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a67e0b37c237f1/Documentos/Boot camp/Tarea !/"/>
    </mc:Choice>
  </mc:AlternateContent>
  <xr:revisionPtr revIDLastSave="298" documentId="8_{A3FED266-D57F-4577-AF19-565556757552}" xr6:coauthVersionLast="45" xr6:coauthVersionMax="45" xr10:uidLastSave="{70EB2CC9-B4BD-47D3-95A9-3ECBE3F85DAC}"/>
  <bookViews>
    <workbookView xWindow="1152" yWindow="1128" windowWidth="21732" windowHeight="11832" activeTab="4" xr2:uid="{00000000-000D-0000-FFFF-FFFF00000000}"/>
  </bookViews>
  <sheets>
    <sheet name="Sheet1" sheetId="1" r:id="rId1"/>
    <sheet name="Category vs State " sheetId="2" r:id="rId2"/>
    <sheet name="Subcategory vs State" sheetId="3" r:id="rId3"/>
    <sheet name="State vs Category vs Date" sheetId="5" r:id="rId4"/>
    <sheet name="Conclusions" sheetId="6" r:id="rId5"/>
  </sheets>
  <definedNames>
    <definedName name="_xlnm._FilterDatabase" localSheetId="0" hidden="1">Sheet1!$A$1:$R$4115</definedName>
  </definedNames>
  <calcPr calcId="191029"/>
  <pivotCaches>
    <pivotCache cacheId="17" r:id="rId6"/>
    <pivotCache cacheId="18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4" i="1" l="1"/>
  <c r="V3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3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V2" i="1"/>
  <c r="U2" i="1"/>
  <c r="S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R2562" i="1" l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26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26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6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22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542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542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22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066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juanramon felix alvares tostado</author>
  </authors>
  <commentList>
    <comment ref="A6" authorId="0" shapeId="0" xr:uid="{8A37D391-A05A-4ABE-BF28-6BF40DEC9552}">
      <text>
        <r>
          <rPr>
            <b/>
            <sz val="9"/>
            <color indexed="81"/>
            <rFont val="Tahoma"/>
            <family val="2"/>
          </rPr>
          <t>juanramon felix alvares tostado:</t>
        </r>
        <r>
          <rPr>
            <sz val="9"/>
            <color indexed="81"/>
            <rFont val="Tahoma"/>
            <family val="2"/>
          </rPr>
          <t xml:space="preserve">
I don´t know how come it apeer in two languages</t>
        </r>
      </text>
    </comment>
  </commentList>
</comments>
</file>

<file path=xl/sharedStrings.xml><?xml version="1.0" encoding="utf-8"?>
<sst xmlns="http://schemas.openxmlformats.org/spreadsheetml/2006/main" count="24813" uniqueCount="8397">
  <si>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</si>
  <si>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</si>
  <si>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</si>
  <si>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</si>
  <si>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</si>
  <si>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</si>
  <si>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</si>
  <si>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</si>
  <si>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</si>
  <si>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</si>
  <si>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</si>
  <si>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</si>
  <si>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</si>
  <si>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</si>
  <si>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</si>
  <si>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</si>
  <si>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</si>
  <si>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</si>
  <si>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</si>
  <si>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</si>
  <si>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</si>
  <si>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</si>
  <si>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</si>
  <si>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</si>
  <si>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</si>
  <si>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</si>
  <si>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</si>
  <si>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</si>
  <si>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</si>
  <si>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</si>
  <si>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</si>
  <si>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</si>
  <si>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</si>
  <si>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</si>
  <si>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</si>
  <si>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</si>
  <si>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</si>
  <si>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</si>
  <si>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</si>
  <si>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</si>
  <si>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</si>
  <si>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</si>
  <si>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</si>
  <si>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</si>
  <si>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</si>
  <si>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</si>
  <si>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</si>
  <si>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</si>
  <si>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</si>
  <si>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</si>
  <si>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</si>
  <si>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</si>
  <si>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</si>
  <si>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</si>
  <si>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</si>
  <si>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</si>
  <si>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</si>
  <si>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</si>
  <si>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</si>
  <si>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</si>
  <si>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</si>
  <si>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</si>
  <si>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</si>
  <si>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</si>
  <si>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</si>
  <si>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</si>
  <si>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</si>
  <si>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</si>
  <si>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</si>
  <si>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</si>
  <si>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</si>
  <si>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</si>
  <si>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</si>
  <si>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</si>
  <si>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</si>
  <si>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</si>
  <si>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</si>
  <si>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</si>
  <si>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</si>
  <si>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</si>
  <si>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</si>
  <si>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</si>
  <si>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</si>
  <si>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</si>
  <si>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</si>
  <si>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</si>
  <si>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</si>
  <si>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</si>
  <si>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</si>
  <si>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</si>
  <si>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</si>
  <si>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</si>
  <si>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</si>
  <si>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</si>
  <si>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</si>
  <si>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</si>
  <si>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</si>
  <si>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</si>
  <si>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</si>
  <si>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</si>
  <si>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</si>
  <si>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</si>
  <si>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</si>
  <si>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</si>
  <si>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</si>
  <si>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</si>
  <si>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</si>
  <si>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</si>
  <si>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</si>
  <si>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</si>
  <si>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</si>
  <si>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</si>
  <si>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</si>
  <si>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</si>
  <si>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</si>
  <si>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</si>
  <si>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</si>
  <si>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</si>
  <si>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</si>
  <si>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</si>
  <si>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</si>
  <si>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</si>
  <si>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</si>
  <si>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</si>
  <si>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</si>
  <si>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</si>
  <si>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</si>
  <si>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</si>
  <si>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</si>
  <si>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</si>
  <si>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</si>
  <si>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</si>
  <si>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</si>
  <si>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</si>
  <si>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</si>
  <si>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</si>
  <si>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</si>
  <si>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</si>
  <si>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</si>
  <si>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</si>
  <si>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</si>
  <si>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</si>
  <si>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</si>
  <si>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</si>
  <si>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</si>
  <si>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</si>
  <si>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</si>
  <si>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</si>
  <si>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</si>
  <si>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</si>
  <si>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</si>
  <si>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</si>
  <si>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</si>
  <si>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</si>
  <si>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</si>
  <si>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</si>
  <si>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</si>
  <si>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</si>
  <si>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</si>
  <si>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</si>
  <si>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</si>
  <si>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</si>
  <si>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</si>
  <si>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</si>
  <si>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</si>
  <si>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</si>
  <si>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</si>
  <si>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</si>
  <si>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</si>
  <si>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</si>
  <si>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</si>
  <si>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</si>
  <si>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</si>
  <si>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</si>
  <si>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</si>
  <si>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</si>
  <si>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</si>
  <si>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</si>
  <si>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</si>
  <si>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</si>
  <si>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</si>
  <si>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</si>
  <si>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</si>
  <si>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</si>
  <si>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</si>
  <si>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</si>
  <si>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</si>
  <si>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</si>
  <si>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</si>
  <si>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</si>
  <si>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</si>
  <si>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</si>
  <si>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</si>
  <si>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</si>
  <si>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</si>
  <si>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</si>
  <si>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</si>
  <si>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</si>
  <si>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</si>
  <si>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</si>
  <si>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</si>
  <si>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</si>
  <si>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</si>
  <si>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</si>
  <si>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</si>
  <si>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</si>
  <si>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</si>
  <si>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</si>
  <si>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</si>
  <si>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</si>
  <si>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</si>
  <si>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</si>
  <si>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</si>
  <si>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</si>
  <si>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</si>
  <si>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</si>
  <si>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</si>
  <si>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</si>
  <si>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</si>
  <si>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</si>
  <si>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</si>
  <si>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</si>
  <si>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</si>
  <si>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</si>
  <si>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</si>
  <si>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</si>
  <si>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</si>
  <si>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</si>
  <si>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</si>
  <si>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</si>
  <si>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</si>
  <si>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</si>
  <si>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</si>
  <si>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</si>
  <si>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</si>
  <si>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</si>
  <si>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</si>
  <si>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</si>
  <si>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</si>
  <si>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</si>
  <si>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</si>
  <si>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</si>
  <si>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</si>
  <si>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</si>
  <si>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</si>
  <si>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</si>
  <si>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</si>
  <si>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</si>
  <si>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</si>
  <si>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</si>
  <si>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</si>
  <si>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</si>
  <si>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</si>
  <si>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</si>
  <si>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</si>
  <si>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</si>
  <si>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</si>
  <si>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</si>
  <si>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</si>
  <si>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</si>
  <si>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</si>
  <si>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</si>
  <si>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</si>
  <si>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</si>
  <si>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</si>
  <si>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</si>
  <si>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</si>
  <si>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</si>
  <si>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</si>
  <si>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</si>
  <si>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</si>
  <si>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</si>
  <si>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</si>
  <si>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</si>
  <si>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</si>
  <si>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</si>
  <si>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</si>
  <si>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</si>
  <si>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</si>
  <si>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</si>
  <si>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</si>
  <si>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</si>
  <si>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</si>
  <si>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</si>
  <si>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</si>
  <si>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</si>
  <si>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</si>
  <si>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</si>
  <si>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</si>
  <si>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</si>
  <si>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</si>
  <si>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</si>
  <si>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</si>
  <si>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</si>
  <si>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</si>
  <si>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</si>
  <si>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</si>
  <si>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</si>
  <si>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</si>
  <si>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</si>
  <si>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</si>
  <si>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</si>
  <si>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</si>
  <si>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</si>
  <si>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</si>
  <si>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</si>
  <si>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</si>
  <si>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</si>
  <si>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</si>
  <si>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</si>
  <si>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</si>
  <si>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</si>
  <si>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</si>
  <si>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</si>
  <si>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</si>
  <si>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</si>
  <si>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</si>
  <si>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</si>
  <si>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</si>
  <si>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</si>
  <si>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</si>
  <si>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</si>
  <si>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</si>
  <si>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</si>
  <si>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</si>
  <si>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</si>
  <si>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</si>
  <si>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</si>
  <si>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</si>
  <si>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</si>
  <si>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</si>
  <si>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</si>
  <si>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</si>
  <si>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</si>
  <si>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</si>
  <si>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</si>
  <si>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</si>
  <si>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</si>
  <si>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</si>
  <si>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</si>
  <si>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</si>
  <si>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</si>
  <si>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</si>
  <si>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</si>
  <si>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</si>
  <si>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</si>
  <si>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</si>
  <si>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</si>
  <si>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</si>
  <si>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</si>
  <si>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</si>
  <si>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</si>
  <si>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</si>
  <si>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</si>
  <si>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</si>
  <si>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</si>
  <si>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</si>
  <si>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</si>
  <si>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</si>
  <si>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</si>
  <si>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</si>
  <si>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</si>
  <si>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</si>
  <si>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</si>
  <si>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</si>
  <si>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</si>
  <si>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</si>
  <si>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</si>
  <si>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</si>
  <si>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</si>
  <si>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</si>
  <si>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</si>
  <si>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</si>
  <si>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</si>
  <si>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</si>
  <si>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</si>
  <si>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</si>
  <si>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</si>
  <si>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</si>
  <si>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</si>
  <si>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</si>
  <si>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</si>
  <si>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</si>
  <si>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</si>
  <si>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</si>
  <si>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</si>
  <si>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</si>
  <si>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</si>
  <si>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</si>
  <si>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</si>
  <si>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</si>
  <si>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</si>
  <si>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</si>
  <si>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</si>
  <si>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</si>
  <si>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</si>
  <si>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</si>
  <si>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</si>
  <si>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</si>
  <si>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</si>
  <si>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</si>
  <si>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</si>
  <si>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</si>
  <si>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</si>
  <si>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</si>
  <si>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</si>
  <si>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</si>
  <si>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</si>
  <si>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</si>
  <si>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</si>
  <si>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</si>
  <si>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</si>
  <si>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</si>
  <si>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</si>
  <si>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</si>
  <si>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</si>
  <si>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</si>
  <si>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</si>
  <si>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</si>
  <si>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</si>
  <si>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</si>
  <si>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</si>
  <si>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</si>
  <si>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</si>
  <si>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</si>
  <si>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</si>
  <si>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</si>
  <si>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</si>
  <si>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</si>
  <si>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</si>
  <si>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</si>
  <si>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</si>
  <si>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</si>
  <si>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</si>
  <si>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</si>
  <si>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</si>
  <si>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</si>
  <si>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</si>
  <si>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</si>
  <si>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</si>
  <si>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</si>
  <si>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</si>
  <si>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</si>
  <si>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</si>
  <si>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</si>
  <si>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</si>
  <si>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</si>
  <si>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</si>
  <si>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</si>
  <si>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</si>
  <si>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</si>
  <si>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</si>
  <si>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</si>
  <si>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</si>
  <si>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</si>
  <si>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</si>
  <si>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</si>
  <si>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</si>
  <si>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</si>
  <si>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</si>
  <si>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</si>
  <si>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</si>
  <si>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</si>
  <si>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</si>
  <si>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</si>
  <si>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</si>
  <si>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</si>
  <si>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</si>
  <si>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</si>
  <si>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</si>
  <si>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</si>
  <si>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</si>
  <si>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</si>
  <si>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</si>
  <si>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</si>
  <si>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</si>
  <si>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</si>
  <si>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</si>
  <si>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</si>
  <si>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</si>
  <si>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</si>
  <si>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</si>
  <si>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</si>
  <si>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</si>
  <si>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</si>
  <si>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</si>
  <si>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</si>
  <si>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</si>
  <si>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</si>
  <si>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</si>
  <si>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</si>
  <si>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</si>
  <si>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</si>
  <si>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</si>
  <si>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</si>
  <si>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</si>
  <si>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</si>
  <si>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</si>
  <si>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</si>
  <si>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</si>
  <si>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</si>
  <si>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</si>
  <si>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</si>
  <si>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</si>
  <si>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</si>
  <si>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</si>
  <si>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</si>
  <si>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</si>
  <si>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</si>
  <si>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</si>
  <si>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</si>
  <si>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</si>
  <si>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</si>
  <si>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</si>
  <si>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</si>
  <si>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</si>
  <si>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</si>
  <si>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</si>
  <si>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</si>
  <si>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</si>
  <si>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</si>
  <si>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</si>
  <si>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</si>
  <si>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</si>
  <si>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</si>
  <si>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</si>
  <si>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</si>
  <si>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</si>
  <si>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</si>
  <si>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</si>
  <si>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</si>
  <si>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</si>
  <si>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</si>
  <si>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</si>
  <si>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</si>
  <si>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</si>
  <si>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</si>
  <si>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</si>
  <si>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</si>
  <si>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</si>
  <si>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</si>
  <si>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</si>
  <si>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</si>
  <si>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</si>
  <si>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</si>
  <si>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</si>
  <si>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</si>
  <si>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</si>
  <si>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</si>
  <si>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</si>
  <si>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</si>
  <si>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</si>
  <si>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</si>
  <si>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</si>
  <si>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</si>
  <si>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</si>
  <si>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</si>
  <si>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</si>
  <si>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</si>
  <si>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</si>
  <si>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</si>
  <si>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</si>
  <si>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</si>
  <si>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</si>
  <si>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</si>
  <si>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</si>
  <si>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</si>
  <si>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</si>
  <si>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</si>
  <si>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</si>
  <si>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</si>
  <si>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</si>
  <si>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</si>
  <si>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</si>
  <si>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</si>
  <si>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</si>
  <si>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</si>
  <si>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</si>
  <si>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</si>
  <si>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</si>
  <si>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</si>
  <si>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</si>
  <si>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</si>
  <si>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</si>
  <si>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</si>
  <si>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</si>
  <si>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</si>
  <si>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</si>
  <si>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</si>
  <si>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</si>
  <si>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</si>
  <si>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</si>
  <si>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</si>
  <si>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</si>
  <si>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</si>
  <si>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</si>
  <si>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</si>
  <si>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</si>
  <si>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</si>
  <si>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</si>
  <si>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</si>
  <si>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</si>
  <si>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</si>
  <si>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</si>
  <si>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</si>
  <si>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</si>
  <si>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</si>
  <si>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</si>
  <si>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</si>
  <si>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</si>
  <si>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</si>
  <si>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</si>
  <si>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</si>
  <si>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</si>
  <si>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</si>
  <si>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</si>
  <si>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</si>
  <si>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</si>
  <si>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</si>
  <si>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</si>
  <si>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</si>
  <si>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</si>
  <si>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</si>
  <si>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</si>
  <si>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</si>
  <si>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</si>
  <si>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</si>
  <si>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</si>
  <si>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</si>
  <si>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</si>
  <si>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</si>
  <si>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</si>
  <si>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</si>
  <si>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</si>
  <si>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</si>
  <si>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</si>
  <si>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</si>
  <si>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</si>
  <si>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</si>
  <si>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</si>
  <si>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</si>
  <si>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</si>
  <si>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</si>
  <si>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</si>
  <si>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</si>
  <si>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</si>
  <si>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</si>
  <si>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</si>
  <si>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</si>
  <si>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</si>
  <si>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</si>
  <si>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</si>
  <si>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</si>
  <si>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</si>
  <si>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</si>
  <si>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</si>
  <si>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</si>
  <si>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</si>
  <si>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</si>
  <si>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</si>
  <si>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</si>
  <si>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</si>
  <si>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</si>
  <si>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</si>
  <si>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</si>
  <si>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</si>
  <si>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</si>
  <si>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</si>
  <si>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</si>
  <si>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</si>
  <si>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</si>
  <si>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</si>
  <si>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</si>
  <si>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</si>
  <si>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</si>
  <si>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</si>
  <si>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</si>
  <si>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</si>
  <si>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</si>
  <si>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</si>
  <si>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</si>
  <si>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</si>
  <si>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</si>
  <si>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</si>
  <si>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</si>
  <si>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</si>
  <si>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</si>
  <si>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</si>
  <si>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</si>
  <si>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</si>
  <si>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</si>
  <si>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</si>
  <si>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</si>
  <si>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</si>
  <si>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</si>
  <si>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</si>
  <si>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</si>
  <si>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</si>
  <si>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</si>
  <si>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</si>
  <si>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</si>
  <si>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</si>
  <si>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</si>
  <si>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</si>
  <si>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</si>
  <si>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</si>
  <si>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</si>
  <si>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</si>
  <si>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</si>
  <si>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</si>
  <si>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</si>
  <si>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</si>
  <si>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</si>
  <si>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</si>
  <si>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</si>
  <si>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</si>
  <si>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</si>
  <si>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</si>
  <si>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</si>
  <si>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</si>
  <si>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</si>
  <si>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</si>
  <si>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</si>
  <si>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</si>
  <si>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</si>
  <si>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</si>
  <si>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</si>
  <si>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</si>
  <si>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</si>
  <si>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</si>
  <si>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</si>
  <si>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</si>
  <si>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</si>
  <si>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</si>
  <si>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</si>
  <si>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</si>
  <si>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</si>
  <si>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</si>
  <si>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</si>
  <si>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</si>
  <si>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</si>
  <si>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</si>
  <si>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</si>
  <si>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</si>
  <si>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</si>
  <si>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</si>
  <si>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</si>
  <si>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</si>
  <si>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</si>
  <si>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</si>
  <si>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</si>
  <si>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</si>
  <si>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</si>
  <si>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</si>
  <si>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</si>
  <si>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</si>
  <si>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</si>
  <si>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</si>
  <si>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</si>
  <si>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</si>
  <si>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</si>
  <si>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</si>
  <si>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</si>
  <si>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</si>
  <si>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</si>
  <si>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</si>
  <si>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</si>
  <si>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</si>
  <si>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</si>
  <si>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</si>
  <si>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</si>
  <si>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</si>
  <si>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</si>
  <si>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</si>
  <si>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</si>
  <si>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</si>
  <si>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</si>
  <si>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</si>
  <si>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</si>
  <si>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</si>
  <si>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</si>
  <si>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</si>
  <si>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</si>
  <si>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</si>
  <si>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</si>
  <si>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</si>
  <si>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</si>
  <si>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</si>
  <si>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</si>
  <si>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</si>
  <si>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</si>
  <si>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</si>
  <si>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</si>
  <si>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</si>
  <si>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</si>
  <si>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</si>
  <si>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</si>
  <si>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</si>
  <si>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</si>
  <si>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</si>
  <si>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</si>
  <si>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</si>
  <si>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</si>
  <si>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</si>
  <si>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</si>
  <si>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</si>
  <si>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</si>
  <si>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</si>
  <si>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</si>
  <si>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</si>
  <si>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</si>
  <si>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</si>
  <si>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</si>
  <si>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</si>
  <si>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</si>
  <si>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</si>
  <si>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</si>
  <si>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</si>
  <si>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</si>
  <si>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</si>
  <si>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</si>
  <si>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</si>
  <si>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</si>
  <si>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</si>
  <si>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</si>
  <si>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</si>
  <si>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</si>
  <si>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</si>
  <si>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</si>
  <si>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</si>
  <si>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</si>
  <si>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</si>
  <si>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</si>
  <si>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</si>
  <si>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</si>
  <si>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</si>
  <si>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</si>
  <si>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</si>
  <si>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</si>
  <si>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</si>
  <si>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</si>
  <si>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</si>
  <si>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</si>
  <si>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</si>
  <si>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</si>
  <si>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</si>
  <si>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</si>
  <si>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</si>
  <si>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</si>
  <si>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</si>
  <si>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</si>
  <si>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</si>
  <si>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</si>
  <si>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</si>
  <si>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</si>
  <si>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</si>
  <si>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</si>
  <si>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</si>
  <si>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</si>
  <si>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</si>
  <si>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</si>
  <si>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</si>
  <si>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</si>
  <si>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</si>
  <si>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</si>
  <si>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</si>
  <si>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</si>
  <si>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</si>
  <si>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</si>
  <si>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</si>
  <si>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</si>
  <si>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</si>
  <si>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</si>
  <si>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</si>
  <si>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</si>
  <si>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</si>
  <si>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</si>
  <si>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</si>
  <si>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</si>
  <si>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</si>
  <si>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</si>
  <si>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</si>
  <si>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</si>
  <si>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</si>
  <si>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</si>
  <si>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</si>
  <si>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</si>
  <si>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</si>
  <si>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</si>
  <si>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</si>
  <si>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</si>
  <si>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</si>
  <si>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</si>
  <si>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</si>
  <si>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</si>
  <si>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</si>
  <si>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</si>
  <si>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</si>
  <si>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</si>
  <si>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</si>
  <si>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</si>
  <si>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</si>
  <si>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</si>
  <si>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</si>
  <si>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</si>
  <si>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</si>
  <si>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</si>
  <si>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</si>
  <si>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</si>
  <si>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</si>
  <si>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</si>
  <si>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</si>
  <si>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</si>
  <si>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</si>
  <si>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</si>
  <si>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</si>
  <si>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</si>
  <si>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</si>
  <si>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</si>
  <si>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</si>
  <si>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</si>
  <si>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</si>
  <si>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</si>
  <si>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</si>
  <si>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</si>
  <si>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</si>
  <si>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</si>
  <si>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</si>
  <si>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</si>
  <si>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</si>
  <si>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</si>
  <si>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</si>
  <si>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</si>
  <si>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</si>
  <si>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</si>
  <si>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</si>
  <si>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</si>
  <si>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</si>
  <si>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</si>
  <si>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</si>
  <si>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</si>
  <si>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</si>
  <si>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</si>
  <si>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</si>
  <si>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</si>
  <si>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</si>
  <si>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</si>
  <si>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</si>
  <si>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</si>
  <si>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</si>
  <si>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</si>
  <si>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</si>
  <si>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</si>
  <si>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</si>
  <si>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</si>
  <si>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</si>
  <si>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</si>
  <si>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</si>
  <si>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</si>
  <si>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</si>
  <si>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</si>
  <si>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</si>
  <si>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</si>
  <si>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</si>
  <si>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</si>
  <si>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</si>
  <si>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</si>
  <si>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</si>
  <si>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</si>
  <si>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</si>
  <si>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</si>
  <si>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</si>
  <si>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</si>
  <si>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</si>
  <si>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</si>
  <si>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</si>
  <si>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</si>
  <si>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</si>
  <si>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</si>
  <si>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</si>
  <si>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</si>
  <si>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</si>
  <si>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</si>
  <si>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</si>
  <si>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</si>
  <si>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</si>
  <si>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</si>
  <si>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</si>
  <si>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</si>
  <si>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</si>
  <si>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</si>
  <si>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</si>
  <si>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</si>
  <si>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</si>
  <si>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</si>
  <si>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</si>
  <si>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</si>
  <si>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</si>
  <si>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</si>
  <si>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</si>
  <si>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</si>
  <si>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</si>
  <si>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</si>
  <si>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</si>
  <si>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</si>
  <si>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</si>
  <si>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</si>
  <si>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</si>
  <si>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</si>
  <si>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</si>
  <si>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</si>
  <si>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</si>
  <si>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</si>
  <si>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</si>
  <si>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</si>
  <si>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</si>
  <si>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</si>
  <si>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</si>
  <si>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</si>
  <si>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</si>
  <si>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</si>
  <si>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</si>
  <si>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</si>
  <si>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</si>
  <si>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</si>
  <si>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</si>
  <si>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</si>
  <si>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</si>
  <si>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</si>
  <si>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</si>
  <si>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</si>
  <si>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</si>
  <si>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</si>
  <si>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</si>
  <si>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</si>
  <si>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</si>
  <si>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</si>
  <si>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</si>
  <si>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</si>
  <si>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</si>
  <si>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</si>
  <si>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</si>
  <si>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</si>
  <si>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</si>
  <si>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</si>
  <si>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</si>
  <si>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</si>
  <si>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</si>
  <si>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</si>
  <si>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</si>
  <si>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</si>
  <si>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</si>
  <si>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</si>
  <si>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</si>
  <si>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</si>
  <si>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</si>
  <si>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</si>
  <si>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</si>
  <si>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</si>
  <si>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</si>
  <si>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</si>
  <si>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</si>
  <si>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</si>
  <si>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</si>
  <si>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</si>
  <si>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</si>
  <si>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</si>
  <si>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</si>
  <si>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</si>
  <si>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</si>
  <si>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</si>
  <si>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</si>
  <si>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</si>
  <si>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</si>
  <si>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</si>
  <si>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</si>
  <si>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</si>
  <si>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</si>
  <si>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</si>
  <si>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</si>
  <si>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</si>
  <si>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</si>
  <si>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</si>
  <si>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</si>
  <si>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</si>
  <si>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</si>
  <si>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</si>
  <si>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</si>
  <si>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</si>
  <si>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</si>
  <si>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</si>
  <si>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</si>
  <si>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</si>
  <si>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</si>
  <si>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</si>
  <si>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</si>
  <si>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</si>
  <si>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</si>
  <si>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</si>
  <si>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</si>
  <si>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</si>
  <si>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</si>
  <si>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</si>
  <si>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</si>
  <si>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</si>
  <si>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</si>
  <si>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</si>
  <si>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</si>
  <si>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</si>
  <si>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</si>
  <si>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</si>
  <si>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</si>
  <si>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</si>
  <si>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</si>
  <si>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</si>
  <si>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</si>
  <si>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</si>
  <si>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</si>
  <si>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</si>
  <si>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</si>
  <si>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</si>
  <si>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</si>
  <si>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</si>
  <si>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</si>
  <si>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</si>
  <si>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</si>
  <si>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</si>
  <si>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</si>
  <si>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</si>
  <si>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</si>
  <si>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</si>
  <si>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</si>
  <si>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</si>
  <si>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</si>
  <si>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</si>
  <si>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</si>
  <si>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</si>
  <si>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</si>
  <si>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</si>
  <si>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</si>
  <si>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</si>
  <si>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</si>
  <si>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</si>
  <si>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</si>
  <si>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</si>
  <si>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</si>
  <si>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</si>
  <si>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</si>
  <si>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</si>
  <si>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</si>
  <si>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</si>
  <si>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</si>
  <si>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</si>
  <si>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</si>
  <si>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</si>
  <si>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</si>
  <si>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</si>
  <si>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</si>
  <si>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</si>
  <si>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</si>
  <si>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</si>
  <si>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</si>
  <si>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</si>
  <si>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</si>
  <si>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</si>
  <si>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</si>
  <si>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</si>
  <si>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</si>
  <si>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</si>
  <si>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</si>
  <si>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</si>
  <si>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</si>
  <si>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</si>
  <si>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</si>
  <si>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</si>
  <si>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</si>
  <si>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</si>
  <si>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</si>
  <si>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</si>
  <si>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</si>
  <si>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</si>
  <si>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</si>
  <si>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</si>
  <si>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</si>
  <si>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</si>
  <si>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</si>
  <si>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</si>
  <si>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</si>
  <si>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</si>
  <si>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</si>
  <si>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</si>
  <si>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</si>
  <si>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</si>
  <si>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</si>
  <si>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</si>
  <si>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</si>
  <si>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</si>
  <si>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</si>
  <si>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</si>
  <si>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</si>
  <si>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</si>
  <si>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</si>
  <si>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</si>
  <si>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</si>
  <si>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</si>
  <si>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</si>
  <si>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</si>
  <si>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</si>
  <si>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</si>
  <si>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</si>
  <si>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</si>
  <si>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</si>
  <si>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</si>
  <si>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</si>
  <si>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</si>
  <si>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</si>
  <si>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</si>
  <si>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</si>
  <si>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</si>
  <si>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</si>
  <si>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</si>
  <si>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</si>
  <si>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</si>
  <si>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</si>
  <si>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</si>
  <si>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</si>
  <si>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</si>
  <si>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</si>
  <si>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</si>
  <si>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</si>
  <si>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</si>
  <si>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</si>
  <si>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</si>
  <si>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</si>
  <si>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</si>
  <si>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</si>
  <si>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</si>
  <si>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</si>
  <si>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</si>
  <si>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</si>
  <si>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</si>
  <si>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</si>
  <si>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</si>
  <si>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</si>
  <si>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</si>
  <si>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</si>
  <si>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</si>
  <si>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</si>
  <si>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</si>
  <si>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</si>
  <si>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</si>
  <si>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</si>
  <si>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</si>
  <si>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</si>
  <si>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</si>
  <si>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</si>
  <si>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</si>
  <si>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</si>
  <si>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</si>
  <si>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</si>
  <si>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</si>
  <si>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</si>
  <si>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</si>
  <si>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</si>
  <si>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</si>
  <si>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</si>
  <si>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</si>
  <si>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</si>
  <si>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</si>
  <si>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</si>
  <si>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</si>
  <si>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</si>
  <si>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</si>
  <si>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</si>
  <si>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</si>
  <si>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</si>
  <si>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</si>
  <si>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</si>
  <si>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</si>
  <si>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</si>
  <si>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</si>
  <si>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</si>
  <si>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</si>
  <si>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</si>
  <si>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</si>
  <si>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</si>
  <si>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</si>
  <si>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</si>
  <si>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</si>
  <si>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</si>
  <si>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</si>
  <si>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</si>
  <si>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</si>
  <si>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</si>
  <si>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</si>
  <si>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</si>
  <si>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</si>
  <si>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</si>
  <si>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</si>
  <si>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</si>
  <si>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</si>
  <si>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</si>
  <si>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</si>
  <si>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</si>
  <si>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</si>
  <si>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</si>
  <si>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</si>
  <si>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</si>
  <si>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</si>
  <si>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</si>
  <si>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</si>
  <si>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</si>
  <si>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</si>
  <si>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</si>
  <si>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</si>
  <si>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</si>
  <si>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</si>
  <si>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</si>
  <si>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</si>
  <si>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</si>
  <si>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</si>
  <si>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</si>
  <si>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</si>
  <si>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</si>
  <si>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</si>
  <si>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</si>
  <si>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</si>
  <si>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</si>
  <si>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</si>
  <si>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</si>
  <si>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</si>
  <si>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</si>
  <si>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</si>
  <si>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</si>
  <si>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</si>
  <si>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</si>
  <si>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</si>
  <si>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</si>
  <si>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</si>
  <si>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</si>
  <si>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</si>
  <si>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</si>
  <si>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</si>
  <si>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</si>
  <si>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</si>
  <si>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</si>
  <si>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</si>
  <si>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</si>
  <si>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</si>
  <si>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</si>
  <si>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</si>
  <si>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</si>
  <si>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</si>
  <si>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</si>
  <si>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</si>
  <si>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</si>
  <si>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</si>
  <si>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</si>
  <si>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</si>
  <si>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</si>
  <si>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</si>
  <si>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</si>
  <si>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</si>
  <si>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</si>
  <si>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</si>
  <si>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</si>
  <si>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</si>
  <si>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</si>
  <si>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</si>
  <si>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</si>
  <si>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</si>
  <si>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</si>
  <si>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</si>
  <si>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</si>
  <si>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</si>
  <si>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</si>
  <si>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</si>
  <si>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</si>
  <si>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</si>
  <si>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</si>
  <si>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</si>
  <si>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</si>
  <si>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</si>
  <si>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</si>
  <si>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</si>
  <si>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</si>
  <si>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</si>
  <si>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</si>
  <si>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</si>
  <si>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</si>
  <si>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</si>
  <si>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</si>
  <si>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</si>
  <si>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</si>
  <si>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</si>
  <si>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</si>
  <si>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</si>
  <si>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</si>
  <si>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</si>
  <si>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</si>
  <si>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</si>
  <si>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</si>
  <si>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</si>
  <si>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</si>
  <si>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</si>
  <si>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</si>
  <si>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</si>
  <si>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</si>
  <si>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</si>
  <si>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</si>
  <si>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</si>
  <si>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</si>
  <si>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</si>
  <si>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</si>
  <si>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</si>
  <si>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</si>
  <si>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</si>
  <si>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</si>
  <si>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</si>
  <si>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</si>
  <si>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</si>
  <si>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</si>
  <si>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</si>
  <si>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</si>
  <si>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</si>
  <si>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</si>
  <si>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</si>
  <si>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</si>
  <si>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</si>
  <si>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</si>
  <si>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</si>
  <si>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</si>
  <si>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</si>
  <si>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</si>
  <si>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</si>
  <si>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</si>
  <si>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</si>
  <si>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</si>
  <si>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</si>
  <si>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</si>
  <si>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</si>
  <si>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</si>
  <si>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</si>
  <si>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</si>
  <si>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</si>
  <si>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</si>
  <si>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</si>
  <si>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</si>
  <si>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</si>
  <si>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</si>
  <si>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</si>
  <si>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</si>
  <si>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</si>
  <si>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</si>
  <si>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</si>
  <si>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</si>
  <si>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</si>
  <si>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</si>
  <si>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</si>
  <si>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</si>
  <si>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</si>
  <si>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</si>
  <si>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</si>
  <si>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</si>
  <si>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</si>
  <si>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</si>
  <si>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</si>
  <si>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</si>
  <si>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</si>
  <si>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</si>
  <si>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</si>
  <si>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</si>
  <si>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</si>
  <si>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</si>
  <si>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</si>
  <si>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</si>
  <si>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</si>
  <si>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</si>
  <si>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</si>
  <si>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</si>
  <si>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</si>
  <si>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</si>
  <si>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</si>
  <si>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</si>
  <si>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</si>
  <si>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</si>
  <si>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</si>
  <si>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</si>
  <si>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</si>
  <si>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</si>
  <si>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</si>
  <si>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</si>
  <si>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</si>
  <si>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</si>
  <si>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</si>
  <si>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</si>
  <si>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</si>
  <si>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</si>
  <si>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</si>
  <si>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</si>
  <si>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</si>
  <si>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</si>
  <si>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</si>
  <si>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</si>
  <si>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</si>
  <si>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</si>
  <si>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</si>
  <si>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</si>
  <si>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</si>
  <si>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</si>
  <si>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</si>
  <si>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</si>
  <si>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</si>
  <si>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</si>
  <si>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</si>
  <si>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</si>
  <si>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</si>
  <si>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</si>
  <si>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</si>
  <si>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</si>
  <si>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</si>
  <si>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</si>
  <si>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</si>
  <si>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</si>
  <si>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</si>
  <si>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</si>
  <si>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</si>
  <si>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</si>
  <si>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</si>
  <si>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</si>
  <si>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</si>
  <si>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</si>
  <si>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</si>
  <si>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</si>
  <si>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</si>
  <si>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</si>
  <si>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</si>
  <si>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</si>
  <si>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</si>
  <si>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</si>
  <si>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</si>
  <si>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</si>
  <si>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</si>
  <si>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</si>
  <si>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</si>
  <si>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</si>
  <si>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</si>
  <si>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</si>
  <si>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</si>
  <si>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</si>
  <si>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</si>
  <si>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</si>
  <si>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</si>
  <si>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</si>
  <si>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</si>
  <si>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</si>
  <si>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</si>
  <si>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</si>
  <si>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</si>
  <si>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</si>
  <si>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</si>
  <si>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</si>
  <si>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</si>
  <si>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</si>
  <si>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</si>
  <si>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</si>
  <si>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</si>
  <si>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</si>
  <si>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</si>
  <si>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</si>
  <si>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</si>
  <si>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</si>
  <si>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</si>
  <si>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</si>
  <si>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</si>
  <si>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</si>
  <si>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</si>
  <si>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</si>
  <si>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</si>
  <si>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</si>
  <si>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</si>
  <si>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</si>
  <si>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</si>
  <si>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</si>
  <si>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</si>
  <si>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</si>
  <si>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</si>
  <si>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</si>
  <si>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</si>
  <si>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</si>
  <si>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</si>
  <si>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</si>
  <si>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</si>
  <si>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</si>
  <si>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</si>
  <si>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</si>
  <si>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</si>
  <si>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</si>
  <si>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</si>
  <si>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</si>
  <si>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</si>
  <si>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</si>
  <si>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</si>
  <si>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</si>
  <si>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</si>
  <si>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</si>
  <si>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</si>
  <si>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</si>
  <si>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</si>
  <si>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</si>
  <si>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</si>
  <si>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</si>
  <si>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</si>
  <si>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</si>
  <si>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</si>
  <si>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</si>
  <si>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</si>
  <si>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</si>
  <si>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</si>
  <si>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</si>
  <si>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</si>
  <si>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</si>
  <si>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</si>
  <si>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</si>
  <si>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</si>
  <si>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</si>
  <si>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</si>
  <si>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</si>
  <si>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</si>
  <si>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</si>
  <si>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</si>
  <si>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</si>
  <si>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</si>
  <si>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</si>
  <si>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</si>
  <si>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</si>
  <si>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</si>
  <si>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</si>
  <si>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</si>
  <si>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</si>
  <si>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</si>
  <si>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</si>
  <si>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</si>
  <si>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</si>
  <si>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</si>
  <si>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</si>
  <si>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</si>
  <si>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</si>
  <si>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</si>
  <si>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</si>
  <si>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</si>
  <si>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</si>
  <si>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</si>
  <si>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</si>
  <si>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</si>
  <si>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</si>
  <si>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</si>
  <si>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</si>
  <si>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</si>
  <si>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</si>
  <si>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</si>
  <si>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</si>
  <si>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</si>
  <si>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</si>
  <si>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</si>
  <si>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</si>
  <si>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</si>
  <si>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</si>
  <si>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</si>
  <si>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</si>
  <si>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</si>
  <si>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</si>
  <si>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</si>
  <si>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</si>
  <si>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</si>
  <si>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</si>
  <si>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</si>
  <si>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</si>
  <si>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</si>
  <si>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</si>
  <si>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</si>
  <si>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</si>
  <si>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</si>
  <si>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</si>
  <si>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</si>
  <si>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</si>
  <si>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</si>
  <si>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</si>
  <si>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</si>
  <si>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</si>
  <si>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</si>
  <si>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</si>
  <si>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</si>
  <si>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</si>
  <si>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</si>
  <si>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</si>
  <si>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</si>
  <si>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</si>
  <si>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</si>
  <si>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</si>
  <si>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</si>
  <si>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</si>
  <si>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</si>
  <si>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</si>
  <si>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</si>
  <si>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</si>
  <si>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</si>
  <si>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</si>
  <si>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</si>
  <si>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</si>
  <si>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</si>
  <si>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</si>
  <si>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</si>
  <si>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</si>
  <si>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</si>
  <si>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</si>
  <si>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</si>
  <si>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</si>
  <si>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</si>
  <si>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</si>
  <si>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</si>
  <si>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</si>
  <si>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</si>
  <si>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</si>
  <si>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</si>
  <si>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</si>
  <si>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</si>
  <si>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</si>
  <si>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</si>
  <si>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</si>
  <si>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</si>
  <si>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</si>
  <si>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</si>
  <si>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</si>
  <si>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</si>
  <si>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</si>
  <si>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</si>
  <si>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</si>
  <si>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</si>
  <si>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</si>
  <si>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</si>
  <si>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</si>
  <si>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</si>
  <si>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</si>
  <si>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</si>
  <si>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</si>
  <si>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</si>
  <si>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</si>
  <si>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</si>
  <si>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</si>
  <si>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</si>
  <si>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</si>
  <si>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</si>
  <si>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</si>
  <si>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</si>
  <si>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</si>
  <si>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</si>
  <si>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</si>
  <si>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</si>
  <si>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</si>
  <si>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</si>
  <si>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</si>
  <si>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</si>
  <si>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</si>
  <si>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</si>
  <si>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</si>
  <si>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</si>
  <si>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</si>
  <si>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</si>
  <si>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</si>
  <si>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</si>
  <si>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</si>
  <si>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</si>
  <si>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</si>
  <si>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</si>
  <si>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</si>
  <si>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</si>
  <si>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</si>
  <si>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</si>
  <si>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</si>
  <si>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</si>
  <si>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</si>
  <si>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</si>
  <si>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</si>
  <si>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</si>
  <si>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</si>
  <si>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</si>
  <si>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</si>
  <si>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</si>
  <si>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</si>
  <si>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</si>
  <si>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</si>
  <si>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</si>
  <si>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</si>
  <si>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</si>
  <si>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</si>
  <si>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</si>
  <si>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</si>
  <si>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</si>
  <si>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</si>
  <si>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</si>
  <si>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</si>
  <si>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</si>
  <si>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</si>
  <si>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</si>
  <si>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</si>
  <si>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</si>
  <si>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</si>
  <si>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</si>
  <si>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</si>
  <si>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</si>
  <si>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</si>
  <si>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</si>
  <si>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</si>
  <si>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</si>
  <si>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</si>
  <si>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</si>
  <si>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</si>
  <si>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</si>
  <si>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</si>
  <si>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</si>
  <si>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</si>
  <si>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</si>
  <si>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</si>
  <si>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</si>
  <si>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</si>
  <si>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</si>
  <si>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</si>
  <si>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</si>
  <si>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</si>
  <si>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</si>
  <si>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</si>
  <si>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</si>
  <si>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</si>
  <si>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</si>
  <si>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</si>
  <si>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</si>
  <si>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</si>
  <si>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</si>
  <si>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</si>
  <si>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</si>
  <si>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</si>
  <si>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</si>
  <si>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</si>
  <si>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</si>
  <si>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</si>
  <si>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</si>
  <si>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</si>
  <si>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</si>
  <si>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</si>
  <si>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</si>
  <si>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</si>
  <si>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</si>
  <si>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</si>
  <si>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</si>
  <si>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</si>
  <si>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</si>
  <si>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</si>
  <si>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</si>
  <si>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</si>
  <si>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</si>
  <si>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</si>
  <si>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</si>
  <si>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</si>
  <si>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</si>
  <si>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</si>
  <si>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</si>
  <si>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</si>
  <si>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</si>
  <si>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</si>
  <si>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</si>
  <si>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</si>
  <si>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</si>
  <si>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</si>
  <si>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</si>
  <si>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</si>
  <si>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</si>
  <si>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</si>
  <si>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</si>
  <si>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</si>
  <si>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</si>
  <si>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</si>
  <si>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</si>
  <si>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</si>
  <si>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</si>
  <si>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</si>
  <si>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</si>
  <si>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</si>
  <si>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</si>
  <si>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</si>
  <si>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</si>
  <si>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</si>
  <si>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</si>
  <si>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</si>
  <si>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</si>
  <si>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</si>
  <si>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</si>
  <si>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</si>
  <si>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</si>
  <si>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</si>
  <si>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</si>
  <si>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</si>
  <si>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</si>
  <si>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</si>
  <si>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</si>
  <si>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</si>
  <si>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</si>
  <si>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</si>
  <si>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</si>
  <si>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</si>
  <si>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</si>
  <si>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</si>
  <si>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</si>
  <si>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</si>
  <si>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</si>
  <si>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</si>
  <si>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</si>
  <si>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</si>
  <si>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</si>
  <si>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</si>
  <si>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</si>
  <si>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</si>
  <si>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</si>
  <si>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</si>
  <si>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</si>
  <si>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</si>
  <si>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</si>
  <si>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</si>
  <si>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</si>
  <si>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</si>
  <si>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</si>
  <si>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</si>
  <si>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</si>
  <si>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</si>
  <si>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</si>
  <si>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</si>
  <si>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</si>
  <si>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</si>
  <si>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</si>
  <si>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</si>
  <si>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</si>
  <si>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</si>
  <si>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</si>
  <si>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</si>
  <si>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</si>
  <si>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</si>
  <si>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</si>
  <si>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</si>
  <si>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</si>
  <si>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</si>
  <si>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</si>
  <si>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</si>
  <si>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</si>
  <si>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</si>
  <si>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</si>
  <si>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</si>
  <si>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</si>
  <si>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</si>
  <si>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</si>
  <si>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</si>
  <si>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</si>
  <si>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</si>
  <si>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</si>
  <si>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</si>
  <si>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</si>
  <si>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</si>
  <si>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</si>
  <si>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</si>
  <si>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</si>
  <si>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</si>
  <si>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</si>
  <si>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</si>
  <si>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</si>
  <si>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</si>
  <si>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</si>
  <si>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</si>
  <si>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</si>
  <si>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</si>
  <si>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</si>
  <si>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</si>
  <si>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</si>
  <si>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</si>
  <si>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</si>
  <si>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</si>
  <si>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</si>
  <si>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</si>
  <si>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</si>
  <si>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</si>
  <si>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</si>
  <si>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</si>
  <si>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</si>
  <si>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</si>
  <si>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</si>
  <si>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</si>
  <si>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</si>
  <si>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</si>
  <si>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</si>
  <si>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</si>
  <si>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</si>
  <si>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</si>
  <si>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</si>
  <si>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</si>
  <si>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</si>
  <si>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</si>
  <si>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</si>
  <si>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</si>
  <si>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</si>
  <si>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</si>
  <si>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</si>
  <si>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</si>
  <si>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</si>
  <si>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</si>
  <si>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</si>
  <si>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</si>
  <si>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</si>
  <si>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</si>
  <si>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</si>
  <si>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</si>
  <si>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</si>
  <si>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</si>
  <si>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</si>
  <si>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</si>
  <si>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</si>
  <si>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</si>
  <si>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</si>
  <si>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</si>
  <si>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</si>
  <si>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</si>
  <si>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</si>
  <si>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</si>
  <si>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</si>
  <si>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</si>
  <si>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</si>
  <si>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</si>
  <si>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</si>
  <si>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</si>
  <si>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</si>
  <si>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</si>
  <si>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</si>
  <si>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</si>
  <si>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</si>
  <si>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</si>
  <si>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</si>
  <si>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</si>
  <si>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</si>
  <si>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</si>
  <si>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</si>
  <si>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</si>
  <si>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</si>
  <si>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</si>
  <si>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</si>
  <si>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</si>
  <si>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</si>
  <si>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</si>
  <si>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</si>
  <si>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</si>
  <si>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</si>
  <si>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</si>
  <si>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</si>
  <si>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</si>
  <si>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</si>
  <si>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</si>
  <si>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</si>
  <si>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</si>
  <si>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</si>
  <si>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</si>
  <si>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</si>
  <si>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</si>
  <si>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</si>
  <si>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</si>
  <si>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</si>
  <si>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</si>
  <si>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</si>
  <si>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</si>
  <si>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</si>
  <si>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</si>
  <si>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</si>
  <si>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</si>
  <si>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</si>
  <si>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</si>
  <si>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</si>
  <si>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</si>
  <si>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</si>
  <si>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</si>
  <si>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</si>
  <si>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</si>
  <si>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</si>
  <si>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</si>
  <si>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</si>
  <si>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</si>
  <si>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</si>
  <si>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</si>
  <si>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</si>
  <si>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</si>
  <si>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</si>
  <si>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</si>
  <si>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</si>
  <si>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</si>
  <si>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</si>
  <si>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</si>
  <si>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</si>
  <si>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</si>
  <si>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</si>
  <si>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</si>
  <si>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</si>
  <si>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</si>
  <si>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</si>
  <si>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</si>
  <si>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</si>
  <si>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</si>
  <si>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</si>
  <si>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</si>
  <si>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</si>
  <si>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</si>
  <si>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</si>
  <si>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</si>
  <si>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</si>
  <si>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</si>
  <si>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</si>
  <si>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</si>
  <si>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</si>
  <si>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</si>
  <si>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</si>
  <si>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</si>
  <si>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</si>
  <si>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</si>
  <si>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</si>
  <si>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</si>
  <si>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</si>
  <si>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</si>
  <si>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</si>
  <si>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</si>
  <si>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</si>
  <si>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</si>
  <si>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</si>
  <si>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</si>
  <si>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</si>
  <si>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</si>
  <si>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</si>
  <si>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</si>
  <si>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</si>
  <si>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</si>
  <si>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</si>
  <si>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</si>
  <si>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</si>
  <si>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</si>
  <si>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</si>
  <si>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</si>
  <si>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</si>
  <si>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</si>
  <si>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</si>
  <si>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</si>
  <si>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</si>
  <si>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</si>
  <si>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</si>
  <si>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</si>
  <si>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</si>
  <si>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</si>
  <si>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</si>
  <si>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</si>
  <si>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</si>
  <si>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</si>
  <si>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</si>
  <si>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</si>
  <si>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</si>
  <si>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</si>
  <si>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</si>
  <si>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</si>
  <si>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</si>
  <si>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</si>
  <si>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</si>
  <si>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</si>
  <si>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</si>
  <si>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</si>
  <si>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</si>
  <si>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</si>
  <si>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</si>
  <si>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</si>
  <si>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</si>
  <si>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</si>
  <si>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</si>
  <si>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</si>
  <si>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</si>
  <si>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</si>
  <si>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</si>
  <si>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</si>
  <si>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</si>
  <si>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</si>
  <si>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</si>
  <si>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</si>
  <si>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</si>
  <si>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</si>
  <si>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</si>
  <si>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</si>
  <si>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</si>
  <si>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</si>
  <si>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</si>
  <si>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</si>
  <si>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</si>
  <si>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</si>
  <si>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</si>
  <si>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</si>
  <si>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</si>
  <si>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</si>
  <si>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</si>
  <si>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</si>
  <si>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</si>
  <si>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</si>
  <si>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</si>
  <si>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</si>
  <si>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</si>
  <si>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</si>
  <si>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</si>
  <si>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</si>
  <si>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</si>
  <si>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</si>
  <si>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</si>
  <si>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</si>
  <si>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</si>
  <si>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</si>
  <si>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</si>
  <si>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</si>
  <si>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</si>
  <si>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</si>
  <si>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</si>
  <si>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</si>
  <si>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</si>
  <si>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</si>
  <si>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</si>
  <si>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</si>
  <si>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</si>
  <si>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</si>
  <si>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</si>
  <si>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</si>
  <si>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</si>
  <si>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</si>
  <si>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</si>
  <si>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</si>
  <si>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</si>
  <si>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</si>
  <si>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</si>
  <si>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</si>
  <si>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</si>
  <si>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</si>
  <si>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</si>
  <si>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</si>
  <si>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</si>
  <si>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</si>
  <si>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</si>
  <si>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</si>
  <si>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</si>
  <si>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</si>
  <si>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</si>
  <si>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</si>
  <si>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</si>
  <si>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</si>
  <si>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</si>
  <si>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</si>
  <si>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</si>
  <si>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</si>
  <si>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</si>
  <si>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</si>
  <si>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</si>
  <si>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</si>
  <si>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</si>
  <si>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</si>
  <si>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</si>
  <si>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</si>
  <si>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</si>
  <si>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</si>
  <si>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</si>
  <si>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</si>
  <si>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</si>
  <si>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</si>
  <si>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</si>
  <si>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</si>
  <si>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</si>
  <si>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</si>
  <si>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</si>
  <si>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</si>
  <si>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</si>
  <si>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</si>
  <si>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</si>
  <si>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</si>
  <si>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</si>
  <si>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</si>
  <si>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</si>
  <si>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</si>
  <si>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</si>
  <si>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</si>
  <si>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</si>
  <si>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</si>
  <si>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</si>
  <si>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</si>
  <si>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</si>
  <si>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</si>
  <si>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</si>
  <si>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</si>
  <si>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</si>
  <si>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</si>
  <si>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</si>
  <si>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</si>
  <si>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</si>
  <si>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</si>
  <si>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</si>
  <si>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</si>
  <si>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</si>
  <si>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</si>
  <si>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</si>
  <si>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</si>
  <si>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</si>
  <si>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</si>
  <si>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</si>
  <si>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</si>
  <si>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</si>
  <si>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</si>
  <si>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</si>
  <si>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</si>
  <si>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</si>
  <si>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</si>
  <si>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</si>
  <si>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</si>
  <si>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</si>
  <si>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</si>
  <si>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</si>
  <si>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</si>
  <si>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</si>
  <si>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</si>
  <si>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</si>
  <si>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</si>
  <si>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</si>
  <si>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</si>
  <si>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</si>
  <si>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</si>
  <si>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</si>
  <si>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</si>
  <si>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</si>
  <si>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</si>
  <si>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</si>
  <si>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</si>
  <si>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</si>
  <si>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</si>
  <si>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</si>
  <si>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</si>
  <si>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</si>
  <si>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</si>
  <si>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</si>
  <si>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</si>
  <si>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</si>
  <si>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</si>
  <si>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</si>
  <si>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</si>
  <si>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</si>
  <si>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</si>
  <si>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</si>
  <si>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</si>
  <si>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</si>
  <si>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</si>
  <si>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</si>
  <si>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</si>
  <si>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</si>
  <si>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</si>
  <si>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</si>
  <si>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</si>
  <si>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</si>
  <si>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</si>
  <si>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</si>
  <si>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</si>
  <si>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</si>
  <si>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</si>
  <si>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</si>
  <si>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</si>
  <si>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</si>
  <si>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</si>
  <si>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</si>
  <si>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</si>
  <si>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</si>
  <si>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</si>
  <si>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</si>
  <si>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</si>
  <si>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</si>
  <si>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</si>
  <si>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</si>
  <si>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</si>
  <si>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</si>
  <si>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</si>
  <si>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</si>
  <si>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</si>
  <si>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</si>
  <si>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</si>
  <si>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</si>
  <si>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</si>
  <si>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</si>
  <si>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</si>
  <si>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</si>
  <si>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</si>
  <si>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</si>
  <si>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</si>
  <si>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</si>
  <si>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</si>
  <si>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</si>
  <si>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</si>
  <si>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</si>
  <si>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</si>
  <si>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</si>
  <si>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</si>
  <si>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</si>
  <si>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</si>
  <si>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</si>
  <si>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</si>
  <si>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</si>
  <si>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</si>
  <si>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</si>
  <si>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</si>
  <si>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</si>
  <si>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</si>
  <si>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</si>
  <si>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</si>
  <si>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</si>
  <si>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</si>
  <si>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</si>
  <si>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</si>
  <si>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</si>
  <si>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</si>
  <si>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</si>
  <si>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</si>
  <si>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</si>
  <si>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</si>
  <si>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</si>
  <si>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</si>
  <si>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</si>
  <si>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</si>
  <si>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</si>
  <si>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</si>
  <si>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</si>
  <si>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</si>
  <si>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</si>
  <si>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</si>
  <si>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</si>
  <si>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</si>
  <si>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</si>
  <si>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</si>
  <si>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</si>
  <si>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</si>
  <si>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</si>
  <si>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</si>
  <si>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</si>
  <si>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</si>
  <si>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</si>
  <si>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</si>
  <si>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</si>
  <si>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</si>
  <si>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</si>
  <si>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</si>
  <si>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</si>
  <si>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</si>
  <si>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</si>
  <si>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</si>
  <si>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</si>
  <si>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</si>
  <si>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</si>
  <si>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</si>
  <si>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</si>
  <si>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</si>
  <si>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</si>
  <si>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</si>
  <si>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</si>
  <si>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</si>
  <si>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</si>
  <si>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</si>
  <si>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</si>
  <si>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</si>
  <si>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</si>
  <si>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</si>
  <si>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</si>
  <si>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</si>
  <si>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</si>
  <si>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</si>
  <si>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</si>
  <si>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</si>
  <si>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</si>
  <si>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</si>
  <si>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</si>
  <si>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</si>
  <si>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</si>
  <si>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</si>
  <si>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</si>
  <si>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</si>
  <si>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</si>
  <si>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</si>
  <si>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</si>
  <si>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</si>
  <si>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</si>
  <si>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</si>
  <si>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</si>
  <si>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</si>
  <si>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</si>
  <si>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</si>
  <si>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</si>
  <si>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</si>
  <si>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</si>
  <si>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</si>
  <si>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</si>
  <si>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</si>
  <si>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</si>
  <si>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</si>
  <si>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</si>
  <si>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</si>
  <si>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</si>
  <si>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</si>
  <si>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</si>
  <si>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</si>
  <si>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</si>
  <si>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</si>
  <si>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</si>
  <si>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</si>
  <si>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</si>
  <si>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</si>
  <si>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</si>
  <si>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</si>
  <si>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</si>
  <si>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</si>
  <si>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</si>
  <si>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</si>
  <si>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</si>
  <si>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</si>
  <si>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</si>
  <si>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</si>
  <si>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</si>
  <si>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</si>
  <si>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</si>
  <si>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</si>
  <si>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</si>
  <si>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</si>
  <si>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</si>
  <si>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</si>
  <si>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</si>
  <si>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</si>
  <si>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</si>
  <si>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</si>
  <si>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</si>
  <si>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</si>
  <si>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</si>
  <si>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</si>
  <si>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</si>
  <si>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</si>
  <si>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</si>
  <si>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</si>
  <si>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</si>
  <si>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</si>
  <si>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</si>
  <si>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</si>
  <si>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</si>
  <si>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</si>
  <si>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</si>
  <si>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</si>
  <si>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</si>
  <si>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</si>
  <si>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</si>
  <si>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</si>
  <si>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</si>
  <si>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</si>
  <si>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</si>
  <si>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</si>
  <si>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</si>
  <si>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</si>
  <si>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</si>
  <si>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</si>
  <si>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</si>
  <si>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</si>
  <si>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</si>
  <si>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</si>
  <si>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</si>
  <si>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</si>
  <si>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</si>
  <si>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</si>
  <si>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</si>
  <si>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</si>
  <si>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</si>
  <si>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</si>
  <si>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</si>
  <si>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</si>
  <si>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</si>
  <si>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</si>
  <si>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</si>
  <si>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</si>
  <si>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</si>
  <si>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</si>
  <si>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</si>
  <si>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</si>
  <si>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</si>
  <si>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</si>
  <si>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</si>
  <si>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</si>
  <si>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</si>
  <si>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</si>
  <si>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</si>
  <si>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</si>
  <si>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</si>
  <si>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</si>
  <si>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</si>
  <si>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</si>
  <si>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</si>
  <si>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</si>
  <si>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</si>
  <si>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</si>
  <si>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</si>
  <si>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</si>
  <si>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</si>
  <si>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</si>
  <si>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</si>
  <si>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</si>
  <si>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</si>
  <si>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</si>
  <si>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</si>
  <si>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</si>
  <si>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</si>
  <si>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</si>
  <si>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</si>
  <si>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</si>
  <si>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</si>
  <si>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</si>
  <si>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</si>
  <si>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</si>
  <si>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</si>
  <si>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</si>
  <si>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</si>
  <si>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</si>
  <si>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</si>
  <si>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</si>
  <si>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</si>
  <si>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</si>
  <si>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</si>
  <si>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</si>
  <si>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</si>
  <si>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</si>
  <si>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</si>
  <si>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</si>
  <si>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</si>
  <si>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</si>
  <si>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</si>
  <si>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</si>
  <si>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</si>
  <si>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</si>
  <si>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</si>
  <si>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</si>
  <si>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</si>
  <si>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</si>
  <si>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</si>
  <si>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</si>
  <si>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</si>
  <si>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</si>
  <si>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</si>
  <si>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</si>
  <si>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</si>
  <si>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</si>
  <si>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</si>
  <si>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</si>
  <si>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</si>
  <si>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</si>
  <si>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</si>
  <si>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</si>
  <si>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</si>
  <si>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</si>
  <si>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</si>
  <si>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</si>
  <si>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</si>
  <si>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</si>
  <si>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</si>
  <si>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</si>
  <si>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</si>
  <si>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</si>
  <si>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</si>
  <si>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</si>
  <si>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</si>
  <si>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</si>
  <si>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</si>
  <si>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</si>
  <si>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</si>
  <si>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</si>
  <si>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</si>
  <si>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</si>
  <si>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</si>
  <si>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</si>
  <si>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</si>
  <si>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</si>
  <si>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</si>
  <si>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</si>
  <si>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</si>
  <si>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</si>
  <si>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</si>
  <si>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</si>
  <si>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</si>
  <si>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</si>
  <si>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</si>
  <si>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</si>
  <si>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</si>
  <si>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</si>
  <si>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</si>
  <si>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</si>
  <si>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</si>
  <si>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</si>
  <si>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</si>
  <si>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</si>
  <si>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</si>
  <si>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</si>
  <si>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</si>
  <si>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</si>
  <si>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</si>
  <si>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</si>
  <si>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</si>
  <si>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</si>
  <si>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</si>
  <si>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</si>
  <si>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</si>
  <si>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</si>
  <si>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</si>
  <si>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</si>
  <si>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</si>
  <si>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</si>
  <si>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</si>
  <si>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</si>
  <si>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</si>
  <si>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</si>
  <si>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</si>
  <si>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</si>
  <si>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</si>
  <si>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</si>
  <si>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</si>
  <si>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</si>
  <si>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</si>
  <si>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</si>
  <si>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</si>
  <si>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</si>
  <si>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</si>
  <si>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</si>
  <si>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</si>
  <si>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</si>
  <si>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</si>
  <si>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</si>
  <si>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</si>
  <si>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</si>
  <si>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</si>
  <si>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</si>
  <si>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</si>
  <si>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</si>
  <si>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</si>
  <si>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</si>
  <si>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</si>
  <si>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</si>
  <si>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</si>
  <si>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</si>
  <si>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</si>
  <si>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</si>
  <si>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</si>
  <si>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</si>
  <si>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</si>
  <si>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</si>
  <si>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</si>
  <si>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</si>
  <si>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</si>
  <si>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</si>
  <si>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</si>
  <si>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</si>
  <si>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</si>
  <si>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</si>
  <si>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</si>
  <si>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</si>
  <si>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</si>
  <si>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</si>
  <si>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</si>
  <si>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</si>
  <si>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</si>
  <si>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</si>
  <si>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</si>
  <si>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</si>
  <si>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</si>
  <si>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</si>
  <si>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</si>
  <si>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</si>
  <si>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</si>
  <si>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</si>
  <si>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</si>
  <si>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</si>
  <si>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</si>
  <si>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</si>
  <si>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</si>
  <si>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</si>
  <si>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</si>
  <si>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</si>
  <si>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</si>
  <si>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</si>
  <si>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</si>
  <si>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</si>
  <si>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</si>
  <si>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</si>
  <si>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</si>
  <si>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</si>
  <si>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</si>
  <si>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</si>
  <si>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</si>
  <si>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</si>
  <si>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</si>
  <si>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</si>
  <si>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</si>
  <si>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</si>
  <si>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</si>
  <si>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</si>
  <si>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</si>
  <si>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</si>
  <si>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</si>
  <si>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</si>
  <si>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</si>
  <si>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</si>
  <si>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</si>
  <si>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</si>
  <si>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</si>
  <si>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</si>
  <si>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</si>
  <si>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</si>
  <si>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</si>
  <si>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</si>
  <si>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</si>
  <si>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</si>
  <si>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</si>
  <si>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</si>
  <si>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</si>
  <si>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</si>
  <si>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</si>
  <si>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</si>
  <si>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</si>
  <si>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</si>
  <si>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</si>
  <si>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</si>
  <si>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</si>
  <si>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</si>
  <si>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</si>
  <si>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</si>
  <si>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</si>
  <si>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</si>
  <si>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</si>
  <si>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</si>
  <si>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</si>
  <si>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</si>
  <si>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</si>
  <si>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</si>
  <si>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</si>
  <si>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</si>
  <si>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</si>
  <si>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</si>
  <si>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</si>
  <si>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</si>
  <si>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</si>
  <si>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</si>
  <si>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</si>
  <si>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</si>
  <si>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</si>
  <si>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</si>
  <si>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</si>
  <si>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</si>
  <si>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</si>
  <si>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</si>
  <si>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</si>
  <si>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</si>
  <si>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</si>
  <si>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</si>
  <si>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</si>
  <si>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</si>
  <si>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</si>
  <si>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</si>
  <si>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</si>
  <si>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</si>
  <si>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</si>
  <si>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</si>
  <si>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</si>
  <si>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</si>
  <si>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</si>
  <si>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</si>
  <si>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</si>
  <si>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</si>
  <si>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</si>
  <si>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</si>
  <si>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</si>
  <si>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</si>
  <si>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</si>
  <si>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</si>
  <si>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</si>
  <si>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</si>
  <si>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</si>
  <si>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</si>
  <si>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</si>
  <si>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</si>
  <si>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</si>
  <si>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</si>
  <si>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</si>
  <si>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</si>
  <si>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</si>
  <si>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</si>
  <si>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</si>
  <si>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</si>
  <si>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</si>
  <si>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</si>
  <si>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</si>
  <si>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</si>
  <si>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</si>
  <si>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</si>
  <si>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</si>
  <si>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</si>
  <si>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</si>
  <si>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</si>
  <si>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</si>
  <si>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</si>
  <si>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</si>
  <si>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</si>
  <si>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</si>
  <si>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</si>
  <si>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</si>
  <si>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</si>
  <si>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</si>
  <si>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</si>
  <si>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</si>
  <si>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</si>
  <si>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</si>
  <si>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</si>
  <si>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</si>
  <si>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</si>
  <si>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</si>
  <si>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</si>
  <si>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</si>
  <si>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</si>
  <si>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</si>
  <si>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</si>
  <si>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</si>
  <si>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</si>
  <si>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</si>
  <si>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</si>
  <si>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</si>
  <si>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</si>
  <si>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</si>
  <si>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</si>
  <si>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</si>
  <si>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</si>
  <si>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</si>
  <si>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</si>
  <si>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</si>
  <si>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</si>
  <si>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</si>
  <si>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</si>
  <si>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</si>
  <si>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</si>
  <si>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</si>
  <si>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</si>
  <si>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</si>
  <si>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</si>
  <si>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</si>
  <si>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</si>
  <si>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</si>
  <si>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</si>
  <si>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</si>
  <si>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</si>
  <si>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</si>
  <si>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</si>
  <si>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</si>
  <si>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</si>
  <si>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</si>
  <si>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</si>
  <si>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</si>
  <si>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</si>
  <si>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</si>
  <si>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</si>
  <si>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</si>
  <si>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</si>
  <si>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</si>
  <si>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</si>
  <si>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</si>
  <si>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</si>
  <si>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</si>
  <si>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</si>
  <si>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</si>
  <si>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</si>
  <si>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</si>
  <si>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</si>
  <si>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</si>
  <si>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</si>
  <si>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</si>
  <si>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</si>
  <si>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</si>
  <si>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</si>
  <si>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</si>
  <si>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</si>
  <si>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</si>
  <si>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</si>
  <si>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</si>
  <si>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</si>
  <si>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</si>
  <si>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</si>
  <si>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</si>
  <si>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</si>
  <si>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</si>
  <si>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</si>
  <si>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</si>
  <si>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</si>
  <si>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</si>
  <si>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</si>
  <si>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</si>
  <si>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</si>
  <si>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</si>
  <si>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</si>
  <si>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</si>
  <si>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</si>
  <si>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</si>
  <si>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</si>
  <si>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</si>
  <si>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</si>
  <si>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</si>
  <si>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</si>
  <si>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</si>
  <si>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</si>
  <si>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</si>
  <si>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</si>
  <si>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</si>
  <si>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</si>
  <si>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</si>
  <si>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</si>
  <si>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</si>
  <si>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</si>
  <si>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</si>
  <si>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</si>
  <si>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</si>
  <si>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</si>
  <si>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</si>
  <si>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</si>
  <si>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</si>
  <si>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</si>
  <si>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</si>
  <si>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</si>
  <si>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</si>
  <si>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</si>
  <si>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</si>
  <si>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</si>
  <si>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</si>
  <si>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</si>
  <si>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</si>
  <si>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</si>
  <si>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</si>
  <si>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</si>
  <si>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</si>
  <si>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</si>
  <si>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</si>
  <si>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</si>
  <si>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</si>
  <si>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</si>
  <si>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</si>
  <si>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</si>
  <si>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</si>
  <si>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</si>
  <si>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</si>
  <si>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</si>
  <si>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</si>
  <si>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</si>
  <si>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</si>
  <si>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</si>
  <si>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</si>
  <si>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</si>
  <si>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</si>
  <si>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</si>
  <si>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</si>
  <si>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</si>
  <si>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</si>
  <si>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</si>
  <si>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</si>
  <si>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</si>
  <si>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</si>
  <si>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</si>
  <si>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</si>
  <si>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</si>
  <si>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</si>
  <si>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</si>
  <si>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</si>
  <si>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</si>
  <si>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</si>
  <si>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</si>
  <si>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</si>
  <si>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</si>
  <si>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</si>
  <si>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</si>
  <si>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</si>
  <si>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</si>
  <si>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</si>
  <si>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</si>
  <si>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</si>
  <si>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</si>
  <si>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</si>
  <si>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</si>
  <si>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</si>
  <si>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</si>
  <si>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</si>
  <si>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</si>
  <si>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</si>
  <si>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</si>
  <si>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</si>
  <si>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</si>
  <si>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</si>
  <si>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</si>
  <si>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</si>
  <si>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</si>
  <si>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</si>
  <si>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</si>
  <si>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</si>
  <si>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</si>
  <si>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</si>
  <si>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</si>
  <si>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</si>
  <si>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</si>
  <si>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</si>
  <si>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</si>
  <si>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</si>
  <si>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</si>
  <si>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</si>
  <si>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</si>
  <si>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</si>
  <si>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</si>
  <si>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</si>
  <si>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</si>
  <si>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</si>
  <si>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</si>
  <si>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</si>
  <si>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</si>
  <si>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</si>
  <si>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</si>
  <si>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</si>
  <si>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</si>
  <si>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</si>
  <si>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</si>
  <si>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</si>
  <si>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</si>
  <si>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</si>
  <si>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</si>
  <si>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</si>
  <si>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</si>
  <si>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</si>
  <si>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</si>
  <si>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</si>
  <si>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</si>
  <si>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</si>
  <si>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</si>
  <si>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</si>
  <si>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</si>
  <si>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</si>
  <si>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</si>
  <si>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</si>
  <si>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</si>
  <si>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</si>
  <si>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</si>
  <si>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</si>
  <si>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</si>
  <si>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</si>
  <si>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</si>
  <si>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</si>
  <si>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</si>
  <si>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</si>
  <si>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</si>
  <si>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</si>
  <si>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</si>
  <si>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</si>
  <si>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</si>
  <si>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</si>
  <si>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</si>
  <si>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</si>
  <si>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</si>
  <si>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</si>
  <si>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</si>
  <si>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</si>
  <si>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</si>
  <si>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</si>
  <si>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</si>
  <si>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</si>
  <si>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</si>
  <si>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</si>
  <si>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</si>
  <si>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</si>
  <si>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</si>
  <si>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</si>
  <si>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</si>
  <si>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</si>
  <si>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</si>
  <si>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</si>
  <si>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</si>
  <si>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</si>
  <si>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</si>
  <si>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</si>
  <si>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</si>
  <si>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</si>
  <si>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</si>
  <si>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</si>
  <si>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</si>
  <si>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</si>
  <si>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</si>
  <si>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</si>
  <si>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</si>
  <si>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</si>
  <si>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</si>
  <si>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</si>
  <si>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</si>
  <si>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</si>
  <si>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</si>
  <si>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</si>
  <si>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</si>
  <si>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</si>
  <si>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</si>
  <si>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</si>
  <si>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</si>
  <si>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</si>
  <si>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</si>
  <si>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</si>
  <si>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</si>
  <si>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</si>
  <si>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</si>
  <si>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</si>
  <si>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</si>
  <si>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</si>
  <si>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</si>
  <si>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</si>
  <si>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</si>
  <si>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</si>
  <si>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</si>
  <si>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</si>
  <si>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</si>
  <si>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</si>
  <si>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</si>
  <si>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</si>
  <si>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</si>
  <si>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</si>
  <si>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</si>
  <si>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</si>
  <si>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</si>
  <si>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</si>
  <si>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</si>
  <si>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</si>
  <si>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</si>
  <si>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</si>
  <si>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</si>
  <si>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</si>
  <si>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</si>
  <si>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</si>
  <si>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</si>
  <si>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</si>
  <si>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</si>
  <si>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</si>
  <si>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</si>
  <si>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</si>
  <si>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</si>
  <si>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</si>
  <si>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</si>
  <si>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</si>
  <si>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</si>
  <si>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</si>
  <si>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</si>
  <si>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</si>
  <si>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</si>
  <si>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</si>
  <si>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</si>
  <si>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</si>
  <si>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</si>
  <si>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</si>
  <si>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</si>
  <si>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</si>
  <si>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</si>
  <si>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</si>
  <si>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</si>
  <si>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</si>
  <si>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</si>
  <si>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</si>
  <si>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</si>
  <si>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</si>
  <si>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</si>
  <si>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</si>
  <si>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</si>
  <si>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</si>
  <si>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</si>
  <si>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</si>
  <si>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</si>
  <si>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</si>
  <si>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</si>
  <si>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</si>
  <si>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</si>
  <si>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</si>
  <si>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</si>
  <si>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</si>
  <si>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</si>
  <si>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</si>
  <si>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</si>
  <si>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</si>
  <si>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</si>
  <si>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</si>
  <si>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</si>
  <si>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</si>
  <si>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</si>
  <si>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</si>
  <si>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</si>
  <si>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</si>
  <si>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</si>
  <si>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</si>
  <si>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</si>
  <si>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</si>
  <si>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</si>
  <si>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</si>
  <si>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</si>
  <si>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</si>
  <si>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</si>
  <si>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</si>
  <si>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</si>
  <si>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</si>
  <si>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</si>
  <si>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</si>
  <si>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</si>
  <si>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</si>
  <si>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</si>
  <si>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</si>
  <si>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</si>
  <si>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</si>
  <si>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</si>
  <si>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</si>
  <si>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</si>
  <si>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</si>
  <si>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</si>
  <si>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</si>
  <si>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</si>
  <si>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</si>
  <si>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</si>
  <si>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</si>
  <si>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</si>
  <si>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</si>
  <si>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</si>
  <si>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</si>
  <si>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</si>
  <si>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</si>
  <si>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</si>
  <si>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</si>
  <si>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</si>
  <si>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</si>
  <si>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</si>
  <si>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</si>
  <si>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</si>
  <si>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</si>
  <si>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</si>
  <si>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</si>
  <si>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</si>
  <si>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</si>
  <si>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</si>
  <si>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</si>
  <si>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</si>
  <si>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</si>
  <si>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</si>
  <si>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</si>
  <si>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</si>
  <si>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</si>
  <si>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</si>
  <si>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</si>
  <si>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</si>
  <si>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</si>
  <si>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</si>
  <si>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</si>
  <si>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</si>
  <si>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</si>
  <si>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</si>
  <si>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</si>
  <si>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</si>
  <si>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</si>
  <si>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</si>
  <si>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</si>
  <si>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</si>
  <si>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</si>
  <si>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</si>
  <si>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</si>
  <si>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</si>
  <si>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</si>
  <si>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</si>
  <si>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</si>
  <si>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</si>
  <si>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</si>
  <si>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</si>
  <si>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</si>
  <si>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</si>
  <si>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</si>
  <si>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</si>
  <si>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</si>
  <si>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</si>
  <si>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</si>
  <si>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</si>
  <si>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</si>
  <si>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</si>
  <si>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</si>
  <si>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</si>
  <si>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</si>
  <si>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</si>
  <si>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</si>
  <si>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</si>
  <si>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</si>
  <si>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</si>
  <si>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</si>
  <si>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</si>
  <si>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</si>
  <si>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</si>
  <si>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</si>
  <si>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</si>
  <si>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</si>
  <si>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</si>
  <si>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</si>
  <si>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</si>
  <si>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</si>
  <si>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</si>
  <si>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</si>
  <si>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</si>
  <si>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</si>
  <si>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</si>
  <si>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</si>
  <si>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</si>
  <si>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</si>
  <si>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</si>
  <si>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</si>
  <si>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</si>
  <si>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</si>
  <si>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</si>
  <si>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</si>
  <si>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</si>
  <si>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</si>
  <si>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</si>
  <si>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</si>
  <si>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</si>
  <si>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</si>
  <si>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</si>
  <si>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</si>
  <si>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</si>
  <si>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</si>
  <si>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</si>
  <si>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</si>
  <si>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</si>
  <si>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</si>
  <si>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</si>
  <si>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</si>
  <si>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</si>
  <si>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</si>
  <si>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</si>
  <si>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</si>
  <si>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</si>
  <si>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</si>
  <si>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</si>
  <si>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</si>
  <si>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</si>
  <si>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</si>
  <si>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</si>
  <si>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</si>
  <si>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</si>
  <si>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</si>
  <si>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</si>
  <si>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</si>
  <si>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</si>
  <si>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</si>
  <si>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</si>
  <si>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</si>
  <si>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</si>
  <si>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</si>
  <si>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</si>
  <si>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</si>
  <si>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</si>
  <si>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</si>
  <si>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</si>
  <si>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</si>
  <si>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</si>
  <si>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</si>
  <si>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</si>
  <si>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</si>
  <si>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</si>
  <si>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</si>
  <si>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</si>
  <si>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</si>
  <si>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</si>
  <si>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</si>
  <si>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</si>
  <si>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</si>
  <si>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</si>
  <si>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</si>
  <si>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</si>
  <si>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</si>
  <si>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</si>
  <si>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</si>
  <si>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</si>
  <si>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</si>
  <si>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</si>
  <si>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</si>
  <si>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</si>
  <si>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</si>
  <si>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</si>
  <si>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</si>
  <si>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</si>
  <si>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</si>
  <si>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</si>
  <si>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</si>
  <si>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</si>
  <si>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</si>
  <si>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</si>
  <si>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</si>
  <si>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</si>
  <si>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</si>
  <si>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</si>
  <si>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</si>
  <si>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</si>
  <si>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</si>
  <si>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</si>
  <si>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</si>
  <si>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</si>
  <si>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</si>
  <si>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</si>
  <si>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</si>
  <si>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</si>
  <si>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</si>
  <si>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</si>
  <si>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</si>
  <si>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</si>
  <si>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</si>
  <si>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</si>
  <si>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</si>
  <si>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</si>
  <si>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</si>
  <si>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</si>
  <si>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</si>
  <si>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</si>
  <si>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</si>
  <si>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</si>
  <si>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</si>
  <si>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</si>
  <si>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</si>
  <si>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</si>
  <si>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</si>
  <si>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</si>
  <si>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</si>
  <si>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</si>
  <si>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</si>
  <si>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</si>
  <si>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</si>
  <si>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</si>
  <si>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</si>
  <si>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</si>
  <si>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</si>
  <si>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</si>
  <si>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</si>
  <si>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</si>
  <si>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</si>
  <si>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</si>
  <si>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</si>
  <si>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</si>
  <si>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</si>
  <si>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</si>
  <si>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</si>
  <si>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</si>
  <si>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</si>
  <si>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</si>
  <si>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</si>
  <si>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</si>
  <si>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</si>
  <si>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</si>
  <si>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</si>
  <si>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</si>
  <si>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</si>
  <si>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</si>
  <si>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</si>
  <si>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</si>
  <si>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</si>
  <si>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</si>
  <si>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</si>
  <si>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</si>
  <si>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</si>
  <si>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</si>
  <si>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</si>
  <si>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</si>
  <si>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</si>
  <si>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</si>
  <si>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</si>
  <si>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</si>
  <si>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</si>
  <si>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</si>
  <si>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</si>
  <si>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</si>
  <si>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</si>
  <si>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</si>
  <si>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</si>
  <si>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</si>
  <si>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</si>
  <si>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</si>
  <si>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</si>
  <si>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</si>
  <si>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</si>
  <si>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</si>
  <si>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</si>
  <si>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</si>
  <si>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</si>
  <si>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</si>
  <si>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</si>
  <si>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</si>
  <si>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</si>
  <si>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</si>
  <si>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</si>
  <si>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</si>
  <si>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</si>
  <si>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</si>
  <si>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</si>
  <si>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</si>
  <si>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</si>
  <si>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</si>
  <si>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</si>
  <si>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</si>
  <si>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</si>
  <si>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</si>
  <si>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</si>
  <si>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</si>
  <si>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</si>
  <si>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</si>
  <si>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</si>
  <si>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</si>
  <si>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</si>
  <si>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</si>
  <si>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</si>
  <si>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</si>
  <si>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</si>
  <si>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</si>
  <si>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</si>
  <si>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</si>
  <si>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</si>
  <si>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</si>
  <si>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</si>
  <si>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</si>
  <si>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</si>
  <si>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</si>
  <si>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</si>
  <si>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</si>
  <si>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</si>
  <si>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</si>
  <si>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</si>
  <si>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</si>
  <si>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</si>
  <si>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</si>
  <si>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</si>
  <si>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</si>
  <si>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</si>
  <si>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</si>
  <si>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</si>
  <si>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</si>
  <si>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</si>
  <si>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</si>
  <si>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</si>
  <si>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</si>
  <si>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</si>
  <si>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</si>
  <si>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</si>
  <si>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</si>
  <si>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</si>
  <si>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</si>
  <si>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</si>
  <si>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</si>
  <si>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</si>
  <si>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</si>
  <si>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</si>
  <si>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</si>
  <si>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</si>
  <si>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</si>
  <si>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</si>
  <si>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</si>
  <si>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</si>
  <si>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</si>
  <si>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</si>
  <si>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</si>
  <si>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</si>
  <si>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</si>
  <si>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</si>
  <si>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</si>
  <si>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</si>
  <si>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</si>
  <si>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</si>
  <si>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</si>
  <si>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</si>
  <si>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</si>
  <si>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</si>
  <si>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</si>
  <si>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</si>
  <si>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</si>
  <si>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</si>
  <si>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</si>
  <si>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</si>
  <si>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</si>
  <si>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</si>
  <si>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</si>
  <si>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</si>
  <si>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</si>
  <si>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</si>
  <si>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</si>
  <si>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</si>
  <si>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</si>
  <si>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</si>
  <si>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</si>
  <si>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</si>
  <si>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</si>
  <si>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</si>
  <si>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</si>
  <si>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</si>
  <si>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</si>
  <si>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</si>
  <si>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</si>
  <si>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</si>
  <si>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</si>
  <si>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</si>
  <si>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</si>
  <si>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</si>
  <si>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</si>
  <si>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</si>
  <si>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</si>
  <si>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</si>
  <si>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</si>
  <si>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</si>
  <si>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</si>
  <si>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</si>
  <si>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</si>
  <si>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</si>
  <si>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</si>
  <si>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</si>
  <si>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</si>
  <si>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</si>
  <si>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</si>
  <si>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</si>
  <si>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</si>
  <si>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</si>
  <si>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</si>
  <si>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</si>
  <si>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</si>
  <si>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</si>
  <si>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</si>
  <si>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</si>
  <si>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</si>
  <si>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</si>
  <si>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</si>
  <si>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</si>
  <si>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</si>
  <si>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</si>
  <si>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</si>
  <si>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</si>
  <si>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</si>
  <si>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</si>
  <si>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</si>
  <si>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</si>
  <si>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</si>
  <si>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</si>
  <si>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</si>
  <si>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</si>
  <si>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</si>
  <si>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</si>
  <si>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</si>
  <si>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</si>
  <si>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</si>
  <si>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</si>
  <si>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</si>
  <si>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</si>
  <si>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</si>
  <si>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</si>
  <si>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</si>
  <si>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</si>
  <si>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</si>
  <si>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</si>
  <si>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</si>
  <si>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</si>
  <si>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</si>
  <si>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</si>
  <si>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</si>
  <si>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</si>
  <si>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</si>
  <si>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</si>
  <si>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</si>
  <si>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</si>
  <si>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</si>
  <si>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</si>
  <si>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</si>
  <si>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</si>
  <si>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</si>
  <si>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</si>
  <si>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</si>
  <si>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</si>
  <si>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</si>
  <si>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</si>
  <si>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</si>
  <si>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</si>
  <si>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</si>
  <si>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</si>
  <si>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</si>
  <si>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</si>
  <si>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</si>
  <si>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</si>
  <si>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</si>
  <si>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</si>
  <si>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</si>
  <si>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</si>
  <si>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</si>
  <si>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</si>
  <si>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</si>
  <si>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</si>
  <si>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</si>
  <si>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</si>
  <si>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</si>
  <si>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</si>
  <si>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</si>
  <si>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</si>
  <si>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</si>
  <si>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</si>
  <si>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</si>
  <si>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</si>
  <si>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</si>
  <si>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</si>
  <si>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</si>
  <si>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</si>
  <si>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</si>
  <si>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</si>
  <si>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</si>
  <si>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</si>
  <si>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</si>
  <si>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</si>
  <si>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</si>
  <si>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</si>
  <si>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</si>
  <si>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</si>
  <si>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</si>
  <si>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</si>
  <si>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</si>
  <si>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</si>
  <si>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</si>
  <si>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</si>
  <si>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</si>
  <si>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</si>
  <si>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</si>
  <si>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</si>
  <si>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</si>
  <si>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</si>
  <si>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</si>
  <si>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</si>
  <si>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</si>
  <si>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</si>
  <si>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</si>
  <si>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</si>
  <si>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</si>
  <si>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</si>
  <si>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</si>
  <si>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</si>
  <si>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</si>
  <si>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</si>
  <si>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</si>
  <si>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</si>
  <si>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</si>
  <si>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</si>
  <si>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</si>
  <si>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</si>
  <si>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</si>
  <si>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</si>
  <si>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</si>
  <si>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</si>
  <si>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</si>
  <si>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</si>
  <si>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</si>
  <si>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</si>
  <si>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</si>
  <si>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</si>
  <si>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</si>
  <si>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</si>
  <si>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</si>
  <si>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</si>
  <si>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</si>
  <si>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</si>
  <si>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</si>
  <si>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</si>
  <si>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</si>
  <si>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</si>
  <si>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</si>
  <si>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</si>
  <si>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</si>
  <si>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</si>
  <si>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</si>
  <si>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</si>
  <si>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</si>
  <si>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</si>
  <si>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</si>
  <si>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</si>
  <si>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</si>
  <si>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</si>
  <si>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</si>
  <si>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</si>
  <si>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</si>
  <si>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</si>
  <si>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</si>
  <si>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</si>
  <si>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</si>
  <si>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</si>
  <si>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</si>
  <si>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</si>
  <si>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</si>
  <si>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</si>
  <si>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</si>
  <si>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</si>
  <si>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</si>
  <si>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</si>
  <si>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</si>
  <si>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</si>
  <si>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</si>
  <si>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</si>
  <si>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</si>
  <si>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</si>
  <si>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</si>
  <si>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</si>
  <si>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</si>
  <si>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</si>
  <si>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</si>
  <si>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</si>
  <si>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</si>
  <si>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</si>
  <si>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</si>
  <si>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</si>
  <si>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</si>
  <si>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</si>
  <si>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</si>
  <si>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</si>
  <si>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</si>
  <si>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</si>
  <si>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</si>
  <si>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</si>
  <si>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</si>
  <si>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</si>
  <si>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</si>
  <si>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</si>
  <si>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</si>
  <si>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</si>
  <si>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</si>
  <si>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</si>
  <si>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</si>
  <si>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</si>
  <si>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</si>
  <si>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</si>
  <si>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</si>
  <si>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</si>
  <si>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</si>
  <si>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</si>
  <si>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</si>
  <si>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</si>
  <si>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</si>
  <si>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</si>
  <si>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</si>
  <si>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</si>
  <si>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</si>
  <si>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</si>
  <si>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</si>
  <si>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</si>
  <si>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</si>
  <si>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</si>
  <si>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</si>
  <si>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</si>
  <si>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</si>
  <si>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</si>
  <si>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</si>
  <si>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</si>
  <si>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</si>
  <si>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</si>
  <si>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</si>
  <si>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</si>
  <si>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</si>
  <si>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</si>
  <si>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</si>
  <si>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</si>
  <si>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</si>
  <si>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</si>
  <si>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</si>
  <si>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</si>
  <si>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</si>
  <si>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</si>
  <si>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</si>
  <si>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</si>
  <si>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</si>
  <si>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</si>
  <si>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</si>
  <si>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</si>
  <si>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</si>
  <si>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</si>
  <si>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</si>
  <si>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</si>
  <si>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</si>
  <si>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</si>
  <si>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</si>
  <si>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</si>
  <si>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</si>
  <si>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</si>
  <si>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</si>
  <si>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</si>
  <si>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</si>
  <si>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</si>
  <si>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</si>
  <si>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</si>
  <si>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</si>
  <si>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</si>
  <si>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</si>
  <si>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</si>
  <si>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</si>
  <si>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</si>
  <si>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</si>
  <si>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</si>
  <si>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</si>
  <si>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</si>
  <si>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</si>
  <si>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</si>
  <si>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</si>
  <si>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</si>
  <si>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</si>
  <si>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</si>
  <si>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</si>
  <si>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</si>
  <si>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</si>
  <si>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</si>
  <si>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</si>
  <si>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</si>
  <si>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</si>
  <si>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</si>
  <si>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</si>
  <si>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</si>
  <si>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</si>
  <si>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</si>
  <si>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</si>
  <si>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</si>
  <si>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</si>
  <si>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</si>
  <si>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</si>
  <si>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</si>
  <si>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</si>
  <si>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</si>
  <si>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</si>
  <si>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</si>
  <si>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</si>
  <si>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</si>
  <si>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</si>
  <si>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</si>
  <si>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</si>
  <si>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</si>
  <si>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</si>
  <si>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</si>
  <si>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</si>
  <si>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</si>
  <si>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</si>
  <si>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</si>
  <si>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</si>
  <si>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</si>
  <si>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</si>
  <si>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</si>
  <si>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</si>
  <si>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</si>
  <si>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</si>
  <si>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</si>
  <si>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</si>
  <si>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</si>
  <si>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</si>
  <si>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</si>
  <si>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</si>
  <si>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</si>
  <si>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</si>
  <si>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</si>
  <si>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</si>
  <si>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</si>
  <si>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</si>
  <si>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</si>
  <si>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</si>
  <si>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</si>
  <si>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</si>
  <si>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</si>
  <si>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</si>
  <si>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</si>
  <si>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</si>
  <si>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</si>
  <si>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</si>
  <si>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</si>
  <si>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</si>
  <si>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</si>
  <si>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</si>
  <si>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</si>
  <si>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</si>
  <si>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</si>
  <si>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</si>
  <si>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</si>
  <si>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</si>
  <si>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</si>
  <si>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</si>
  <si>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</si>
  <si>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</si>
  <si>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</si>
  <si>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</si>
  <si>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</si>
  <si>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</si>
  <si>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</si>
  <si>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</si>
  <si>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</si>
  <si>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</si>
  <si>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</si>
  <si>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</si>
  <si>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</si>
  <si>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</si>
  <si>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</si>
  <si>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</si>
  <si>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</si>
  <si>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</si>
  <si>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</si>
  <si>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</si>
  <si>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</si>
  <si>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</si>
  <si>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</si>
  <si>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</si>
  <si>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</si>
  <si>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</si>
  <si>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</si>
  <si>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</si>
  <si>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</si>
  <si>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</si>
  <si>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</si>
  <si>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</si>
  <si>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</si>
  <si>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</si>
  <si>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</si>
  <si>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</si>
  <si>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</si>
  <si>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</si>
  <si>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</si>
  <si>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</si>
  <si>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</si>
  <si>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</si>
  <si>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</si>
  <si>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</si>
  <si>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</si>
  <si>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</si>
  <si>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</si>
  <si>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</si>
  <si>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</si>
  <si>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</si>
  <si>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</si>
  <si>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</si>
  <si>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</si>
  <si>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</si>
  <si>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</si>
  <si>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</si>
  <si>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</si>
  <si>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</si>
  <si>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</si>
  <si>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</si>
  <si>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</si>
  <si>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</si>
  <si>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</si>
  <si>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</si>
  <si>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</si>
  <si>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</si>
  <si>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</si>
  <si>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</si>
  <si>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</si>
  <si>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</si>
  <si>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</si>
  <si>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</si>
  <si>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</si>
  <si>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</si>
  <si>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</si>
  <si>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</si>
  <si>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</si>
  <si>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</si>
  <si>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</si>
  <si>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</si>
  <si>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</si>
  <si>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</si>
  <si>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</si>
  <si>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</si>
  <si>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</si>
  <si>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</si>
  <si>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</si>
  <si>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</si>
  <si>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</si>
  <si>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</si>
  <si>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</si>
  <si>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</si>
  <si>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</si>
  <si>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</si>
  <si>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</si>
  <si>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</si>
  <si>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</si>
  <si>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</si>
  <si>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</si>
  <si>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</si>
  <si>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</si>
  <si>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</si>
  <si>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</si>
  <si>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</si>
  <si>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</si>
  <si>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</si>
  <si>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</si>
  <si>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</si>
  <si>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</si>
  <si>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</si>
  <si>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</si>
  <si>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</si>
  <si>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</si>
  <si>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</si>
  <si>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</si>
  <si>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</si>
  <si>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</si>
  <si>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</si>
  <si>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</si>
  <si>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</si>
  <si>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</si>
  <si>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</si>
  <si>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</si>
  <si>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</si>
  <si>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</si>
  <si>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</si>
  <si>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</si>
  <si>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</si>
  <si>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</si>
  <si>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</si>
  <si>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</si>
  <si>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</si>
  <si>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</si>
  <si>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</si>
  <si>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</si>
  <si>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</si>
  <si>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</si>
  <si>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</si>
  <si>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</si>
  <si>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</si>
  <si>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</si>
  <si>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</si>
  <si>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</si>
  <si>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</si>
  <si>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</si>
  <si>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</si>
  <si>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</si>
  <si>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</si>
  <si>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</si>
  <si>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</si>
  <si>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</si>
  <si>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</si>
  <si>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</si>
  <si>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</si>
  <si>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</si>
  <si>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</si>
  <si>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</si>
  <si>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</si>
  <si>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</si>
  <si>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</si>
  <si>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</si>
  <si>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</si>
  <si>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</si>
  <si>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</si>
  <si>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</si>
  <si>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</si>
  <si>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</si>
  <si>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</si>
  <si>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</si>
  <si>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</si>
  <si>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</si>
  <si>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</si>
  <si>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</si>
  <si>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</si>
  <si>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</si>
  <si>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</si>
  <si>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</si>
  <si>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</si>
  <si>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</si>
  <si>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</si>
  <si>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</si>
  <si>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</si>
  <si>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</si>
  <si>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</si>
  <si>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</si>
  <si>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</si>
  <si>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</si>
  <si>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</si>
  <si>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</si>
  <si>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</si>
  <si>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</si>
  <si>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</si>
  <si>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</si>
  <si>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</si>
  <si>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</si>
  <si>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</si>
  <si>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</si>
  <si>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</si>
  <si>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</si>
  <si>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</si>
  <si>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</si>
  <si>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</si>
  <si>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</si>
  <si>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</si>
  <si>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</si>
  <si>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</si>
  <si>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</si>
  <si>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</si>
  <si>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</si>
  <si>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</si>
  <si>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</si>
  <si>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</si>
  <si>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</si>
  <si>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</si>
  <si>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</si>
  <si>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</si>
  <si>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</si>
  <si>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</si>
  <si>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</si>
  <si>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</si>
  <si>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</si>
  <si>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</si>
  <si>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</si>
  <si>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</si>
  <si>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</si>
  <si>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</si>
  <si>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</si>
  <si>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</si>
  <si>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</si>
  <si>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</si>
  <si>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</si>
  <si>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</si>
  <si>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</si>
  <si>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</si>
  <si>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</si>
  <si>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</si>
  <si>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</si>
  <si>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</si>
  <si>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</si>
  <si>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</si>
  <si>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</si>
  <si>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</si>
  <si>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</si>
  <si>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</si>
  <si>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</si>
  <si>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</si>
  <si>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</si>
  <si>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</si>
  <si>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</si>
  <si>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</si>
  <si>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</si>
  <si>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</si>
  <si>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</si>
  <si>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</si>
  <si>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</si>
  <si>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</si>
  <si>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</si>
  <si>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</si>
  <si>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</si>
  <si>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</si>
  <si>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</si>
  <si>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</si>
  <si>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</si>
  <si>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</si>
  <si>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</si>
  <si>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</si>
  <si>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</si>
  <si>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</si>
  <si>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</si>
  <si>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</si>
  <si>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</si>
  <si>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</si>
  <si>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</si>
  <si>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</si>
  <si>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</si>
  <si>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</si>
  <si>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</si>
  <si>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</si>
  <si>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</si>
  <si>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</si>
  <si>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</si>
  <si>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</si>
  <si>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</si>
  <si>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</si>
  <si>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</si>
  <si>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</si>
  <si>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</si>
  <si>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</si>
  <si>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</si>
  <si>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</si>
  <si>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</si>
  <si>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</si>
  <si>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</si>
  <si>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</si>
  <si>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</si>
  <si>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</si>
  <si>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</si>
  <si>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</si>
  <si>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</si>
  <si>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</si>
  <si>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</si>
  <si>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</si>
  <si>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</si>
  <si>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</si>
  <si>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</si>
  <si>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</si>
  <si>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</si>
  <si>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</si>
  <si>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</si>
  <si>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</si>
  <si>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</si>
  <si>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</si>
  <si>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</si>
  <si>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</si>
  <si>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</si>
  <si>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</si>
  <si>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</si>
  <si>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</si>
  <si>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</si>
  <si>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</si>
  <si>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</si>
  <si>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</si>
  <si>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</si>
  <si>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</si>
  <si>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</si>
  <si>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</si>
  <si>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</si>
  <si>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</si>
  <si>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</si>
  <si>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</si>
  <si>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</si>
  <si>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</si>
  <si>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</si>
  <si>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</si>
  <si>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</si>
  <si>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</si>
  <si>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</si>
  <si>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</si>
  <si>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</si>
  <si>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</si>
  <si>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</si>
  <si>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</si>
  <si>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</si>
  <si>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</si>
  <si>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</si>
  <si>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</si>
  <si>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</si>
  <si>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</si>
  <si>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</si>
  <si>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</si>
  <si>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</si>
  <si>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</si>
  <si>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</si>
  <si>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</si>
  <si>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</si>
  <si>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</si>
  <si>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</si>
  <si>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</si>
  <si>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</si>
  <si>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</si>
  <si>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</si>
  <si>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</si>
  <si>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</si>
  <si>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</si>
  <si>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</si>
  <si>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</si>
  <si>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</si>
  <si>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</si>
  <si>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</si>
  <si>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</si>
  <si>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</si>
  <si>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</si>
  <si>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</si>
  <si>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</si>
  <si>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</si>
  <si>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</si>
  <si>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</si>
  <si>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</si>
  <si>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</si>
  <si>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</si>
  <si>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</si>
  <si>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</si>
  <si>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</si>
  <si>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</si>
  <si>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</si>
  <si>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</si>
  <si>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</si>
  <si>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</si>
  <si>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</si>
  <si>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</si>
  <si>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</si>
  <si>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</si>
  <si>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</si>
  <si>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</si>
  <si>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</si>
  <si>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</si>
  <si>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</si>
  <si>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</si>
  <si>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</si>
  <si>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</si>
  <si>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</si>
  <si>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</si>
  <si>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</si>
  <si>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</si>
  <si>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</si>
  <si>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</si>
  <si>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</si>
  <si>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</si>
  <si>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</si>
  <si>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</si>
  <si>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</si>
  <si>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</si>
  <si>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</si>
  <si>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</si>
  <si>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</si>
  <si>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</si>
  <si>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</si>
  <si>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</si>
  <si>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</si>
  <si>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</si>
  <si>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</si>
  <si>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</si>
  <si>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</si>
  <si>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</si>
  <si>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</si>
  <si>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</si>
  <si>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</si>
  <si>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</si>
  <si>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</si>
  <si>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</si>
  <si>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</si>
  <si>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</si>
  <si>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</si>
  <si>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</si>
  <si>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</si>
  <si>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</si>
  <si>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</si>
  <si>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</si>
  <si>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</si>
  <si>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</si>
  <si>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</si>
  <si>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</si>
  <si>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</si>
  <si>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</si>
  <si>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</si>
  <si>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</si>
  <si>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</si>
  <si>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</si>
  <si>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</si>
  <si>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</si>
  <si>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</si>
  <si>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</si>
  <si>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</si>
  <si>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</si>
  <si>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</si>
  <si>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</si>
  <si>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</si>
  <si>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</si>
  <si>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</si>
  <si>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</si>
  <si>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</si>
  <si>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</si>
  <si>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</si>
  <si>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</si>
  <si>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</si>
  <si>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</si>
  <si>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</si>
  <si>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</si>
  <si>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</si>
  <si>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</si>
  <si>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</si>
  <si>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</si>
  <si>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</si>
  <si>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</si>
  <si>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</si>
  <si>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</si>
  <si>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</si>
  <si>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</si>
  <si>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</si>
  <si>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</si>
  <si>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</si>
  <si>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</si>
  <si>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</si>
  <si>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</si>
  <si>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</si>
  <si>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</si>
  <si>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</si>
  <si>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</si>
  <si>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</si>
  <si>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</si>
  <si>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</si>
  <si>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</si>
  <si>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</si>
  <si>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</si>
  <si>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</si>
  <si>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</si>
  <si>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</si>
  <si>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</si>
  <si>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</si>
  <si>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</si>
  <si>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</si>
  <si>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</si>
  <si>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</si>
  <si>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</si>
  <si>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</si>
  <si>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</si>
  <si>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</si>
  <si>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</si>
  <si>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</si>
  <si>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</si>
  <si>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</si>
  <si>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</si>
  <si>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</si>
  <si>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</si>
  <si>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</si>
  <si>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</si>
  <si>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</si>
  <si>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</si>
  <si>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</si>
  <si>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</si>
  <si>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</si>
  <si>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</si>
  <si>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</si>
  <si>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</si>
  <si>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</si>
  <si>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</si>
  <si>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</si>
  <si>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</si>
  <si>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</si>
  <si>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</si>
  <si>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</si>
  <si>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</si>
  <si>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</si>
  <si>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</si>
  <si>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</si>
  <si>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</si>
  <si>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</si>
  <si>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</si>
  <si>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</si>
  <si>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</si>
  <si>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</si>
  <si>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</si>
  <si>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</si>
  <si>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</si>
  <si>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</si>
  <si>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</si>
  <si>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</si>
  <si>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</si>
  <si>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</si>
  <si>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</si>
  <si>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</si>
  <si>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</si>
  <si>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</si>
  <si>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</si>
  <si>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</si>
  <si>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</si>
  <si>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</si>
  <si>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</si>
  <si>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</si>
  <si>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</si>
  <si>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</si>
  <si>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</si>
  <si>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</si>
  <si>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</si>
  <si>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</si>
  <si>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</si>
  <si>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</si>
  <si>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</si>
  <si>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</si>
  <si>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</si>
  <si>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</si>
  <si>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</si>
  <si>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</si>
  <si>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</si>
  <si>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</si>
  <si>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</si>
  <si>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</si>
  <si>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</si>
  <si>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</si>
  <si>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</si>
  <si>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</si>
  <si>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</si>
  <si>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</si>
  <si>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</si>
  <si>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</si>
  <si>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</si>
  <si>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</si>
  <si>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</si>
  <si>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</si>
  <si>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</si>
  <si>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</si>
  <si>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</si>
  <si>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</si>
  <si>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</si>
  <si>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</si>
  <si>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</si>
  <si>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</si>
  <si>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</si>
  <si>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</si>
  <si>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</si>
  <si>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</si>
  <si>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</si>
  <si>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</si>
  <si>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</si>
  <si>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</si>
  <si>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</si>
  <si>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</si>
  <si>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</si>
  <si>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</si>
  <si>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</si>
  <si>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</si>
  <si>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</si>
  <si>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</si>
  <si>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</si>
  <si>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</si>
  <si>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</si>
  <si>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</si>
  <si>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</si>
  <si>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</si>
  <si>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</si>
  <si>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</si>
  <si>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</si>
  <si>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</si>
  <si>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</si>
  <si>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</si>
  <si>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</si>
  <si>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</si>
  <si>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</si>
  <si>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</si>
  <si>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</si>
  <si>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</si>
  <si>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</si>
  <si>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</si>
  <si>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</si>
  <si>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</si>
  <si>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</si>
  <si>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</si>
  <si>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</si>
  <si>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</si>
  <si>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</si>
  <si>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</si>
  <si>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</si>
  <si>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</si>
  <si>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</si>
  <si>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</si>
  <si>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</si>
  <si>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</si>
  <si>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</si>
  <si>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</si>
  <si>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</si>
  <si>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</si>
  <si>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</si>
  <si>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</si>
  <si>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</si>
  <si>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</si>
  <si>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</si>
  <si>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</si>
  <si>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</si>
  <si>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</si>
  <si>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</si>
  <si>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</si>
  <si>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</si>
  <si>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</si>
  <si>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</si>
  <si>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</si>
  <si>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</si>
  <si>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</si>
  <si>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</si>
  <si>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</si>
  <si>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</si>
  <si>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</si>
  <si>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</si>
  <si>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</si>
  <si>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</si>
  <si>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</si>
  <si>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</si>
  <si>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</si>
  <si>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</si>
  <si>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</si>
  <si>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</si>
  <si>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</si>
  <si>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</si>
  <si>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</si>
  <si>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</si>
  <si>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</si>
  <si>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</si>
  <si>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</si>
  <si>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</si>
  <si>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</si>
  <si>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</si>
  <si>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</si>
  <si>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</si>
  <si>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</si>
  <si>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</si>
  <si>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</si>
  <si>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</si>
  <si>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</si>
  <si>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</si>
  <si>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</si>
  <si>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</si>
  <si>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</si>
  <si>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</si>
  <si>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</si>
  <si>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</si>
  <si>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</si>
  <si>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</si>
  <si>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</si>
  <si>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</si>
  <si>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</si>
  <si>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</si>
  <si>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</si>
  <si>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</si>
  <si>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</si>
  <si>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</si>
  <si>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</si>
  <si>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</si>
  <si>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</si>
  <si>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</si>
  <si>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</si>
  <si>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</si>
  <si>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</si>
  <si>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</si>
  <si>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</si>
  <si>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</si>
  <si>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</si>
  <si>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</si>
  <si>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</si>
  <si>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</si>
  <si>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</si>
  <si>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</si>
  <si>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</si>
  <si>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</si>
  <si>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</si>
  <si>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</si>
  <si>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</si>
  <si>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</si>
  <si>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</si>
  <si>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</si>
  <si>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</si>
  <si>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</si>
  <si>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</si>
  <si>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</si>
  <si>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</si>
  <si>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</si>
  <si>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</si>
  <si>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</si>
  <si>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</si>
  <si>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</si>
  <si>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</si>
  <si>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</si>
  <si>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</si>
  <si>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</si>
  <si>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</si>
  <si>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</si>
  <si>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</si>
  <si>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</si>
  <si>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</si>
  <si>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</si>
  <si>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</si>
  <si>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</si>
  <si>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</si>
  <si>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</si>
  <si>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</si>
  <si>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</si>
  <si>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</si>
  <si>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</si>
  <si>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</si>
  <si>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</si>
  <si>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</si>
  <si>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</si>
  <si>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</si>
  <si>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</si>
  <si>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</si>
  <si>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</si>
  <si>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</si>
  <si>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</si>
  <si>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</si>
  <si>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</si>
  <si>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</si>
  <si>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</si>
  <si>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</si>
  <si>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</si>
  <si>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</si>
  <si>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</si>
  <si>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</si>
  <si>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</si>
  <si>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</si>
  <si>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</si>
  <si>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</si>
  <si>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</si>
  <si>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</si>
  <si>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</si>
  <si>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</si>
  <si>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</si>
  <si>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</si>
  <si>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</si>
  <si>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</si>
  <si>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</si>
  <si>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</si>
  <si>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</si>
  <si>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</si>
  <si>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</si>
  <si>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</si>
  <si>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</si>
  <si>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</si>
  <si>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</si>
  <si>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</si>
  <si>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</si>
  <si>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</si>
  <si>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</si>
  <si>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</si>
  <si>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</si>
  <si>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</si>
  <si>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</si>
  <si>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</si>
  <si>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</si>
  <si>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</si>
  <si>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</si>
  <si>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</si>
  <si>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</si>
  <si>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</si>
  <si>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</si>
  <si>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</si>
  <si>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</si>
  <si>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</si>
  <si>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</si>
  <si>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</si>
  <si>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</si>
  <si>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</si>
  <si>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</si>
  <si>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</si>
  <si>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</si>
  <si>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</si>
  <si>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</si>
  <si>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</si>
  <si>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</si>
  <si>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</si>
  <si>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</si>
  <si>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</si>
  <si>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</si>
  <si>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</si>
  <si>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</si>
  <si>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</si>
  <si>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</si>
  <si>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</si>
  <si>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</si>
  <si>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</si>
  <si>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</si>
  <si>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</si>
  <si>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</si>
  <si>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</si>
  <si>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</si>
  <si>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</si>
  <si>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</si>
  <si>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</si>
  <si>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</si>
  <si>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</si>
  <si>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</si>
  <si>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</si>
  <si>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</si>
  <si>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</si>
  <si>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</si>
  <si>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</si>
  <si>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</si>
  <si>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</si>
  <si>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</si>
  <si>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</si>
  <si>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</si>
  <si>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</si>
  <si>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</si>
  <si>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</si>
  <si>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</si>
  <si>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</si>
  <si>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</si>
  <si>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</si>
  <si>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</si>
  <si>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</si>
  <si>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</si>
  <si>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</si>
  <si>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</si>
  <si>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</si>
  <si>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</si>
  <si>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</si>
  <si>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</si>
  <si>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</si>
  <si>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</si>
  <si>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</si>
  <si>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</si>
  <si>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</si>
  <si>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</si>
  <si>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</si>
  <si>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</si>
  <si>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</si>
  <si>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</si>
  <si>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</si>
  <si>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</si>
  <si>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</si>
  <si>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</si>
  <si>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</si>
  <si>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</si>
  <si>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</si>
  <si>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</si>
  <si>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</si>
  <si>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</si>
  <si>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</si>
  <si>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</si>
  <si>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</si>
  <si>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</si>
  <si>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</si>
  <si>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</si>
  <si>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</si>
  <si>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</si>
  <si>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</si>
  <si>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</si>
  <si>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</si>
  <si>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</si>
  <si>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</si>
  <si>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</si>
  <si>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</si>
  <si>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</si>
  <si>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</si>
  <si>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</si>
  <si>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</si>
  <si>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</si>
  <si>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</si>
  <si>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</si>
  <si>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</si>
  <si>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</si>
  <si>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</si>
  <si>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</si>
  <si>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</si>
  <si>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</si>
  <si>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</si>
  <si>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</si>
  <si>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</si>
  <si>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</si>
  <si>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</si>
  <si>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</si>
  <si>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</si>
  <si>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</si>
  <si>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</si>
  <si>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</si>
  <si>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</si>
  <si>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</si>
  <si>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</si>
  <si>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</si>
  <si>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</si>
  <si>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</si>
  <si>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</si>
  <si>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</si>
  <si>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</si>
  <si>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</si>
  <si>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</si>
  <si>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</si>
  <si>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</si>
  <si>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</si>
  <si>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</si>
  <si>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</si>
  <si>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</si>
  <si>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</si>
  <si>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</si>
  <si>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</si>
  <si>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</si>
  <si>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</si>
  <si>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</si>
  <si>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</si>
  <si>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</si>
  <si>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</si>
  <si>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</si>
  <si>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</si>
  <si>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</si>
  <si>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</si>
  <si>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</si>
  <si>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</si>
  <si>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</si>
  <si>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</si>
  <si>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</si>
  <si>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</si>
  <si>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</si>
  <si>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</si>
  <si>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</si>
  <si>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</si>
  <si>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</si>
  <si>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</si>
  <si>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</si>
  <si>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</si>
  <si>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</si>
  <si>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</si>
  <si>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</si>
  <si>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</si>
  <si>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</si>
  <si>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</si>
  <si>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</si>
  <si>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</si>
  <si>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</si>
  <si>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</si>
  <si>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</si>
  <si>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</si>
  <si>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</si>
  <si>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</si>
  <si>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</si>
  <si>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</si>
  <si>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</si>
  <si>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</si>
  <si>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</si>
  <si>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</si>
  <si>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</si>
  <si>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</si>
  <si>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</si>
  <si>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</si>
  <si>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</si>
  <si>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</si>
  <si>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</si>
  <si>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</si>
  <si>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</si>
  <si>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</si>
  <si>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</si>
  <si>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</si>
  <si>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</si>
  <si>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</si>
  <si>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</si>
  <si>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</si>
  <si>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</si>
  <si>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</si>
  <si>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</si>
  <si>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</si>
  <si>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</si>
  <si>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</si>
  <si>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</si>
  <si>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</si>
  <si>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</si>
  <si>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</si>
  <si>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</si>
  <si>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</si>
  <si>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</si>
  <si>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</si>
  <si>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</si>
  <si>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</si>
  <si>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</si>
  <si>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</si>
  <si>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</si>
  <si>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</si>
  <si>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</si>
  <si>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</si>
  <si>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</si>
  <si>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</si>
  <si>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</si>
  <si>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</si>
  <si>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</si>
  <si>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</si>
  <si>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</si>
  <si>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</si>
  <si>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</si>
  <si>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</si>
  <si>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</si>
  <si>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</si>
  <si>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</si>
  <si>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</si>
  <si>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</si>
  <si>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</si>
  <si>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</si>
  <si>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</si>
  <si>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</si>
  <si>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</si>
  <si>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</si>
  <si>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</si>
  <si>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</si>
  <si>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</si>
  <si>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</si>
  <si>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</si>
  <si>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</si>
  <si>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</si>
  <si>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</si>
  <si>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</si>
  <si>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</si>
  <si>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</si>
  <si>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</si>
  <si>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</si>
  <si>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</si>
  <si>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</si>
  <si>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</si>
  <si>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</si>
  <si>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</si>
  <si>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</si>
  <si>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</si>
  <si>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</si>
  <si>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</si>
  <si>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</si>
  <si>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</si>
  <si>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</si>
  <si>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</si>
  <si>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</si>
  <si>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</si>
  <si>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</si>
  <si>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</si>
  <si>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</si>
  <si>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</si>
  <si>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</si>
  <si>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</si>
  <si>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</si>
  <si>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</si>
  <si>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</si>
  <si>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</si>
  <si>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</si>
  <si>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</si>
  <si>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</si>
  <si>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</si>
  <si>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</si>
  <si>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</si>
  <si>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</si>
  <si>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</si>
  <si>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</si>
  <si>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</si>
  <si>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</si>
  <si>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</si>
  <si>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</si>
  <si>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</si>
  <si>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</si>
  <si>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</si>
  <si>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</si>
  <si>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</si>
  <si>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</si>
  <si>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</si>
  <si>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</si>
  <si>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</si>
  <si>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</si>
  <si>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</si>
  <si>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</si>
  <si>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</si>
  <si>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</si>
  <si>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</si>
  <si>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</si>
  <si>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</si>
  <si>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</si>
  <si>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</si>
  <si>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</si>
  <si>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</si>
  <si>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</si>
  <si>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</si>
  <si>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</si>
  <si>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</si>
  <si>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</si>
  <si>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</si>
  <si>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</si>
  <si>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</si>
  <si>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</si>
  <si>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</si>
  <si>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</si>
  <si>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</si>
  <si>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</si>
  <si>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</si>
  <si>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</si>
  <si>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</si>
  <si>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</si>
  <si>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</si>
  <si>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</si>
  <si>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</si>
  <si>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</si>
  <si>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</si>
  <si>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</si>
  <si>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</si>
  <si>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</si>
  <si>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</si>
  <si>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</si>
  <si>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</si>
  <si>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</si>
  <si>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</si>
  <si>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</si>
  <si>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</si>
  <si>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</si>
  <si>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</si>
  <si>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</si>
  <si>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</si>
  <si>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</si>
  <si>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</si>
  <si>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</si>
  <si>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</si>
  <si>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</si>
  <si>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</si>
  <si>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</si>
  <si>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</si>
  <si>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</si>
  <si>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</si>
  <si>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</si>
  <si>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</si>
  <si>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</si>
  <si>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</si>
  <si>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</si>
  <si>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</si>
  <si>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</si>
  <si>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</si>
  <si>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</si>
  <si>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</si>
  <si>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</si>
  <si>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</si>
  <si>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</si>
  <si>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</si>
  <si>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</si>
  <si>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</si>
  <si>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</si>
  <si>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</si>
  <si>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</si>
  <si>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</si>
  <si>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</si>
  <si>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</si>
  <si>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</si>
  <si>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</si>
  <si>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</si>
  <si>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</si>
  <si>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</si>
  <si>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</si>
  <si>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</si>
  <si>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</si>
  <si>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</si>
  <si>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</si>
  <si>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</si>
  <si>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</si>
  <si>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</si>
  <si>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</si>
  <si>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</si>
  <si>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</si>
  <si>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</si>
  <si>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</si>
  <si>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</si>
  <si>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</si>
  <si>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</si>
  <si>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</si>
  <si>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</si>
  <si>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</si>
  <si>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</si>
  <si>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</si>
  <si>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</si>
  <si>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</si>
  <si>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</si>
  <si>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</si>
  <si>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</si>
  <si>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</si>
  <si>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</si>
  <si>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</si>
  <si>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</si>
  <si>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</si>
  <si>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</si>
  <si>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</si>
  <si>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</si>
  <si>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</si>
  <si>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</si>
  <si>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</si>
  <si>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</si>
  <si>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</si>
  <si>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</si>
  <si>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</si>
  <si>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</si>
  <si>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</si>
  <si>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</si>
  <si>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</si>
  <si>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</si>
  <si>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</si>
  <si>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</si>
  <si>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</si>
  <si>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</si>
  <si>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</si>
  <si>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</si>
  <si>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</si>
  <si>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</si>
  <si>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</si>
  <si>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</si>
  <si>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</si>
  <si>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</si>
  <si>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</si>
  <si>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</si>
  <si>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</si>
  <si>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</si>
  <si>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</si>
  <si>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</si>
  <si>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</si>
  <si>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</si>
  <si>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</si>
  <si>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</si>
  <si>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</si>
  <si>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</si>
  <si>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</si>
  <si>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</si>
  <si>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</si>
  <si>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</si>
  <si>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</si>
  <si>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</si>
  <si>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</si>
  <si>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</si>
  <si>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</si>
  <si>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</si>
  <si>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</si>
  <si>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</si>
  <si>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</si>
  <si>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</si>
  <si>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</si>
  <si>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</si>
  <si>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</si>
  <si>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</si>
  <si>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</si>
  <si>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</si>
  <si>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</si>
  <si>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</si>
  <si>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</si>
  <si>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</si>
  <si>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</si>
  <si>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</si>
  <si>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</si>
  <si>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</si>
  <si>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</si>
  <si>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</si>
  <si>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</si>
  <si>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</si>
  <si>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</si>
  <si>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</si>
  <si>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</si>
  <si>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</si>
  <si>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</si>
  <si>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</si>
  <si>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</si>
  <si>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</si>
  <si>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</si>
  <si>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</si>
  <si>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</si>
  <si>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</si>
  <si>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</si>
  <si>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</si>
  <si>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</si>
  <si>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</si>
  <si>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</si>
  <si>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</si>
  <si>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</si>
  <si>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</si>
  <si>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</si>
  <si>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</si>
  <si>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</si>
  <si>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</si>
  <si>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</si>
  <si>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</si>
  <si>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</si>
  <si>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</si>
  <si>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</si>
  <si>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</si>
  <si>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</si>
  <si>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</si>
  <si>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</si>
  <si>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</si>
  <si>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</si>
  <si>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</si>
  <si>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</si>
  <si>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</si>
  <si>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</si>
  <si>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</si>
  <si>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</si>
  <si>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</si>
  <si>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</si>
  <si>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</si>
  <si>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</si>
  <si>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</si>
  <si>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</si>
  <si>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</si>
  <si>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</si>
  <si>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</si>
  <si>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</si>
  <si>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</si>
  <si>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</si>
  <si>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</si>
  <si>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</si>
  <si>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</si>
  <si>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</si>
  <si>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</si>
  <si>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</si>
  <si>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</si>
  <si>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</si>
  <si>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</si>
  <si>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</si>
  <si>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</si>
  <si>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</si>
  <si>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</si>
  <si>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</si>
  <si>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</si>
  <si>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</si>
  <si>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</si>
  <si>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</si>
  <si>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</si>
  <si>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</si>
  <si>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</si>
  <si>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</si>
  <si>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</si>
  <si>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</si>
  <si>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</si>
  <si>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</si>
  <si>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</si>
  <si>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</si>
  <si>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</si>
  <si>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</si>
  <si>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</si>
  <si>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</si>
  <si>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</si>
  <si>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</si>
  <si>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</si>
  <si>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</si>
  <si>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</si>
  <si>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</si>
  <si>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</si>
  <si>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</si>
  <si>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</si>
  <si>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</si>
  <si>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</si>
  <si>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</si>
  <si>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</si>
  <si>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</si>
  <si>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</si>
  <si>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</si>
  <si>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</si>
  <si>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</si>
  <si>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</si>
  <si>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</si>
  <si>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</si>
  <si>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</si>
  <si>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</si>
  <si>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</si>
  <si>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</si>
  <si>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</si>
  <si>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</si>
  <si>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</si>
  <si>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</si>
  <si>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</si>
  <si>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</si>
  <si>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</si>
  <si>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</si>
  <si>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</si>
  <si>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</si>
  <si>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</si>
  <si>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</si>
  <si>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</si>
  <si>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</si>
  <si>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</si>
  <si>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</si>
  <si>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</si>
  <si>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</si>
  <si>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</si>
  <si>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</si>
  <si>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</si>
  <si>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</si>
  <si>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</si>
  <si>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</si>
  <si>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</si>
  <si>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</si>
  <si>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</si>
  <si>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</si>
  <si>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</si>
  <si>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</si>
  <si>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</si>
  <si>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</si>
  <si>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</si>
  <si>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</si>
  <si>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</si>
  <si>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</si>
  <si>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</si>
  <si>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</si>
  <si>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</si>
  <si>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</si>
  <si>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</si>
  <si>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</si>
  <si>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</si>
  <si>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</si>
  <si>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</si>
  <si>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</si>
  <si>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</si>
  <si>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</si>
  <si>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</si>
  <si>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</si>
  <si>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</si>
  <si>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</si>
  <si>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</si>
  <si>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</si>
  <si>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</si>
  <si>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</si>
  <si>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</si>
  <si>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</si>
  <si>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</si>
  <si>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</si>
  <si>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</si>
  <si>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</si>
  <si>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</si>
  <si>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</si>
  <si>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</si>
  <si>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</si>
  <si>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</si>
  <si>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</si>
  <si>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</si>
  <si>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</si>
  <si>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</si>
  <si>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</si>
  <si>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</si>
  <si>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</si>
  <si>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</si>
  <si>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</si>
  <si>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</si>
  <si>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</si>
  <si>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</si>
  <si>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</si>
  <si>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</si>
  <si>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</si>
  <si>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</si>
  <si>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</si>
  <si>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</si>
  <si>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</si>
  <si>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</si>
  <si>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</si>
  <si>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</si>
  <si>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</si>
  <si>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</si>
  <si>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</si>
  <si>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</si>
  <si>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</si>
  <si>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</si>
  <si>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</si>
  <si>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</si>
  <si>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</si>
  <si>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</si>
  <si>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</si>
  <si>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</si>
  <si>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</si>
  <si>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</si>
  <si>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</si>
  <si>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</si>
  <si>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</si>
  <si>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</si>
  <si>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</si>
  <si>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</si>
  <si>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</si>
  <si>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</si>
  <si>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</si>
  <si>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</si>
  <si>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</si>
  <si>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</si>
  <si>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</si>
  <si>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</si>
  <si>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</si>
  <si>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</si>
  <si>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</si>
  <si>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</si>
  <si>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</si>
  <si>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</si>
  <si>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</si>
  <si>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</si>
  <si>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</si>
  <si>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</si>
  <si>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</si>
  <si>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</si>
  <si>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</si>
  <si>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</si>
  <si>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</si>
  <si>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</si>
  <si>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</si>
  <si>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</si>
  <si>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</si>
  <si>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</si>
  <si>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</si>
  <si>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</si>
  <si>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</si>
  <si>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</si>
  <si>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</si>
  <si>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</si>
  <si>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</si>
  <si>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</si>
  <si>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</si>
  <si>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</si>
  <si>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</si>
  <si>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</si>
  <si>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</si>
  <si>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</si>
  <si>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</si>
  <si>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</si>
  <si>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</si>
  <si>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</si>
  <si>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</si>
  <si>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</si>
  <si>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</si>
  <si>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</si>
  <si>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</si>
  <si>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</si>
  <si>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</si>
  <si>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</si>
  <si>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</si>
  <si>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</si>
  <si>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</si>
  <si>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</si>
  <si>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</si>
  <si>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</si>
  <si>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</si>
  <si>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</si>
  <si>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</si>
  <si>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</si>
  <si>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</si>
  <si>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</si>
  <si>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</si>
  <si>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</si>
  <si>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</si>
  <si>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</si>
  <si>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</si>
  <si>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</si>
  <si>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</si>
  <si>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</si>
  <si>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</si>
  <si>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</si>
  <si>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</si>
  <si>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</si>
  <si>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</si>
  <si>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</si>
  <si>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</si>
  <si>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</si>
  <si>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</si>
  <si>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</si>
  <si>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</si>
  <si>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</si>
  <si>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</si>
  <si>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</si>
  <si>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</si>
  <si>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</si>
  <si>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</si>
  <si>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</si>
  <si>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</si>
  <si>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</si>
  <si>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</si>
  <si>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</si>
  <si>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</si>
  <si>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</si>
  <si>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</si>
  <si>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</si>
  <si>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</si>
  <si>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</si>
  <si>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</si>
  <si>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</si>
  <si>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</si>
  <si>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</si>
  <si>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</si>
  <si>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</si>
  <si>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</si>
  <si>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</si>
  <si>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</si>
  <si>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</si>
  <si>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</si>
  <si>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</si>
  <si>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</si>
  <si>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</si>
  <si>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</si>
  <si>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</si>
  <si>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</si>
  <si>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</si>
  <si>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</si>
  <si>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</si>
  <si>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</si>
  <si>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</si>
  <si>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</si>
  <si>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</si>
  <si>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</si>
  <si>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</si>
  <si>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</si>
  <si>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</si>
  <si>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</si>
  <si>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</si>
  <si>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</si>
  <si>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</si>
  <si>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</si>
  <si>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</si>
  <si>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</si>
  <si>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</si>
  <si>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</si>
  <si>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</si>
  <si>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</si>
  <si>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</si>
  <si>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</si>
  <si>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</si>
  <si>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</si>
  <si>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</si>
  <si>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</si>
  <si>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</si>
  <si>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</si>
  <si>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</si>
  <si>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</si>
  <si>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</si>
  <si>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</si>
  <si>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</si>
  <si>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</si>
  <si>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</si>
  <si>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</si>
  <si>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</si>
  <si>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</si>
  <si>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</si>
  <si>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</si>
  <si>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</si>
  <si>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</si>
  <si>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</si>
  <si>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</si>
  <si>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</si>
  <si>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</si>
  <si>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</si>
  <si>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</si>
  <si>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</si>
  <si>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</si>
  <si>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</si>
  <si>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</si>
  <si>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</si>
  <si>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</si>
  <si>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</si>
  <si>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</si>
  <si>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</si>
  <si>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</si>
  <si>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</si>
  <si>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</si>
  <si>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</si>
  <si>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</si>
  <si>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</si>
  <si>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</si>
  <si>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</si>
  <si>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</si>
  <si>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</si>
  <si>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</si>
  <si>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</si>
  <si>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</si>
  <si>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</si>
  <si>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</si>
  <si>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</si>
  <si>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</si>
  <si>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</si>
  <si>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</si>
  <si>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</si>
  <si>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</si>
  <si>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</si>
  <si>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</si>
  <si>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</si>
  <si>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</si>
  <si>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</si>
  <si>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</si>
  <si>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</si>
  <si>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</si>
  <si>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</si>
  <si>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</si>
  <si>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</si>
  <si>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</si>
  <si>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</si>
  <si>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</si>
  <si>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</si>
  <si>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</si>
  <si>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</si>
  <si>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</si>
  <si>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</si>
  <si>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</si>
  <si>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</si>
  <si>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</si>
  <si>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</si>
  <si>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</si>
  <si>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</si>
  <si>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</si>
  <si>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</si>
  <si>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</si>
  <si>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</si>
  <si>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</si>
  <si>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</si>
  <si>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</si>
  <si>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</si>
  <si>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</si>
  <si>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</si>
  <si>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</si>
  <si>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</si>
  <si>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</si>
  <si>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</si>
  <si>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</si>
  <si>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</si>
  <si>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</si>
  <si>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</si>
  <si>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</si>
  <si>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</si>
  <si>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</si>
  <si>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</si>
  <si>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</si>
  <si>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</si>
  <si>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</si>
  <si>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</si>
  <si>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</si>
  <si>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</si>
  <si>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</si>
  <si>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</si>
  <si>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</si>
  <si>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</si>
  <si>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</si>
  <si>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</si>
  <si>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</si>
  <si>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</si>
  <si>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</si>
  <si>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</si>
  <si>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</si>
  <si>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</si>
  <si>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</si>
  <si>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</si>
  <si>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</si>
  <si>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</si>
  <si>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</si>
  <si>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</si>
  <si>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</si>
  <si>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</si>
  <si>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</si>
  <si>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</si>
  <si>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</si>
  <si>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</si>
  <si>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</si>
  <si>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</si>
  <si>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</si>
  <si>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</si>
  <si>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</si>
  <si>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</si>
  <si>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</si>
  <si>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</si>
  <si>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</si>
  <si>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</si>
  <si>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</si>
  <si>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</si>
  <si>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</si>
  <si>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</si>
  <si>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</si>
  <si>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</si>
  <si>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</si>
  <si>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</si>
  <si>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</si>
  <si>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</si>
  <si>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</si>
  <si>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</si>
  <si>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</si>
  <si>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</si>
  <si>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</si>
  <si>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</si>
  <si>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</si>
  <si>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</si>
  <si>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</si>
  <si>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</si>
  <si>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</si>
  <si>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</si>
  <si>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</si>
  <si>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</si>
  <si>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</si>
  <si>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</si>
  <si>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</si>
  <si>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</si>
  <si>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</si>
  <si>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</si>
  <si>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</si>
  <si>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</si>
  <si>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</si>
  <si>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</si>
  <si>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</si>
  <si>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</si>
  <si>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</si>
  <si>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</si>
  <si>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</si>
  <si>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</si>
  <si>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</si>
  <si>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</si>
  <si>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</si>
  <si>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</si>
  <si>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</si>
  <si>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</si>
  <si>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</si>
  <si>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</si>
  <si>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</si>
  <si>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</si>
  <si>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</si>
  <si>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</si>
  <si>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</si>
  <si>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</si>
  <si>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</si>
  <si>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</si>
  <si>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</si>
  <si>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</si>
  <si>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</si>
  <si>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</si>
  <si>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</si>
  <si>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</si>
  <si>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</si>
  <si>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</si>
  <si>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</si>
  <si>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</si>
  <si>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</si>
  <si>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</si>
  <si>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</si>
  <si>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</si>
  <si>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</si>
  <si>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</si>
  <si>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</si>
  <si>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</si>
  <si>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</si>
  <si>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</si>
  <si>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</si>
  <si>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</si>
  <si>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</si>
  <si>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</si>
  <si>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</si>
  <si>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</si>
  <si>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</si>
  <si>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</si>
  <si>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</si>
  <si>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</si>
  <si>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</si>
  <si>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</si>
  <si>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</si>
  <si>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</si>
  <si>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</si>
  <si>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</si>
  <si>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</si>
  <si>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</si>
  <si>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</si>
  <si>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</si>
  <si>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</si>
  <si>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</si>
  <si>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</si>
  <si>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</si>
  <si>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</si>
  <si>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</si>
  <si>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</si>
  <si>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</si>
  <si>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</si>
  <si>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</si>
  <si>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</si>
  <si>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</si>
  <si>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</si>
  <si>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</si>
  <si>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</si>
  <si>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</si>
  <si>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</si>
  <si>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</si>
  <si>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</si>
  <si>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</si>
  <si>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</si>
  <si>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</si>
  <si>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</si>
  <si>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</si>
  <si>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</si>
  <si>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</si>
  <si>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</si>
  <si>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</si>
  <si>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</si>
  <si>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</si>
  <si>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</si>
  <si>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</si>
  <si>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</si>
  <si>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</si>
  <si>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</si>
  <si>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</si>
  <si>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</si>
  <si>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</si>
  <si>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</si>
  <si>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</si>
  <si>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</si>
  <si>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</si>
  <si>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</si>
  <si>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</si>
  <si>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</si>
  <si>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</si>
  <si>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</si>
  <si>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</si>
  <si>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</si>
  <si>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</si>
  <si>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</si>
  <si>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</si>
  <si>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</si>
  <si>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</si>
  <si>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</si>
  <si>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</si>
  <si>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</si>
  <si>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</si>
  <si>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</si>
  <si>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</si>
  <si>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</si>
  <si>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</si>
  <si>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</si>
  <si>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</si>
  <si>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</si>
  <si>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</si>
  <si>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</si>
  <si>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</si>
  <si>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</si>
  <si>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</si>
  <si>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</si>
  <si>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</si>
  <si>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</si>
  <si>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</si>
  <si>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</si>
  <si>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</si>
  <si>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</si>
  <si>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</si>
  <si>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</si>
  <si>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</si>
  <si>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</si>
  <si>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</si>
  <si>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</si>
  <si>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</si>
  <si>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</si>
  <si>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</si>
  <si>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</si>
  <si>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</si>
  <si>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</si>
  <si>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</si>
  <si>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</si>
  <si>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</si>
  <si>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</si>
  <si>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</si>
  <si>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</si>
  <si>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</si>
  <si>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</si>
  <si>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</si>
  <si>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</si>
  <si>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</si>
  <si>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</si>
  <si>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</si>
  <si>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</si>
  <si>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</si>
  <si>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</si>
  <si>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</si>
  <si>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</si>
  <si>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</si>
  <si>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</si>
  <si>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</si>
  <si>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</si>
  <si>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</si>
  <si>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</si>
  <si>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</si>
  <si>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</si>
  <si>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</si>
  <si>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</si>
  <si>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</si>
  <si>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</si>
  <si>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</si>
  <si>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</si>
  <si>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</si>
  <si>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</si>
  <si>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</si>
  <si>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</si>
  <si>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</si>
  <si>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</si>
  <si>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</si>
  <si>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</si>
  <si>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</si>
  <si>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</si>
  <si>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</si>
  <si>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</si>
  <si>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</si>
  <si>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</si>
  <si>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</si>
  <si>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</si>
  <si>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</si>
  <si>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</si>
  <si>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</si>
  <si>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</si>
  <si>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</si>
  <si>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</si>
  <si>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</si>
  <si>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</si>
  <si>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</si>
  <si>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</si>
  <si>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</si>
  <si>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</si>
  <si>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</si>
  <si>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</si>
  <si>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</si>
  <si>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</si>
  <si>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</si>
  <si>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</si>
  <si>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</si>
  <si>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</si>
  <si>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</si>
  <si>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</si>
  <si>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</si>
  <si>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</si>
  <si>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</si>
  <si>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</si>
  <si>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</si>
  <si>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</si>
  <si>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</si>
  <si>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</si>
  <si>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</si>
  <si>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</si>
  <si>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</si>
  <si>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</si>
  <si>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</si>
  <si>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</si>
  <si>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</si>
  <si>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</si>
  <si>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</si>
  <si>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</si>
  <si>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</si>
  <si>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</si>
  <si>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</si>
  <si>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</si>
  <si>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</si>
  <si>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</si>
  <si>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</si>
  <si>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</si>
  <si>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</si>
  <si>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</si>
  <si>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</si>
  <si>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</si>
  <si>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</si>
  <si>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</si>
  <si>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</si>
  <si>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</si>
  <si>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</si>
  <si>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</si>
  <si>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</si>
  <si>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</si>
  <si>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</si>
  <si>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</si>
  <si>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</si>
  <si>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</si>
  <si>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</si>
  <si>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</si>
  <si>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</si>
  <si>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</si>
  <si>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</si>
  <si>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</si>
  <si>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</si>
  <si>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</si>
  <si>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</si>
  <si>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</si>
  <si>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</si>
  <si>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</si>
  <si>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</si>
  <si>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</si>
  <si>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</si>
  <si>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</si>
  <si>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</si>
  <si>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</si>
  <si>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</si>
  <si>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</si>
  <si>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</si>
  <si>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</si>
  <si>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</si>
  <si>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</si>
  <si>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</si>
  <si>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</si>
  <si>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</si>
  <si>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</si>
  <si>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</si>
  <si>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</si>
  <si>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</si>
  <si>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</si>
  <si>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</si>
  <si>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</si>
  <si>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</si>
  <si>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</si>
  <si>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</si>
  <si>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</si>
  <si>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</si>
  <si>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</si>
  <si>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</si>
  <si>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</si>
  <si>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</si>
  <si>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</si>
  <si>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</si>
  <si>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</si>
  <si>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</si>
  <si>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</si>
  <si>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</si>
  <si>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</si>
  <si>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</si>
  <si>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</si>
  <si>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</si>
  <si>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</si>
  <si>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</si>
  <si>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</si>
  <si>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</si>
  <si>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</si>
  <si>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</si>
  <si>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</si>
  <si>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</si>
  <si>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</si>
  <si>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</si>
  <si>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</si>
  <si>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</si>
  <si>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</si>
  <si>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</si>
  <si>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</si>
  <si>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</si>
  <si>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</si>
  <si>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</si>
  <si>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</si>
  <si>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</si>
  <si>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</si>
  <si>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</si>
  <si>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</si>
  <si>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</si>
  <si>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</si>
  <si>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</si>
  <si>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</si>
  <si>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</si>
  <si>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</si>
  <si>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</si>
  <si>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</si>
  <si>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</si>
  <si>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</si>
  <si>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</si>
  <si>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</si>
  <si>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</si>
  <si>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</si>
  <si>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</si>
  <si>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</si>
  <si>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</si>
  <si>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</si>
  <si>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</si>
  <si>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</si>
  <si>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</si>
  <si>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</si>
  <si>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</si>
  <si>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</si>
  <si>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</si>
  <si>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</si>
  <si>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</si>
  <si>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</si>
  <si>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</si>
  <si>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</si>
  <si>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</si>
  <si>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</si>
  <si>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</si>
  <si>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</si>
  <si>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</si>
  <si>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</si>
  <si>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</si>
  <si>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</si>
  <si>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</si>
  <si>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</si>
  <si>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</si>
  <si>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</si>
  <si>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</si>
  <si>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</si>
  <si>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</si>
  <si>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</si>
  <si>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</si>
  <si>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</si>
  <si>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</si>
  <si>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</si>
  <si>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</si>
  <si>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</si>
  <si>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</si>
  <si>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</si>
  <si>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</si>
  <si>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</si>
  <si>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</si>
  <si>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</si>
  <si>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</si>
  <si>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</si>
  <si>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</si>
  <si>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</si>
  <si>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</si>
  <si>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</si>
  <si>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</si>
  <si>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</si>
  <si>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</si>
  <si>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</si>
  <si>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</si>
  <si>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</si>
  <si>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</si>
  <si>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</si>
  <si>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</si>
  <si>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</si>
  <si>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</si>
  <si>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</si>
  <si>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</si>
  <si>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</si>
  <si>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</si>
  <si>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</si>
  <si>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</si>
  <si>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</si>
  <si>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</si>
  <si>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</si>
  <si>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</si>
  <si>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</si>
  <si>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</si>
  <si>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</si>
  <si>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</si>
  <si>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</si>
  <si>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</si>
  <si>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</si>
  <si>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</si>
  <si>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</si>
  <si>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</si>
  <si>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</si>
  <si>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</si>
  <si>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</si>
  <si>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</si>
  <si>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</si>
  <si>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</si>
  <si>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</si>
  <si>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</si>
  <si>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</si>
  <si>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</si>
  <si>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</si>
  <si>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</si>
  <si>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</si>
  <si>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</si>
  <si>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</si>
  <si>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</si>
  <si>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</si>
  <si>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</si>
  <si>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</si>
  <si>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</si>
  <si>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</si>
  <si>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</si>
  <si>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</si>
  <si>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</si>
  <si>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</si>
  <si>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</si>
  <si>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</si>
  <si>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</si>
  <si>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</si>
  <si>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</si>
  <si>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</si>
  <si>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</si>
  <si>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</si>
  <si>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</si>
  <si>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</si>
  <si>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</si>
  <si>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</si>
  <si>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</si>
  <si>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</si>
  <si>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</si>
  <si>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</si>
  <si>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</si>
  <si>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</si>
  <si>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</si>
  <si>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</si>
  <si>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</si>
  <si>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</si>
  <si>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</si>
  <si>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</si>
  <si>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</si>
  <si>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</si>
  <si>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</si>
  <si>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</si>
  <si>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</si>
  <si>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</si>
  <si>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</si>
  <si>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</si>
  <si>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</si>
  <si>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</si>
  <si>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</si>
  <si>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</si>
  <si>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</si>
  <si>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</si>
  <si>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</si>
  <si>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</si>
  <si>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</si>
  <si>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</si>
  <si>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</si>
  <si>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</si>
  <si>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</si>
  <si>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</si>
  <si>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</si>
  <si>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</si>
  <si>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</si>
  <si>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</si>
  <si>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</si>
  <si>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</si>
  <si>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</si>
  <si>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</si>
  <si>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</si>
  <si>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</si>
  <si>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</si>
  <si>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</si>
  <si>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</si>
  <si>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</si>
  <si>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</si>
  <si>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</si>
  <si>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</si>
  <si>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</si>
  <si>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</si>
  <si>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</si>
  <si>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</si>
  <si>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</si>
  <si>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</si>
  <si>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</si>
  <si>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</si>
  <si>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</si>
  <si>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</si>
  <si>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</si>
  <si>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</si>
  <si>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</si>
  <si>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</si>
  <si>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</si>
  <si>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</si>
  <si>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</si>
  <si>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</si>
  <si>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</si>
  <si>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</si>
  <si>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</si>
  <si>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</si>
  <si>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</si>
  <si>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</si>
  <si>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</si>
  <si>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</si>
  <si>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</si>
  <si>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</si>
  <si>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</si>
  <si>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</si>
  <si>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</si>
  <si>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</si>
  <si>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</si>
  <si>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</si>
  <si>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</si>
  <si>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</si>
  <si>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</si>
  <si>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</si>
  <si>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</si>
  <si>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</si>
  <si>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</si>
  <si>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</si>
  <si>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</si>
  <si>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</si>
  <si>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</si>
  <si>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</si>
  <si>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</si>
  <si>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</si>
  <si>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</si>
  <si>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</si>
  <si>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</si>
  <si>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</si>
  <si>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</si>
  <si>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</si>
  <si>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</si>
  <si>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</si>
  <si>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</si>
  <si>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</si>
  <si>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</si>
  <si>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</si>
  <si>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</si>
  <si>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</si>
  <si>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</si>
  <si>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</si>
  <si>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</si>
  <si>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</si>
  <si>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</si>
  <si>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</si>
  <si>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</si>
  <si>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</si>
  <si>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</si>
  <si>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</si>
  <si>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</si>
  <si>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</si>
  <si>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</si>
  <si>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</si>
  <si>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</si>
  <si>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</si>
  <si>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</si>
  <si>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</si>
  <si>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</si>
  <si>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</si>
  <si>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</si>
  <si>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</si>
  <si>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</si>
  <si>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</si>
  <si>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</si>
  <si>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</si>
  <si>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</si>
  <si>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</si>
  <si>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</si>
  <si>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</si>
  <si>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</si>
  <si>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</si>
  <si>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</si>
  <si>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</si>
  <si>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</si>
  <si>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</si>
  <si>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</si>
  <si>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</si>
  <si>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</si>
  <si>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</si>
  <si>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</si>
  <si>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</si>
  <si>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</si>
  <si>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</si>
  <si>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</si>
  <si>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</si>
  <si>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</si>
  <si>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</si>
  <si>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</si>
  <si>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</si>
  <si>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</si>
  <si>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</si>
  <si>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</si>
  <si>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</si>
  <si>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</si>
  <si>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</si>
  <si>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</si>
  <si>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</si>
  <si>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</si>
  <si>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</si>
  <si>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</si>
  <si>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</si>
  <si>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</si>
  <si>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</si>
  <si>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</si>
  <si>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</si>
  <si>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</si>
  <si>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</si>
  <si>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</si>
  <si>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</si>
  <si>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</si>
  <si>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</si>
  <si>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</si>
  <si>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</si>
  <si>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</si>
  <si>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</si>
  <si>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</si>
  <si>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</si>
  <si>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</si>
  <si>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</si>
  <si>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</si>
  <si>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</si>
  <si>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</si>
  <si>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</si>
  <si>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</si>
  <si>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</si>
  <si>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</si>
  <si>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</si>
  <si>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</si>
  <si>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</si>
  <si>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</si>
  <si>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</si>
  <si>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</si>
  <si>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</si>
  <si>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</si>
  <si>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</si>
  <si>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</si>
  <si>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</si>
  <si>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</si>
  <si>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</si>
  <si>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</si>
  <si>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</si>
  <si>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</si>
  <si>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</si>
  <si>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</si>
  <si>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</si>
  <si>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</si>
  <si>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</si>
  <si>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</si>
  <si>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</si>
  <si>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</si>
  <si>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</si>
  <si>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</si>
  <si>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</si>
  <si>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</si>
  <si>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</si>
  <si>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</si>
  <si>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</si>
  <si>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</si>
  <si>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</si>
  <si>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</si>
  <si>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</si>
  <si>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</si>
  <si>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</si>
  <si>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</si>
  <si>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</si>
  <si>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</si>
  <si>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</si>
  <si>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</si>
  <si>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</si>
  <si>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</si>
  <si>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</si>
  <si>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</si>
  <si>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</si>
  <si>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</si>
  <si>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</si>
  <si>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</si>
  <si>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</si>
  <si>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</si>
  <si>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</si>
  <si>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</si>
  <si>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</si>
  <si>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</si>
  <si>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</si>
  <si>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</si>
  <si>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</si>
  <si>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</si>
  <si>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</si>
  <si>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</si>
  <si>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</si>
  <si>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</si>
  <si>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</si>
  <si>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</si>
  <si>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</si>
  <si>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</si>
  <si>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</si>
  <si>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</si>
  <si>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</si>
  <si>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</si>
  <si>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</si>
  <si>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</si>
  <si>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</si>
  <si>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</si>
  <si>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</si>
  <si>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</si>
  <si>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</si>
  <si>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</si>
  <si>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</si>
  <si>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</si>
  <si>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</si>
  <si>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</si>
  <si>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</si>
  <si>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</si>
  <si>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</si>
  <si>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</si>
  <si>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</si>
  <si>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</si>
  <si>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</si>
  <si>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</si>
  <si>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</si>
  <si>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</si>
  <si>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</si>
  <si>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</si>
  <si>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</si>
  <si>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</si>
  <si>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</si>
  <si>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</si>
  <si>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</si>
  <si>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</si>
  <si>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</si>
  <si>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</si>
  <si>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</si>
  <si>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</si>
  <si>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</si>
  <si>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</si>
  <si>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</si>
  <si>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</si>
  <si>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</si>
  <si>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</si>
  <si>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</si>
  <si>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</si>
  <si>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</si>
  <si>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</si>
  <si>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</si>
  <si>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</si>
  <si>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</si>
  <si>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</si>
  <si>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</si>
  <si>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</si>
  <si>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</si>
  <si>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</si>
  <si>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</si>
  <si>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</si>
  <si>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</si>
  <si>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</si>
  <si>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</si>
  <si>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</si>
  <si>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</si>
  <si>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</si>
  <si>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</si>
  <si>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</si>
  <si>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</si>
  <si>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</si>
  <si>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</si>
  <si>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</si>
  <si>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</si>
  <si>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</si>
  <si>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</si>
  <si>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</si>
  <si>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</si>
  <si>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</si>
  <si>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</si>
  <si>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</si>
  <si>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</si>
  <si>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</si>
  <si>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</si>
  <si>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</si>
  <si>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</si>
  <si>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</si>
  <si>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</si>
  <si>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</si>
  <si>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</si>
  <si>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</si>
  <si>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</si>
  <si>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</si>
  <si>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</si>
  <si>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</si>
  <si>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</si>
  <si>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</si>
  <si>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</si>
  <si>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</si>
  <si>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</si>
  <si>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</si>
  <si>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</si>
  <si>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</si>
  <si>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</si>
  <si>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</si>
  <si>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</si>
  <si>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</si>
  <si>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</si>
  <si>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</si>
  <si>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</si>
  <si>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</si>
  <si>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</si>
  <si>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</si>
  <si>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</si>
  <si>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</si>
  <si>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</si>
  <si>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</si>
  <si>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</si>
  <si>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</si>
  <si>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</si>
  <si>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</si>
  <si>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</si>
  <si>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</si>
  <si>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</si>
  <si>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</si>
  <si>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</si>
  <si>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</si>
  <si>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</si>
  <si>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</si>
  <si>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</si>
  <si>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</si>
  <si>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</si>
  <si>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</si>
  <si>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</si>
  <si>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</si>
  <si>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</si>
  <si>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</si>
  <si>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</si>
  <si>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</si>
  <si>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</si>
  <si>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</si>
  <si>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</si>
  <si>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</si>
  <si>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</si>
  <si>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</si>
  <si>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</si>
  <si>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</si>
  <si>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</si>
  <si>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</si>
  <si>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</si>
  <si>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</si>
  <si>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</si>
  <si>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</si>
  <si>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</si>
  <si>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</si>
  <si>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</si>
  <si>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</si>
  <si>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</si>
  <si>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</si>
  <si>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</si>
  <si>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</si>
  <si>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</si>
  <si>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</si>
  <si>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</si>
  <si>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</si>
  <si>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</si>
  <si>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</si>
  <si>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</si>
  <si>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</si>
  <si>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</si>
  <si>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</si>
  <si>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</si>
  <si>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</si>
  <si>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</si>
  <si>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</si>
  <si>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</si>
  <si>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</si>
  <si>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</si>
  <si>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</si>
  <si>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</si>
  <si>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</si>
  <si>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</si>
  <si>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</si>
  <si>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</si>
  <si>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</si>
  <si>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</si>
  <si>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</si>
  <si>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</si>
  <si>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</si>
  <si>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</si>
  <si>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</si>
  <si>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</si>
  <si>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</si>
  <si>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</si>
  <si>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</si>
  <si>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</si>
  <si>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</si>
  <si>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</si>
  <si>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</si>
  <si>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</si>
  <si>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</si>
  <si>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</si>
  <si>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</si>
  <si>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</si>
  <si>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</si>
  <si>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</si>
  <si>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</si>
  <si>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</si>
  <si>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</si>
  <si>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</si>
  <si>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</si>
  <si>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</si>
  <si>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</si>
  <si>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</si>
  <si>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</si>
  <si>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</si>
  <si>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</si>
  <si>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</si>
  <si>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</si>
  <si>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</si>
  <si>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</si>
  <si>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</si>
  <si>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</si>
  <si>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</si>
  <si>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</si>
  <si>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</si>
  <si>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</si>
  <si>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</si>
  <si>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</si>
  <si>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</si>
  <si>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</si>
  <si>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</si>
  <si>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</si>
  <si>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</si>
  <si>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</si>
  <si>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</si>
  <si>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</si>
  <si>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</si>
  <si>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</si>
  <si>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</si>
  <si>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</si>
  <si>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</si>
  <si>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</si>
  <si>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</si>
  <si>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</si>
  <si>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</si>
  <si>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</si>
  <si>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</si>
  <si>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</si>
  <si>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</si>
  <si>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</si>
  <si>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</si>
  <si>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</si>
  <si>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</si>
  <si>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</si>
  <si>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</si>
  <si>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</si>
  <si>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</si>
  <si>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</si>
  <si>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</si>
  <si>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</si>
  <si>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</si>
  <si>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</si>
  <si>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</si>
  <si>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</si>
  <si>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</si>
  <si>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</si>
  <si>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</si>
  <si>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</si>
  <si>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</si>
  <si>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</si>
  <si>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</si>
  <si>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</si>
  <si>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</si>
  <si>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</si>
  <si>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</si>
  <si>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</si>
  <si>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</si>
  <si>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</si>
  <si>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</si>
  <si>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</si>
  <si>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</si>
  <si>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</si>
  <si>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</si>
  <si>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</si>
  <si>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</si>
  <si>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</si>
  <si>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</si>
  <si>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</si>
  <si>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</si>
  <si>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</si>
  <si>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</si>
  <si>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</si>
  <si>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</si>
  <si>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</si>
  <si>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</si>
  <si>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</si>
  <si>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</si>
  <si>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</si>
  <si>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</si>
  <si>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</si>
  <si>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</si>
  <si>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</si>
  <si>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</si>
  <si>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</si>
  <si>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</si>
  <si>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</si>
  <si>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</si>
  <si>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</si>
  <si>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</si>
  <si>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</si>
  <si>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</si>
  <si>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</si>
  <si>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</si>
  <si>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</si>
  <si>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</si>
  <si>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</si>
  <si>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</si>
  <si>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</si>
  <si>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</si>
  <si>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</si>
  <si>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</si>
  <si>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</si>
  <si>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</si>
  <si>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</si>
  <si>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</si>
  <si>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</si>
  <si>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</si>
  <si>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</si>
  <si>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</si>
  <si>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</si>
  <si>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</si>
  <si>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</si>
  <si>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</si>
  <si>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</si>
  <si>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</si>
  <si>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</si>
  <si>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</si>
  <si>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</si>
  <si>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</si>
  <si>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</si>
  <si>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</si>
  <si>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</si>
  <si>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</si>
  <si>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</si>
  <si>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</si>
  <si>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</si>
  <si>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</si>
  <si>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</si>
  <si>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</si>
  <si>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</si>
  <si>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</si>
  <si>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</si>
  <si>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</si>
  <si>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</si>
  <si>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</si>
  <si>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</si>
  <si>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</si>
  <si>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</si>
  <si>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</si>
  <si>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</si>
  <si>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</si>
  <si>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</si>
  <si>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</si>
  <si>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</si>
  <si>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</si>
  <si>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</si>
  <si>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</si>
  <si>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</si>
  <si>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</si>
  <si>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</si>
  <si>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</si>
  <si>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</si>
  <si>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</si>
  <si>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</si>
  <si>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</si>
  <si>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</si>
  <si>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</si>
  <si>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</si>
  <si>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</si>
  <si>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</si>
  <si>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</si>
  <si>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</si>
  <si>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</si>
  <si>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</si>
  <si>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</si>
  <si>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</si>
  <si>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</si>
  <si>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</si>
  <si>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</si>
  <si>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</si>
  <si>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</si>
  <si>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</si>
  <si>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</si>
  <si>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</si>
  <si>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</si>
  <si>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</si>
  <si>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</si>
  <si>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</si>
  <si>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</si>
  <si>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</si>
  <si>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</si>
  <si>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</si>
  <si>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</si>
  <si>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</si>
  <si>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</si>
  <si>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</si>
  <si>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</si>
  <si>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</si>
  <si>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</si>
  <si>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</si>
  <si>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</si>
  <si>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</si>
  <si>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</si>
  <si>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</si>
  <si>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</si>
  <si>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</si>
  <si>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</si>
  <si>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</si>
  <si>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</si>
  <si>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</si>
  <si>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</si>
  <si>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</si>
  <si>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</si>
  <si>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</si>
  <si>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</si>
  <si>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</si>
  <si>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</si>
  <si>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</si>
  <si>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</si>
  <si>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</si>
  <si>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</si>
  <si>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</si>
  <si>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</si>
  <si>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</si>
  <si>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</si>
  <si>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</si>
  <si>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</si>
  <si>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</si>
  <si>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</si>
  <si>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</si>
  <si>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</si>
  <si>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</si>
  <si>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</si>
  <si>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</si>
  <si>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</si>
  <si>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</si>
  <si>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</si>
  <si>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</si>
  <si>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</si>
  <si>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</si>
  <si>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</si>
  <si>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</si>
  <si>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</si>
  <si>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</si>
  <si>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</si>
  <si>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</si>
  <si>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</si>
  <si>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</si>
  <si>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</si>
  <si>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</si>
  <si>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</si>
  <si>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</si>
  <si>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</si>
  <si>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</si>
  <si>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</si>
  <si>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</si>
  <si>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</si>
  <si>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</si>
  <si>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</si>
  <si>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</si>
  <si>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</si>
  <si>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</si>
  <si>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</si>
  <si>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</si>
  <si>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</si>
  <si>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</si>
  <si>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</si>
  <si>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</si>
  <si>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</si>
  <si>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</si>
  <si>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</si>
  <si>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</si>
  <si>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</si>
  <si>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</si>
  <si>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</si>
  <si>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</si>
  <si>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</si>
  <si>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</si>
  <si>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</si>
  <si>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</si>
  <si>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</si>
  <si>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</si>
  <si>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</si>
  <si>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</si>
  <si>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</si>
  <si>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</si>
  <si>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</si>
  <si>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</si>
  <si>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</si>
  <si>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</si>
  <si>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</si>
  <si>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</si>
  <si>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</si>
  <si>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</si>
  <si>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</si>
  <si>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</si>
  <si>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</si>
  <si>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</si>
  <si>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</si>
  <si>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</si>
  <si>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</si>
  <si>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</si>
  <si>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</si>
  <si>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</si>
  <si>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</si>
  <si>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</si>
  <si>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</si>
  <si>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</si>
  <si>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</si>
  <si>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</si>
  <si>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</si>
  <si>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</si>
  <si>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</si>
  <si>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</si>
  <si>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</si>
  <si>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</si>
  <si>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</si>
  <si>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</si>
  <si>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</si>
  <si>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</si>
  <si>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</si>
  <si>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</si>
  <si>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</si>
  <si>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</si>
  <si>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</si>
  <si>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</si>
  <si>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</si>
  <si>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</si>
  <si>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</si>
  <si>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</si>
  <si>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</si>
  <si>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</si>
  <si>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</si>
  <si>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</si>
  <si>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</si>
  <si>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</si>
  <si>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</si>
  <si>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</si>
  <si>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</si>
  <si>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</si>
  <si>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</si>
  <si>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</si>
  <si>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</si>
  <si>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</si>
  <si>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</si>
  <si>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</si>
  <si>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</si>
  <si>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</si>
  <si>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</si>
  <si>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</si>
  <si>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</si>
  <si>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</si>
  <si>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</si>
  <si>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</si>
  <si>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</si>
  <si>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</si>
  <si>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</si>
  <si>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</si>
  <si>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</si>
  <si>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</si>
  <si>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</si>
  <si>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</si>
  <si>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</si>
  <si>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</si>
  <si>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</si>
  <si>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</si>
  <si>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</si>
  <si>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</si>
  <si>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</si>
  <si>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</si>
  <si>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</si>
  <si>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</si>
  <si>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</si>
  <si>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</si>
  <si>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</si>
  <si>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</si>
  <si>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</si>
  <si>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</si>
  <si>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</si>
  <si>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</si>
  <si>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</si>
  <si>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</si>
  <si>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</si>
  <si>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</si>
  <si>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</si>
  <si>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</si>
  <si>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</si>
  <si>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</si>
  <si>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</si>
  <si>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</si>
  <si>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</si>
  <si>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</si>
  <si>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</si>
  <si>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</si>
  <si>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</si>
  <si>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</si>
  <si>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</si>
  <si>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</si>
  <si>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</si>
  <si>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</si>
  <si>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</si>
  <si>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</si>
  <si>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</si>
  <si>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</si>
  <si>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</si>
  <si>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</si>
  <si>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</si>
  <si>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</si>
  <si>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</si>
  <si>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</si>
  <si>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</si>
  <si>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</si>
  <si>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</si>
  <si>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</si>
  <si>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</si>
  <si>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</si>
  <si>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</si>
  <si>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</si>
  <si>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</si>
  <si>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</si>
  <si>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</si>
  <si>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</si>
  <si>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</si>
  <si>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</si>
  <si>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</si>
  <si>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</si>
  <si>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</si>
  <si>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</si>
  <si>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</si>
  <si>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</si>
  <si>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</si>
  <si>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</si>
  <si>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</si>
  <si>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</si>
  <si>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</si>
  <si>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</si>
  <si>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</si>
  <si>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</si>
  <si>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</si>
  <si>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</si>
  <si>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</si>
  <si>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</si>
  <si>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</si>
  <si>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</si>
  <si>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</si>
  <si>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</si>
  <si>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</si>
  <si>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</si>
  <si>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</si>
  <si>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</si>
  <si>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</si>
  <si>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</si>
  <si>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</si>
  <si>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</si>
  <si>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</si>
  <si>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</si>
  <si>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</si>
  <si>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</si>
  <si>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</si>
  <si>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</si>
  <si>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</si>
  <si>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</si>
  <si>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</si>
  <si>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</si>
  <si>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</si>
  <si>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</si>
  <si>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</si>
  <si>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</si>
  <si>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</si>
  <si>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</si>
  <si>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</si>
  <si>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</si>
  <si>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</si>
  <si>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</si>
  <si>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</si>
  <si>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</si>
  <si>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</si>
  <si>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</si>
  <si>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</si>
  <si>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</si>
  <si>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</si>
  <si>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</si>
  <si>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</si>
  <si>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</si>
  <si>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</si>
  <si>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</si>
  <si>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</si>
  <si>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</si>
  <si>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</si>
  <si>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</si>
  <si>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</si>
  <si>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</si>
  <si>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</si>
  <si>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</si>
  <si>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</si>
  <si>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</si>
  <si>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</si>
  <si>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</si>
  <si>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</si>
  <si>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</si>
  <si>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</si>
  <si>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</si>
  <si>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</si>
  <si>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</si>
  <si>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</si>
  <si>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</si>
  <si>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</si>
  <si>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</si>
  <si>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</si>
  <si>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</si>
  <si>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</si>
  <si>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</si>
  <si>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</si>
  <si>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</si>
  <si>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</si>
  <si>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</si>
  <si>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</si>
  <si>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</si>
  <si>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</si>
  <si>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</si>
  <si>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</si>
  <si>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</si>
  <si>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</si>
  <si>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</si>
  <si>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</si>
  <si>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</si>
  <si>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</si>
  <si>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</si>
  <si>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</si>
  <si>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</si>
  <si>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</si>
  <si>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</si>
  <si>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</si>
  <si>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</si>
  <si>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</si>
  <si>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</si>
  <si>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</si>
  <si>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</si>
  <si>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</si>
  <si>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</si>
  <si>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</si>
  <si>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</si>
  <si>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</si>
  <si>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</si>
  <si>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</si>
  <si>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</si>
  <si>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</si>
  <si>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</si>
  <si>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</si>
  <si>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</si>
  <si>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</si>
  <si>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</si>
  <si>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</si>
  <si>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</si>
  <si>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</si>
  <si>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</si>
  <si>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</si>
  <si>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</si>
  <si>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</si>
  <si>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</si>
  <si>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</si>
  <si>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</si>
  <si>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</si>
  <si>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</si>
  <si>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</si>
  <si>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</si>
  <si>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</si>
  <si>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</si>
  <si>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</si>
  <si>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</si>
  <si>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</si>
  <si>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</si>
  <si>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</si>
  <si>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</si>
  <si>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</si>
  <si>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</si>
  <si>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</si>
  <si>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</si>
  <si>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</si>
  <si>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</si>
  <si>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</si>
  <si>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</si>
  <si>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</si>
  <si>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</si>
  <si>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</si>
  <si>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</si>
  <si>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</si>
  <si>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</si>
  <si>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</si>
  <si>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</si>
  <si>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</si>
  <si>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</si>
  <si>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</si>
  <si>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</si>
  <si>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</si>
  <si>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</si>
  <si>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</si>
  <si>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</si>
  <si>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</si>
  <si>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</si>
  <si>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</si>
  <si>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</si>
  <si>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</si>
  <si>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</si>
  <si>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</si>
  <si>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</si>
  <si>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</si>
  <si>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</si>
  <si>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</si>
  <si>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</si>
  <si>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</si>
  <si>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</si>
  <si>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</si>
  <si>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</si>
  <si>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</si>
  <si>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</si>
  <si>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</si>
  <si>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</si>
  <si>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</si>
  <si>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</si>
  <si>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</si>
  <si>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</si>
  <si>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</si>
  <si>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</si>
  <si>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</si>
  <si>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</si>
  <si>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</si>
  <si>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</si>
  <si>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</si>
  <si>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</si>
  <si>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</si>
  <si>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</si>
  <si>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</si>
  <si>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</si>
  <si>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</si>
  <si>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</si>
  <si>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</si>
  <si>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</si>
  <si>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</si>
  <si>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</si>
  <si>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</si>
  <si>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</si>
  <si>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</si>
  <si>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</si>
  <si>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</si>
  <si>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</si>
  <si>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</si>
  <si>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</si>
  <si>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</si>
  <si>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</si>
  <si>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</si>
  <si>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</si>
  <si>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</si>
  <si>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</si>
  <si>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</si>
  <si>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</si>
  <si>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</si>
  <si>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</si>
  <si>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</si>
  <si>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</si>
  <si>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</si>
  <si>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</si>
  <si>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</si>
  <si>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</si>
  <si>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</si>
  <si>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</si>
  <si>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</si>
  <si>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</si>
  <si>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</si>
  <si>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</si>
  <si>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</si>
  <si>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</si>
  <si>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</si>
  <si>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</si>
  <si>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</si>
  <si>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</si>
  <si>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</si>
  <si>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</si>
  <si>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</si>
  <si>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</si>
  <si>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</si>
  <si>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</si>
  <si>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</si>
  <si>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</si>
  <si>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</si>
  <si>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</si>
  <si>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</si>
  <si>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</si>
  <si>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</si>
  <si>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</si>
  <si>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</si>
  <si>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</si>
  <si>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</si>
  <si>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</si>
  <si>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</si>
  <si>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</si>
  <si>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</si>
  <si>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</si>
  <si>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</si>
  <si>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</si>
  <si>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</si>
  <si>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</si>
  <si>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</si>
  <si>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</si>
  <si>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</si>
  <si>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</si>
  <si>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</si>
  <si>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</si>
  <si>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</si>
  <si>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</si>
  <si>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</si>
  <si>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</si>
  <si>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</si>
  <si>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</si>
  <si>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</si>
  <si>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</si>
  <si>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</si>
  <si>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</si>
  <si>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</si>
  <si>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</si>
  <si>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</si>
  <si>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</si>
  <si>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</si>
  <si>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</si>
  <si>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</si>
  <si>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</si>
  <si>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</si>
  <si>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</si>
  <si>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</si>
  <si>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</si>
  <si>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</si>
  <si>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</si>
  <si>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</si>
  <si>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</si>
  <si>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</si>
  <si>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</si>
  <si>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</si>
  <si>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</si>
  <si>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</si>
  <si>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</si>
  <si>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</si>
  <si>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</si>
  <si>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</si>
  <si>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</si>
  <si>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</si>
  <si>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</si>
  <si>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</si>
  <si>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</si>
  <si>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</si>
  <si>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</si>
  <si>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</si>
  <si>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</si>
  <si>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</si>
  <si>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</si>
  <si>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</si>
  <si>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</si>
  <si>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</si>
  <si>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</si>
  <si>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</si>
  <si>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</si>
  <si>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</si>
  <si>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</si>
  <si>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</si>
  <si>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</si>
  <si>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</si>
  <si>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</si>
  <si>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</si>
  <si>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</si>
  <si>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</si>
  <si>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</si>
  <si>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</si>
  <si>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</si>
  <si>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</si>
  <si>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</si>
  <si>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</si>
  <si>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</si>
  <si>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</si>
  <si>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</si>
  <si>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</si>
  <si>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</si>
  <si>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</si>
  <si>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</si>
  <si>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</si>
  <si>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</si>
  <si>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</si>
  <si>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</si>
  <si>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</si>
  <si>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</si>
  <si>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</si>
  <si>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</si>
  <si>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</si>
  <si>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</si>
  <si>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</si>
  <si>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</si>
  <si>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</si>
  <si>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</si>
  <si>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</si>
  <si>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</si>
  <si>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</si>
  <si>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</si>
  <si>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</si>
  <si>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</si>
  <si>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</si>
  <si>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</si>
  <si>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</si>
  <si>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</si>
  <si>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</si>
  <si>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</si>
  <si>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</si>
  <si>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</si>
  <si>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</si>
  <si>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</si>
  <si>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</si>
  <si>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</si>
  <si>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</si>
  <si>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</si>
  <si>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</si>
  <si>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</si>
  <si>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</si>
  <si>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</si>
  <si>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</si>
  <si>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</si>
  <si>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</si>
  <si>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</si>
  <si>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</si>
  <si>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</si>
  <si>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</si>
  <si>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</si>
  <si>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</si>
  <si>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</si>
  <si>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</si>
  <si>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</si>
  <si>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</si>
  <si>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</si>
  <si>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</si>
  <si>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</si>
  <si>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</si>
  <si>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</si>
  <si>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</si>
  <si>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</si>
  <si>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</si>
  <si>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</si>
  <si>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</si>
  <si>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</si>
  <si>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</si>
  <si>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</si>
  <si>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</si>
  <si>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</si>
  <si>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</si>
  <si>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</si>
  <si>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</si>
  <si>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</si>
  <si>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</si>
  <si>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</si>
  <si>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</si>
  <si>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</si>
  <si>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</si>
  <si>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</si>
  <si>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</si>
  <si>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</si>
  <si>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</si>
  <si>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</si>
  <si>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</si>
  <si>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</si>
  <si>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</si>
  <si>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</si>
  <si>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</si>
  <si>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</si>
  <si>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</si>
  <si>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</si>
  <si>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</si>
  <si>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</si>
  <si>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</si>
  <si>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</si>
  <si>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</si>
  <si>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</si>
  <si>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</si>
  <si>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</si>
  <si>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</si>
  <si>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</si>
  <si>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</si>
  <si>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</si>
  <si>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</si>
  <si>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</si>
  <si>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</si>
  <si>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</si>
  <si>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</si>
  <si>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</si>
  <si>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</si>
  <si>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</si>
  <si>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</si>
  <si>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</si>
  <si>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</si>
  <si>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</si>
  <si>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</si>
  <si>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</si>
  <si>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</si>
  <si>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</si>
  <si>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</si>
  <si>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</si>
  <si>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</si>
  <si>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</si>
  <si>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</si>
  <si>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</si>
  <si>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</si>
  <si>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</si>
  <si>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</si>
  <si>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</si>
  <si>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</si>
  <si>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</si>
  <si>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</si>
  <si>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</si>
  <si>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</si>
  <si>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</si>
  <si>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</si>
  <si>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</si>
  <si>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</si>
  <si>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</si>
  <si>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</si>
  <si>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</si>
  <si>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</si>
  <si>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</si>
  <si>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</si>
  <si>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</si>
  <si>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</si>
  <si>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</si>
  <si>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</si>
  <si>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</si>
  <si>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</si>
  <si>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</si>
  <si>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</si>
  <si>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</si>
  <si>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</si>
  <si>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</si>
  <si>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</si>
  <si>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</si>
  <si>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</si>
  <si>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</si>
  <si>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</si>
  <si>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</si>
  <si>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</si>
  <si>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</si>
  <si>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</si>
  <si>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</si>
  <si>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</si>
  <si>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</si>
  <si>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</si>
  <si>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</si>
  <si>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</si>
  <si>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</si>
  <si>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</si>
  <si>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</si>
  <si>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</si>
  <si>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</si>
  <si>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</si>
  <si>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</si>
  <si>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</si>
  <si>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</si>
  <si>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</si>
  <si>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</si>
  <si>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</si>
  <si>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</si>
  <si>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</si>
  <si>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</si>
  <si>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</si>
  <si>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</si>
  <si>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</si>
  <si>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</si>
  <si>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</si>
  <si>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</si>
  <si>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</si>
  <si>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</si>
  <si>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</si>
  <si>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</si>
  <si>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</si>
  <si>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</si>
  <si>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</si>
  <si>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</si>
  <si>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</si>
  <si>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</si>
  <si>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</si>
  <si>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</si>
  <si>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</si>
  <si>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</si>
  <si>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</si>
  <si>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</si>
  <si>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</si>
  <si>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</si>
  <si>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</si>
  <si>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</si>
  <si>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</si>
  <si>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</si>
  <si>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</si>
  <si>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</si>
  <si>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</si>
  <si>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</si>
  <si>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</si>
  <si>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</si>
  <si>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</si>
  <si>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</si>
  <si>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</si>
  <si>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</si>
  <si>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</si>
  <si>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</si>
  <si>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</si>
  <si>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</si>
  <si>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</si>
  <si>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</si>
  <si>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</si>
  <si>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</si>
  <si>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</si>
  <si>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</si>
  <si>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</si>
  <si>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</si>
  <si>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</si>
  <si>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</si>
  <si>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</si>
  <si>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</si>
  <si>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</si>
  <si>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</si>
  <si>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</si>
  <si>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</si>
  <si>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</si>
  <si>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</si>
  <si>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</si>
  <si>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</si>
  <si>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</si>
  <si>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</si>
  <si>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</si>
  <si>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</si>
  <si>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</si>
  <si>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</si>
  <si>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</si>
  <si>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</si>
  <si>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</si>
  <si>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</si>
  <si>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</si>
  <si>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</si>
  <si>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</si>
  <si>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</si>
  <si>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</si>
  <si>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</si>
  <si>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</si>
  <si>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</si>
  <si>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</si>
  <si>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</si>
  <si>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</si>
  <si>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</si>
  <si>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</si>
  <si>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</si>
  <si>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</si>
  <si>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</si>
  <si>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</si>
  <si>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</si>
  <si>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</si>
  <si>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</si>
  <si>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</si>
  <si>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</si>
  <si>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</si>
  <si>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</si>
  <si>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</si>
  <si>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</si>
  <si>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</si>
  <si>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</si>
  <si>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</si>
  <si>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</si>
  <si>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</si>
  <si>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</si>
  <si>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</si>
  <si>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</si>
  <si>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</si>
  <si>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</si>
  <si>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</si>
  <si>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</si>
  <si>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</si>
  <si>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</si>
  <si>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</si>
  <si>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</si>
  <si>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</si>
  <si>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</si>
  <si>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</si>
  <si>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</si>
  <si>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</si>
  <si>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</si>
  <si>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</si>
  <si>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</si>
  <si>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</si>
  <si>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</si>
  <si>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</si>
  <si>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</si>
  <si>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</si>
  <si>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</si>
  <si>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</si>
  <si>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</si>
  <si>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</si>
  <si>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</si>
  <si>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</si>
  <si>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</si>
  <si>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</si>
  <si>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</si>
  <si>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</si>
  <si>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</si>
  <si>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</si>
  <si>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</si>
  <si>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</si>
  <si>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</si>
  <si>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</si>
  <si>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</si>
  <si>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</si>
  <si>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</si>
  <si>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</si>
  <si>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</si>
  <si>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</si>
  <si>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</si>
  <si>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</si>
  <si>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</si>
  <si>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</si>
  <si>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</si>
  <si>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</si>
  <si>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</si>
  <si>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</si>
  <si>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</si>
  <si>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</si>
  <si>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</si>
  <si>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</si>
  <si>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</si>
  <si>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</si>
  <si>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</si>
  <si>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</si>
  <si>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</si>
  <si>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</si>
  <si>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</si>
  <si>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</si>
  <si>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</si>
  <si>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</si>
  <si>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</si>
  <si>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</si>
  <si>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</si>
  <si>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</si>
  <si>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</si>
  <si>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</si>
  <si>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</si>
  <si>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</si>
  <si>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</si>
  <si>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</si>
  <si>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</si>
  <si>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</si>
  <si>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</si>
  <si>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</si>
  <si>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</si>
  <si>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</si>
  <si>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</si>
  <si>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</si>
  <si>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</si>
  <si>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</si>
  <si>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</si>
  <si>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</si>
  <si>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</si>
  <si>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</si>
  <si>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</si>
  <si>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</si>
  <si>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</si>
  <si>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</si>
  <si>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</si>
  <si>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</si>
  <si>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</si>
  <si>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</si>
  <si>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</si>
  <si>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</si>
  <si>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</si>
  <si>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</si>
  <si>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</si>
  <si>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</si>
  <si>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</si>
  <si>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</si>
  <si>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</si>
  <si>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</si>
  <si>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</si>
  <si>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</si>
  <si>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</si>
  <si>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</si>
  <si>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</si>
  <si>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</si>
  <si>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</si>
  <si>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</si>
  <si>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</si>
  <si>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</si>
  <si>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</si>
  <si>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</si>
  <si>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</si>
  <si>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</si>
  <si>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</si>
  <si>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</si>
  <si>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</si>
  <si>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</si>
  <si>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</si>
  <si>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</si>
  <si>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</si>
  <si>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</si>
  <si>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</si>
  <si>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</si>
  <si>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</si>
  <si>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</si>
  <si>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</si>
  <si>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</si>
  <si>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</si>
  <si>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</si>
  <si>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</si>
  <si>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</si>
  <si>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</si>
  <si>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</si>
  <si>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</si>
  <si>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</si>
  <si>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</si>
  <si>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</si>
  <si>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</si>
  <si>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</si>
  <si>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</si>
  <si>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</si>
  <si>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</si>
  <si>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</si>
  <si>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</si>
  <si>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</si>
  <si>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</si>
  <si>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</si>
  <si>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</si>
  <si>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</si>
  <si>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</si>
  <si>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</si>
  <si>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</si>
  <si>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</si>
  <si>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</si>
  <si>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</si>
  <si>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</si>
  <si>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</si>
  <si>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</si>
  <si>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</si>
  <si>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</si>
  <si>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</si>
  <si>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</si>
  <si>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</si>
  <si>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</si>
  <si>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</si>
  <si>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</si>
  <si>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</si>
  <si>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</si>
  <si>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</si>
  <si>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</si>
  <si>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</si>
  <si>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</si>
  <si>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</si>
  <si>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</si>
  <si>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</si>
  <si>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</si>
  <si>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</si>
  <si>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</si>
  <si>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</si>
  <si>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</si>
  <si>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</si>
  <si>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</si>
  <si>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</si>
  <si>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</si>
  <si>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</si>
  <si>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</si>
  <si>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</si>
  <si>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</si>
  <si>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</si>
  <si>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</si>
  <si>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</si>
  <si>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</si>
  <si>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</si>
  <si>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</si>
  <si>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</si>
  <si>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</si>
  <si>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</si>
  <si>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</si>
  <si>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</si>
  <si>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</si>
  <si>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</si>
  <si>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</si>
  <si>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</si>
  <si>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</si>
  <si>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</si>
  <si>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</si>
  <si>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</si>
  <si>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</si>
  <si>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</si>
  <si>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</si>
  <si>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</si>
  <si>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</si>
  <si>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</si>
  <si>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</si>
  <si>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</si>
  <si>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</si>
  <si>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</si>
  <si>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</si>
  <si>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</si>
  <si>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</si>
  <si>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</si>
  <si>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</si>
  <si>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</si>
  <si>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</si>
  <si>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</si>
  <si>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</si>
  <si>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</si>
  <si>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</si>
  <si>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</si>
  <si>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</si>
  <si>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</si>
  <si>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</si>
  <si>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</si>
  <si>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</si>
  <si>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</si>
  <si>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</si>
  <si>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</si>
  <si>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</si>
  <si>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</si>
  <si>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</si>
  <si>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</si>
  <si>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</si>
  <si>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</si>
  <si>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</si>
  <si>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</si>
  <si>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</si>
  <si>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</si>
  <si>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</si>
  <si>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</si>
  <si>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</si>
  <si>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</si>
  <si>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</si>
  <si>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</si>
  <si>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</si>
  <si>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</si>
  <si>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</si>
  <si>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</si>
  <si>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</si>
  <si>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</si>
  <si>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</si>
  <si>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</si>
  <si>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</si>
  <si>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</si>
  <si>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</si>
  <si>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</si>
  <si>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</si>
  <si>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</si>
  <si>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</si>
  <si>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</si>
  <si>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</si>
  <si>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</si>
  <si>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</si>
  <si>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</si>
  <si>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</si>
  <si>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</si>
  <si>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</si>
  <si>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</si>
  <si>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</si>
  <si>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</si>
  <si>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</si>
  <si>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</si>
  <si>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</si>
  <si>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</si>
  <si>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</si>
  <si>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</si>
  <si>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</si>
  <si>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</si>
  <si>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</si>
  <si>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</si>
  <si>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</si>
  <si>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</si>
  <si>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</si>
  <si>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</si>
  <si>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</si>
  <si>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</si>
  <si>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</si>
  <si>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</si>
  <si>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</si>
  <si>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</si>
  <si>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</si>
  <si>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</si>
  <si>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</si>
  <si>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</si>
  <si>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</si>
  <si>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</si>
  <si>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</si>
  <si>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</si>
  <si>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</si>
  <si>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</si>
  <si>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</si>
  <si>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</si>
  <si>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</si>
  <si>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</si>
  <si>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</si>
  <si>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</si>
  <si>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</si>
  <si>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</si>
  <si>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</si>
  <si>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</si>
  <si>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</si>
  <si>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</si>
  <si>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</si>
  <si>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</si>
  <si>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</si>
  <si>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</si>
  <si>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</si>
  <si>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</si>
  <si>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</si>
  <si>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</si>
  <si>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</si>
  <si>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</si>
  <si>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</si>
  <si>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</si>
  <si>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</si>
  <si>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</si>
  <si>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</si>
  <si>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</si>
  <si>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</si>
  <si>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</si>
  <si>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</si>
  <si>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</si>
  <si>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</si>
  <si>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</si>
  <si>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</si>
  <si>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</si>
  <si>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</si>
  <si>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</si>
  <si>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</si>
  <si>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</si>
  <si>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</si>
  <si>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</si>
  <si>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</si>
  <si>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</si>
  <si>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</si>
  <si>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</si>
  <si>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</si>
  <si>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</si>
  <si>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</si>
  <si>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</si>
  <si>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</si>
  <si>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</si>
  <si>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</si>
  <si>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</si>
  <si>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</si>
  <si>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</si>
  <si>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</si>
  <si>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</si>
  <si>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</si>
  <si>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</si>
  <si>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</si>
  <si>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</si>
  <si>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</si>
  <si>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</si>
  <si>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</si>
  <si>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</si>
  <si>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</si>
  <si>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</si>
  <si>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</si>
  <si>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</si>
  <si>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</si>
  <si>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</si>
  <si>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</si>
  <si>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</si>
  <si>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</si>
  <si>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</si>
  <si>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</si>
  <si>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</si>
  <si>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</si>
  <si>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</si>
  <si>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</si>
  <si>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</si>
  <si>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</si>
  <si>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</si>
  <si>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</si>
  <si>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</si>
  <si>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</si>
  <si>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</si>
  <si>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</si>
  <si>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</si>
  <si>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</si>
  <si>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 xml:space="preserve">Ended Month </t>
  </si>
  <si>
    <t>Created Month</t>
  </si>
  <si>
    <t>(All)</t>
  </si>
  <si>
    <t>Ended Year</t>
  </si>
  <si>
    <t>Created Year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</si>
  <si>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</si>
  <si>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</si>
  <si>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</si>
  <si>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</si>
  <si>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</si>
  <si>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</si>
  <si>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</si>
  <si>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</si>
  <si>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</si>
  <si>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</si>
  <si>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</si>
  <si>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</si>
  <si>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Given the provided data, what are three conclusions we can draw about Kickstarter campaigns?</t>
  </si>
  <si>
    <t>Q 1</t>
  </si>
  <si>
    <t>A 1</t>
  </si>
  <si>
    <t>Q 2</t>
  </si>
  <si>
    <t>A 2</t>
  </si>
  <si>
    <t>Q 3</t>
  </si>
  <si>
    <t>A 3</t>
  </si>
  <si>
    <t>What are some limitations of this dataset?</t>
  </si>
  <si>
    <t>What are some other possible tables and/or graphs that we could create?</t>
  </si>
  <si>
    <t>Technology is the category with most chances to fail according to his historical, 50% of its launches fail.</t>
  </si>
  <si>
    <t xml:space="preserve">There could be a tendency that success campaigns are been fewer than in previous years. Also most of the launches are been started at the beginign of the year. </t>
  </si>
  <si>
    <t>Theater is the most common Kickstarter campaign category and also the one with more success launches.</t>
  </si>
  <si>
    <t>There could be bias because of the amount of data presented, and also there is not information of why a campaign fail or was canceled.</t>
  </si>
  <si>
    <t>We could create a table related with the pledged and what percentage of this one is according to the budget.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</si>
</sst>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409]d\-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5" fillId="0" borderId="0" xfId="0" applyFont="1"/>
  </cellXfs>
  <cellStyles count="2">
    <cellStyle name="Currency" xfId="1" builtinId="4"/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1 JRF Boot Camp Data.xlsx]Category vs State 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vs State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vs State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1-4E61-A51E-1D213F25EF48}"/>
            </c:ext>
          </c:extLst>
        </c:ser>
        <c:ser>
          <c:idx val="1"/>
          <c:order val="1"/>
          <c:tx>
            <c:strRef>
              <c:f>'Category vs State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vs State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1-4E61-A51E-1D213F25EF48}"/>
            </c:ext>
          </c:extLst>
        </c:ser>
        <c:ser>
          <c:idx val="2"/>
          <c:order val="2"/>
          <c:tx>
            <c:strRef>
              <c:f>'Category vs State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vs State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1-4E61-A51E-1D213F25EF48}"/>
            </c:ext>
          </c:extLst>
        </c:ser>
        <c:ser>
          <c:idx val="3"/>
          <c:order val="3"/>
          <c:tx>
            <c:strRef>
              <c:f>'Category vs State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vs State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1-4E61-A51E-1D213F25E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10064"/>
        <c:axId val="1520489584"/>
      </c:barChart>
      <c:catAx>
        <c:axId val="137921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0489584"/>
        <c:crosses val="autoZero"/>
        <c:auto val="1"/>
        <c:lblAlgn val="ctr"/>
        <c:lblOffset val="100"/>
        <c:noMultiLvlLbl val="0"/>
      </c:catAx>
      <c:valAx>
        <c:axId val="152048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921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1 JRF Boot Camp Data.xlsx]Subcategory vs State!PivotTable2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46097565009811"/>
          <c:y val="0.13858703442655651"/>
          <c:w val="0.74500610257323574"/>
          <c:h val="0.505846030536725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vs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vs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7-425E-9398-C2F8D085F5CA}"/>
            </c:ext>
          </c:extLst>
        </c:ser>
        <c:ser>
          <c:idx val="1"/>
          <c:order val="1"/>
          <c:tx>
            <c:strRef>
              <c:f>'Subcategory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vs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A7-425E-9398-C2F8D085F5CA}"/>
            </c:ext>
          </c:extLst>
        </c:ser>
        <c:ser>
          <c:idx val="2"/>
          <c:order val="2"/>
          <c:tx>
            <c:strRef>
              <c:f>'Subcategory vs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vs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A7-425E-9398-C2F8D085F5CA}"/>
            </c:ext>
          </c:extLst>
        </c:ser>
        <c:ser>
          <c:idx val="3"/>
          <c:order val="3"/>
          <c:tx>
            <c:strRef>
              <c:f>'Subcategory vs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vs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A7-425E-9398-C2F8D085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6630224"/>
        <c:axId val="1416570400"/>
      </c:barChart>
      <c:catAx>
        <c:axId val="151663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16570400"/>
        <c:crosses val="autoZero"/>
        <c:auto val="1"/>
        <c:lblAlgn val="ctr"/>
        <c:lblOffset val="100"/>
        <c:noMultiLvlLbl val="0"/>
      </c:catAx>
      <c:valAx>
        <c:axId val="141657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663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1 JRF Boot Camp Data.xlsx]State vs Category vs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Category vs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vs Category vs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'State vs Category vs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3-4669-B1D5-919583E86924}"/>
            </c:ext>
          </c:extLst>
        </c:ser>
        <c:ser>
          <c:idx val="1"/>
          <c:order val="1"/>
          <c:tx>
            <c:strRef>
              <c:f>'State vs Category vs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vs Category vs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'State vs Category vs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3-4669-B1D5-919583E86924}"/>
            </c:ext>
          </c:extLst>
        </c:ser>
        <c:ser>
          <c:idx val="2"/>
          <c:order val="2"/>
          <c:tx>
            <c:strRef>
              <c:f>'State vs Category vs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vs Category vs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'State vs Category vs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3-4669-B1D5-919583E86924}"/>
            </c:ext>
          </c:extLst>
        </c:ser>
        <c:ser>
          <c:idx val="3"/>
          <c:order val="3"/>
          <c:tx>
            <c:strRef>
              <c:f>'State vs Category vs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vs Category vs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'State vs Category vs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33-4669-B1D5-919583E86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412832"/>
        <c:axId val="1384991312"/>
      </c:lineChart>
      <c:catAx>
        <c:axId val="118741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4991312"/>
        <c:crosses val="autoZero"/>
        <c:auto val="1"/>
        <c:lblAlgn val="ctr"/>
        <c:lblOffset val="100"/>
        <c:noMultiLvlLbl val="0"/>
      </c:catAx>
      <c:valAx>
        <c:axId val="138499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74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308610</xdr:colOff>
      <xdr:row>1</xdr:row>
      <xdr:rowOff>140970</xdr:rowOff>
    </xdr:from>
    <xdr:to>
      <xdr:col>11</xdr:col>
      <xdr:colOff>331470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8A33F-60E7-4DC4-9F1D-C9E5A77F1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481693</xdr:colOff>
      <xdr:row>1</xdr:row>
      <xdr:rowOff>117022</xdr:rowOff>
    </xdr:from>
    <xdr:to>
      <xdr:col>16</xdr:col>
      <xdr:colOff>197032</xdr:colOff>
      <xdr:row>19</xdr:row>
      <xdr:rowOff>75112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80D81A-A027-4B33-956A-F28698686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</xdr:colOff>
      <xdr:row>1</xdr:row>
      <xdr:rowOff>34290</xdr:rowOff>
    </xdr:from>
    <xdr:to>
      <xdr:col>14</xdr:col>
      <xdr:colOff>316230</xdr:colOff>
      <xdr:row>16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DD49F-8882-48DC-A816-CA87B3241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ramon felix alvares tostado" refreshedDate="43950.639728819442" createdVersion="6" refreshedVersion="6" minRefreshableVersion="3" recordCount="4114" xr:uid="{8BCE1639-004A-4A33-A51C-41ACBC22B52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ramon felix alvares tostado" refreshedDate="43951.360603703703" createdVersion="6" refreshedVersion="6" minRefreshableVersion="3" recordCount="4114" xr:uid="{60400A0E-28B8-44EC-AB9B-5CBBAABC3B84}">
  <cacheSource type="worksheet">
    <worksheetSource ref="E1:R4115" sheet="Sheet1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ramon felix alvares tostado" refreshedDate="43951.764878009257" createdVersion="6" refreshedVersion="6" minRefreshableVersion="3" recordCount="4114" xr:uid="{214123BF-8A2C-4FA3-BB30-22ACCC06343A}">
  <cacheSource type="worksheet">
    <worksheetSource ref="A1:X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Ended Month " numFmtId="0">
      <sharedItems/>
    </cacheField>
    <cacheField name="Created Month" numFmtId="0">
      <sharedItems count="12">
        <s v="JUN"/>
        <s v="ENE"/>
        <s v="FEB"/>
        <s v="JUL"/>
        <s v="NOV"/>
        <s v="MAY"/>
        <s v="ABR"/>
        <s v="MAR"/>
        <s v="SEP"/>
        <s v="OCT"/>
        <s v="AGO"/>
        <s v="DIC"/>
      </sharedItems>
    </cacheField>
    <cacheField name="Ended Year" numFmtId="0">
      <sharedItems containsSemiMixedTypes="0" containsString="0" containsNumber="1" containsInteger="1" minValue="2009" maxValue="2017"/>
    </cacheField>
    <cacheField name="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5"/>
    <n v="63.917582417582416"/>
    <s v="film &amp; video"/>
    <s v="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3.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2.99154545454546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.22222222222223"/>
    <n v="159.82456140350877"/>
    <s v="film &amp; video"/>
    <s v="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.04342857142858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0.5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0.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.29333333333332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6.6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.24166666666666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0.66666666666667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.3211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.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.14285714285714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8.5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8.80768571428571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.33333333333334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.19999999999999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1.72499999999999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.35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.33333333333333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.095238095238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6.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.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0.97999999999999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.35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8.66000000000003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7.611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7.95"/>
    <n v="56.815789473684212"/>
    <s v="film &amp; video"/>
    <s v="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.01818181818183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8.95348837209303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.2625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1.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.12569999999999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.29622222222223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3.5185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7.52857142857142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8.6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.25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0.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.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3.94444444444444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2.932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2.5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.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.0125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2.5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5.5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4.6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2.85714285714286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.06666666666666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.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.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0.6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.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.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7.75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.40909090909091"/>
    <n v="39.383333333333333"/>
    <s v="film &amp; video"/>
    <s v="shorts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0.5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6.66666666666666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19.5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.33333333333333"/>
    <n v="88.571428571428569"/>
    <s v="film &amp; video"/>
    <s v="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.44444444444446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.49377777777778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.0316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4.55692307692307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5E-2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s v="No Backers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s v="No Backers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"/>
    <n v="47.5"/>
    <s v="film &amp; video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s v="No Backers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s v="No Backers"/>
    <s v="film &amp; video"/>
    <s v="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s v="No Backers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s v="No Backers"/>
    <s v="film &amp; video"/>
    <s v="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s v="No Backers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s v="No Backers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s v="No Backers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s v="No Backers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33333333333333331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s v="No Backers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s v="No Backers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08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0.92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6000000000000001E-2"/>
    <n v="28"/>
    <s v="film &amp; video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65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s v="No Backers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E-3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s v="No Backers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.01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5.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s v="No Backers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s v="No Backers"/>
    <s v="film &amp; video"/>
    <s v="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01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.4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E-3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s v="No Backers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s v="No Backers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s v="No Backers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s v="No Backers"/>
    <s v="film &amp; video"/>
    <s v="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s v="No Backers"/>
    <s v="film &amp; video"/>
    <s v="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.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s v="No Backers"/>
    <s v="film &amp; video"/>
    <s v="drama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5.856000000000002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"/>
    <n v="25.5"/>
    <s v="film &amp; video"/>
    <s v="drama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s v="No Backers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s v="No Backers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9000000000000006E-2"/>
    <n v="69"/>
    <s v="film &amp; video"/>
    <s v="drama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41666666666666669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s v="No Backers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.12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s v="No Backers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1.857142857142854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.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6000000000000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s v="No Backers"/>
    <s v="film &amp; video"/>
    <s v="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.192499999999999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.46153846153846"/>
    <n v="54.285714285714285"/>
    <s v="film &amp; video"/>
    <s v="drama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s v="No Backers"/>
    <s v="film &amp; video"/>
    <s v="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29.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.25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s v="No Backers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s v="No Backers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s v="No Backers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.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4.6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2E-2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0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2E-3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22727272727272727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5.698439999999998"/>
    <n v="331.53833333333336"/>
    <s v="film &amp; video"/>
    <s v="drama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1.943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7.63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0.72"/>
    <n v="120"/>
    <s v="film &amp; video"/>
    <s v="drama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s v="No Backers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s v="No Backers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s v="No Backers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s v="No Backers"/>
    <s v="film &amp; video"/>
    <s v="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0.8620689655172413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s v="No Backers"/>
    <s v="film &amp; video"/>
    <s v="drama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s v="No Backers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s v="No Backers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4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s v="No Backers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s v="No Backers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.1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s v="No Backers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s v="No Backers"/>
    <s v="film &amp; video"/>
    <s v="drama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33333333333333331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s v="No Backers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.46153846153847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3.75714285714285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3.72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.45999999999998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5.58333333333333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5.57142857142857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0.73333333333333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6.7264857142857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.2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1.62883248730964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4.68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.43366666666665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.38153846153845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.15333333333334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.3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.21062000000001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4.82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6.68444444444444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.02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8.9324126984127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8.95249999999999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8.735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1.64705882352942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.33333333333334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.31818181818181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5.56666666666666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8.94444444444444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1.875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.15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6.58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3.6144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6.605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6.83911999999999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.16833333333334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.1336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6.71428571428571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.3664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.02863333333333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1.59050000000001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4.76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.34117647058824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2.69240000000001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.08799999999999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4.85537190082644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.15933781686498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.33333333333333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.16142857142857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3.97333333333333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.11199999999999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.33333333333333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5.95918367346938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.4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1.76666666666667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.08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4.73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5.83333333333334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3.98947368421054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.16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.0445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.16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6.80500000000001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.26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1.55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.30000000000001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.217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9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69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3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s v="No Backers"/>
    <s v="film &amp; video"/>
    <s v="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37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s v="No Backers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s v="No Backers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s v="No Backers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s v="No Backers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800000000000008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s v="No Backers"/>
    <s v="film &amp; video"/>
    <s v="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s v="No Backers"/>
    <s v="film &amp; video"/>
    <s v="animation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s v="No Backers"/>
    <s v="film &amp; video"/>
    <s v="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35E-2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s v="No Backers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n v="25"/>
    <s v="film &amp; video"/>
    <s v="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s v="No Backers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s v="No Backers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n v="1"/>
    <s v="film &amp; video"/>
    <s v="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s v="No Backers"/>
    <s v="film &amp; video"/>
    <s v="animation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s v="No Backers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s v="No Backers"/>
    <s v="film &amp; video"/>
    <s v="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s v="No Backers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s v="No Backers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s v="No Backers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s v="No Backers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s v="No Backers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s v="No Backers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s v="No Backers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s v="No Backers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s v="No Backers"/>
    <s v="film &amp; video"/>
    <s v="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n v="1"/>
    <s v="film &amp; video"/>
    <s v="animation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55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5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s v="No Backers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35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s v="No Backers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50000000000001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s v="No Backers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s v="No Backers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.1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4.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4.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0.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8.67285714285714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0.85"/>
    <n v="63.829113924050631"/>
    <s v="theater"/>
    <s v="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5.65217391304348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.41666666666666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7.7826725403818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.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.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4.66666666666667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2.5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.25757575757575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0.5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.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0.64400000000001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n v="1"/>
    <s v="technology"/>
    <s v="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4.0000000000000002E-4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4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s v="No Backers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2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s v="No Backers"/>
    <s v="technology"/>
    <s v="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s v="No Backers"/>
    <s v="technology"/>
    <s v="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62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s v="No Backers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2E-2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s v="No Backers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73E-2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s v="No Backers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s v="No Backers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n v="20"/>
    <s v="technology"/>
    <s v="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s v="No Backers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n v="10"/>
    <s v="technology"/>
    <s v="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n v="2"/>
    <s v="technology"/>
    <s v="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s v="No Backers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s v="No Backers"/>
    <s v="technology"/>
    <s v="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s v="No Backers"/>
    <s v="technology"/>
    <s v="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6000000000000005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9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6"/>
    <n v="150.5"/>
    <s v="technology"/>
    <s v="web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28571428571427"/>
    <s v="technology"/>
    <s v="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n v="53.25"/>
    <s v="technology"/>
    <s v="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n v="10"/>
    <s v="technology"/>
    <s v="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s v="No Backers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s v="No Backers"/>
    <s v="technology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.2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s v="No Backers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0.97399999999999998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0.64102564102564108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s v="No Backers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s v="No Backers"/>
    <s v="technology"/>
    <s v="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s v="No Backers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.363333333333333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s v="No Backers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s v="No Backers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s v="No Backers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s v="No Backers"/>
    <s v="technology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4.0000000000000003E-5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6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s v="No Backers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s v="No Backers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s v="No Backers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.38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.02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s v="No Backers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.17499999999999999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12E-2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s v="No Backers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.45"/>
    <n v="49.8"/>
    <s v="technology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.02"/>
    <n v="1"/>
    <s v="technology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2E-3"/>
    <n v="2"/>
    <s v="technology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.2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s v="No Backers"/>
    <s v="technology"/>
    <s v="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8.9999999999999993E-3"/>
    <n v="3"/>
    <s v="technology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1E-4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.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.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.4849999999999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5.80800000000001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.11792000000003"/>
    <n v="73.486268364348675"/>
    <s v="technology"/>
    <s v="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8.7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1.87625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.05"/>
    <n v="125.94117647058823"/>
    <s v="technology"/>
    <s v="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6.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39.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.4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0.52800000000001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.46666666666667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.446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6.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3.56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5.7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.46206037108834"/>
    <n v="109.33695652173913"/>
    <s v="technology"/>
    <s v="wearable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0.56666666666666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599999999999996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9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499999999999999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9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2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1999999999999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n v="99.333333333333329"/>
    <s v="technology"/>
    <s v="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499999999997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s v="No Backers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"/>
    <n v="343.14732142857144"/>
    <s v="technology"/>
    <s v="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3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n v="90.857142857142861"/>
    <s v="technology"/>
    <s v="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8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691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51"/>
    <n v="120.25"/>
    <s v="technology"/>
    <s v="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98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s v="No Backers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8"/>
    <n v="30.5"/>
    <s v="technology"/>
    <s v="wearable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s v="No Backers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4"/>
    <n v="44.6875"/>
    <s v="technology"/>
    <s v="wearables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.10975609756098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.024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.38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.47157142857142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.35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.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5.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0.65"/>
    <n v="43.55"/>
    <s v="publishing"/>
    <s v="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.19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.48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.4063829787234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.4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6.73333333333333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.33333333333334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.4"/>
    <n v="169.57894736842104"/>
    <s v="publishing"/>
    <s v="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.26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0.71428571428571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.32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.09909909909911"/>
    <n v="53.729729729729726"/>
    <s v="publishing"/>
    <s v="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.25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5.56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2.58775877587759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8.5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1.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3.75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1.9076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1.92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s v="No Backers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s v="No Backers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s v="No Backers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s v="No Backers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s v="No Backers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s v="No Backers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07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2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65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.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.13333333333333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2.5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0.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2.80000000000001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.16666666666667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3.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.41176470588235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.37459999999999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3.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.4444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2.77927272727273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.3125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1.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.35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7.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4.88571428571429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.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.13333333333333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1.52149999999999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.33333333333333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.26086956521739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3333333333336"/>
    <s v="music"/>
    <s v="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.4375"/>
    <n v="117.67605633802818"/>
    <s v="music"/>
    <s v="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.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3.77500000000001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1.83333333333334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59.99600000000001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.3"/>
    <n v="45.464285714285715"/>
    <s v="music"/>
    <s v="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.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.11066666666667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5.71428571428572"/>
    <n v="28.684210526315791"/>
    <s v="music"/>
    <s v="rock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8.75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.0500000000000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.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79.5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.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.432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.45454545454545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.33333333333333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7.83333333333333"/>
    <n v="60.65625"/>
    <s v="music"/>
    <s v="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.33333333333334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0.60706666666667"/>
    <n v="97.993896103896105"/>
    <s v="music"/>
    <s v="rock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1.66666666666667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.01818181818183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.25"/>
    <n v="58.625"/>
    <s v="music"/>
    <s v="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0.93040000000001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1.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.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6.61660000000001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.4166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.32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.32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.13333333333333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.13333333333333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.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.00090909090909"/>
    <n v="28.553404255319148"/>
    <s v="music"/>
    <s v="metal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19.9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.17500000000001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.44999999999999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4.97142857142858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.22050359712232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.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.00583333333333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4.675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4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n v="32.5"/>
    <s v="music"/>
    <s v="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8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2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s v="No Backers"/>
    <s v="music"/>
    <s v="jazz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8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s v="No Backers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2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7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s v="No Backers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s v="No Backers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n v="32.666666666666664"/>
    <s v="music"/>
    <s v="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s v="No Backers"/>
    <s v="music"/>
    <s v="jazz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s v="No Backers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s v="No Backers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s v="No Backers"/>
    <s v="music"/>
    <s v="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s v="No Backers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s v="No Backers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n v="19.600000000000001"/>
    <s v="music"/>
    <s v="jazz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s v="No Backers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200000000000000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65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s v="No Backers"/>
    <s v="music"/>
    <s v="jazz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s v="No Backers"/>
    <s v="music"/>
    <s v="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2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s v="No Backers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s v="No Backers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35714285714285715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n v="41.75"/>
    <s v="technology"/>
    <s v="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29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6000000000001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n v="155.25"/>
    <s v="technology"/>
    <s v="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7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s v="No Backers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n v="58.416666666666664"/>
    <s v="technology"/>
    <s v="wearable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7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9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75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n v="19.243243243243242"/>
    <s v="technology"/>
    <s v="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2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8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09999999999999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600000000000001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50000000000002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6000000000000005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70000000000002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12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s v="No Backers"/>
    <s v="technology"/>
    <s v="wearable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700000000000003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4999999999998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n v="13"/>
    <s v="technology"/>
    <s v="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68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1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29.602960296029604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.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.207999999999998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.051000000000002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.32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.26737967914438504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.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.19088937093275488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.375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.02100000000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4.527999999999999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0.6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65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2.878799999999998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.333333333333336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5.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4.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.15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8.63775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09.92831428571429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.00828571428572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.27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1.76"/>
    <n v="79.262411347517727"/>
    <s v="music"/>
    <s v="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.1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.4"/>
    <n v="108.48484848484848"/>
    <s v="music"/>
    <s v="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.0018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7.65217391304348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.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.29411764705882354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s v="No Backers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8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5E-2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6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s v="No Backers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.05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"/>
    <n v="53"/>
    <s v="journalism"/>
    <s v="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s v="No Backers"/>
    <s v="journalism"/>
    <s v="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s v="No Backers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s v="No Backers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s v="No Backers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s v="No Backers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s v="No Backers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s v="No Backers"/>
    <s v="journalism"/>
    <s v="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s v="No Backers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s v="No Backers"/>
    <s v="journalism"/>
    <s v="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s v="No Backers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s v="No Backers"/>
    <s v="journalism"/>
    <s v="audi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.477386934673362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s v="No Backers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s v="No Backers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n v="12.75"/>
    <s v="games"/>
    <s v="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3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93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6000000000000005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"/>
    <n v="410"/>
    <s v="games"/>
    <s v="video 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s v="No Backers"/>
    <s v="games"/>
    <s v="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n v="114"/>
    <s v="games"/>
    <s v="video games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29E-2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s v="No Backers"/>
    <s v="games"/>
    <s v="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n v="43.41727891156463"/>
    <s v="games"/>
    <s v="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71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19999999999997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n v="10"/>
    <s v="games"/>
    <s v="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s v="No Backers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5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94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6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E-2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08"/>
    <n v="5"/>
    <s v="games"/>
    <s v="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s v="No Backers"/>
    <s v="games"/>
    <s v="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s v="No Backers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s v="No Backers"/>
    <s v="games"/>
    <s v="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5"/>
    <n v="25.434782608695652"/>
    <s v="games"/>
    <s v="mobile 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s v="No Backers"/>
    <s v="games"/>
    <s v="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63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48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s v="No Backers"/>
    <s v="games"/>
    <s v="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s v="No Backers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s v="No Backers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s v="No Backers"/>
    <s v="food"/>
    <s v="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s v="No Backers"/>
    <s v="food"/>
    <s v="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n v="24.333333333333332"/>
    <s v="food"/>
    <s v="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n v="37.5"/>
    <s v="food"/>
    <s v="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s v="No Backers"/>
    <s v="food"/>
    <s v="food truck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499999999996"/>
    <n v="60.733333333333334"/>
    <s v="food"/>
    <s v="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s v="No Backers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67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s v="No Backers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s v="No Backers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34E-2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s v="No Backers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s v="No Backers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4999999999998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4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7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7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n v="25"/>
    <s v="food"/>
    <s v="food truck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s v="No Backers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63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49999999999998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s v="No Backers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n v="69.117647058823536"/>
    <s v="food"/>
    <s v="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4.93636363636364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.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6.73333333333333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0.55000000000001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.24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69.91034482758619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.29333333333332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0.60000000000002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.31677953348382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.43783333333333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.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.45398773006134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0.86153846153846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375"/>
    <s v="photography"/>
    <s v="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.30000000000001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08695652174"/>
    <s v="photography"/>
    <s v="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.315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.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.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.23076923076923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1.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.08019999999999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5.69999999999999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2.6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3.76666666666667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.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64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4000000000000004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40000000000001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s v="No Backers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.3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0.90909090909090906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s v="No Backers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s v="No Backers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0.8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1.6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s v="No Backers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19"/>
    <n v="35"/>
    <s v="music"/>
    <s v="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s v="No Backers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s v="No Backers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7.8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s v="No Backers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5000000000002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0.74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0.54884742041712409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.091666666666667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3.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.25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.14285714285714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1.63999999999999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.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.15333333333334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1.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7.65714285714284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.2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8.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.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7.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4.72727272727275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.14633333333333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.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3.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.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.41538461538461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.46153846153845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.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.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1.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6.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8.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4.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1.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3.5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4.97535999999999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.14066666666668"/>
    <n v="62.522107969151669"/>
    <s v="music"/>
    <s v="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.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.12433333333334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4.93846153846152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0.77157238734419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0.91186666666667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0.71428571428571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3.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.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1.65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.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.45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.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8.57142857142857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5.69999999999999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.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1.96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.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09.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4.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2.75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.26085714285713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39.627499999999998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5.976666666666667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.24636363636364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1.513999999999999"/>
    <n v="127.93333333333334"/>
    <s v="technology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.36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1.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5.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.027999999999999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0.60869565217391308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.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7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.404000000000003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3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5000000000003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.324999999999999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.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0.50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9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.30285714285714288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8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30000000000000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0.81599999999999995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.494285714285713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s v="No Backers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s v="No Backers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0.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19.760000000000002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4.947000000000003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.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2"/>
    <n v="66.066666666666663"/>
    <s v="technology"/>
    <s v="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40000000000003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s v="No Backers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.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.2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.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.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1.87234042553192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.2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.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.265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3.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.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2.68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.3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.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.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8.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.26666666666667"/>
    <n v="81.739130434782609"/>
    <s v="music"/>
    <s v="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.4892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.26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0.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.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3.66666666666667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.08672667523932"/>
    <n v="107.07142857142857"/>
    <s v="music"/>
    <s v="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.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.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.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.48648648648648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.15384615384616"/>
    <n v="48.70967741935484"/>
    <s v="music"/>
    <s v="rock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.35"/>
    <n v="30.578947368421051"/>
    <s v="music"/>
    <s v="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1.6"/>
    <n v="73.907284768211923"/>
    <s v="music"/>
    <s v="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.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.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.40909090909091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.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.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8.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6.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4.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.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.10714285714286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.2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3.64"/>
    <n v="27.317307692307693"/>
    <s v="music"/>
    <s v="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.35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.13333333333334"/>
    <n v="53.882352941176471"/>
    <s v="music"/>
    <s v="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1.88571428571429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.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3.85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09.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.14444444444445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.42857142857142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6.52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.16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2.575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n v="48.2"/>
    <s v="publishing"/>
    <s v="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n v="6.1764705882352944"/>
    <s v="publishing"/>
    <s v="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2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s v="No Backers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4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s v="No Backers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n v="44.5"/>
    <s v="publishing"/>
    <s v="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1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s v="No Backers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s v="No Backers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s v="No Backers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s v="No Backers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s v="No Backers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s v="No Backers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s v="No Backers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s v="No Backers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s v="No Backers"/>
    <s v="publishing"/>
    <s v="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s v="No Backers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s v="No Backers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2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s v="No Backers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s v="No Backers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0.857142857142857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0.5"/>
    <n v="225"/>
    <s v="publishing"/>
    <s v="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s v="No Backers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s v="No Backers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s v="No Backers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s v="No Backers"/>
    <s v="publishing"/>
    <s v="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.24460000000001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7.8773125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.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.42485875706215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.1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n v="25"/>
    <s v="publishing"/>
    <s v="fiction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s v="No Backers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s v="No Backers"/>
    <s v="publishing"/>
    <s v="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s v="No Backers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39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s v="No Backers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s v="No Backers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s v="No Backers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.33076923076922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7.93846153846152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3.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.4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0.76216216216216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.035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.476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.36666666666667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4.84324324324324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.0057692307692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.44428571428571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4.8257142857143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.02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.13999999999999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.42500000000001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79.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2.62857142857143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7.86666666666666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s v="No Backers"/>
    <s v="photography"/>
    <s v="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s v="No Backers"/>
    <s v="photography"/>
    <s v="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7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s v="No Backers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s v="No Backers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s v="No Backers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s v="No Backers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1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0.67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s v="No Backers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7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.1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.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3.64"/>
    <n v="155"/>
    <s v="publishing"/>
    <s v="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s v="No Backers"/>
    <s v="publishing"/>
    <s v="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.4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0.6611570247933884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9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6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2.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0.55000000000000004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0.80653663679494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0.84008400840084008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s v="No Backers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n v="5"/>
    <s v="photography"/>
    <s v="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s v="No Backers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666666666666"/>
    <s v="photography"/>
    <s v="place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s v="No Backers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n v="1"/>
    <s v="photography"/>
    <s v="place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s v="No Backers"/>
    <s v="photography"/>
    <s v="place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s v="No Backers"/>
    <s v="photography"/>
    <s v="place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s v="No Backers"/>
    <s v="photography"/>
    <s v="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6E-2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8000000000000003"/>
    <n v="40"/>
    <s v="photography"/>
    <s v="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5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s v="No Backers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s v="No Backers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.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.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.033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.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0.69333333333333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.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.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.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.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1.85000000000002"/>
    <n v="48.544642857142854"/>
    <s v="music"/>
    <s v="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.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1.5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2.7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.125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.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5.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.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.33333333333334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.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1.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.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.33333333333334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.1875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0.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3.66666666666667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.25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5.91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1.625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0.5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.3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3.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3.8"/>
    <n v="34.6"/>
    <s v="music"/>
    <s v="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69.86"/>
    <n v="39.967058823529413"/>
    <s v="music"/>
    <s v="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.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4.7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09.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0.8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.2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4.72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.26086956521739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0.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1.5500000000000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0.75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0.66666666666667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.2304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19.90909090909091"/>
    <n v="38.794117647058826"/>
    <s v="music"/>
    <s v="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2.86666666666667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.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4.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.23333333333332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2.8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3.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2.50632911392405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2.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.4088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.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0.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6.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2.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39.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2.6"/>
    <n v="44.608695652173914"/>
    <s v="music"/>
    <s v="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0.6735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2.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.0952380952381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1.7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.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.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1.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.4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7.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.42212307692307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s v="No Backers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1.714285714285715"/>
    <n v="76"/>
    <s v="music"/>
    <s v="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.125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2.85714285714286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.36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.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.3"/>
    <n v="253.14285714285714"/>
    <s v="music"/>
    <s v="faith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.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.473333333333336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7.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.05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1.708333333333334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s v="No Backers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.207999999999998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s v="No Backers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5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.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n v="5"/>
    <s v="music"/>
    <s v="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099999999999994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s v="No Backers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s v="No Backers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s v="No Backers"/>
    <s v="music"/>
    <s v="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8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s v="No Backers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n v="34.024390243902438"/>
    <s v="music"/>
    <s v="faith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27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s v="No Backers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s v="No Backers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s v="No Backers"/>
    <s v="music"/>
    <s v="faith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s v="No Backers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s v="No Backers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s v="No Backers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n v="56.666666666666664"/>
    <s v="music"/>
    <s v="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s v="No Backers"/>
    <s v="music"/>
    <s v="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0.83333333333333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8.75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.01428571428572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.1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4.95555555555555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1.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2.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.16666666666669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8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2.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4.7"/>
    <n v="42.481481481481481"/>
    <s v="photography"/>
    <s v="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6.6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.44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66666666666664"/>
    <s v="photography"/>
    <s v="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40000000002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s v="No Backers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12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68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35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2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2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1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5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3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9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3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499999999999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9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n v="73.875"/>
    <s v="photography"/>
    <s v="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8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s v="No Backers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s v="No Backers"/>
    <s v="photography"/>
    <s v="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s v="No Backers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5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52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4.8899999999999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5.85714285714286"/>
    <n v="24.575757575757574"/>
    <s v="music"/>
    <s v="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.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.05"/>
    <n v="42.02"/>
    <s v="music"/>
    <s v="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0.66249999999999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.16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6.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1.53333333333333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2.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2.5"/>
    <n v="42"/>
    <s v="music"/>
    <s v="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.05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2727272727273"/>
    <s v="music"/>
    <s v="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.34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6.83333333333331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.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.3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8.88888888888889"/>
    <n v="75.384615384615387"/>
    <s v="music"/>
    <s v="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1.75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.2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.006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.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7.92666666666668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0.88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.36666666666666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.33333333333333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1.52222222222223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.07692307692308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6.96666666666667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1.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.12366666666667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.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.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8.74800874800874"/>
    <n v="40.547315436241611"/>
    <s v="music"/>
    <s v="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1.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.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s v="No Backers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39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s v="No Backers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5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n v="13"/>
    <s v="games"/>
    <s v="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s v="No Backers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s v="No Backers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s v="No Backers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.12"/>
    <n v="3"/>
    <s v="games"/>
    <s v="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.079999999999998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2.68450000000001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0.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4.8048048048048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.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.32786885245902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.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.16666666666667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.08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6.6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4.58441666666667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5.55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6.6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77777777777779"/>
    <s v="music"/>
    <s v="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4.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1.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3.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.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4.5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.33333333333334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.3644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68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6.6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1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16800000000000001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2.76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.2833333333333333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.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.395294117647062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2E-2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.3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94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0.51"/>
    <n v="17"/>
    <s v="technology"/>
    <s v="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2.570512820512818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.4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.03"/>
    <n v="40.980952380952381"/>
    <s v="technology"/>
    <s v="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6.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5.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0.8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.4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.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.37933333333334"/>
    <n v="27.3896261682243"/>
    <s v="music"/>
    <s v="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.33333333333333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.13725490196079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2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5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6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2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799999999998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6"/>
    <n v="483.34246575342468"/>
    <s v="technology"/>
    <s v="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4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2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500000000001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7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9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1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8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s v="No Backers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3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.146666666666668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.05"/>
    <n v="1"/>
    <s v="photography"/>
    <s v="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.472727272727276"/>
    <n v="83.428571428571431"/>
    <s v="photography"/>
    <s v="people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.41666666666666669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6.966666666666665"/>
    <n v="101.8"/>
    <s v="photography"/>
    <s v="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.1333333333333333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s v="No Backers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s v="No Backers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s v="No Backers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s v="No Backers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.2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0.76129032258064511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2.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3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4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4999999997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5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1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2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40000000001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n v="449.26385224274406"/>
    <s v="technology"/>
    <s v="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n v="91.82989803350327"/>
    <s v="technology"/>
    <s v="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n v="45.547792792792798"/>
    <s v="technology"/>
    <s v="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2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7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5000000000001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7999999999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5999999999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5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500000000001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3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7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3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7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8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7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3"/>
    <n v="188.125"/>
    <s v="music"/>
    <s v="indie rock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89473684210527"/>
    <s v="music"/>
    <s v="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5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3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2727272727273"/>
    <s v="music"/>
    <s v="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6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7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6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0.56799999999999995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.38750000000000001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.454545454545455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05"/>
    <n v="5"/>
    <s v="games"/>
    <s v="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8.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16666666666666666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1.8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.20238095238095238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9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4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9E-2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.405999999999999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2.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.112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s v="No Backers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39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.25"/>
    <n v="45"/>
    <s v="games"/>
    <s v="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4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.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.02"/>
    <n v="1"/>
    <s v="games"/>
    <s v="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0.69641025641025645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s v="No Backers"/>
    <s v="games"/>
    <s v="video games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0.81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.26222222222222225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16666666666666666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6E-3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0.8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2999999999999998"/>
    <n v="23"/>
    <s v="games"/>
    <s v="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6"/>
    <n v="17.987951807228917"/>
    <s v="games"/>
    <s v="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.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63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0.7222222222222222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0.85"/>
    <n v="5.3125"/>
    <s v="games"/>
    <s v="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19999999999999"/>
    <n v="75.11363636363636"/>
    <s v="music"/>
    <s v="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3999999999999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2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3999999999999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2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5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9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10000000004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50000000001"/>
    <n v="81.654377880184327"/>
    <s v="games"/>
    <s v="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79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4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7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5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2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5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9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4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81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199999999997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7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n v="94.103550295857985"/>
    <s v="games"/>
    <s v="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8999999999997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6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7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4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3"/>
    <n v="63.03458333333333"/>
    <s v="music"/>
    <s v="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6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6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0000000002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80000000001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8"/>
    <n v="71.965517241379317"/>
    <s v="music"/>
    <s v="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4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9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n v="115.71428571428571"/>
    <s v="music"/>
    <s v="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3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7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49999999999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n v="40.962025316455694"/>
    <s v="music"/>
    <s v="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39999999999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6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7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.120962394619681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84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0.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0.72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.45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2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4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3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800000000003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5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s v="No Backers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s v="No Backers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.1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s v="No Backers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5000000000000002E-2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5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.3857142857142857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s v="No Backers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s v="No Backers"/>
    <s v="technology"/>
    <s v="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0.5714285714285714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s v="No Backers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s v="No Backers"/>
    <s v="technology"/>
    <s v="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5E-2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0.6875"/>
    <n v="27.5"/>
    <s v="technology"/>
    <s v="web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s v="No Backers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s v="No Backers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s v="No Backers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4.68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.0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s v="No Backers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8.571428571428573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s v="No Backers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s v="No Backers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s v="No Backers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0.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.25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s v="No Backers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.32800000000000001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s v="No Backers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29"/>
    <n v="30"/>
    <s v="technology"/>
    <s v="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5E-3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6E-2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s v="No Backers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0.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s v="No Backers"/>
    <s v="technology"/>
    <s v="web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s v="No Backers"/>
    <s v="technology"/>
    <s v="web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s v="No Backers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.36666666666666664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7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6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0.8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3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s v="No Backers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0.68400000000000005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4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.1875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s v="No Backers"/>
    <s v="technology"/>
    <s v="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.125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s v="No Backers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.05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.06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s v="No Backers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.2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s v="No Backers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s v="No Backers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s v="No Backers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s v="No Backers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0.71785714285714286"/>
    <n v="22.333333333333332"/>
    <s v="food"/>
    <s v="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43333333333333335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6.833333333333332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s v="No Backers"/>
    <s v="food"/>
    <s v="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2.52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.384615384615387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.259090909090908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2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4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s v="No Backers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0.60399999999999998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s v="No Backers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83333333333333337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9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0.55833333333333335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2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s v="No Backers"/>
    <s v="food"/>
    <s v="food truck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.02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s v="No Backers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4.825133372851216"/>
    <n v="69.472222222222229"/>
    <s v="food"/>
    <s v="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2"/>
    <n v="1"/>
    <s v="food"/>
    <s v="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.2"/>
    <n v="1"/>
    <s v="food"/>
    <s v="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2"/>
    <n v="8"/>
    <s v="food"/>
    <s v="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1E-2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s v="No Backers"/>
    <s v="food"/>
    <s v="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E-3"/>
    <n v="1"/>
    <s v="food"/>
    <s v="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3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7"/>
    <n v="10.5"/>
    <s v="food"/>
    <s v="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E-3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5E-2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s v="No Backers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1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.48959999999999998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4E-2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s v="No Backers"/>
    <s v="food"/>
    <s v="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.33333333333333331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s v="No Backers"/>
    <s v="food"/>
    <s v="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2"/>
    <n v="5"/>
    <s v="food"/>
    <s v="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4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8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8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3"/>
    <n v="28.880434782608695"/>
    <s v="music"/>
    <s v="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1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2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n v="61.103999999999999"/>
    <s v="music"/>
    <s v="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5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3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7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4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n v="51.6"/>
    <s v="music"/>
    <s v="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4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6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49999999999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7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6E-2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s v="No Backers"/>
    <s v="food"/>
    <s v="restaurant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s v="No Backers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s v="No Backers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6"/>
    <n v="15"/>
    <s v="food"/>
    <s v="restaurant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s v="No Backers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s v="No Backers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15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s v="No Backers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s v="No Backers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s v="No Backers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8.600000000000001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s v="No Backers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4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s v="No Backers"/>
    <s v="food"/>
    <s v="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5E-2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s v="No Backers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5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5000000001"/>
    <n v="52.962839506172834"/>
    <s v="music"/>
    <s v="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500000000001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09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7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1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4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s v="No Backers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0.75"/>
    <n v="25"/>
    <s v="food"/>
    <s v="food truck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s v="No Backers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s v="No Backers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s v="No Backers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.26666666666666666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0.5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8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0.84285714285714286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.25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s v="No Backers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s v="No Backers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s v="No Backers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s v="No Backers"/>
    <s v="food"/>
    <s v="food trucks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s v="No Backers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s v="No Backers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s v="No Backers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.13850000000000001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0.6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0.6"/>
    <n v="48.18181818181818"/>
    <s v="food"/>
    <s v="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1E-3"/>
    <n v="1"/>
    <s v="food"/>
    <s v="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0.5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s v="No Backers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16666666666666666"/>
    <n v="50"/>
    <s v="food"/>
    <s v="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.16666666666666666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33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.01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s v="No Backers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4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16666666666666666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s v="No Backers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E-3"/>
    <n v="1"/>
    <s v="food"/>
    <s v="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.166666666666666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3.588571428571427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7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0.9954651034177635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4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64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8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4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69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5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8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7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s v="No Backers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0.8833333333333333"/>
    <n v="17.666666666666668"/>
    <s v="technology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199999999999997E-2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0999999999999997E-2"/>
    <n v="8.5"/>
    <s v="technology"/>
    <s v="space exploration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4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0.7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5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.19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7.58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2.84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7.512820512820515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E-2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.33"/>
    <n v="44"/>
    <s v="technology"/>
    <s v="maker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0.86250000000000004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875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.3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24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8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02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s v="No Backers"/>
    <s v="food"/>
    <s v="food trucks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s v="No Backers"/>
    <s v="food"/>
    <s v="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14799999999999999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3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.7325"/>
    <n v="72.762711864406782"/>
    <s v="food"/>
    <s v="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9E-2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0.714285714285714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8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3"/>
    <n v="1"/>
    <s v="food"/>
    <s v="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4733333333333333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.35217391304348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25125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s v="No Backers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700070007000700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.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.409999999999997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3.75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1"/>
    <n v="163.57142857142858"/>
    <s v="theater"/>
    <s v="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0.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6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n v="164.94480519480518"/>
    <s v="theater"/>
    <s v="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2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3"/>
    <n v="108.00140845070422"/>
    <s v="theater"/>
    <s v="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09999999999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3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3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85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n v="511.65486725663715"/>
    <s v="technology"/>
    <s v="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5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7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2.9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0000000003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3"/>
    <n v="18.235294117647058"/>
    <s v="technology"/>
    <s v="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375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.24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s v="No Backers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6.7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"/>
    <n v="13.25"/>
    <s v="publishing"/>
    <s v="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1000000000000001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s v="No Backers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s v="No Backers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.458333333333334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s v="No Backers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.48"/>
    <n v="31.757575757575758"/>
    <s v="publishing"/>
    <s v="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66666666666666663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1.7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0.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s v="No Backers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72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76923076923076927"/>
    <n v="25"/>
    <s v="publishing"/>
    <s v="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.22842639593908629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s v="No Backers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85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.25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.411250000000001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s v="No Backers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s v="No Backers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.18867924528301888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.25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33333333333333331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5.545454545454547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s v="No Backers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8"/>
    <n v="36.859154929577464"/>
    <s v="theater"/>
    <s v="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4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n v="31.5"/>
    <s v="theater"/>
    <s v="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5"/>
    <n v="102.5"/>
    <s v="theater"/>
    <s v="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5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499999999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19999999999999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n v="44.25"/>
    <s v="theater"/>
    <s v="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3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2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3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5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5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6"/>
    <n v="30.189368421052631"/>
    <s v="theater"/>
    <s v="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5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s v="No Backers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s v="No Backers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1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1.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s v="No Backers"/>
    <s v="theater"/>
    <s v="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s v="No Backers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2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00000000000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s v="No Backers"/>
    <s v="theater"/>
    <s v="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s v="No Backers"/>
    <s v="theater"/>
    <s v="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1.7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3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19.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s v="No Backers"/>
    <s v="theater"/>
    <s v="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43307086614173229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04"/>
    <n v="20"/>
    <s v="theater"/>
    <s v="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s v="No Backers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9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.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.011733333333332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0.8850000000000000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7"/>
    <n v="35.92307692307692"/>
    <s v="theater"/>
    <s v="play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s v="No Backers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.119999999999997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5000000000000003E-2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s v="No Backers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0.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25892857142857145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.333333333333332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s v="No Backers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3.6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.07999999999999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.41111111111111109"/>
    <n v="46.25"/>
    <s v="theater"/>
    <s v="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2.5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.16666666666666666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s v="No Backers"/>
    <s v="theater"/>
    <s v="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.06666666666667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7"/>
    <n v="29.411764705882351"/>
    <s v="theater"/>
    <s v="play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0.5"/>
    <n v="12.5"/>
    <s v="theater"/>
    <s v="play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s v="No Backers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6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0.833333333333332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29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s v="No Backers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1.909090909090907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0.8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2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78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7.771428571428572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1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.08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2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3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6.5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.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.02"/>
    <n v="1"/>
    <s v="theater"/>
    <s v="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1E-3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.1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77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1.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.24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6.84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8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38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47058823529413"/>
    <s v="theater"/>
    <s v="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4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1E-3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.425000000000001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s v="No Backers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s v="No Backers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.1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3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7999999999999996E-3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s v="No Backers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20000000000002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4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.1512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s v="No Backers"/>
    <s v="theater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59.58333333333333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6.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7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s v="No Backers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s v="No Backers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s v="No Backers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5"/>
    <n v="74.534883720930239"/>
    <s v="theater"/>
    <s v="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7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89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5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4285714285715"/>
    <s v="theater"/>
    <s v="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n v="48.984375"/>
    <s v="theater"/>
    <s v="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3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67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9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5"/>
    <n v="88.865979381443296"/>
    <s v="theater"/>
    <s v="spaces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7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5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5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9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3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7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n v="164.3"/>
    <s v="theater"/>
    <s v="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2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28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6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5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9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6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3.62857142857143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15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s v="No Backers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1E-3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s v="No Backers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s v="No Backers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2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8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.15227272727272728"/>
    <n v="55.833333333333336"/>
    <s v="theater"/>
    <s v="space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s v="No Backers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6.84"/>
    <n v="99.761194029850742"/>
    <s v="theater"/>
    <s v="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19.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.294666666666666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0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1.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7.0000000000000007E-2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.1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4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59.774999999999999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2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4E-2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7999999999999995E-2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"/>
    <n v="64.8"/>
    <s v="theater"/>
    <s v="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.06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.47727272727272729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1183333333333333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0.84173998587352461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800000000000001E-2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.21029999999999999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s v="No Backers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.28000000000000003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1.57920670115792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25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0.625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.1938461538461538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.416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86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5.92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2.75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2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33512064343163539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.149999999999999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3.9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.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.112499999999997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26829268292682928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29.625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.360992301112063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0999999999999996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19.762499999999999"/>
    <n v="272.58620689655174"/>
    <s v="theater"/>
    <s v="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8E-2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.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0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6.64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3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49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s v="No Backers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.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.1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.31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.05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5E-3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0.66666666666666663"/>
    <n v="10"/>
    <s v="theater"/>
    <s v="spac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.291457286432163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.153599999999997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9E-3"/>
    <n v="6.5"/>
    <s v="theater"/>
    <s v="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s v="No Backers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6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s v="No Backers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8.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0.8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5"/>
    <n v="93.75"/>
    <s v="theater"/>
    <s v="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5.731707317073171"/>
    <n v="53.75"/>
    <s v="theater"/>
    <s v="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3E-2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2.5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0.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7.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5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s v="No Backers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4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0.96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1.6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s v="No Backers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.400000000000006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s v="No Backers"/>
    <s v="theater"/>
    <s v="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0.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500000000001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6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1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3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n v="62.921348314606739"/>
    <s v="theater"/>
    <s v="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36585365853654"/>
    <s v="theater"/>
    <s v="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3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7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n v="50.901639344262293"/>
    <s v="theater"/>
    <s v="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5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2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6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8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4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2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6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0.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.327272727272728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s v="No Backers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1.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s v="No Backers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.142857142857146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.06"/>
    <n v="300"/>
    <s v="theater"/>
    <s v="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.45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.36666666666666664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.16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E-3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4.5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s v="No Backers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1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s v="No Backers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.363636363636367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5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7"/>
    <n v="85.531055900621112"/>
    <s v="theater"/>
    <s v="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6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.35142857142857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"/>
    <n v="168.25210084033614"/>
    <s v="theater"/>
    <s v="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5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499999999999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19999999999999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5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6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8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.30419999999999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7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2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200000000001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n v="83.05"/>
    <s v="theater"/>
    <s v="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2"/>
    <n v="57.52"/>
    <s v="theater"/>
    <s v="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1.825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8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5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5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7"/>
    <n v="61"/>
    <s v="theater"/>
    <s v="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3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5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38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n v="203.2"/>
    <s v="theater"/>
    <s v="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9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8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2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n v="57.2"/>
    <s v="theater"/>
    <s v="play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4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7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8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n v="75.087719298245617"/>
    <s v="theater"/>
    <s v="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2"/>
    <n v="18"/>
    <s v="theater"/>
    <s v="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4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.08673425918037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7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7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7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5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n v="184.78260869565219"/>
    <s v="theater"/>
    <s v="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8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4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5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7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5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5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5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1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6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7"/>
    <n v="29"/>
    <s v="theater"/>
    <s v="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5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7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8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.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6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5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3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3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4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8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n v="52.214285714285715"/>
    <s v="theater"/>
    <s v="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.2631578947368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n v="43.28"/>
    <s v="theater"/>
    <s v="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6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3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5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n v="72.950819672131146"/>
    <s v="theater"/>
    <s v="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6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19999999999999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5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19999999999999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7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6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5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7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600000000001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2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6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3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n v="78.875"/>
    <s v="theater"/>
    <s v="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19999999999999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7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2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7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2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5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6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5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.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1"/>
    <n v="21.098000000000003"/>
    <s v="theater"/>
    <s v="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5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4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8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n v="73.239999999999995"/>
    <s v="theater"/>
    <s v="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4"/>
    <n v="176.08695652173913"/>
    <s v="theater"/>
    <s v="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6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5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5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6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5"/>
    <n v="55.972222222222221"/>
    <s v="theater"/>
    <s v="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1764705882355"/>
    <s v="theater"/>
    <s v="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6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3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8"/>
    <n v="61.0625"/>
    <s v="theater"/>
    <s v="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3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4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7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s v="No Backers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2.0000000000000001E-4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3E-2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.023391812865498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.24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7"/>
    <n v="176.94444444444446"/>
    <s v="theater"/>
    <s v="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.45714285714285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s v="No Backers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0.866666666666667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59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1E-3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s v="No Backers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8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s v="No Backers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.420000000000002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.1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6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6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5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n v="110.75"/>
    <s v="theater"/>
    <s v="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7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n v="51"/>
    <s v="theater"/>
    <s v="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3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5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3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5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7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3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7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"/>
    <n v="186.80291970802921"/>
    <s v="theater"/>
    <s v="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n v="63"/>
    <s v="theater"/>
    <s v="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3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7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3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7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3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2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5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7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n v="26.021739130434781"/>
    <s v="theater"/>
    <s v="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"/>
    <n v="47.657142857142858"/>
    <s v="theater"/>
    <s v="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16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.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.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s v="No Backers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.466666666666665"/>
    <n v="61"/>
    <s v="theater"/>
    <s v="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.333333333333334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66666666666666663"/>
    <n v="10"/>
    <s v="theater"/>
    <s v="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.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.125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7.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s v="No Backers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s v="No Backers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s v="No Backers"/>
    <s v="theater"/>
    <s v="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n v="202"/>
    <s v="theater"/>
    <s v="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.45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n v="75.959999999999994"/>
    <s v="theater"/>
    <s v="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3"/>
    <n v="59.03846153846154"/>
    <s v="theater"/>
    <s v="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1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0000000001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09999999999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n v="166.96969696969697"/>
    <s v="theater"/>
    <s v="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7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0.66666666666666663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s v="No Backers"/>
    <s v="theater"/>
    <s v="musical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s v="No Backers"/>
    <s v="theater"/>
    <s v="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28000000000000003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59.657142857142858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7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4E-3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89.666666666666671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2"/>
    <n v="205"/>
    <s v="theater"/>
    <s v="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199999999999996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9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s v="No Backers"/>
    <s v="theater"/>
    <s v="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19.649999999999999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s v="No Backers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E-3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6E-2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.333333333333332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200000000001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7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00000000000006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1.94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.3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.489795918367349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5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.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.37692307692307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"/>
    <n v="75.464285714285708"/>
    <s v="theater"/>
    <s v="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8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.0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9E-2"/>
    <n v="13"/>
    <s v="theater"/>
    <s v="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.254545454545454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.02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.0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7.666666666666668"/>
    <n v="81.538461538461533"/>
    <s v="theater"/>
    <s v="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2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s v="No Backers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6.937422295897225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55000000000000004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2.55"/>
    <n v="50.2"/>
    <s v="theater"/>
    <s v="play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.2"/>
    <n v="10"/>
    <s v="theater"/>
    <s v="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01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65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s v="No Backers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s v="No Backers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s v="No Backers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s v="No Backers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2.794871794871796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40000000000004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2E-2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s v="No Backers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.066666666666666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s v="No Backers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s v="No Backers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s v="No Backers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s v="No Backers"/>
    <s v="theater"/>
    <s v="musical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s v="No Backers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.1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50000000000001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6.826666666666668"/>
    <n v="315.5"/>
    <s v="theater"/>
    <s v="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2.5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s v="No Backers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1.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8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0.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7.600000000000001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2.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4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83333333333333337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8.833333333333336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s v="No Backers"/>
    <s v="theater"/>
    <s v="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.03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1.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.333333333333329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.3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61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.22500000000000001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.412500000000001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1E-3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.36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.33333333333333331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s v="No Backers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2857142857142857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.2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8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4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s v="No Backers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.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.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.02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0000000000001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s v="No Backers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s v="No Backers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2E-3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5.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3.833333333333336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s v="No Backers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.135181975736572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.196620583717358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.1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22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90909090909090906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s v="No Backers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5.64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s v="No Backers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.25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7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s v="No Backers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5.77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62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1E-4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2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s v="No Backers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s v="No Backers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.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s v="No Backers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2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.049999999999997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.333333333333332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5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42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4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s v="No Backers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.25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6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.117647058823529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0.54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4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2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0.97142857142857142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.1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.099999999999994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s v="No Backers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7.692307692307693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0.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4.802513464991023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.049999999999997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7.75"/>
    <n v="11.615384615384615"/>
    <s v="theater"/>
    <s v="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s v="No Backers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"/>
    <n v="23"/>
    <s v="theater"/>
    <s v="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1E-3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.25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6.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s v="No Backers"/>
    <s v="theater"/>
    <s v="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.2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6.514285714285716"/>
    <n v="82.571428571428569"/>
    <s v="theater"/>
    <s v="plays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25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7.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4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.050000000000001"/>
    <n v="100.5"/>
    <s v="theater"/>
    <s v="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.2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3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1E-3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.2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6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.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6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s v="No Backers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3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s v="No Backers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5E-2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"/>
    <n v="52.5"/>
    <s v="theater"/>
    <s v="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61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82857142857142863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6.666666666666668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0.83333333333333337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69.561111111111117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s v="No Backers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s v="No Backers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.05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s v="No Backers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s v="No Backers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3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5.698702928870294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4"/>
    <n v="100"/>
    <s v="theater"/>
    <s v="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6.8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.05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.42857142857142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.04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.25"/>
    <n v="1250"/>
    <s v="theater"/>
    <s v="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42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1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s v="No Backers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7.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.02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35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200000000000000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7.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08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6E-2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s v="No Backers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7.533333333333331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s v="No Backers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7.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.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s v="No Backers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3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.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67500000000000004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16666666666666666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0.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.0000000000000002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.4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6.5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s v="No Backers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.4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6.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8.8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s v="No Backers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s v="No Backers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.16666666666666666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s v="No Backers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5.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1.685714285714287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33333333333333331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2857142857142857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"/>
    <n v="9.4"/>
    <s v="theater"/>
    <s v="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s v="No Backers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0.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2.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2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6.5"/>
    <n v="91.25"/>
    <s v="theater"/>
    <s v="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65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.428571428571429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s v="No Backers"/>
    <s v="theater"/>
    <s v="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s v="No Backers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s v="No Backers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s v="No Backers"/>
    <s v="theater"/>
    <s v="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.4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.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697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0.599999999999994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499999999999998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s v="No Backers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8.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3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.0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.2"/>
    <n v="1"/>
    <s v="theater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s v="US"/>
    <s v="USD"/>
    <n v="1437620400"/>
    <n v="1434931811"/>
    <b v="0"/>
    <n v="182"/>
    <b v="1"/>
    <s v="film &amp; video/television"/>
    <n v="136.85882352941175"/>
    <n v="63.917582417582416"/>
    <s v="film &amp; video"/>
    <x v="0"/>
  </r>
  <r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</r>
  <r>
    <n v="10390"/>
    <x v="0"/>
    <s v="US"/>
    <s v="USD"/>
    <n v="1407414107"/>
    <n v="1404822107"/>
    <b v="0"/>
    <n v="150"/>
    <b v="1"/>
    <s v="film &amp; video/television"/>
    <n v="103.9"/>
    <n v="69.266666666666666"/>
    <s v="film &amp; video"/>
    <x v="0"/>
  </r>
  <r>
    <n v="54116.28"/>
    <x v="0"/>
    <s v="US"/>
    <s v="USD"/>
    <n v="1450555279"/>
    <n v="1447963279"/>
    <b v="0"/>
    <n v="284"/>
    <b v="1"/>
    <s v="film &amp; video/television"/>
    <n v="122.99154545454546"/>
    <n v="190.55028169014085"/>
    <s v="film &amp; video"/>
    <x v="0"/>
  </r>
  <r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x v="0"/>
  </r>
  <r>
    <n v="9110"/>
    <x v="0"/>
    <s v="US"/>
    <s v="USD"/>
    <n v="1467680867"/>
    <n v="1464224867"/>
    <b v="0"/>
    <n v="57"/>
    <b v="1"/>
    <s v="film &amp; video/television"/>
    <n v="101.22222222222223"/>
    <n v="159.82456140350877"/>
    <s v="film &amp; video"/>
    <x v="0"/>
  </r>
  <r>
    <n v="3501.52"/>
    <x v="0"/>
    <s v="US"/>
    <s v="USD"/>
    <n v="1460754000"/>
    <n v="1460155212"/>
    <b v="0"/>
    <n v="12"/>
    <b v="1"/>
    <s v="film &amp; video/television"/>
    <n v="100.04342857142858"/>
    <n v="291.79333333333335"/>
    <s v="film &amp; video"/>
    <x v="0"/>
  </r>
  <r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x v="0"/>
  </r>
  <r>
    <n v="3015"/>
    <x v="0"/>
    <s v="US"/>
    <s v="USD"/>
    <n v="1403660279"/>
    <n v="1400636279"/>
    <b v="0"/>
    <n v="19"/>
    <b v="1"/>
    <s v="film &amp; video/television"/>
    <n v="100.5"/>
    <n v="158.68421052631578"/>
    <s v="film &amp; video"/>
    <x v="0"/>
  </r>
  <r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x v="0"/>
  </r>
  <r>
    <n v="49588"/>
    <x v="0"/>
    <s v="US"/>
    <s v="USD"/>
    <n v="1405479600"/>
    <n v="1401642425"/>
    <b v="0"/>
    <n v="827"/>
    <b v="1"/>
    <s v="film &amp; video/television"/>
    <n v="165.29333333333332"/>
    <n v="59.961305925030231"/>
    <s v="film &amp; video"/>
    <x v="0"/>
  </r>
  <r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2132"/>
    <x v="0"/>
    <s v="ES"/>
    <s v="EUR"/>
    <n v="1443384840"/>
    <n v="1441790658"/>
    <b v="0"/>
    <n v="98"/>
    <b v="1"/>
    <s v="film &amp; video/television"/>
    <n v="106.6"/>
    <n v="21.755102040816325"/>
    <s v="film &amp; video"/>
    <x v="0"/>
  </r>
  <r>
    <n v="12029"/>
    <x v="0"/>
    <s v="US"/>
    <s v="USD"/>
    <n v="1402896600"/>
    <n v="1398971211"/>
    <b v="0"/>
    <n v="70"/>
    <b v="1"/>
    <s v="film &amp; video/television"/>
    <n v="100.24166666666666"/>
    <n v="171.84285714285716"/>
    <s v="film &amp; video"/>
    <x v="0"/>
  </r>
  <r>
    <n v="1510"/>
    <x v="0"/>
    <s v="GB"/>
    <s v="GBP"/>
    <n v="1415126022"/>
    <n v="1412530422"/>
    <b v="0"/>
    <n v="36"/>
    <b v="1"/>
    <s v="film &amp; video/television"/>
    <n v="100.66666666666667"/>
    <n v="41.944444444444443"/>
    <s v="film &amp; video"/>
    <x v="0"/>
  </r>
  <r>
    <n v="31896.33"/>
    <x v="0"/>
    <s v="US"/>
    <s v="USD"/>
    <n v="1410958856"/>
    <n v="1408366856"/>
    <b v="0"/>
    <n v="342"/>
    <b v="1"/>
    <s v="film &amp; video/television"/>
    <n v="106.3211"/>
    <n v="93.264122807017543"/>
    <s v="film &amp; video"/>
    <x v="0"/>
  </r>
  <r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04"/>
    <x v="0"/>
    <s v="US"/>
    <s v="USD"/>
    <n v="1442167912"/>
    <n v="1436983912"/>
    <b v="0"/>
    <n v="25"/>
    <b v="1"/>
    <s v="film &amp; video/television"/>
    <n v="100.2"/>
    <n v="80.16"/>
    <s v="film &amp; video"/>
    <x v="0"/>
  </r>
  <r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410"/>
    <x v="0"/>
    <s v="US"/>
    <s v="USD"/>
    <n v="1420099140"/>
    <n v="1418766740"/>
    <b v="0"/>
    <n v="8"/>
    <b v="1"/>
    <s v="film &amp; video/television"/>
    <n v="117.14285714285714"/>
    <n v="51.25"/>
    <s v="film &amp; video"/>
    <x v="0"/>
  </r>
  <r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x v="0"/>
  </r>
  <r>
    <n v="38082.69"/>
    <x v="0"/>
    <s v="US"/>
    <s v="USD"/>
    <n v="1442345940"/>
    <n v="1439494863"/>
    <b v="0"/>
    <n v="574"/>
    <b v="1"/>
    <s v="film &amp; video/television"/>
    <n v="108.80768571428571"/>
    <n v="66.346149825783982"/>
    <s v="film &amp; video"/>
    <x v="0"/>
  </r>
  <r>
    <n v="800"/>
    <x v="0"/>
    <s v="US"/>
    <s v="USD"/>
    <n v="1452299761"/>
    <n v="1447115761"/>
    <b v="0"/>
    <n v="14"/>
    <b v="1"/>
    <s v="film &amp; video/television"/>
    <n v="133.33333333333334"/>
    <n v="57.142857142857146"/>
    <s v="film &amp; video"/>
    <x v="0"/>
  </r>
  <r>
    <n v="1940"/>
    <x v="0"/>
    <s v="US"/>
    <s v="USD"/>
    <n v="1408278144"/>
    <n v="1404822144"/>
    <b v="0"/>
    <n v="19"/>
    <b v="1"/>
    <s v="film &amp; video/television"/>
    <n v="155.19999999999999"/>
    <n v="102.10526315789474"/>
    <s v="film &amp; video"/>
    <x v="0"/>
  </r>
  <r>
    <n v="22345"/>
    <x v="0"/>
    <s v="NZ"/>
    <s v="NZD"/>
    <n v="1416113833"/>
    <n v="1413518233"/>
    <b v="0"/>
    <n v="150"/>
    <b v="1"/>
    <s v="film &amp; video/television"/>
    <n v="111.72499999999999"/>
    <n v="148.96666666666667"/>
    <s v="film &amp; video"/>
    <x v="0"/>
  </r>
  <r>
    <n v="12042"/>
    <x v="0"/>
    <s v="US"/>
    <s v="USD"/>
    <n v="1450307284"/>
    <n v="1447715284"/>
    <b v="0"/>
    <n v="71"/>
    <b v="1"/>
    <s v="film &amp; video/television"/>
    <n v="100.35"/>
    <n v="169.6056338028169"/>
    <s v="film &amp; video"/>
    <x v="0"/>
  </r>
  <r>
    <n v="3700"/>
    <x v="0"/>
    <s v="GB"/>
    <s v="GBP"/>
    <n v="1406045368"/>
    <n v="1403453368"/>
    <b v="0"/>
    <n v="117"/>
    <b v="1"/>
    <s v="film &amp; video/television"/>
    <n v="123.33333333333333"/>
    <n v="31.623931623931625"/>
    <s v="film &amp; video"/>
    <x v="0"/>
  </r>
  <r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x v="0"/>
  </r>
  <r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</r>
  <r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x v="0"/>
  </r>
  <r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x v="0"/>
  </r>
  <r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x v="0"/>
  </r>
  <r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x v="0"/>
  </r>
  <r>
    <n v="32745"/>
    <x v="0"/>
    <s v="GB"/>
    <s v="GBP"/>
    <n v="1401058740"/>
    <n v="1398388068"/>
    <b v="0"/>
    <n v="217"/>
    <b v="1"/>
    <s v="film &amp; video/television"/>
    <n v="130.97999999999999"/>
    <n v="150.89861751152074"/>
    <s v="film &amp; video"/>
    <x v="0"/>
  </r>
  <r>
    <n v="2027"/>
    <x v="0"/>
    <s v="US"/>
    <s v="USD"/>
    <n v="1403150400"/>
    <n v="1401426488"/>
    <b v="0"/>
    <n v="16"/>
    <b v="1"/>
    <s v="film &amp; video/television"/>
    <n v="101.35"/>
    <n v="126.6875"/>
    <s v="film &amp; video"/>
    <x v="0"/>
  </r>
  <r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x v="0"/>
  </r>
  <r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30866"/>
    <x v="0"/>
    <s v="US"/>
    <s v="USD"/>
    <n v="1405209600"/>
    <n v="1402599486"/>
    <b v="0"/>
    <n v="263"/>
    <b v="1"/>
    <s v="film &amp; video/television"/>
    <n v="308.66000000000003"/>
    <n v="117.36121673003802"/>
    <s v="film &amp; video"/>
    <x v="0"/>
  </r>
  <r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x v="0"/>
  </r>
  <r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x v="0"/>
  </r>
  <r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5380.55"/>
    <x v="0"/>
    <s v="US"/>
    <s v="USD"/>
    <n v="1419021607"/>
    <n v="1413834007"/>
    <b v="0"/>
    <n v="70"/>
    <b v="1"/>
    <s v="film &amp; video/television"/>
    <n v="107.611"/>
    <n v="76.865000000000009"/>
    <s v="film &amp; video"/>
    <x v="0"/>
  </r>
  <r>
    <n v="2159"/>
    <x v="0"/>
    <s v="GB"/>
    <s v="GBP"/>
    <n v="1425211200"/>
    <n v="1422534260"/>
    <b v="0"/>
    <n v="38"/>
    <b v="1"/>
    <s v="film &amp; video/television"/>
    <n v="107.95"/>
    <n v="56.815789473684212"/>
    <s v="film &amp; video"/>
    <x v="0"/>
  </r>
  <r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x v="0"/>
  </r>
  <r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x v="0"/>
  </r>
  <r>
    <n v="14082"/>
    <x v="0"/>
    <s v="US"/>
    <s v="USD"/>
    <n v="1439245037"/>
    <n v="1436653037"/>
    <b v="0"/>
    <n v="119"/>
    <b v="1"/>
    <s v="film &amp; video/television"/>
    <n v="128.01818181818183"/>
    <n v="118.33613445378151"/>
    <s v="film &amp; video"/>
    <x v="0"/>
  </r>
  <r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x v="0"/>
  </r>
  <r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x v="0"/>
  </r>
  <r>
    <n v="11090"/>
    <x v="0"/>
    <s v="US"/>
    <s v="USD"/>
    <n v="1464390916"/>
    <n v="1462576516"/>
    <b v="0"/>
    <n v="86"/>
    <b v="1"/>
    <s v="film &amp; video/television"/>
    <n v="128.95348837209303"/>
    <n v="128.95348837209303"/>
    <s v="film &amp; video"/>
    <x v="0"/>
  </r>
  <r>
    <n v="8581"/>
    <x v="0"/>
    <s v="GB"/>
    <s v="GBP"/>
    <n v="1433779200"/>
    <n v="1432559424"/>
    <b v="0"/>
    <n v="174"/>
    <b v="1"/>
    <s v="film &amp; video/television"/>
    <n v="107.2625"/>
    <n v="49.316091954022987"/>
    <s v="film &amp; video"/>
    <x v="0"/>
  </r>
  <r>
    <n v="15285"/>
    <x v="0"/>
    <s v="US"/>
    <s v="USD"/>
    <n v="1429991962"/>
    <n v="1427399962"/>
    <b v="0"/>
    <n v="69"/>
    <b v="1"/>
    <s v="film &amp; video/television"/>
    <n v="101.9"/>
    <n v="221.52173913043478"/>
    <s v="film &amp; video"/>
    <x v="0"/>
  </r>
  <r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x v="0"/>
  </r>
  <r>
    <n v="20025.14"/>
    <x v="0"/>
    <s v="US"/>
    <s v="USD"/>
    <n v="1442264400"/>
    <n v="1439530776"/>
    <b v="0"/>
    <n v="33"/>
    <b v="1"/>
    <s v="film &amp; video/television"/>
    <n v="100.12569999999999"/>
    <n v="606.82242424242418"/>
    <s v="film &amp; video"/>
    <x v="0"/>
  </r>
  <r>
    <n v="4648.33"/>
    <x v="0"/>
    <s v="GB"/>
    <s v="GBP"/>
    <n v="1395532800"/>
    <n v="1393882717"/>
    <b v="0"/>
    <n v="108"/>
    <b v="1"/>
    <s v="film &amp; video/shorts"/>
    <n v="103.29622222222223"/>
    <n v="43.040092592592593"/>
    <s v="film &amp; video"/>
    <x v="1"/>
  </r>
  <r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2270.37"/>
    <x v="0"/>
    <s v="US"/>
    <s v="USD"/>
    <n v="1388206740"/>
    <n v="1386194013"/>
    <b v="0"/>
    <n v="64"/>
    <b v="1"/>
    <s v="film &amp; video/shorts"/>
    <n v="113.5185"/>
    <n v="35.474531249999998"/>
    <s v="film &amp; video"/>
    <x v="1"/>
  </r>
  <r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7527"/>
    <x v="0"/>
    <s v="CA"/>
    <s v="CAD"/>
    <n v="1407736740"/>
    <n v="1405453354"/>
    <b v="0"/>
    <n v="57"/>
    <b v="1"/>
    <s v="film &amp; video/shorts"/>
    <n v="107.52857142857142"/>
    <n v="132.05263157894737"/>
    <s v="film &amp; video"/>
    <x v="1"/>
  </r>
  <r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x v="1"/>
  </r>
  <r>
    <n v="2325"/>
    <x v="0"/>
    <s v="US"/>
    <s v="USD"/>
    <n v="1342360804"/>
    <n v="1339768804"/>
    <b v="0"/>
    <n v="20"/>
    <b v="1"/>
    <s v="film &amp; video/shorts"/>
    <n v="116.25"/>
    <n v="116.25"/>
    <s v="film &amp; video"/>
    <x v="1"/>
  </r>
  <r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x v="1"/>
  </r>
  <r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x v="1"/>
  </r>
  <r>
    <n v="2231"/>
    <x v="0"/>
    <s v="US"/>
    <s v="USD"/>
    <n v="1338186657"/>
    <n v="1333002657"/>
    <b v="0"/>
    <n v="32"/>
    <b v="1"/>
    <s v="film &amp; video/shorts"/>
    <n v="123.94444444444444"/>
    <n v="69.71875"/>
    <s v="film &amp; video"/>
    <x v="1"/>
  </r>
  <r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900"/>
    <x v="0"/>
    <s v="US"/>
    <s v="USD"/>
    <n v="1304395140"/>
    <n v="1297620584"/>
    <b v="0"/>
    <n v="18"/>
    <b v="1"/>
    <s v="film &amp; video/shorts"/>
    <n v="100"/>
    <n v="50"/>
    <s v="film &amp; video"/>
    <x v="1"/>
  </r>
  <r>
    <n v="564.66"/>
    <x v="0"/>
    <s v="FR"/>
    <s v="EUR"/>
    <n v="1453376495"/>
    <n v="1450784495"/>
    <b v="0"/>
    <n v="29"/>
    <b v="1"/>
    <s v="film &amp; video/shorts"/>
    <n v="112.932"/>
    <n v="19.471034482758618"/>
    <s v="film &amp; video"/>
    <x v="1"/>
  </r>
  <r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x v="1"/>
  </r>
  <r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</r>
  <r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x v="1"/>
  </r>
  <r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x v="1"/>
  </r>
  <r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x v="1"/>
  </r>
  <r>
    <n v="4000.5"/>
    <x v="0"/>
    <s v="US"/>
    <s v="USD"/>
    <n v="1318189261"/>
    <n v="1315597261"/>
    <b v="0"/>
    <n v="100"/>
    <b v="1"/>
    <s v="film &amp; video/shorts"/>
    <n v="100.0125"/>
    <n v="40.005000000000003"/>
    <s v="film &amp; video"/>
    <x v="1"/>
  </r>
  <r>
    <n v="205"/>
    <x v="0"/>
    <s v="GB"/>
    <s v="GBP"/>
    <n v="1424604600"/>
    <n v="1423320389"/>
    <b v="0"/>
    <n v="13"/>
    <b v="1"/>
    <s v="film &amp; video/shorts"/>
    <n v="102.5"/>
    <n v="15.76923076923077"/>
    <s v="film &amp; video"/>
    <x v="1"/>
  </r>
  <r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x v="1"/>
  </r>
  <r>
    <n v="1506"/>
    <x v="0"/>
    <s v="US"/>
    <s v="USD"/>
    <n v="1316746837"/>
    <n v="1314154837"/>
    <b v="0"/>
    <n v="21"/>
    <b v="1"/>
    <s v="film &amp; video/shorts"/>
    <n v="125.5"/>
    <n v="71.714285714285708"/>
    <s v="film &amp; video"/>
    <x v="1"/>
  </r>
  <r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2615"/>
    <x v="0"/>
    <s v="US"/>
    <s v="USD"/>
    <n v="1275529260"/>
    <n v="1274705803"/>
    <b v="0"/>
    <n v="25"/>
    <b v="1"/>
    <s v="film &amp; video/shorts"/>
    <n v="104.6"/>
    <n v="104.6"/>
    <s v="film &amp; video"/>
    <x v="1"/>
  </r>
  <r>
    <n v="3600"/>
    <x v="0"/>
    <s v="US"/>
    <s v="USD"/>
    <n v="1403452131"/>
    <n v="1401205731"/>
    <b v="0"/>
    <n v="60"/>
    <b v="1"/>
    <s v="film &amp; video/shorts"/>
    <n v="102.85714285714286"/>
    <n v="60"/>
    <s v="film &amp; video"/>
    <x v="1"/>
  </r>
  <r>
    <n v="6904"/>
    <x v="0"/>
    <s v="US"/>
    <s v="USD"/>
    <n v="1370196192"/>
    <n v="1368036192"/>
    <b v="0"/>
    <n v="56"/>
    <b v="1"/>
    <s v="film &amp; video/shorts"/>
    <n v="115.06666666666666"/>
    <n v="123.28571428571429"/>
    <s v="film &amp; video"/>
    <x v="1"/>
  </r>
  <r>
    <n v="502"/>
    <x v="0"/>
    <s v="US"/>
    <s v="USD"/>
    <n v="1310454499"/>
    <n v="1307862499"/>
    <b v="0"/>
    <n v="16"/>
    <b v="1"/>
    <s v="film &amp; video/shorts"/>
    <n v="100.4"/>
    <n v="31.375"/>
    <s v="film &amp; video"/>
    <x v="1"/>
  </r>
  <r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x v="1"/>
  </r>
  <r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x v="1"/>
  </r>
  <r>
    <n v="1106"/>
    <x v="0"/>
    <s v="US"/>
    <s v="USD"/>
    <n v="1341349200"/>
    <n v="1338928537"/>
    <b v="0"/>
    <n v="15"/>
    <b v="1"/>
    <s v="film &amp; video/shorts"/>
    <n v="110.6"/>
    <n v="73.733333333333334"/>
    <s v="film &amp; video"/>
    <x v="1"/>
  </r>
  <r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x v="1"/>
  </r>
  <r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425"/>
    <x v="0"/>
    <s v="US"/>
    <s v="USD"/>
    <n v="1310440482"/>
    <n v="1307848482"/>
    <b v="0"/>
    <n v="8"/>
    <b v="1"/>
    <s v="film &amp; video/shorts"/>
    <n v="106.25"/>
    <n v="53.125"/>
    <s v="film &amp; video"/>
    <x v="1"/>
  </r>
  <r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x v="1"/>
  </r>
  <r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x v="1"/>
  </r>
  <r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</r>
  <r>
    <n v="7665"/>
    <x v="0"/>
    <s v="US"/>
    <s v="USD"/>
    <n v="1293073733"/>
    <n v="1290481733"/>
    <b v="0"/>
    <n v="65"/>
    <b v="1"/>
    <s v="film &amp; video/shorts"/>
    <n v="127.75"/>
    <n v="117.92307692307692"/>
    <s v="film &amp; video"/>
    <x v="1"/>
  </r>
  <r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600"/>
    <x v="0"/>
    <s v="US"/>
    <s v="USD"/>
    <n v="1301792400"/>
    <n v="1299775266"/>
    <b v="0"/>
    <n v="10"/>
    <b v="1"/>
    <s v="film &amp; video/shorts"/>
    <n v="120"/>
    <n v="60"/>
    <s v="film &amp; video"/>
    <x v="1"/>
  </r>
  <r>
    <n v="2363"/>
    <x v="0"/>
    <s v="US"/>
    <s v="USD"/>
    <n v="1463184000"/>
    <n v="1461605020"/>
    <b v="0"/>
    <n v="60"/>
    <b v="1"/>
    <s v="film &amp; video/shorts"/>
    <n v="107.40909090909091"/>
    <n v="39.383333333333333"/>
    <s v="film &amp; video"/>
    <x v="1"/>
  </r>
  <r>
    <n v="5025"/>
    <x v="0"/>
    <s v="US"/>
    <s v="USD"/>
    <n v="1333391901"/>
    <n v="1332182301"/>
    <b v="0"/>
    <n v="27"/>
    <b v="1"/>
    <s v="film &amp; video/shorts"/>
    <n v="100.5"/>
    <n v="186.11111111111111"/>
    <s v="film &amp; video"/>
    <x v="1"/>
  </r>
  <r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3700"/>
    <x v="0"/>
    <s v="US"/>
    <s v="USD"/>
    <n v="1370011370"/>
    <n v="1364827370"/>
    <b v="0"/>
    <n v="47"/>
    <b v="1"/>
    <s v="film &amp; video/shorts"/>
    <n v="246.66666666666666"/>
    <n v="78.723404255319153"/>
    <s v="film &amp; video"/>
    <x v="1"/>
  </r>
  <r>
    <n v="2195"/>
    <x v="0"/>
    <s v="US"/>
    <s v="USD"/>
    <n v="1298680630"/>
    <n v="1296088630"/>
    <b v="0"/>
    <n v="47"/>
    <b v="1"/>
    <s v="film &amp; video/shorts"/>
    <n v="219.5"/>
    <n v="46.702127659574465"/>
    <s v="film &amp; video"/>
    <x v="1"/>
  </r>
  <r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x v="1"/>
  </r>
  <r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x v="1"/>
  </r>
  <r>
    <n v="3100"/>
    <x v="0"/>
    <s v="US"/>
    <s v="USD"/>
    <n v="1326436488"/>
    <n v="1321252488"/>
    <b v="0"/>
    <n v="35"/>
    <b v="1"/>
    <s v="film &amp; video/shorts"/>
    <n v="103.33333333333333"/>
    <n v="88.571428571428569"/>
    <s v="film &amp; video"/>
    <x v="1"/>
  </r>
  <r>
    <n v="632"/>
    <x v="0"/>
    <s v="US"/>
    <s v="USD"/>
    <n v="1328377444"/>
    <n v="1326217444"/>
    <b v="0"/>
    <n v="22"/>
    <b v="1"/>
    <s v="film &amp; video/shorts"/>
    <n v="140.44444444444446"/>
    <n v="28.727272727272727"/>
    <s v="film &amp; video"/>
    <x v="1"/>
  </r>
  <r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4522.22"/>
    <x v="0"/>
    <s v="US"/>
    <s v="USD"/>
    <n v="1276110000"/>
    <n v="1268337744"/>
    <b v="0"/>
    <n v="27"/>
    <b v="1"/>
    <s v="film &amp; video/shorts"/>
    <n v="100.49377777777778"/>
    <n v="167.48962962962963"/>
    <s v="film &amp; video"/>
    <x v="1"/>
  </r>
  <r>
    <n v="5651.58"/>
    <x v="0"/>
    <s v="US"/>
    <s v="USD"/>
    <n v="1311902236"/>
    <n v="1309310236"/>
    <b v="0"/>
    <n v="39"/>
    <b v="1"/>
    <s v="film &amp; video/shorts"/>
    <n v="113.0316"/>
    <n v="144.91230769230768"/>
    <s v="film &amp; video"/>
    <x v="1"/>
  </r>
  <r>
    <n v="3398.1"/>
    <x v="0"/>
    <s v="US"/>
    <s v="USD"/>
    <n v="1313276400"/>
    <n v="1310693986"/>
    <b v="0"/>
    <n v="37"/>
    <b v="1"/>
    <s v="film &amp; video/shorts"/>
    <n v="104.55692307692307"/>
    <n v="91.840540540540545"/>
    <s v="film &amp; video"/>
    <x v="1"/>
  </r>
  <r>
    <n v="10"/>
    <x v="1"/>
    <s v="HK"/>
    <s v="HKD"/>
    <n v="1475457107"/>
    <n v="1472865107"/>
    <b v="0"/>
    <n v="1"/>
    <b v="0"/>
    <s v="film &amp; video/science fiction"/>
    <n v="1.4285714285714285E-2"/>
    <n v="10"/>
    <s v="film &amp; video"/>
    <x v="2"/>
  </r>
  <r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x v="2"/>
  </r>
  <r>
    <n v="0"/>
    <x v="1"/>
    <s v="US"/>
    <s v="USD"/>
    <n v="1476094907"/>
    <n v="1470910907"/>
    <b v="0"/>
    <n v="0"/>
    <b v="0"/>
    <s v="film &amp; video/science fiction"/>
    <n v="0"/>
    <s v="No Backers"/>
    <s v="film &amp; video"/>
    <x v="2"/>
  </r>
  <r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0"/>
    <x v="1"/>
    <s v="US"/>
    <s v="USD"/>
    <n v="1431728242"/>
    <n v="1429568242"/>
    <b v="0"/>
    <n v="0"/>
    <b v="0"/>
    <s v="film &amp; video/science fiction"/>
    <n v="0"/>
    <s v="No Backers"/>
    <s v="film &amp; video"/>
    <x v="2"/>
  </r>
  <r>
    <n v="70"/>
    <x v="1"/>
    <s v="CA"/>
    <s v="CAD"/>
    <n v="1486165880"/>
    <n v="1480981880"/>
    <b v="0"/>
    <n v="6"/>
    <b v="0"/>
    <s v="film &amp; video/science fiction"/>
    <n v="14"/>
    <n v="11.666666666666666"/>
    <s v="film &amp; video"/>
    <x v="2"/>
  </r>
  <r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190"/>
    <x v="1"/>
    <s v="US"/>
    <s v="USD"/>
    <n v="1428069541"/>
    <n v="1425481141"/>
    <b v="0"/>
    <n v="4"/>
    <b v="0"/>
    <s v="film &amp; video/science fiction"/>
    <n v="2.375"/>
    <n v="47.5"/>
    <s v="film &amp; video"/>
    <x v="2"/>
  </r>
  <r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x v="2"/>
  </r>
  <r>
    <n v="0"/>
    <x v="1"/>
    <s v="US"/>
    <s v="USD"/>
    <n v="1414708183"/>
    <n v="1409524183"/>
    <b v="0"/>
    <n v="0"/>
    <b v="0"/>
    <s v="film &amp; video/science fiction"/>
    <n v="0"/>
    <s v="No Backers"/>
    <s v="film &amp; video"/>
    <x v="2"/>
  </r>
  <r>
    <n v="0"/>
    <x v="1"/>
    <s v="GB"/>
    <s v="GBP"/>
    <n v="1402949760"/>
    <n v="1400536692"/>
    <b v="0"/>
    <n v="0"/>
    <b v="0"/>
    <s v="film &amp; video/science fiction"/>
    <n v="0"/>
    <s v="No Backers"/>
    <s v="film &amp; video"/>
    <x v="2"/>
  </r>
  <r>
    <n v="0"/>
    <x v="1"/>
    <s v="US"/>
    <s v="USD"/>
    <n v="1467763200"/>
    <n v="1466453161"/>
    <b v="0"/>
    <n v="0"/>
    <b v="0"/>
    <s v="film &amp; video/science fiction"/>
    <n v="0"/>
    <s v="No Backers"/>
    <s v="film &amp; video"/>
    <x v="2"/>
  </r>
  <r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n v="0"/>
    <x v="1"/>
    <s v="US"/>
    <s v="USD"/>
    <n v="1464715860"/>
    <n v="1462130584"/>
    <b v="0"/>
    <n v="0"/>
    <b v="0"/>
    <s v="film &amp; video/science fiction"/>
    <n v="0"/>
    <s v="No Backers"/>
    <s v="film &amp; video"/>
    <x v="2"/>
  </r>
  <r>
    <n v="0"/>
    <x v="1"/>
    <s v="US"/>
    <s v="USD"/>
    <n v="1441386000"/>
    <n v="1438811418"/>
    <b v="0"/>
    <n v="0"/>
    <b v="0"/>
    <s v="film &amp; video/science fiction"/>
    <n v="0"/>
    <s v="No Backers"/>
    <s v="film &amp; video"/>
    <x v="2"/>
  </r>
  <r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0"/>
    <x v="1"/>
    <s v="US"/>
    <s v="USD"/>
    <n v="1431771360"/>
    <n v="1427968234"/>
    <b v="0"/>
    <n v="0"/>
    <b v="0"/>
    <s v="film &amp; video/science fiction"/>
    <n v="0"/>
    <s v="No Backers"/>
    <s v="film &amp; video"/>
    <x v="2"/>
  </r>
  <r>
    <n v="0"/>
    <x v="1"/>
    <s v="DK"/>
    <s v="DKK"/>
    <n v="1444657593"/>
    <n v="1440337593"/>
    <b v="0"/>
    <n v="0"/>
    <b v="0"/>
    <s v="film &amp; video/science fiction"/>
    <n v="0"/>
    <s v="No Backers"/>
    <s v="film &amp; video"/>
    <x v="2"/>
  </r>
  <r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</r>
  <r>
    <n v="0"/>
    <x v="1"/>
    <s v="US"/>
    <s v="USD"/>
    <n v="1426823132"/>
    <n v="1424234732"/>
    <b v="0"/>
    <n v="0"/>
    <b v="0"/>
    <s v="film &amp; video/science fiction"/>
    <n v="0"/>
    <s v="No Backers"/>
    <s v="film &amp; video"/>
    <x v="2"/>
  </r>
  <r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10"/>
    <x v="1"/>
    <s v="US"/>
    <s v="USD"/>
    <n v="1416176778"/>
    <n v="1414358778"/>
    <b v="0"/>
    <n v="1"/>
    <b v="0"/>
    <s v="film &amp; video/science fiction"/>
    <n v="0.33333333333333331"/>
    <n v="10"/>
    <s v="film &amp; video"/>
    <x v="2"/>
  </r>
  <r>
    <n v="0"/>
    <x v="1"/>
    <s v="AU"/>
    <s v="AUD"/>
    <n v="1472882100"/>
    <n v="1467941542"/>
    <b v="0"/>
    <n v="0"/>
    <b v="0"/>
    <s v="film &amp; video/science fiction"/>
    <n v="0"/>
    <s v="No Backers"/>
    <s v="film &amp; video"/>
    <x v="2"/>
  </r>
  <r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x v="2"/>
  </r>
  <r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0"/>
    <x v="1"/>
    <s v="GB"/>
    <s v="GBP"/>
    <n v="1420741080"/>
    <n v="1417026340"/>
    <b v="0"/>
    <n v="0"/>
    <b v="0"/>
    <s v="film &amp; video/science fiction"/>
    <n v="0"/>
    <s v="No Backers"/>
    <s v="film &amp; video"/>
    <x v="2"/>
  </r>
  <r>
    <n v="40"/>
    <x v="1"/>
    <s v="US"/>
    <s v="USD"/>
    <n v="1456555536"/>
    <n v="1453963536"/>
    <b v="0"/>
    <n v="2"/>
    <b v="0"/>
    <s v="film &amp; video/science fiction"/>
    <n v="0.08"/>
    <n v="20"/>
    <s v="film &amp; video"/>
    <x v="2"/>
  </r>
  <r>
    <n v="92"/>
    <x v="1"/>
    <s v="US"/>
    <s v="USD"/>
    <n v="1419494400"/>
    <n v="1416888470"/>
    <b v="0"/>
    <n v="6"/>
    <b v="0"/>
    <s v="film &amp; video/science fiction"/>
    <n v="0.92"/>
    <n v="15.333333333333334"/>
    <s v="film &amp; video"/>
    <x v="2"/>
  </r>
  <r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140"/>
    <x v="1"/>
    <s v="AU"/>
    <s v="AUD"/>
    <n v="1434633191"/>
    <n v="1429449191"/>
    <b v="0"/>
    <n v="5"/>
    <b v="0"/>
    <s v="film &amp; video/science fiction"/>
    <n v="5.6000000000000001E-2"/>
    <n v="28"/>
    <s v="film &amp; video"/>
    <x v="2"/>
  </r>
  <r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x v="2"/>
  </r>
  <r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40"/>
    <x v="1"/>
    <s v="US"/>
    <s v="USD"/>
    <n v="1433336895"/>
    <n v="1429621695"/>
    <b v="0"/>
    <n v="3"/>
    <b v="0"/>
    <s v="film &amp; video/science fiction"/>
    <n v="2.6666666666666665"/>
    <n v="13.333333333333334"/>
    <s v="film &amp; video"/>
    <x v="2"/>
  </r>
  <r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x v="2"/>
  </r>
  <r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x v="2"/>
  </r>
  <r>
    <n v="0"/>
    <x v="1"/>
    <s v="US"/>
    <s v="USD"/>
    <n v="1413942628"/>
    <n v="1411350628"/>
    <b v="0"/>
    <n v="0"/>
    <b v="0"/>
    <s v="film &amp; video/science fiction"/>
    <n v="0"/>
    <s v="No Backers"/>
    <s v="film &amp; video"/>
    <x v="2"/>
  </r>
  <r>
    <n v="10"/>
    <x v="1"/>
    <s v="US"/>
    <s v="USD"/>
    <n v="1467541545"/>
    <n v="1464085545"/>
    <b v="0"/>
    <n v="1"/>
    <b v="0"/>
    <s v="film &amp; video/science fiction"/>
    <n v="2E-3"/>
    <n v="10"/>
    <s v="film &amp; video"/>
    <x v="2"/>
  </r>
  <r>
    <n v="0"/>
    <x v="2"/>
    <s v="US"/>
    <s v="USD"/>
    <n v="1439675691"/>
    <n v="1434491691"/>
    <b v="0"/>
    <n v="0"/>
    <b v="0"/>
    <s v="film &amp; video/drama"/>
    <n v="0"/>
    <s v="No Backers"/>
    <s v="film &amp; video"/>
    <x v="3"/>
  </r>
  <r>
    <n v="5"/>
    <x v="2"/>
    <s v="US"/>
    <s v="USD"/>
    <n v="1404318595"/>
    <n v="1401726595"/>
    <b v="0"/>
    <n v="1"/>
    <b v="0"/>
    <s v="film &amp; video/drama"/>
    <n v="0.01"/>
    <n v="5"/>
    <s v="film &amp; video"/>
    <x v="3"/>
  </r>
  <r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x v="3"/>
  </r>
  <r>
    <n v="0"/>
    <x v="2"/>
    <s v="US"/>
    <s v="USD"/>
    <n v="1443657600"/>
    <n v="1440716654"/>
    <b v="0"/>
    <n v="0"/>
    <b v="0"/>
    <s v="film &amp; video/drama"/>
    <n v="0"/>
    <s v="No Backers"/>
    <s v="film &amp; video"/>
    <x v="3"/>
  </r>
  <r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0"/>
    <x v="2"/>
    <s v="GB"/>
    <s v="GBP"/>
    <n v="1452613724"/>
    <n v="1450021724"/>
    <b v="0"/>
    <n v="0"/>
    <b v="0"/>
    <s v="film &amp; video/drama"/>
    <n v="0"/>
    <s v="No Backers"/>
    <s v="film &amp; video"/>
    <x v="3"/>
  </r>
  <r>
    <n v="3000"/>
    <x v="2"/>
    <s v="US"/>
    <s v="USD"/>
    <n v="1484531362"/>
    <n v="1481939362"/>
    <b v="0"/>
    <n v="1"/>
    <b v="0"/>
    <s v="film &amp; video/drama"/>
    <n v="60"/>
    <n v="3000"/>
    <s v="film &amp; video"/>
    <x v="3"/>
  </r>
  <r>
    <n v="11"/>
    <x v="2"/>
    <s v="US"/>
    <s v="USD"/>
    <n v="1438726535"/>
    <n v="1433542535"/>
    <b v="0"/>
    <n v="2"/>
    <b v="0"/>
    <s v="film &amp; video/drama"/>
    <n v="0.01"/>
    <n v="5.5"/>
    <s v="film &amp; video"/>
    <x v="3"/>
  </r>
  <r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x v="3"/>
  </r>
  <r>
    <n v="560"/>
    <x v="2"/>
    <s v="GB"/>
    <s v="GBP"/>
    <n v="1413634059"/>
    <n v="1411042059"/>
    <b v="0"/>
    <n v="10"/>
    <b v="0"/>
    <s v="film &amp; video/drama"/>
    <n v="22.4"/>
    <n v="56"/>
    <s v="film &amp; video"/>
    <x v="3"/>
  </r>
  <r>
    <n v="325"/>
    <x v="2"/>
    <s v="US"/>
    <s v="USD"/>
    <n v="1440912480"/>
    <n v="1438385283"/>
    <b v="0"/>
    <n v="10"/>
    <b v="0"/>
    <s v="film &amp; video/drama"/>
    <n v="3.25"/>
    <n v="32.5"/>
    <s v="film &amp; video"/>
    <x v="3"/>
  </r>
  <r>
    <n v="1"/>
    <x v="2"/>
    <s v="US"/>
    <s v="USD"/>
    <n v="1470975614"/>
    <n v="1465791614"/>
    <b v="0"/>
    <n v="1"/>
    <b v="0"/>
    <s v="film &amp; video/drama"/>
    <n v="2E-3"/>
    <n v="1"/>
    <s v="film &amp; video"/>
    <x v="3"/>
  </r>
  <r>
    <n v="0"/>
    <x v="2"/>
    <s v="US"/>
    <s v="USD"/>
    <n v="1426753723"/>
    <n v="1423733323"/>
    <b v="0"/>
    <n v="0"/>
    <b v="0"/>
    <s v="film &amp; video/drama"/>
    <n v="0"/>
    <s v="No Backers"/>
    <s v="film &amp; video"/>
    <x v="3"/>
  </r>
  <r>
    <n v="0"/>
    <x v="2"/>
    <s v="GB"/>
    <s v="GBP"/>
    <n v="1425131108"/>
    <n v="1422539108"/>
    <b v="0"/>
    <n v="0"/>
    <b v="0"/>
    <s v="film &amp; video/drama"/>
    <n v="0"/>
    <s v="No Backers"/>
    <s v="film &amp; video"/>
    <x v="3"/>
  </r>
  <r>
    <n v="0"/>
    <x v="2"/>
    <s v="NL"/>
    <s v="EUR"/>
    <n v="1431108776"/>
    <n v="1425924776"/>
    <b v="0"/>
    <n v="0"/>
    <b v="0"/>
    <s v="film &amp; video/drama"/>
    <n v="0"/>
    <s v="No Backers"/>
    <s v="film &amp; video"/>
    <x v="3"/>
  </r>
  <r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0"/>
    <x v="2"/>
    <s v="US"/>
    <s v="USD"/>
    <n v="1438803999"/>
    <n v="1436211999"/>
    <b v="0"/>
    <n v="0"/>
    <b v="0"/>
    <s v="film &amp; video/drama"/>
    <n v="0"/>
    <s v="No Backers"/>
    <s v="film &amp; video"/>
    <x v="3"/>
  </r>
  <r>
    <n v="180"/>
    <x v="2"/>
    <s v="US"/>
    <s v="USD"/>
    <n v="1427155726"/>
    <n v="1425690526"/>
    <b v="0"/>
    <n v="7"/>
    <b v="0"/>
    <s v="film &amp; video/drama"/>
    <n v="40"/>
    <n v="25.714285714285715"/>
    <s v="film &amp; video"/>
    <x v="3"/>
  </r>
  <r>
    <n v="0"/>
    <x v="2"/>
    <s v="ES"/>
    <s v="EUR"/>
    <n v="1448582145"/>
    <n v="1445986545"/>
    <b v="0"/>
    <n v="0"/>
    <b v="0"/>
    <s v="film &amp; video/drama"/>
    <n v="0"/>
    <s v="No Backers"/>
    <s v="film &amp; video"/>
    <x v="3"/>
  </r>
  <r>
    <n v="200"/>
    <x v="2"/>
    <s v="US"/>
    <s v="USD"/>
    <n v="1457056555"/>
    <n v="1454464555"/>
    <b v="0"/>
    <n v="2"/>
    <b v="0"/>
    <s v="film &amp; video/drama"/>
    <n v="20"/>
    <n v="100"/>
    <s v="film &amp; video"/>
    <x v="3"/>
  </r>
  <r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x v="3"/>
  </r>
  <r>
    <n v="0"/>
    <x v="2"/>
    <s v="US"/>
    <s v="USD"/>
    <n v="1483748232"/>
    <n v="1481156232"/>
    <b v="0"/>
    <n v="0"/>
    <b v="0"/>
    <s v="film &amp; video/drama"/>
    <n v="0"/>
    <s v="No Backers"/>
    <s v="film &amp; video"/>
    <x v="3"/>
  </r>
  <r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x v="3"/>
  </r>
  <r>
    <n v="51"/>
    <x v="2"/>
    <s v="CA"/>
    <s v="CAD"/>
    <n v="1409543940"/>
    <n v="1404586762"/>
    <b v="0"/>
    <n v="2"/>
    <b v="0"/>
    <s v="film &amp; video/drama"/>
    <n v="3.4"/>
    <n v="25.5"/>
    <s v="film &amp; video"/>
    <x v="3"/>
  </r>
  <r>
    <n v="2200"/>
    <x v="2"/>
    <s v="NO"/>
    <s v="NOK"/>
    <n v="1471557139"/>
    <n v="1468965139"/>
    <b v="0"/>
    <n v="10"/>
    <b v="0"/>
    <s v="film &amp; video/drama"/>
    <n v="5.5"/>
    <n v="220"/>
    <s v="film &amp; video"/>
    <x v="3"/>
  </r>
  <r>
    <n v="0"/>
    <x v="2"/>
    <s v="US"/>
    <s v="USD"/>
    <n v="1488571200"/>
    <n v="1485977434"/>
    <b v="0"/>
    <n v="0"/>
    <b v="0"/>
    <s v="film &amp; video/drama"/>
    <n v="0"/>
    <s v="No Backers"/>
    <s v="film &amp; video"/>
    <x v="3"/>
  </r>
  <r>
    <n v="800"/>
    <x v="2"/>
    <s v="US"/>
    <s v="USD"/>
    <n v="1437461940"/>
    <n v="1435383457"/>
    <b v="0"/>
    <n v="5"/>
    <b v="0"/>
    <s v="film &amp; video/drama"/>
    <n v="16"/>
    <n v="160"/>
    <s v="film &amp; video"/>
    <x v="3"/>
  </r>
  <r>
    <n v="0"/>
    <x v="2"/>
    <s v="US"/>
    <s v="USD"/>
    <n v="1409891015"/>
    <n v="1407299015"/>
    <b v="0"/>
    <n v="0"/>
    <b v="0"/>
    <s v="film &amp; video/drama"/>
    <n v="0"/>
    <s v="No Backers"/>
    <s v="film &amp; video"/>
    <x v="3"/>
  </r>
  <r>
    <n v="345"/>
    <x v="2"/>
    <s v="US"/>
    <s v="USD"/>
    <n v="1472920477"/>
    <n v="1467736477"/>
    <b v="0"/>
    <n v="5"/>
    <b v="0"/>
    <s v="film &amp; video/drama"/>
    <n v="6.9000000000000006E-2"/>
    <n v="69"/>
    <s v="film &amp; video"/>
    <x v="3"/>
  </r>
  <r>
    <n v="50"/>
    <x v="2"/>
    <s v="US"/>
    <s v="USD"/>
    <n v="1466091446"/>
    <n v="1465227446"/>
    <b v="0"/>
    <n v="1"/>
    <b v="0"/>
    <s v="film &amp; video/drama"/>
    <n v="0.41666666666666669"/>
    <n v="50"/>
    <s v="film &amp; video"/>
    <x v="3"/>
  </r>
  <r>
    <n v="250"/>
    <x v="2"/>
    <s v="AU"/>
    <s v="AUD"/>
    <n v="1443782138"/>
    <n v="1440326138"/>
    <b v="0"/>
    <n v="3"/>
    <b v="0"/>
    <s v="film &amp; video/drama"/>
    <n v="5"/>
    <n v="83.333333333333329"/>
    <s v="film &amp; video"/>
    <x v="3"/>
  </r>
  <r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0"/>
    <x v="2"/>
    <s v="GB"/>
    <s v="GBP"/>
    <n v="1417217166"/>
    <n v="1412029566"/>
    <b v="0"/>
    <n v="0"/>
    <b v="0"/>
    <s v="film &amp; video/drama"/>
    <n v="0"/>
    <s v="No Backers"/>
    <s v="film &amp; video"/>
    <x v="3"/>
  </r>
  <r>
    <n v="3"/>
    <x v="2"/>
    <s v="GB"/>
    <s v="GBP"/>
    <n v="1457308531"/>
    <n v="1452124531"/>
    <b v="0"/>
    <n v="3"/>
    <b v="0"/>
    <s v="film &amp; video/drama"/>
    <n v="0.12"/>
    <n v="1"/>
    <s v="film &amp; video"/>
    <x v="3"/>
  </r>
  <r>
    <n v="0"/>
    <x v="2"/>
    <s v="US"/>
    <s v="USD"/>
    <n v="1436544332"/>
    <n v="1431360332"/>
    <b v="0"/>
    <n v="0"/>
    <b v="0"/>
    <s v="film &amp; video/drama"/>
    <n v="0"/>
    <s v="No Backers"/>
    <s v="film &amp; video"/>
    <x v="3"/>
  </r>
  <r>
    <n v="1465"/>
    <x v="2"/>
    <s v="GB"/>
    <s v="GBP"/>
    <n v="1444510800"/>
    <n v="1442062898"/>
    <b v="0"/>
    <n v="19"/>
    <b v="0"/>
    <s v="film &amp; video/drama"/>
    <n v="41.857142857142854"/>
    <n v="77.10526315789474"/>
    <s v="film &amp; video"/>
    <x v="3"/>
  </r>
  <r>
    <n v="262"/>
    <x v="2"/>
    <s v="GB"/>
    <s v="GBP"/>
    <n v="1487365200"/>
    <n v="1483734100"/>
    <b v="0"/>
    <n v="8"/>
    <b v="0"/>
    <s v="film &amp; video/drama"/>
    <n v="10.48"/>
    <n v="32.75"/>
    <s v="film &amp; video"/>
    <x v="3"/>
  </r>
  <r>
    <n v="279"/>
    <x v="2"/>
    <s v="US"/>
    <s v="USD"/>
    <n v="1412500322"/>
    <n v="1409908322"/>
    <b v="0"/>
    <n v="6"/>
    <b v="0"/>
    <s v="film &amp; video/drama"/>
    <n v="1.1160000000000001"/>
    <n v="46.5"/>
    <s v="film &amp; video"/>
    <x v="3"/>
  </r>
  <r>
    <n v="0"/>
    <x v="2"/>
    <s v="US"/>
    <s v="USD"/>
    <n v="1472698702"/>
    <n v="1470106702"/>
    <b v="0"/>
    <n v="0"/>
    <b v="0"/>
    <s v="film &amp; video/drama"/>
    <n v="0"/>
    <s v="No Backers"/>
    <s v="film &amp; video"/>
    <x v="3"/>
  </r>
  <r>
    <n v="1571.55"/>
    <x v="2"/>
    <s v="US"/>
    <s v="USD"/>
    <n v="1410746403"/>
    <n v="1408154403"/>
    <b v="0"/>
    <n v="18"/>
    <b v="0"/>
    <s v="film &amp; video/drama"/>
    <n v="26.192499999999999"/>
    <n v="87.308333333333337"/>
    <s v="film &amp; video"/>
    <x v="3"/>
  </r>
  <r>
    <n v="380"/>
    <x v="2"/>
    <s v="US"/>
    <s v="USD"/>
    <n v="1423424329"/>
    <n v="1421696329"/>
    <b v="0"/>
    <n v="7"/>
    <b v="0"/>
    <s v="film &amp; video/drama"/>
    <n v="58.46153846153846"/>
    <n v="54.285714285714285"/>
    <s v="film &amp; video"/>
    <x v="3"/>
  </r>
  <r>
    <n v="0"/>
    <x v="2"/>
    <s v="US"/>
    <s v="USD"/>
    <n v="1444337940"/>
    <n v="1441750564"/>
    <b v="0"/>
    <n v="0"/>
    <b v="0"/>
    <s v="film &amp; video/drama"/>
    <n v="0"/>
    <s v="No Backers"/>
    <s v="film &amp; video"/>
    <x v="3"/>
  </r>
  <r>
    <n v="746"/>
    <x v="2"/>
    <s v="GB"/>
    <s v="GBP"/>
    <n v="1422562864"/>
    <n v="1417378864"/>
    <b v="0"/>
    <n v="8"/>
    <b v="0"/>
    <s v="film &amp; video/drama"/>
    <n v="29.84"/>
    <n v="93.25"/>
    <s v="film &amp; video"/>
    <x v="3"/>
  </r>
  <r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x v="3"/>
  </r>
  <r>
    <n v="0"/>
    <x v="2"/>
    <s v="US"/>
    <s v="USD"/>
    <n v="1470441983"/>
    <n v="1468627583"/>
    <b v="0"/>
    <n v="0"/>
    <b v="0"/>
    <s v="film &amp; video/drama"/>
    <n v="0"/>
    <s v="No Backers"/>
    <s v="film &amp; video"/>
    <x v="3"/>
  </r>
  <r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0"/>
    <x v="2"/>
    <s v="AU"/>
    <s v="AUD"/>
    <n v="1418719967"/>
    <n v="1416127967"/>
    <b v="0"/>
    <n v="0"/>
    <b v="0"/>
    <s v="film &amp; video/drama"/>
    <n v="0"/>
    <s v="No Backers"/>
    <s v="film &amp; video"/>
    <x v="3"/>
  </r>
  <r>
    <n v="0"/>
    <x v="2"/>
    <s v="US"/>
    <s v="USD"/>
    <n v="1436566135"/>
    <n v="1433974135"/>
    <b v="0"/>
    <n v="0"/>
    <b v="0"/>
    <s v="film &amp; video/drama"/>
    <n v="0"/>
    <s v="No Backers"/>
    <s v="film &amp; video"/>
    <x v="3"/>
  </r>
  <r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x v="3"/>
  </r>
  <r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x v="3"/>
  </r>
  <r>
    <n v="1"/>
    <x v="2"/>
    <s v="US"/>
    <s v="USD"/>
    <n v="1460837320"/>
    <n v="1455656920"/>
    <b v="0"/>
    <n v="1"/>
    <b v="0"/>
    <s v="film &amp; video/drama"/>
    <n v="1.5873015873015872E-2"/>
    <n v="1"/>
    <s v="film &amp; video"/>
    <x v="3"/>
  </r>
  <r>
    <n v="20"/>
    <x v="2"/>
    <s v="US"/>
    <s v="USD"/>
    <n v="1439734001"/>
    <n v="1437142547"/>
    <b v="0"/>
    <n v="1"/>
    <b v="0"/>
    <s v="film &amp; video/drama"/>
    <n v="0.04"/>
    <n v="20"/>
    <s v="film &amp; video"/>
    <x v="3"/>
  </r>
  <r>
    <n v="1"/>
    <x v="2"/>
    <s v="US"/>
    <s v="USD"/>
    <n v="1425655349"/>
    <n v="1420471349"/>
    <b v="0"/>
    <n v="1"/>
    <b v="0"/>
    <s v="film &amp; video/drama"/>
    <n v="8.0000000000000002E-3"/>
    <n v="1"/>
    <s v="film &amp; video"/>
    <x v="3"/>
  </r>
  <r>
    <n v="10"/>
    <x v="2"/>
    <s v="GB"/>
    <s v="GBP"/>
    <n v="1455753540"/>
    <n v="1452058282"/>
    <b v="0"/>
    <n v="1"/>
    <b v="0"/>
    <s v="film &amp; video/drama"/>
    <n v="0.22727272727272727"/>
    <n v="10"/>
    <s v="film &amp; video"/>
    <x v="3"/>
  </r>
  <r>
    <n v="27849.22"/>
    <x v="2"/>
    <s v="US"/>
    <s v="USD"/>
    <n v="1429740037"/>
    <n v="1425423637"/>
    <b v="0"/>
    <n v="84"/>
    <b v="0"/>
    <s v="film &amp; video/drama"/>
    <n v="55.698439999999998"/>
    <n v="331.53833333333336"/>
    <s v="film &amp; video"/>
    <x v="3"/>
  </r>
  <r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x v="3"/>
  </r>
  <r>
    <n v="100"/>
    <x v="2"/>
    <s v="US"/>
    <s v="USD"/>
    <n v="1431702289"/>
    <n v="1426518289"/>
    <b v="0"/>
    <n v="1"/>
    <b v="0"/>
    <s v="film &amp; video/drama"/>
    <n v="2"/>
    <n v="100"/>
    <s v="film &amp; video"/>
    <x v="3"/>
  </r>
  <r>
    <n v="8815"/>
    <x v="2"/>
    <s v="US"/>
    <s v="USD"/>
    <n v="1459493940"/>
    <n v="1456732225"/>
    <b v="0"/>
    <n v="76"/>
    <b v="0"/>
    <s v="film &amp; video/drama"/>
    <n v="17.63"/>
    <n v="115.98684210526316"/>
    <s v="film &amp; video"/>
    <x v="3"/>
  </r>
  <r>
    <n v="360"/>
    <x v="2"/>
    <s v="US"/>
    <s v="USD"/>
    <n v="1440101160"/>
    <n v="1436542030"/>
    <b v="0"/>
    <n v="3"/>
    <b v="0"/>
    <s v="film &amp; video/drama"/>
    <n v="0.72"/>
    <n v="120"/>
    <s v="film &amp; video"/>
    <x v="3"/>
  </r>
  <r>
    <n v="0"/>
    <x v="2"/>
    <s v="US"/>
    <s v="USD"/>
    <n v="1427569564"/>
    <n v="1422389164"/>
    <b v="0"/>
    <n v="0"/>
    <b v="0"/>
    <s v="film &amp; video/drama"/>
    <n v="0"/>
    <s v="No Backers"/>
    <s v="film &amp; video"/>
    <x v="3"/>
  </r>
  <r>
    <n v="130"/>
    <x v="2"/>
    <s v="US"/>
    <s v="USD"/>
    <n v="1427423940"/>
    <n v="1422383318"/>
    <b v="0"/>
    <n v="2"/>
    <b v="0"/>
    <s v="film &amp; video/drama"/>
    <n v="13"/>
    <n v="65"/>
    <s v="film &amp; video"/>
    <x v="3"/>
  </r>
  <r>
    <n v="0"/>
    <x v="2"/>
    <s v="US"/>
    <s v="USD"/>
    <n v="1463879100"/>
    <n v="1461287350"/>
    <b v="0"/>
    <n v="0"/>
    <b v="0"/>
    <s v="film &amp; video/drama"/>
    <n v="0"/>
    <s v="No Backers"/>
    <s v="film &amp; video"/>
    <x v="3"/>
  </r>
  <r>
    <n v="0"/>
    <x v="2"/>
    <s v="AU"/>
    <s v="AUD"/>
    <n v="1436506726"/>
    <n v="1431322726"/>
    <b v="0"/>
    <n v="0"/>
    <b v="0"/>
    <s v="film &amp; video/drama"/>
    <n v="0"/>
    <s v="No Backers"/>
    <s v="film &amp; video"/>
    <x v="3"/>
  </r>
  <r>
    <n v="0"/>
    <x v="2"/>
    <s v="US"/>
    <s v="USD"/>
    <n v="1460153054"/>
    <n v="1457564654"/>
    <b v="0"/>
    <n v="0"/>
    <b v="0"/>
    <s v="film &amp; video/drama"/>
    <n v="0"/>
    <s v="No Backers"/>
    <s v="film &amp; video"/>
    <x v="3"/>
  </r>
  <r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x v="3"/>
  </r>
  <r>
    <n v="0"/>
    <x v="2"/>
    <s v="US"/>
    <s v="USD"/>
    <n v="1436477241"/>
    <n v="1433885241"/>
    <b v="0"/>
    <n v="0"/>
    <b v="0"/>
    <s v="film &amp; video/drama"/>
    <n v="0"/>
    <s v="No Backers"/>
    <s v="film &amp; video"/>
    <x v="3"/>
  </r>
  <r>
    <n v="0"/>
    <x v="2"/>
    <s v="GB"/>
    <s v="GBP"/>
    <n v="1433176105"/>
    <n v="1427992105"/>
    <b v="0"/>
    <n v="0"/>
    <b v="0"/>
    <s v="film &amp; video/drama"/>
    <n v="0"/>
    <s v="No Backers"/>
    <s v="film &amp; video"/>
    <x v="3"/>
  </r>
  <r>
    <n v="0"/>
    <x v="2"/>
    <s v="DE"/>
    <s v="EUR"/>
    <n v="1455402297"/>
    <n v="1452810297"/>
    <b v="0"/>
    <n v="0"/>
    <b v="0"/>
    <s v="film &amp; video/drama"/>
    <n v="0"/>
    <s v="No Backers"/>
    <s v="film &amp; video"/>
    <x v="3"/>
  </r>
  <r>
    <n v="60"/>
    <x v="2"/>
    <s v="US"/>
    <s v="USD"/>
    <n v="1433443151"/>
    <n v="1430851151"/>
    <b v="0"/>
    <n v="2"/>
    <b v="0"/>
    <s v="film &amp; video/drama"/>
    <n v="0.4"/>
    <n v="30"/>
    <s v="film &amp; video"/>
    <x v="3"/>
  </r>
  <r>
    <n v="0"/>
    <x v="2"/>
    <s v="US"/>
    <s v="USD"/>
    <n v="1451775651"/>
    <n v="1449183651"/>
    <b v="0"/>
    <n v="0"/>
    <b v="0"/>
    <s v="film &amp; video/drama"/>
    <n v="0"/>
    <s v="No Backers"/>
    <s v="film &amp; video"/>
    <x v="3"/>
  </r>
  <r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x v="3"/>
  </r>
  <r>
    <n v="0"/>
    <x v="2"/>
    <s v="US"/>
    <s v="USD"/>
    <n v="1475185972"/>
    <n v="1472593972"/>
    <b v="0"/>
    <n v="0"/>
    <b v="0"/>
    <s v="film &amp; video/drama"/>
    <n v="0"/>
    <s v="No Backers"/>
    <s v="film &amp; video"/>
    <x v="3"/>
  </r>
  <r>
    <n v="401"/>
    <x v="2"/>
    <s v="US"/>
    <s v="USD"/>
    <n v="1434847859"/>
    <n v="1431391859"/>
    <b v="0"/>
    <n v="5"/>
    <b v="0"/>
    <s v="film &amp; video/drama"/>
    <n v="40.1"/>
    <n v="80.2"/>
    <s v="film &amp; video"/>
    <x v="3"/>
  </r>
  <r>
    <n v="0"/>
    <x v="2"/>
    <s v="US"/>
    <s v="USD"/>
    <n v="1436478497"/>
    <n v="1433886497"/>
    <b v="0"/>
    <n v="0"/>
    <b v="0"/>
    <s v="film &amp; video/drama"/>
    <n v="0"/>
    <s v="No Backers"/>
    <s v="film &amp; video"/>
    <x v="3"/>
  </r>
  <r>
    <n v="0"/>
    <x v="2"/>
    <s v="US"/>
    <s v="USD"/>
    <n v="1451952000"/>
    <n v="1447380099"/>
    <b v="0"/>
    <n v="0"/>
    <b v="0"/>
    <s v="film &amp; video/drama"/>
    <n v="0"/>
    <s v="No Backers"/>
    <s v="film &amp; video"/>
    <x v="3"/>
  </r>
  <r>
    <n v="50"/>
    <x v="2"/>
    <s v="US"/>
    <s v="USD"/>
    <n v="1457445069"/>
    <n v="1452261069"/>
    <b v="0"/>
    <n v="1"/>
    <b v="0"/>
    <s v="film &amp; video/drama"/>
    <n v="0.33333333333333331"/>
    <n v="50"/>
    <s v="film &amp; video"/>
    <x v="3"/>
  </r>
  <r>
    <n v="0"/>
    <x v="2"/>
    <s v="US"/>
    <s v="USD"/>
    <n v="1483088400"/>
    <n v="1481324760"/>
    <b v="0"/>
    <n v="0"/>
    <b v="0"/>
    <s v="film &amp; video/drama"/>
    <n v="0"/>
    <s v="No Backers"/>
    <s v="film &amp; video"/>
    <x v="3"/>
  </r>
  <r>
    <n v="250"/>
    <x v="2"/>
    <s v="AU"/>
    <s v="AUD"/>
    <n v="1446984000"/>
    <n v="1445308730"/>
    <b v="0"/>
    <n v="5"/>
    <b v="0"/>
    <s v="film &amp; video/drama"/>
    <n v="25"/>
    <n v="50"/>
    <s v="film &amp; video"/>
    <x v="3"/>
  </r>
  <r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14750"/>
    <x v="0"/>
    <s v="US"/>
    <s v="USD"/>
    <n v="1324381790"/>
    <n v="1321357790"/>
    <b v="1"/>
    <n v="202"/>
    <b v="1"/>
    <s v="film &amp; video/documentary"/>
    <n v="113.46153846153847"/>
    <n v="73.019801980198025"/>
    <s v="film &amp; video"/>
    <x v="4"/>
  </r>
  <r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x v="4"/>
  </r>
  <r>
    <n v="3981.5"/>
    <x v="0"/>
    <s v="US"/>
    <s v="USD"/>
    <n v="1268723160"/>
    <n v="1265269559"/>
    <b v="1"/>
    <n v="84"/>
    <b v="1"/>
    <s v="film &amp; video/documentary"/>
    <n v="113.75714285714285"/>
    <n v="47.398809523809526"/>
    <s v="film &amp; video"/>
    <x v="4"/>
  </r>
  <r>
    <n v="5186"/>
    <x v="0"/>
    <s v="US"/>
    <s v="USD"/>
    <n v="1345079785"/>
    <n v="1342487785"/>
    <b v="1"/>
    <n v="96"/>
    <b v="1"/>
    <s v="film &amp; video/documentary"/>
    <n v="103.72"/>
    <n v="54.020833333333336"/>
    <s v="film &amp; video"/>
    <x v="4"/>
  </r>
  <r>
    <n v="15273"/>
    <x v="0"/>
    <s v="US"/>
    <s v="USD"/>
    <n v="1292665405"/>
    <n v="1288341805"/>
    <b v="1"/>
    <n v="223"/>
    <b v="1"/>
    <s v="film &amp; video/documentary"/>
    <n v="305.45999999999998"/>
    <n v="68.488789237668158"/>
    <s v="film &amp; video"/>
    <x v="4"/>
  </r>
  <r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x v="4"/>
  </r>
  <r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x v="4"/>
  </r>
  <r>
    <n v="31675"/>
    <x v="0"/>
    <s v="US"/>
    <s v="USD"/>
    <n v="1370525691"/>
    <n v="1367933691"/>
    <b v="1"/>
    <n v="437"/>
    <b v="1"/>
    <s v="film &amp; video/documentary"/>
    <n v="105.58333333333333"/>
    <n v="72.482837528604122"/>
    <s v="film &amp; video"/>
    <x v="4"/>
  </r>
  <r>
    <n v="4395"/>
    <x v="0"/>
    <s v="US"/>
    <s v="USD"/>
    <n v="1337194800"/>
    <n v="1334429646"/>
    <b v="1"/>
    <n v="77"/>
    <b v="1"/>
    <s v="film &amp; video/documentary"/>
    <n v="125.57142857142857"/>
    <n v="57.077922077922075"/>
    <s v="film &amp; video"/>
    <x v="4"/>
  </r>
  <r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x v="4"/>
  </r>
  <r>
    <n v="1511"/>
    <x v="0"/>
    <s v="US"/>
    <s v="USD"/>
    <n v="1329320235"/>
    <n v="1326728235"/>
    <b v="1"/>
    <n v="7"/>
    <b v="1"/>
    <s v="film &amp; video/documentary"/>
    <n v="100.73333333333333"/>
    <n v="215.85714285714286"/>
    <s v="film &amp; video"/>
    <x v="4"/>
  </r>
  <r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x v="4"/>
  </r>
  <r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s v="film &amp; video"/>
    <x v="4"/>
  </r>
  <r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x v="4"/>
  </r>
  <r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x v="4"/>
  </r>
  <r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x v="4"/>
  </r>
  <r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x v="4"/>
  </r>
  <r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5910"/>
    <x v="0"/>
    <s v="US"/>
    <s v="USD"/>
    <n v="1336747995"/>
    <n v="1334155995"/>
    <b v="1"/>
    <n v="91"/>
    <b v="1"/>
    <s v="film &amp; video/documentary"/>
    <n v="118.2"/>
    <n v="64.945054945054949"/>
    <s v="film &amp; video"/>
    <x v="4"/>
  </r>
  <r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x v="4"/>
  </r>
  <r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x v="4"/>
  </r>
  <r>
    <n v="12965.44"/>
    <x v="0"/>
    <s v="GB"/>
    <s v="GBP"/>
    <n v="1403693499"/>
    <n v="1401101499"/>
    <b v="1"/>
    <n v="165"/>
    <b v="1"/>
    <s v="film &amp; video/documentary"/>
    <n v="131.62883248730964"/>
    <n v="78.578424242424248"/>
    <s v="film &amp; video"/>
    <x v="4"/>
  </r>
  <r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x v="4"/>
  </r>
  <r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31404"/>
    <x v="0"/>
    <s v="US"/>
    <s v="USD"/>
    <n v="1388649600"/>
    <n v="1386123861"/>
    <b v="1"/>
    <n v="287"/>
    <b v="1"/>
    <s v="film &amp; video/documentary"/>
    <n v="104.68"/>
    <n v="109.42160278745645"/>
    <s v="film &amp; video"/>
    <x v="4"/>
  </r>
  <r>
    <n v="5323.01"/>
    <x v="0"/>
    <s v="US"/>
    <s v="USD"/>
    <n v="1272480540"/>
    <n v="1267220191"/>
    <b v="1"/>
    <n v="65"/>
    <b v="1"/>
    <s v="film &amp; video/documentary"/>
    <n v="177.43366666666665"/>
    <n v="81.892461538461546"/>
    <s v="film &amp; video"/>
    <x v="4"/>
  </r>
  <r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x v="4"/>
  </r>
  <r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x v="4"/>
  </r>
  <r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x v="4"/>
  </r>
  <r>
    <n v="71748"/>
    <x v="0"/>
    <s v="US"/>
    <s v="USD"/>
    <n v="1432416219"/>
    <n v="1429824219"/>
    <b v="1"/>
    <n v="951"/>
    <b v="1"/>
    <s v="film &amp; video/documentary"/>
    <n v="110.38153846153845"/>
    <n v="75.444794952681391"/>
    <s v="film &amp; video"/>
    <x v="4"/>
  </r>
  <r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16373"/>
    <x v="0"/>
    <s v="US"/>
    <s v="USD"/>
    <n v="1364236524"/>
    <n v="1360352124"/>
    <b v="1"/>
    <n v="135"/>
    <b v="1"/>
    <s v="film &amp; video/documentary"/>
    <n v="109.15333333333334"/>
    <n v="121.28148148148148"/>
    <s v="film &amp; video"/>
    <x v="4"/>
  </r>
  <r>
    <n v="26445"/>
    <x v="0"/>
    <s v="US"/>
    <s v="USD"/>
    <n v="1351828800"/>
    <n v="1349160018"/>
    <b v="1"/>
    <n v="290"/>
    <b v="1"/>
    <s v="film &amp; video/documentary"/>
    <n v="176.3"/>
    <n v="91.189655172413794"/>
    <s v="film &amp; video"/>
    <x v="4"/>
  </r>
  <r>
    <n v="51605.31"/>
    <x v="0"/>
    <s v="US"/>
    <s v="USD"/>
    <n v="1340683393"/>
    <n v="1337659393"/>
    <b v="1"/>
    <n v="447"/>
    <b v="1"/>
    <s v="film &amp; video/documentary"/>
    <n v="103.21062000000001"/>
    <n v="115.44812080536913"/>
    <s v="film &amp; video"/>
    <x v="4"/>
  </r>
  <r>
    <n v="15723"/>
    <x v="0"/>
    <s v="GB"/>
    <s v="GBP"/>
    <n v="1383389834"/>
    <n v="1380797834"/>
    <b v="1"/>
    <n v="232"/>
    <b v="1"/>
    <s v="film &amp; video/documentary"/>
    <n v="104.82"/>
    <n v="67.771551724137936"/>
    <s v="film &amp; video"/>
    <x v="4"/>
  </r>
  <r>
    <n v="4800.8"/>
    <x v="0"/>
    <s v="US"/>
    <s v="USD"/>
    <n v="1296633540"/>
    <n v="1292316697"/>
    <b v="1"/>
    <n v="168"/>
    <b v="1"/>
    <s v="film &amp; video/documentary"/>
    <n v="106.68444444444444"/>
    <n v="28.576190476190476"/>
    <s v="film &amp; video"/>
    <x v="4"/>
  </r>
  <r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x v="4"/>
  </r>
  <r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</r>
  <r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x v="4"/>
  </r>
  <r>
    <n v="137254.84"/>
    <x v="0"/>
    <s v="US"/>
    <s v="USD"/>
    <n v="1399669200"/>
    <n v="1394536048"/>
    <b v="1"/>
    <n v="2436"/>
    <b v="1"/>
    <s v="film &amp; video/documentary"/>
    <n v="108.9324126984127"/>
    <n v="56.344351395730705"/>
    <s v="film &amp; video"/>
    <x v="4"/>
  </r>
  <r>
    <n v="17895.25"/>
    <x v="0"/>
    <s v="US"/>
    <s v="USD"/>
    <n v="1289975060"/>
    <n v="1287379460"/>
    <b v="1"/>
    <n v="244"/>
    <b v="1"/>
    <s v="film &amp; video/documentary"/>
    <n v="178.95249999999999"/>
    <n v="73.341188524590166"/>
    <s v="film &amp; video"/>
    <x v="4"/>
  </r>
  <r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15435.55"/>
    <x v="0"/>
    <s v="US"/>
    <s v="USD"/>
    <n v="1363711335"/>
    <n v="1360258935"/>
    <b v="1"/>
    <n v="251"/>
    <b v="1"/>
    <s v="film &amp; video/documentary"/>
    <n v="118.735"/>
    <n v="61.496215139442228"/>
    <s v="film &amp; video"/>
    <x v="4"/>
  </r>
  <r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x v="4"/>
  </r>
  <r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7876"/>
    <x v="0"/>
    <s v="US"/>
    <s v="USD"/>
    <n v="1346464800"/>
    <n v="1343096197"/>
    <b v="1"/>
    <n v="74"/>
    <b v="1"/>
    <s v="film &amp; video/documentary"/>
    <n v="231.64705882352942"/>
    <n v="106.43243243243244"/>
    <s v="film &amp; video"/>
    <x v="4"/>
  </r>
  <r>
    <n v="9775"/>
    <x v="0"/>
    <s v="US"/>
    <s v="USD"/>
    <n v="1331392049"/>
    <n v="1328800049"/>
    <b v="1"/>
    <n v="189"/>
    <b v="1"/>
    <s v="film &amp; video/documentary"/>
    <n v="130.33333333333334"/>
    <n v="51.719576719576722"/>
    <s v="film &amp; video"/>
    <x v="4"/>
  </r>
  <r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24490"/>
    <x v="0"/>
    <s v="US"/>
    <s v="USD"/>
    <n v="1360276801"/>
    <n v="1357684801"/>
    <b v="1"/>
    <n v="576"/>
    <b v="1"/>
    <s v="film &amp; video/documentary"/>
    <n v="111.31818181818181"/>
    <n v="42.517361111111114"/>
    <s v="film &amp; video"/>
    <x v="4"/>
  </r>
  <r>
    <n v="12668"/>
    <x v="0"/>
    <s v="US"/>
    <s v="USD"/>
    <n v="1299775210"/>
    <n v="1295887210"/>
    <b v="1"/>
    <n v="202"/>
    <b v="1"/>
    <s v="film &amp; video/documentary"/>
    <n v="105.56666666666666"/>
    <n v="62.712871287128714"/>
    <s v="film &amp; video"/>
    <x v="4"/>
  </r>
  <r>
    <n v="21410"/>
    <x v="0"/>
    <s v="US"/>
    <s v="USD"/>
    <n v="1346695334"/>
    <n v="1344880934"/>
    <b v="1"/>
    <n v="238"/>
    <b v="1"/>
    <s v="film &amp; video/documentary"/>
    <n v="118.94444444444444"/>
    <n v="89.957983193277315"/>
    <s v="film &amp; video"/>
    <x v="4"/>
  </r>
  <r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x v="4"/>
  </r>
  <r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8950"/>
    <x v="0"/>
    <s v="US"/>
    <s v="USD"/>
    <n v="1365973432"/>
    <n v="1363381432"/>
    <b v="1"/>
    <n v="146"/>
    <b v="1"/>
    <s v="film &amp; video/documentary"/>
    <n v="111.875"/>
    <n v="61.301369863013697"/>
    <s v="film &amp; video"/>
    <x v="4"/>
  </r>
  <r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3851.5"/>
    <x v="0"/>
    <s v="US"/>
    <s v="USD"/>
    <n v="1362167988"/>
    <n v="1359575988"/>
    <b v="1"/>
    <n v="120"/>
    <b v="1"/>
    <s v="film &amp; video/documentary"/>
    <n v="385.15"/>
    <n v="32.095833333333331"/>
    <s v="film &amp; video"/>
    <x v="4"/>
  </r>
  <r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x v="4"/>
  </r>
  <r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x v="4"/>
  </r>
  <r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x v="4"/>
  </r>
  <r>
    <n v="21316"/>
    <x v="0"/>
    <s v="GB"/>
    <s v="GBP"/>
    <n v="1450825200"/>
    <n v="1448284433"/>
    <b v="1"/>
    <n v="158"/>
    <b v="1"/>
    <s v="film &amp; video/documentary"/>
    <n v="106.58"/>
    <n v="134.91139240506328"/>
    <s v="film &amp; video"/>
    <x v="4"/>
  </r>
  <r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x v="4"/>
  </r>
  <r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x v="4"/>
  </r>
  <r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x v="4"/>
  </r>
  <r>
    <n v="77710.8"/>
    <x v="0"/>
    <s v="US"/>
    <s v="USD"/>
    <n v="1446350400"/>
    <n v="1443739388"/>
    <b v="1"/>
    <n v="498"/>
    <b v="1"/>
    <s v="film &amp; video/documentary"/>
    <n v="103.6144"/>
    <n v="156.04578313253012"/>
    <s v="film &amp; video"/>
    <x v="4"/>
  </r>
  <r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x v="4"/>
  </r>
  <r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42642"/>
    <x v="0"/>
    <s v="US"/>
    <s v="USD"/>
    <n v="1466171834"/>
    <n v="1463493434"/>
    <b v="1"/>
    <n v="438"/>
    <b v="1"/>
    <s v="film &amp; video/documentary"/>
    <n v="106.605"/>
    <n v="97.356164383561648"/>
    <s v="film &amp; video"/>
    <x v="4"/>
  </r>
  <r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x v="4"/>
  </r>
  <r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x v="4"/>
  </r>
  <r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x v="4"/>
  </r>
  <r>
    <n v="29209.78"/>
    <x v="0"/>
    <s v="US"/>
    <s v="USD"/>
    <n v="1447427918"/>
    <n v="1444832318"/>
    <b v="1"/>
    <n v="493"/>
    <b v="1"/>
    <s v="film &amp; video/documentary"/>
    <n v="116.83911999999999"/>
    <n v="59.249046653144013"/>
    <s v="film &amp; video"/>
    <x v="4"/>
  </r>
  <r>
    <n v="3035.05"/>
    <x v="0"/>
    <s v="US"/>
    <s v="USD"/>
    <n v="1426298708"/>
    <n v="1423710308"/>
    <b v="1"/>
    <n v="31"/>
    <b v="1"/>
    <s v="film &amp; video/documentary"/>
    <n v="101.16833333333334"/>
    <n v="97.904838709677421"/>
    <s v="film &amp; video"/>
    <x v="4"/>
  </r>
  <r>
    <n v="16520.04"/>
    <x v="0"/>
    <s v="US"/>
    <s v="USD"/>
    <n v="1472864400"/>
    <n v="1468001290"/>
    <b v="1"/>
    <n v="236"/>
    <b v="1"/>
    <s v="film &amp; video/documentary"/>
    <n v="110.1336"/>
    <n v="70.000169491525426"/>
    <s v="film &amp; video"/>
    <x v="4"/>
  </r>
  <r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735"/>
    <x v="0"/>
    <s v="US"/>
    <s v="USD"/>
    <n v="1412135940"/>
    <n v="1410555998"/>
    <b v="1"/>
    <n v="55"/>
    <b v="1"/>
    <s v="film &amp; video/documentary"/>
    <n v="106.71428571428571"/>
    <n v="67.909090909090907"/>
    <s v="film &amp; video"/>
    <x v="4"/>
  </r>
  <r>
    <n v="55201.52"/>
    <x v="0"/>
    <s v="US"/>
    <s v="USD"/>
    <n v="1461955465"/>
    <n v="1459363465"/>
    <b v="1"/>
    <n v="325"/>
    <b v="1"/>
    <s v="film &amp; video/documentary"/>
    <n v="100.3664"/>
    <n v="169.85083076923075"/>
    <s v="film &amp; video"/>
    <x v="4"/>
  </r>
  <r>
    <n v="30608.59"/>
    <x v="0"/>
    <s v="US"/>
    <s v="USD"/>
    <n v="1415934000"/>
    <n v="1413308545"/>
    <b v="1"/>
    <n v="524"/>
    <b v="1"/>
    <s v="film &amp; video/documentary"/>
    <n v="102.02863333333333"/>
    <n v="58.413339694656486"/>
    <s v="film &amp; video"/>
    <x v="4"/>
  </r>
  <r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44636.2"/>
    <x v="0"/>
    <s v="US"/>
    <s v="USD"/>
    <n v="1447505609"/>
    <n v="1444910009"/>
    <b v="1"/>
    <n v="379"/>
    <b v="1"/>
    <s v="film &amp; video/documentary"/>
    <n v="111.59050000000001"/>
    <n v="117.77361477572559"/>
    <s v="film &amp; video"/>
    <x v="4"/>
  </r>
  <r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x v="4"/>
  </r>
  <r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28690"/>
    <x v="0"/>
    <s v="US"/>
    <s v="USD"/>
    <n v="1473566340"/>
    <n v="1470274509"/>
    <b v="1"/>
    <n v="221"/>
    <b v="1"/>
    <s v="film &amp; video/documentary"/>
    <n v="114.76"/>
    <n v="129.81900452488688"/>
    <s v="film &amp; video"/>
    <x v="4"/>
  </r>
  <r>
    <n v="43296"/>
    <x v="0"/>
    <s v="ES"/>
    <s v="EUR"/>
    <n v="1460066954"/>
    <n v="1456614554"/>
    <b v="1"/>
    <n v="964"/>
    <b v="1"/>
    <s v="film &amp; video/documentary"/>
    <n v="127.34117647058824"/>
    <n v="44.912863070539416"/>
    <s v="film &amp; video"/>
    <x v="4"/>
  </r>
  <r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x v="4"/>
  </r>
  <r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7701.93"/>
    <x v="0"/>
    <s v="US"/>
    <s v="USD"/>
    <n v="1458152193"/>
    <n v="1455563793"/>
    <b v="1"/>
    <n v="97"/>
    <b v="1"/>
    <s v="film &amp; video/documentary"/>
    <n v="102.69240000000001"/>
    <n v="79.401340206185566"/>
    <s v="film &amp; video"/>
    <x v="4"/>
  </r>
  <r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x v="4"/>
  </r>
  <r>
    <n v="51544"/>
    <x v="0"/>
    <s v="US"/>
    <s v="USD"/>
    <n v="1466002800"/>
    <n v="1463517521"/>
    <b v="1"/>
    <n v="267"/>
    <b v="1"/>
    <s v="film &amp; video/documentary"/>
    <n v="103.08799999999999"/>
    <n v="193.04868913857678"/>
    <s v="film &amp; video"/>
    <x v="4"/>
  </r>
  <r>
    <n v="25375"/>
    <x v="0"/>
    <s v="US"/>
    <s v="USD"/>
    <n v="1415941920"/>
    <n v="1414028490"/>
    <b v="1"/>
    <n v="302"/>
    <b v="1"/>
    <s v="film &amp; video/documentary"/>
    <n v="104.85537190082644"/>
    <n v="84.023178807947019"/>
    <s v="film &amp; video"/>
    <x v="4"/>
  </r>
  <r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x v="4"/>
  </r>
  <r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12000"/>
    <x v="0"/>
    <s v="US"/>
    <s v="USD"/>
    <n v="1407456000"/>
    <n v="1405573391"/>
    <b v="0"/>
    <n v="86"/>
    <b v="1"/>
    <s v="film &amp; video/documentary"/>
    <n v="124.15933781686498"/>
    <n v="139.53488372093022"/>
    <s v="film &amp; video"/>
    <x v="4"/>
  </r>
  <r>
    <n v="9044"/>
    <x v="0"/>
    <s v="US"/>
    <s v="USD"/>
    <n v="1272828120"/>
    <n v="1268934736"/>
    <b v="0"/>
    <n v="26"/>
    <b v="1"/>
    <s v="film &amp; video/documentary"/>
    <n v="101.33333333333333"/>
    <n v="347.84615384615387"/>
    <s v="film &amp; video"/>
    <x v="4"/>
  </r>
  <r>
    <n v="7711.3"/>
    <x v="0"/>
    <s v="US"/>
    <s v="USD"/>
    <n v="1403323140"/>
    <n v="1400704672"/>
    <b v="0"/>
    <n v="113"/>
    <b v="1"/>
    <s v="film &amp; video/documentary"/>
    <n v="110.16142857142857"/>
    <n v="68.24159292035398"/>
    <s v="film &amp; video"/>
    <x v="4"/>
  </r>
  <r>
    <n v="15596"/>
    <x v="0"/>
    <s v="GB"/>
    <s v="GBP"/>
    <n v="1393597999"/>
    <n v="1391005999"/>
    <b v="0"/>
    <n v="65"/>
    <b v="1"/>
    <s v="film &amp; video/documentary"/>
    <n v="103.97333333333333"/>
    <n v="239.93846153846152"/>
    <s v="film &amp; video"/>
    <x v="4"/>
  </r>
  <r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x v="4"/>
  </r>
  <r>
    <n v="13014"/>
    <x v="0"/>
    <s v="US"/>
    <s v="USD"/>
    <n v="1426426322"/>
    <n v="1423405922"/>
    <b v="0"/>
    <n v="159"/>
    <b v="1"/>
    <s v="film &amp; video/documentary"/>
    <n v="104.11199999999999"/>
    <n v="81.84905660377359"/>
    <s v="film &amp; video"/>
    <x v="4"/>
  </r>
  <r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x v="4"/>
  </r>
  <r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76"/>
    <x v="0"/>
    <s v="GB"/>
    <s v="GBP"/>
    <n v="1459872000"/>
    <n v="1456408244"/>
    <b v="0"/>
    <n v="9"/>
    <b v="1"/>
    <s v="film &amp; video/documentary"/>
    <n v="125.33333333333333"/>
    <n v="41.777777777777779"/>
    <s v="film &amp; video"/>
    <x v="4"/>
  </r>
  <r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x v="4"/>
  </r>
  <r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x v="4"/>
  </r>
  <r>
    <n v="2596"/>
    <x v="0"/>
    <s v="GB"/>
    <s v="GBP"/>
    <n v="1472122316"/>
    <n v="1469443916"/>
    <b v="0"/>
    <n v="48"/>
    <b v="1"/>
    <s v="film &amp; video/documentary"/>
    <n v="105.95918367346938"/>
    <n v="54.083333333333336"/>
    <s v="film &amp; video"/>
    <x v="4"/>
  </r>
  <r>
    <n v="13728"/>
    <x v="0"/>
    <s v="US"/>
    <s v="USD"/>
    <n v="1447484460"/>
    <n v="1444888868"/>
    <b v="0"/>
    <n v="133"/>
    <b v="1"/>
    <s v="film &amp; video/documentary"/>
    <n v="114.4"/>
    <n v="103.21804511278195"/>
    <s v="film &amp; video"/>
    <x v="4"/>
  </r>
  <r>
    <n v="3353"/>
    <x v="0"/>
    <s v="CA"/>
    <s v="CAD"/>
    <n v="1453765920"/>
    <n v="1451655808"/>
    <b v="0"/>
    <n v="83"/>
    <b v="1"/>
    <s v="film &amp; video/documentary"/>
    <n v="111.76666666666667"/>
    <n v="40.397590361445786"/>
    <s v="film &amp; video"/>
    <x v="4"/>
  </r>
  <r>
    <n v="17412"/>
    <x v="0"/>
    <s v="US"/>
    <s v="USD"/>
    <n v="1336062672"/>
    <n v="1332174672"/>
    <b v="0"/>
    <n v="149"/>
    <b v="1"/>
    <s v="film &amp; video/documentary"/>
    <n v="116.08"/>
    <n v="116.85906040268456"/>
    <s v="film &amp; video"/>
    <x v="4"/>
  </r>
  <r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x v="4"/>
  </r>
  <r>
    <n v="26182.5"/>
    <x v="0"/>
    <s v="US"/>
    <s v="USD"/>
    <n v="1343624400"/>
    <n v="1340642717"/>
    <b v="0"/>
    <n v="251"/>
    <b v="1"/>
    <s v="film &amp; video/documentary"/>
    <n v="104.73"/>
    <n v="104.31274900398407"/>
    <s v="film &amp; video"/>
    <x v="4"/>
  </r>
  <r>
    <n v="1535"/>
    <x v="0"/>
    <s v="US"/>
    <s v="USD"/>
    <n v="1346950900"/>
    <n v="1345741300"/>
    <b v="0"/>
    <n v="22"/>
    <b v="1"/>
    <s v="film &amp; video/documentary"/>
    <n v="255.83333333333334"/>
    <n v="69.772727272727266"/>
    <s v="film &amp; video"/>
    <x v="4"/>
  </r>
  <r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x v="4"/>
  </r>
  <r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x v="4"/>
  </r>
  <r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81316"/>
    <x v="0"/>
    <s v="US"/>
    <s v="USD"/>
    <n v="1439618400"/>
    <n v="1436976858"/>
    <b v="0"/>
    <n v="562"/>
    <b v="1"/>
    <s v="film &amp; video/documentary"/>
    <n v="213.98947368421054"/>
    <n v="144.69039145907473"/>
    <s v="film &amp; video"/>
    <x v="4"/>
  </r>
  <r>
    <n v="6308"/>
    <x v="0"/>
    <s v="US"/>
    <s v="USD"/>
    <n v="1469670580"/>
    <n v="1467078580"/>
    <b v="0"/>
    <n v="71"/>
    <b v="1"/>
    <s v="film &amp; video/documentary"/>
    <n v="126.16"/>
    <n v="88.845070422535215"/>
    <s v="film &amp; video"/>
    <x v="4"/>
  </r>
  <r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x v="4"/>
  </r>
  <r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x v="4"/>
  </r>
  <r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x v="4"/>
  </r>
  <r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x v="4"/>
  </r>
  <r>
    <n v="10804.45"/>
    <x v="0"/>
    <s v="US"/>
    <s v="USD"/>
    <n v="1335562320"/>
    <n v="1332452960"/>
    <b v="0"/>
    <n v="184"/>
    <b v="1"/>
    <s v="film &amp; video/documentary"/>
    <n v="108.0445"/>
    <n v="58.719836956521746"/>
    <s v="film &amp; video"/>
    <x v="4"/>
  </r>
  <r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9387"/>
    <x v="0"/>
    <s v="US"/>
    <s v="USD"/>
    <n v="1430334126"/>
    <n v="1426446126"/>
    <b v="0"/>
    <n v="67"/>
    <b v="1"/>
    <s v="film &amp; video/documentary"/>
    <n v="125.16"/>
    <n v="140.1044776119403"/>
    <s v="film &amp; video"/>
    <x v="4"/>
  </r>
  <r>
    <n v="21361"/>
    <x v="0"/>
    <s v="GB"/>
    <s v="GBP"/>
    <n v="1481716800"/>
    <n v="1479070867"/>
    <b v="0"/>
    <n v="95"/>
    <b v="1"/>
    <s v="film &amp; video/documentary"/>
    <n v="106.80500000000001"/>
    <n v="224.85263157894738"/>
    <s v="film &amp; video"/>
    <x v="4"/>
  </r>
  <r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x v="4"/>
  </r>
  <r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x v="4"/>
  </r>
  <r>
    <n v="5263"/>
    <x v="0"/>
    <s v="US"/>
    <s v="USD"/>
    <n v="1312960080"/>
    <n v="1308900441"/>
    <b v="0"/>
    <n v="70"/>
    <b v="1"/>
    <s v="film &amp; video/documentary"/>
    <n v="105.26"/>
    <n v="75.185714285714283"/>
    <s v="film &amp; video"/>
    <x v="4"/>
  </r>
  <r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x v="4"/>
  </r>
  <r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2031"/>
    <x v="0"/>
    <s v="US"/>
    <s v="USD"/>
    <n v="1321739650"/>
    <n v="1316552050"/>
    <b v="0"/>
    <n v="22"/>
    <b v="1"/>
    <s v="film &amp; video/documentary"/>
    <n v="101.55"/>
    <n v="92.318181818181813"/>
    <s v="film &amp; video"/>
    <x v="4"/>
  </r>
  <r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x v="4"/>
  </r>
  <r>
    <n v="1283"/>
    <x v="0"/>
    <s v="CA"/>
    <s v="CAD"/>
    <n v="1434670397"/>
    <n v="1429486397"/>
    <b v="0"/>
    <n v="7"/>
    <b v="1"/>
    <s v="film &amp; video/documentary"/>
    <n v="128.30000000000001"/>
    <n v="183.28571428571428"/>
    <s v="film &amp; video"/>
    <x v="4"/>
  </r>
  <r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x v="4"/>
  </r>
  <r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x v="4"/>
  </r>
  <r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1202.17"/>
    <x v="0"/>
    <s v="US"/>
    <s v="USD"/>
    <n v="1391851831"/>
    <n v="1389259831"/>
    <b v="0"/>
    <n v="25"/>
    <b v="1"/>
    <s v="film &amp; video/documentary"/>
    <n v="120.217"/>
    <n v="48.086800000000004"/>
    <s v="film &amp; video"/>
    <x v="4"/>
  </r>
  <r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x v="4"/>
  </r>
  <r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x v="4"/>
  </r>
  <r>
    <n v="14.5"/>
    <x v="2"/>
    <s v="US"/>
    <s v="USD"/>
    <n v="1394772031"/>
    <n v="1392183631"/>
    <b v="0"/>
    <n v="3"/>
    <b v="0"/>
    <s v="film &amp; video/animation"/>
    <n v="0.43939393939393939"/>
    <n v="4.833333333333333"/>
    <s v="film &amp; video"/>
    <x v="5"/>
  </r>
  <r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x v="5"/>
  </r>
  <r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203.9"/>
    <x v="2"/>
    <s v="US"/>
    <s v="USD"/>
    <n v="1332748899"/>
    <n v="1327568499"/>
    <b v="0"/>
    <n v="5"/>
    <b v="0"/>
    <s v="film &amp; video/animation"/>
    <n v="6.7966666666666669"/>
    <n v="40.78"/>
    <s v="film &amp; video"/>
    <x v="5"/>
  </r>
  <r>
    <n v="6"/>
    <x v="2"/>
    <s v="US"/>
    <s v="USD"/>
    <n v="1448660404"/>
    <n v="1443472804"/>
    <b v="0"/>
    <n v="2"/>
    <b v="0"/>
    <s v="film &amp; video/animation"/>
    <n v="1.2E-2"/>
    <n v="3"/>
    <s v="film &amp; video"/>
    <x v="5"/>
  </r>
  <r>
    <n v="133"/>
    <x v="2"/>
    <s v="US"/>
    <s v="USD"/>
    <n v="1456851914"/>
    <n v="1454259914"/>
    <b v="0"/>
    <n v="8"/>
    <b v="0"/>
    <s v="film &amp; video/animation"/>
    <n v="1.33"/>
    <n v="16.625"/>
    <s v="film &amp; video"/>
    <x v="5"/>
  </r>
  <r>
    <n v="0"/>
    <x v="2"/>
    <s v="US"/>
    <s v="USD"/>
    <n v="1445540340"/>
    <n v="1444340940"/>
    <b v="0"/>
    <n v="0"/>
    <b v="0"/>
    <s v="film &amp; video/animation"/>
    <n v="0"/>
    <s v="No Backers"/>
    <s v="film &amp; video"/>
    <x v="5"/>
  </r>
  <r>
    <n v="676"/>
    <x v="2"/>
    <s v="US"/>
    <s v="USD"/>
    <n v="1402956000"/>
    <n v="1400523845"/>
    <b v="0"/>
    <n v="13"/>
    <b v="0"/>
    <s v="film &amp; video/animation"/>
    <n v="5.6333333333333337"/>
    <n v="52"/>
    <s v="film &amp; video"/>
    <x v="5"/>
  </r>
  <r>
    <n v="0"/>
    <x v="2"/>
    <s v="US"/>
    <s v="USD"/>
    <n v="1259297940"/>
    <n v="1252964282"/>
    <b v="0"/>
    <n v="0"/>
    <b v="0"/>
    <s v="film &amp; video/animation"/>
    <n v="0"/>
    <s v="No Backers"/>
    <s v="film &amp; video"/>
    <x v="5"/>
  </r>
  <r>
    <n v="24"/>
    <x v="2"/>
    <s v="US"/>
    <s v="USD"/>
    <n v="1378866867"/>
    <n v="1377570867"/>
    <b v="0"/>
    <n v="5"/>
    <b v="0"/>
    <s v="film &amp; video/animation"/>
    <n v="2.4"/>
    <n v="4.8"/>
    <s v="film &amp; video"/>
    <x v="5"/>
  </r>
  <r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x v="5"/>
  </r>
  <r>
    <n v="570"/>
    <x v="2"/>
    <s v="US"/>
    <s v="USD"/>
    <n v="1445448381"/>
    <n v="1440264381"/>
    <b v="0"/>
    <n v="8"/>
    <b v="0"/>
    <s v="film &amp; video/animation"/>
    <n v="9.5"/>
    <n v="71.25"/>
    <s v="film &amp; video"/>
    <x v="5"/>
  </r>
  <r>
    <n v="0"/>
    <x v="2"/>
    <s v="US"/>
    <s v="USD"/>
    <n v="1444576022"/>
    <n v="1439392022"/>
    <b v="0"/>
    <n v="0"/>
    <b v="0"/>
    <s v="film &amp; video/animation"/>
    <n v="0"/>
    <s v="No Backers"/>
    <s v="film &amp; video"/>
    <x v="5"/>
  </r>
  <r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</r>
  <r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x v="5"/>
  </r>
  <r>
    <n v="0"/>
    <x v="2"/>
    <s v="US"/>
    <s v="USD"/>
    <n v="1375260113"/>
    <n v="1372668113"/>
    <b v="0"/>
    <n v="0"/>
    <b v="0"/>
    <s v="film &amp; video/animation"/>
    <n v="0"/>
    <s v="No Backers"/>
    <s v="film &amp; video"/>
    <x v="5"/>
  </r>
  <r>
    <n v="0"/>
    <x v="2"/>
    <s v="CA"/>
    <s v="CAD"/>
    <n v="1475912326"/>
    <n v="1470728326"/>
    <b v="0"/>
    <n v="0"/>
    <b v="0"/>
    <s v="film &amp; video/animation"/>
    <n v="0"/>
    <s v="No Backers"/>
    <s v="film &amp; video"/>
    <x v="5"/>
  </r>
  <r>
    <n v="1876"/>
    <x v="2"/>
    <s v="US"/>
    <s v="USD"/>
    <n v="1447830958"/>
    <n v="1445235358"/>
    <b v="0"/>
    <n v="11"/>
    <b v="0"/>
    <s v="film &amp; video/animation"/>
    <n v="9.3800000000000008"/>
    <n v="170.54545454545453"/>
    <s v="film &amp; video"/>
    <x v="5"/>
  </r>
  <r>
    <n v="0"/>
    <x v="2"/>
    <s v="US"/>
    <s v="USD"/>
    <n v="1413569818"/>
    <n v="1412705818"/>
    <b v="0"/>
    <n v="0"/>
    <b v="0"/>
    <s v="film &amp; video/animation"/>
    <n v="0"/>
    <s v="No Backers"/>
    <s v="film &amp; video"/>
    <x v="5"/>
  </r>
  <r>
    <n v="5"/>
    <x v="2"/>
    <s v="US"/>
    <s v="USD"/>
    <n v="1458859153"/>
    <n v="1456270753"/>
    <b v="0"/>
    <n v="1"/>
    <b v="0"/>
    <s v="film &amp; video/animation"/>
    <n v="0.1"/>
    <n v="5"/>
    <s v="film &amp; video"/>
    <x v="5"/>
  </r>
  <r>
    <n v="0"/>
    <x v="2"/>
    <s v="GB"/>
    <s v="GBP"/>
    <n v="1383418996"/>
    <n v="1380826996"/>
    <b v="0"/>
    <n v="0"/>
    <b v="0"/>
    <s v="film &amp; video/animation"/>
    <n v="0"/>
    <s v="No Backers"/>
    <s v="film &amp; video"/>
    <x v="5"/>
  </r>
  <r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10"/>
    <x v="2"/>
    <s v="CA"/>
    <s v="CAD"/>
    <n v="1391991701"/>
    <n v="1389399701"/>
    <b v="0"/>
    <n v="2"/>
    <b v="0"/>
    <s v="film &amp; video/animation"/>
    <n v="0.1"/>
    <n v="5"/>
    <s v="film &amp; video"/>
    <x v="5"/>
  </r>
  <r>
    <n v="50"/>
    <x v="2"/>
    <s v="US"/>
    <s v="USD"/>
    <n v="1329342361"/>
    <n v="1324158361"/>
    <b v="0"/>
    <n v="1"/>
    <b v="0"/>
    <s v="film &amp; video/animation"/>
    <n v="5"/>
    <n v="50"/>
    <s v="film &amp; video"/>
    <x v="5"/>
  </r>
  <r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x v="5"/>
  </r>
  <r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x v="5"/>
  </r>
  <r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x v="5"/>
  </r>
  <r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45"/>
    <x v="2"/>
    <s v="GB"/>
    <s v="GBP"/>
    <n v="1382017085"/>
    <n v="1379425085"/>
    <b v="0"/>
    <n v="5"/>
    <b v="0"/>
    <s v="film &amp; video/animation"/>
    <n v="2.25"/>
    <n v="9"/>
    <s v="film &amp; video"/>
    <x v="5"/>
  </r>
  <r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0"/>
    <x v="2"/>
    <s v="US"/>
    <s v="USD"/>
    <n v="1390669791"/>
    <n v="1388077791"/>
    <b v="0"/>
    <n v="0"/>
    <b v="0"/>
    <s v="film &amp; video/animation"/>
    <n v="0"/>
    <s v="No Backers"/>
    <s v="film &amp; video"/>
    <x v="5"/>
  </r>
  <r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</r>
  <r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x v="5"/>
  </r>
  <r>
    <n v="82"/>
    <x v="2"/>
    <s v="US"/>
    <s v="USD"/>
    <n v="1417007640"/>
    <n v="1414343571"/>
    <b v="0"/>
    <n v="5"/>
    <b v="0"/>
    <s v="film &amp; video/animation"/>
    <n v="0.82"/>
    <n v="16.399999999999999"/>
    <s v="film &amp; video"/>
    <x v="5"/>
  </r>
  <r>
    <n v="45"/>
    <x v="2"/>
    <s v="US"/>
    <s v="USD"/>
    <n v="1334622660"/>
    <n v="1330733022"/>
    <b v="0"/>
    <n v="2"/>
    <b v="0"/>
    <s v="film &amp; video/animation"/>
    <n v="6.9230769230769235E-2"/>
    <n v="22.5"/>
    <s v="film &amp; video"/>
    <x v="5"/>
  </r>
  <r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0"/>
    <x v="2"/>
    <s v="CA"/>
    <s v="CAD"/>
    <n v="1408213512"/>
    <n v="1405621512"/>
    <b v="0"/>
    <n v="0"/>
    <b v="0"/>
    <s v="film &amp; video/animation"/>
    <n v="0"/>
    <s v="No Backers"/>
    <s v="film &amp; video"/>
    <x v="5"/>
  </r>
  <r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x v="5"/>
  </r>
  <r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x v="5"/>
  </r>
  <r>
    <n v="0"/>
    <x v="2"/>
    <s v="GB"/>
    <s v="GBP"/>
    <n v="1370204367"/>
    <n v="1368476367"/>
    <b v="0"/>
    <n v="0"/>
    <b v="0"/>
    <s v="film &amp; video/animation"/>
    <n v="0"/>
    <s v="No Backers"/>
    <s v="film &amp; video"/>
    <x v="5"/>
  </r>
  <r>
    <n v="0"/>
    <x v="2"/>
    <s v="US"/>
    <s v="USD"/>
    <n v="1312945341"/>
    <n v="1307761341"/>
    <b v="0"/>
    <n v="0"/>
    <b v="0"/>
    <s v="film &amp; video/animation"/>
    <n v="0"/>
    <s v="No Backers"/>
    <s v="film &amp; video"/>
    <x v="5"/>
  </r>
  <r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x v="5"/>
  </r>
  <r>
    <n v="138"/>
    <x v="2"/>
    <s v="US"/>
    <s v="USD"/>
    <n v="1403837574"/>
    <n v="1402455174"/>
    <b v="0"/>
    <n v="8"/>
    <b v="0"/>
    <s v="film &amp; video/animation"/>
    <n v="26.953125"/>
    <n v="17.25"/>
    <s v="film &amp; video"/>
    <x v="5"/>
  </r>
  <r>
    <n v="76"/>
    <x v="2"/>
    <s v="US"/>
    <s v="USD"/>
    <n v="1347057464"/>
    <n v="1344465464"/>
    <b v="0"/>
    <n v="5"/>
    <b v="0"/>
    <s v="film &amp; video/animation"/>
    <n v="0.76"/>
    <n v="15.2"/>
    <s v="film &amp; video"/>
    <x v="5"/>
  </r>
  <r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0"/>
    <x v="2"/>
    <s v="US"/>
    <s v="USD"/>
    <n v="1341978665"/>
    <n v="1336795283"/>
    <b v="0"/>
    <n v="0"/>
    <b v="0"/>
    <s v="film &amp; video/animation"/>
    <n v="0"/>
    <s v="No Backers"/>
    <s v="film &amp; video"/>
    <x v="5"/>
  </r>
  <r>
    <n v="0"/>
    <x v="2"/>
    <s v="GB"/>
    <s v="GBP"/>
    <n v="1409960724"/>
    <n v="1404776724"/>
    <b v="0"/>
    <n v="0"/>
    <b v="0"/>
    <s v="film &amp; video/animation"/>
    <n v="0"/>
    <s v="No Backers"/>
    <s v="film &amp; video"/>
    <x v="5"/>
  </r>
  <r>
    <n v="51"/>
    <x v="2"/>
    <s v="US"/>
    <s v="USD"/>
    <n v="1389844800"/>
    <n v="1385524889"/>
    <b v="0"/>
    <n v="2"/>
    <b v="0"/>
    <s v="film &amp; video/animation"/>
    <n v="1.02"/>
    <n v="25.5"/>
    <s v="film &amp; video"/>
    <x v="5"/>
  </r>
  <r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141"/>
    <x v="2"/>
    <s v="US"/>
    <s v="USD"/>
    <n v="1408831718"/>
    <n v="1406239718"/>
    <b v="0"/>
    <n v="5"/>
    <b v="0"/>
    <s v="film &amp; video/animation"/>
    <n v="17.625"/>
    <n v="28.2"/>
    <s v="film &amp; video"/>
    <x v="5"/>
  </r>
  <r>
    <n v="861"/>
    <x v="2"/>
    <s v="US"/>
    <s v="USD"/>
    <n v="1410972319"/>
    <n v="1408380319"/>
    <b v="0"/>
    <n v="14"/>
    <b v="0"/>
    <s v="film &amp; video/animation"/>
    <n v="2.87"/>
    <n v="61.5"/>
    <s v="film &amp; video"/>
    <x v="5"/>
  </r>
  <r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x v="5"/>
  </r>
  <r>
    <n v="0"/>
    <x v="2"/>
    <s v="US"/>
    <s v="USD"/>
    <n v="1430877843"/>
    <n v="1428285843"/>
    <b v="0"/>
    <n v="0"/>
    <b v="0"/>
    <s v="film &amp; video/animation"/>
    <n v="0"/>
    <s v="No Backers"/>
    <s v="film &amp; video"/>
    <x v="5"/>
  </r>
  <r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0"/>
    <x v="2"/>
    <s v="US"/>
    <s v="USD"/>
    <n v="1337371334"/>
    <n v="1332187334"/>
    <b v="0"/>
    <n v="0"/>
    <b v="0"/>
    <s v="film &amp; video/animation"/>
    <n v="0"/>
    <s v="No Backers"/>
    <s v="film &amp; video"/>
    <x v="5"/>
  </r>
  <r>
    <n v="0"/>
    <x v="2"/>
    <s v="US"/>
    <s v="USD"/>
    <n v="1427921509"/>
    <n v="1425333109"/>
    <b v="0"/>
    <n v="0"/>
    <b v="0"/>
    <s v="film &amp; video/animation"/>
    <n v="0"/>
    <s v="No Backers"/>
    <s v="film &amp; video"/>
    <x v="5"/>
  </r>
  <r>
    <n v="4884"/>
    <x v="2"/>
    <s v="US"/>
    <s v="USD"/>
    <n v="1416566835"/>
    <n v="1411379235"/>
    <b v="0"/>
    <n v="55"/>
    <b v="0"/>
    <s v="film &amp; video/animation"/>
    <n v="32.56"/>
    <n v="88.8"/>
    <s v="film &amp; video"/>
    <x v="5"/>
  </r>
  <r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x v="5"/>
  </r>
  <r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x v="5"/>
  </r>
  <r>
    <n v="10"/>
    <x v="2"/>
    <s v="US"/>
    <s v="USD"/>
    <n v="1460644440"/>
    <n v="1458336690"/>
    <b v="0"/>
    <n v="1"/>
    <b v="0"/>
    <s v="film &amp; video/animation"/>
    <n v="0.1"/>
    <n v="10"/>
    <s v="film &amp; video"/>
    <x v="5"/>
  </r>
  <r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x v="5"/>
  </r>
  <r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x v="5"/>
  </r>
  <r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x v="5"/>
  </r>
  <r>
    <n v="0"/>
    <x v="2"/>
    <s v="CA"/>
    <s v="CAD"/>
    <n v="1482678994"/>
    <n v="1477491394"/>
    <b v="0"/>
    <n v="0"/>
    <b v="0"/>
    <s v="film &amp; video/animation"/>
    <n v="0"/>
    <s v="No Backers"/>
    <s v="film &amp; video"/>
    <x v="5"/>
  </r>
  <r>
    <n v="0"/>
    <x v="2"/>
    <s v="US"/>
    <s v="USD"/>
    <n v="1483924700"/>
    <n v="1481332700"/>
    <b v="0"/>
    <n v="0"/>
    <b v="0"/>
    <s v="film &amp; video/animation"/>
    <n v="0"/>
    <s v="No Backers"/>
    <s v="film &amp; video"/>
    <x v="5"/>
  </r>
  <r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0"/>
    <x v="2"/>
    <s v="US"/>
    <s v="USD"/>
    <n v="1345677285"/>
    <n v="1343085285"/>
    <b v="0"/>
    <n v="0"/>
    <b v="0"/>
    <s v="film &amp; video/animation"/>
    <n v="0"/>
    <s v="No Backers"/>
    <s v="film &amp; video"/>
    <x v="5"/>
  </r>
  <r>
    <n v="0"/>
    <x v="2"/>
    <s v="US"/>
    <s v="USD"/>
    <n v="1453937699"/>
    <n v="1451345699"/>
    <b v="0"/>
    <n v="0"/>
    <b v="0"/>
    <s v="film &amp; video/animation"/>
    <n v="0"/>
    <s v="No Backers"/>
    <s v="film &amp; video"/>
    <x v="5"/>
  </r>
  <r>
    <n v="0"/>
    <x v="2"/>
    <s v="SE"/>
    <s v="SEK"/>
    <n v="1476319830"/>
    <n v="1471135830"/>
    <b v="0"/>
    <n v="0"/>
    <b v="0"/>
    <s v="film &amp; video/animation"/>
    <n v="0"/>
    <s v="No Backers"/>
    <s v="film &amp; video"/>
    <x v="5"/>
  </r>
  <r>
    <n v="0"/>
    <x v="2"/>
    <s v="GB"/>
    <s v="GBP"/>
    <n v="1432142738"/>
    <n v="1429550738"/>
    <b v="0"/>
    <n v="0"/>
    <b v="0"/>
    <s v="film &amp; video/animation"/>
    <n v="0"/>
    <s v="No Backers"/>
    <s v="film &amp; video"/>
    <x v="5"/>
  </r>
  <r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x v="5"/>
  </r>
  <r>
    <n v="0"/>
    <x v="2"/>
    <s v="US"/>
    <s v="USD"/>
    <n v="1437076305"/>
    <n v="1434484305"/>
    <b v="0"/>
    <n v="0"/>
    <b v="0"/>
    <s v="film &amp; video/animation"/>
    <n v="0"/>
    <s v="No Backers"/>
    <s v="film &amp; video"/>
    <x v="5"/>
  </r>
  <r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x v="5"/>
  </r>
  <r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x v="5"/>
  </r>
  <r>
    <n v="2994"/>
    <x v="2"/>
    <s v="US"/>
    <s v="USD"/>
    <n v="1324664249"/>
    <n v="1321035449"/>
    <b v="0"/>
    <n v="22"/>
    <b v="0"/>
    <s v="film &amp; video/animation"/>
    <n v="4.5985132395404555"/>
    <n v="136.09090909090909"/>
    <s v="film &amp; video"/>
    <x v="5"/>
  </r>
  <r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215"/>
    <x v="2"/>
    <s v="US"/>
    <s v="USD"/>
    <n v="1273356960"/>
    <n v="1268255751"/>
    <b v="0"/>
    <n v="4"/>
    <b v="0"/>
    <s v="film &amp; video/animation"/>
    <n v="3.3076923076923075"/>
    <n v="53.75"/>
    <s v="film &amp; video"/>
    <x v="5"/>
  </r>
  <r>
    <n v="0"/>
    <x v="2"/>
    <s v="US"/>
    <s v="USD"/>
    <n v="1310189851"/>
    <n v="1307597851"/>
    <b v="0"/>
    <n v="0"/>
    <b v="0"/>
    <s v="film &amp; video/animation"/>
    <n v="0"/>
    <s v="No Backers"/>
    <s v="film &amp; video"/>
    <x v="5"/>
  </r>
  <r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x v="5"/>
  </r>
  <r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x v="5"/>
  </r>
  <r>
    <n v="52"/>
    <x v="2"/>
    <s v="US"/>
    <s v="USD"/>
    <n v="1451010086"/>
    <n v="1447122086"/>
    <b v="0"/>
    <n v="14"/>
    <b v="0"/>
    <s v="film &amp; video/animation"/>
    <n v="0.43333333333333335"/>
    <n v="3.7142857142857144"/>
    <s v="film &amp; video"/>
    <x v="5"/>
  </r>
  <r>
    <n v="250"/>
    <x v="2"/>
    <s v="US"/>
    <s v="USD"/>
    <n v="1376140520"/>
    <n v="1373548520"/>
    <b v="0"/>
    <n v="1"/>
    <b v="0"/>
    <s v="film &amp; video/animation"/>
    <n v="0.125"/>
    <n v="250"/>
    <s v="film &amp; video"/>
    <x v="5"/>
  </r>
  <r>
    <n v="640"/>
    <x v="2"/>
    <s v="US"/>
    <s v="USD"/>
    <n v="1350687657"/>
    <n v="1346799657"/>
    <b v="0"/>
    <n v="10"/>
    <b v="0"/>
    <s v="film &amp; video/animation"/>
    <n v="3.2"/>
    <n v="64"/>
    <s v="film &amp; video"/>
    <x v="5"/>
  </r>
  <r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x v="5"/>
  </r>
  <r>
    <n v="10"/>
    <x v="2"/>
    <s v="GB"/>
    <s v="GBP"/>
    <n v="1435504170"/>
    <n v="1432912170"/>
    <b v="0"/>
    <n v="1"/>
    <b v="0"/>
    <s v="film &amp; video/animation"/>
    <n v="0.2"/>
    <n v="10"/>
    <s v="film &amp; video"/>
    <x v="5"/>
  </r>
  <r>
    <n v="0"/>
    <x v="2"/>
    <s v="US"/>
    <s v="USD"/>
    <n v="1456805639"/>
    <n v="1454213639"/>
    <b v="0"/>
    <n v="0"/>
    <b v="0"/>
    <s v="film &amp; video/animation"/>
    <n v="0"/>
    <s v="No Backers"/>
    <s v="film &amp; video"/>
    <x v="5"/>
  </r>
  <r>
    <n v="150"/>
    <x v="2"/>
    <s v="US"/>
    <s v="USD"/>
    <n v="1365228982"/>
    <n v="1362640582"/>
    <b v="0"/>
    <n v="5"/>
    <b v="0"/>
    <s v="film &amp; video/animation"/>
    <n v="3"/>
    <n v="30"/>
    <s v="film &amp; video"/>
    <x v="5"/>
  </r>
  <r>
    <n v="11"/>
    <x v="2"/>
    <s v="US"/>
    <s v="USD"/>
    <n v="1479667727"/>
    <n v="1475776127"/>
    <b v="0"/>
    <n v="2"/>
    <b v="0"/>
    <s v="film &amp; video/animation"/>
    <n v="0.13750000000000001"/>
    <n v="5.5"/>
    <s v="film &amp; video"/>
    <x v="5"/>
  </r>
  <r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0"/>
    <x v="2"/>
    <s v="GB"/>
    <s v="GBP"/>
    <n v="1432752080"/>
    <n v="1427568080"/>
    <b v="0"/>
    <n v="0"/>
    <b v="0"/>
    <s v="film &amp; video/animation"/>
    <n v="0"/>
    <s v="No Backers"/>
    <s v="film &amp; video"/>
    <x v="5"/>
  </r>
  <r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0"/>
    <x v="2"/>
    <s v="US"/>
    <s v="USD"/>
    <n v="1441550760"/>
    <n v="1438958824"/>
    <b v="0"/>
    <n v="0"/>
    <b v="0"/>
    <s v="film &amp; video/animation"/>
    <n v="0"/>
    <s v="No Backers"/>
    <s v="film &amp; video"/>
    <x v="5"/>
  </r>
  <r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105"/>
    <x v="0"/>
    <s v="GB"/>
    <s v="GBP"/>
    <n v="1449766261"/>
    <n v="1447174261"/>
    <b v="0"/>
    <n v="34"/>
    <b v="1"/>
    <s v="theater/plays"/>
    <n v="102.1"/>
    <n v="150.14705882352942"/>
    <s v="theater"/>
    <x v="6"/>
  </r>
  <r>
    <n v="5232"/>
    <x v="0"/>
    <s v="US"/>
    <s v="USD"/>
    <n v="1477976340"/>
    <n v="1475460819"/>
    <b v="0"/>
    <n v="56"/>
    <b v="1"/>
    <s v="theater/plays"/>
    <n v="104.64"/>
    <n v="93.428571428571431"/>
    <s v="theater"/>
    <x v="6"/>
  </r>
  <r>
    <n v="3440"/>
    <x v="0"/>
    <s v="US"/>
    <s v="USD"/>
    <n v="1458518325"/>
    <n v="1456793925"/>
    <b v="0"/>
    <n v="31"/>
    <b v="1"/>
    <s v="theater/plays"/>
    <n v="114.66666666666667"/>
    <n v="110.96774193548387"/>
    <s v="theater"/>
    <x v="6"/>
  </r>
  <r>
    <n v="6030"/>
    <x v="0"/>
    <s v="US"/>
    <s v="USD"/>
    <n v="1442805076"/>
    <n v="1440213076"/>
    <b v="0"/>
    <n v="84"/>
    <b v="1"/>
    <s v="theater/plays"/>
    <n v="120.6"/>
    <n v="71.785714285714292"/>
    <s v="theater"/>
    <x v="6"/>
  </r>
  <r>
    <n v="3803.55"/>
    <x v="0"/>
    <s v="GB"/>
    <s v="GBP"/>
    <n v="1464801169"/>
    <n v="1462209169"/>
    <b v="0"/>
    <n v="130"/>
    <b v="1"/>
    <s v="theater/plays"/>
    <n v="108.67285714285714"/>
    <n v="29.258076923076924"/>
    <s v="theater"/>
    <x v="6"/>
  </r>
  <r>
    <n v="12000"/>
    <x v="0"/>
    <s v="US"/>
    <s v="USD"/>
    <n v="1410601041"/>
    <n v="1406713041"/>
    <b v="0"/>
    <n v="12"/>
    <b v="1"/>
    <s v="theater/plays"/>
    <n v="100"/>
    <n v="1000"/>
    <s v="theater"/>
    <x v="6"/>
  </r>
  <r>
    <n v="1710"/>
    <x v="0"/>
    <s v="GB"/>
    <s v="GBP"/>
    <n v="1438966800"/>
    <n v="1436278344"/>
    <b v="0"/>
    <n v="23"/>
    <b v="1"/>
    <s v="theater/plays"/>
    <n v="114"/>
    <n v="74.347826086956516"/>
    <s v="theater"/>
    <x v="6"/>
  </r>
  <r>
    <n v="10085"/>
    <x v="0"/>
    <s v="US"/>
    <s v="USD"/>
    <n v="1487347500"/>
    <n v="1484715366"/>
    <b v="0"/>
    <n v="158"/>
    <b v="1"/>
    <s v="theater/plays"/>
    <n v="100.85"/>
    <n v="63.829113924050631"/>
    <s v="theater"/>
    <x v="6"/>
  </r>
  <r>
    <n v="1330"/>
    <x v="0"/>
    <s v="US"/>
    <s v="USD"/>
    <n v="1434921600"/>
    <n v="1433109907"/>
    <b v="0"/>
    <n v="30"/>
    <b v="1"/>
    <s v="theater/plays"/>
    <n v="115.65217391304348"/>
    <n v="44.333333333333336"/>
    <s v="theater"/>
    <x v="6"/>
  </r>
  <r>
    <n v="1565"/>
    <x v="0"/>
    <s v="CA"/>
    <s v="CAD"/>
    <n v="1484110800"/>
    <n v="1482281094"/>
    <b v="0"/>
    <n v="18"/>
    <b v="1"/>
    <s v="theater/plays"/>
    <n v="130.41666666666666"/>
    <n v="86.944444444444443"/>
    <s v="theater"/>
    <x v="6"/>
  </r>
  <r>
    <n v="3670"/>
    <x v="0"/>
    <s v="US"/>
    <s v="USD"/>
    <n v="1435111200"/>
    <n v="1433254268"/>
    <b v="0"/>
    <n v="29"/>
    <b v="1"/>
    <s v="theater/plays"/>
    <n v="107.7826725403818"/>
    <n v="126.55172413793103"/>
    <s v="theater"/>
    <x v="6"/>
  </r>
  <r>
    <n v="4000"/>
    <x v="0"/>
    <s v="US"/>
    <s v="USD"/>
    <n v="1481957940"/>
    <n v="1478050429"/>
    <b v="0"/>
    <n v="31"/>
    <b v="1"/>
    <s v="theater/plays"/>
    <n v="100"/>
    <n v="129.03225806451613"/>
    <s v="theater"/>
    <x v="6"/>
  </r>
  <r>
    <n v="12325"/>
    <x v="0"/>
    <s v="US"/>
    <s v="USD"/>
    <n v="1463098208"/>
    <n v="1460506208"/>
    <b v="0"/>
    <n v="173"/>
    <b v="1"/>
    <s v="theater/plays"/>
    <n v="123.25"/>
    <n v="71.242774566473983"/>
    <s v="theater"/>
    <x v="6"/>
  </r>
  <r>
    <n v="2004"/>
    <x v="0"/>
    <s v="GB"/>
    <s v="GBP"/>
    <n v="1463394365"/>
    <n v="1461320765"/>
    <b v="0"/>
    <n v="17"/>
    <b v="1"/>
    <s v="theater/plays"/>
    <n v="100.2"/>
    <n v="117.88235294117646"/>
    <s v="theater"/>
    <x v="6"/>
  </r>
  <r>
    <n v="15700"/>
    <x v="0"/>
    <s v="NO"/>
    <s v="NOK"/>
    <n v="1446418800"/>
    <n v="1443036470"/>
    <b v="0"/>
    <n v="48"/>
    <b v="1"/>
    <s v="theater/plays"/>
    <n v="104.66666666666667"/>
    <n v="327.08333333333331"/>
    <s v="theater"/>
    <x v="6"/>
  </r>
  <r>
    <n v="2050"/>
    <x v="0"/>
    <s v="GB"/>
    <s v="GBP"/>
    <n v="1483707905"/>
    <n v="1481115905"/>
    <b v="0"/>
    <n v="59"/>
    <b v="1"/>
    <s v="theater/plays"/>
    <n v="102.5"/>
    <n v="34.745762711864408"/>
    <s v="theater"/>
    <x v="6"/>
  </r>
  <r>
    <n v="3902.5"/>
    <x v="0"/>
    <s v="GB"/>
    <s v="GBP"/>
    <n v="1438624800"/>
    <n v="1435133807"/>
    <b v="0"/>
    <n v="39"/>
    <b v="1"/>
    <s v="theater/plays"/>
    <n v="118.25757575757575"/>
    <n v="100.06410256410257"/>
    <s v="theater"/>
    <x v="6"/>
  </r>
  <r>
    <n v="2410"/>
    <x v="0"/>
    <s v="US"/>
    <s v="USD"/>
    <n v="1446665191"/>
    <n v="1444069591"/>
    <b v="0"/>
    <n v="59"/>
    <b v="1"/>
    <s v="theater/plays"/>
    <n v="120.5"/>
    <n v="40.847457627118644"/>
    <s v="theater"/>
    <x v="6"/>
  </r>
  <r>
    <n v="15121"/>
    <x v="0"/>
    <s v="US"/>
    <s v="USD"/>
    <n v="1463166263"/>
    <n v="1460574263"/>
    <b v="0"/>
    <n v="60"/>
    <b v="1"/>
    <s v="theater/plays"/>
    <n v="302.42"/>
    <n v="252.01666666666668"/>
    <s v="theater"/>
    <x v="6"/>
  </r>
  <r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x v="6"/>
  </r>
  <r>
    <n v="1"/>
    <x v="2"/>
    <s v="US"/>
    <s v="USD"/>
    <n v="1423078606"/>
    <n v="1420486606"/>
    <b v="0"/>
    <n v="1"/>
    <b v="0"/>
    <s v="technology/web"/>
    <n v="6.6666666666666671E-3"/>
    <n v="1"/>
    <s v="technology"/>
    <x v="7"/>
  </r>
  <r>
    <n v="25"/>
    <x v="2"/>
    <s v="US"/>
    <s v="USD"/>
    <n v="1446080834"/>
    <n v="1443488834"/>
    <b v="0"/>
    <n v="1"/>
    <b v="0"/>
    <s v="technology/web"/>
    <n v="0.55555555555555558"/>
    <n v="25"/>
    <s v="technology"/>
    <x v="7"/>
  </r>
  <r>
    <n v="1"/>
    <x v="2"/>
    <s v="US"/>
    <s v="USD"/>
    <n v="1462293716"/>
    <n v="1457113316"/>
    <b v="0"/>
    <n v="1"/>
    <b v="0"/>
    <s v="technology/web"/>
    <n v="4.0000000000000002E-4"/>
    <n v="1"/>
    <s v="technology"/>
    <x v="7"/>
  </r>
  <r>
    <n v="70"/>
    <x v="2"/>
    <s v="AU"/>
    <s v="AUD"/>
    <n v="1414807962"/>
    <n v="1412215962"/>
    <b v="0"/>
    <n v="2"/>
    <b v="0"/>
    <s v="technology/web"/>
    <n v="0.31818181818181818"/>
    <n v="35"/>
    <s v="technology"/>
    <x v="7"/>
  </r>
  <r>
    <n v="6"/>
    <x v="2"/>
    <s v="US"/>
    <s v="USD"/>
    <n v="1467647160"/>
    <n v="1465055160"/>
    <b v="0"/>
    <n v="2"/>
    <b v="0"/>
    <s v="technology/web"/>
    <n v="1.2"/>
    <n v="3"/>
    <s v="technology"/>
    <x v="7"/>
  </r>
  <r>
    <n v="13692"/>
    <x v="2"/>
    <s v="FR"/>
    <s v="EUR"/>
    <n v="1447600389"/>
    <n v="1444140789"/>
    <b v="0"/>
    <n v="34"/>
    <b v="0"/>
    <s v="technology/web"/>
    <n v="27.384"/>
    <n v="402.70588235294116"/>
    <s v="technology"/>
    <x v="7"/>
  </r>
  <r>
    <n v="52"/>
    <x v="2"/>
    <s v="US"/>
    <s v="USD"/>
    <n v="1445097715"/>
    <n v="1441209715"/>
    <b v="0"/>
    <n v="2"/>
    <b v="0"/>
    <s v="technology/web"/>
    <n v="8.666666666666667E-2"/>
    <n v="26"/>
    <s v="technology"/>
    <x v="7"/>
  </r>
  <r>
    <n v="0"/>
    <x v="2"/>
    <s v="GB"/>
    <s v="GBP"/>
    <n v="1455122564"/>
    <n v="1452530564"/>
    <b v="0"/>
    <n v="0"/>
    <b v="0"/>
    <s v="technology/web"/>
    <n v="0"/>
    <s v="No Backers"/>
    <s v="technology"/>
    <x v="7"/>
  </r>
  <r>
    <n v="9"/>
    <x v="2"/>
    <s v="GB"/>
    <s v="GBP"/>
    <n v="1446154848"/>
    <n v="1443562848"/>
    <b v="0"/>
    <n v="1"/>
    <b v="0"/>
    <s v="technology/web"/>
    <n v="0.09"/>
    <n v="9"/>
    <s v="technology"/>
    <x v="7"/>
  </r>
  <r>
    <n v="68"/>
    <x v="2"/>
    <s v="GB"/>
    <s v="GBP"/>
    <n v="1436368622"/>
    <n v="1433776622"/>
    <b v="0"/>
    <n v="8"/>
    <b v="0"/>
    <s v="technology/web"/>
    <n v="2.72"/>
    <n v="8.5"/>
    <s v="technology"/>
    <x v="7"/>
  </r>
  <r>
    <n v="35"/>
    <x v="2"/>
    <s v="CA"/>
    <s v="CAD"/>
    <n v="1485838800"/>
    <n v="1484756245"/>
    <b v="0"/>
    <n v="4"/>
    <b v="0"/>
    <s v="technology/web"/>
    <n v="0.7"/>
    <n v="8.75"/>
    <s v="technology"/>
    <x v="7"/>
  </r>
  <r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x v="7"/>
  </r>
  <r>
    <n v="0"/>
    <x v="2"/>
    <s v="CA"/>
    <s v="CAD"/>
    <n v="1452350896"/>
    <n v="1447166896"/>
    <b v="0"/>
    <n v="0"/>
    <b v="0"/>
    <s v="technology/web"/>
    <n v="0"/>
    <s v="No Backers"/>
    <s v="technology"/>
    <x v="7"/>
  </r>
  <r>
    <n v="123"/>
    <x v="2"/>
    <s v="US"/>
    <s v="USD"/>
    <n v="1415988991"/>
    <n v="1413393391"/>
    <b v="0"/>
    <n v="6"/>
    <b v="0"/>
    <s v="technology/web"/>
    <n v="0.49199999999999999"/>
    <n v="20.5"/>
    <s v="technology"/>
    <x v="7"/>
  </r>
  <r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x v="7"/>
  </r>
  <r>
    <n v="0"/>
    <x v="2"/>
    <s v="GB"/>
    <s v="GBP"/>
    <n v="1465720143"/>
    <n v="1463128143"/>
    <b v="0"/>
    <n v="0"/>
    <b v="0"/>
    <s v="technology/web"/>
    <n v="0"/>
    <s v="No Backers"/>
    <s v="technology"/>
    <x v="7"/>
  </r>
  <r>
    <n v="200"/>
    <x v="2"/>
    <s v="US"/>
    <s v="USD"/>
    <n v="1452112717"/>
    <n v="1449520717"/>
    <b v="0"/>
    <n v="1"/>
    <b v="0"/>
    <s v="technology/web"/>
    <n v="2.5"/>
    <n v="200"/>
    <s v="technology"/>
    <x v="7"/>
  </r>
  <r>
    <n v="1366"/>
    <x v="2"/>
    <s v="DE"/>
    <s v="EUR"/>
    <n v="1480721803"/>
    <n v="1478126203"/>
    <b v="0"/>
    <n v="20"/>
    <b v="0"/>
    <s v="technology/web"/>
    <n v="0.91066666666666662"/>
    <n v="68.3"/>
    <s v="technology"/>
    <x v="7"/>
  </r>
  <r>
    <n v="0"/>
    <x v="2"/>
    <s v="US"/>
    <s v="USD"/>
    <n v="1427227905"/>
    <n v="1424639505"/>
    <b v="0"/>
    <n v="0"/>
    <b v="0"/>
    <s v="technology/web"/>
    <n v="0"/>
    <s v="No Backers"/>
    <s v="technology"/>
    <x v="7"/>
  </r>
  <r>
    <n v="50"/>
    <x v="2"/>
    <s v="US"/>
    <s v="USD"/>
    <n v="1449989260"/>
    <n v="1447397260"/>
    <b v="0"/>
    <n v="1"/>
    <b v="0"/>
    <s v="technology/web"/>
    <n v="2.0833333333333332E-2"/>
    <n v="50"/>
    <s v="technology"/>
    <x v="7"/>
  </r>
  <r>
    <n v="12"/>
    <x v="2"/>
    <s v="CA"/>
    <s v="CAD"/>
    <n v="1418841045"/>
    <n v="1416249045"/>
    <b v="0"/>
    <n v="3"/>
    <b v="0"/>
    <s v="technology/web"/>
    <n v="1.2E-2"/>
    <n v="4"/>
    <s v="technology"/>
    <x v="7"/>
  </r>
  <r>
    <n v="55"/>
    <x v="2"/>
    <s v="US"/>
    <s v="USD"/>
    <n v="1445874513"/>
    <n v="1442850513"/>
    <b v="0"/>
    <n v="2"/>
    <b v="0"/>
    <s v="technology/web"/>
    <n v="0.36666666666666664"/>
    <n v="27.5"/>
    <s v="technology"/>
    <x v="7"/>
  </r>
  <r>
    <n v="0"/>
    <x v="2"/>
    <s v="NL"/>
    <s v="EUR"/>
    <n v="1482052815"/>
    <n v="1479460815"/>
    <b v="0"/>
    <n v="0"/>
    <b v="0"/>
    <s v="technology/web"/>
    <n v="0"/>
    <s v="No Backers"/>
    <s v="technology"/>
    <x v="7"/>
  </r>
  <r>
    <n v="68"/>
    <x v="2"/>
    <s v="AU"/>
    <s v="AUD"/>
    <n v="1424137247"/>
    <n v="1421545247"/>
    <b v="0"/>
    <n v="2"/>
    <b v="0"/>
    <s v="technology/web"/>
    <n v="9.0666666666666673E-2"/>
    <n v="34"/>
    <s v="technology"/>
    <x v="7"/>
  </r>
  <r>
    <n v="1"/>
    <x v="2"/>
    <s v="FR"/>
    <s v="EUR"/>
    <n v="1457822275"/>
    <n v="1455230275"/>
    <b v="0"/>
    <n v="1"/>
    <b v="0"/>
    <s v="technology/web"/>
    <n v="5.5555555555555558E-3"/>
    <n v="1"/>
    <s v="technology"/>
    <x v="7"/>
  </r>
  <r>
    <n v="0"/>
    <x v="2"/>
    <s v="GB"/>
    <s v="GBP"/>
    <n v="1436554249"/>
    <n v="1433962249"/>
    <b v="0"/>
    <n v="0"/>
    <b v="0"/>
    <s v="technology/web"/>
    <n v="0"/>
    <s v="No Backers"/>
    <s v="technology"/>
    <x v="7"/>
  </r>
  <r>
    <n v="1"/>
    <x v="2"/>
    <s v="US"/>
    <s v="USD"/>
    <n v="1468513533"/>
    <n v="1465921533"/>
    <b v="0"/>
    <n v="1"/>
    <b v="0"/>
    <s v="technology/web"/>
    <n v="0.02"/>
    <n v="1"/>
    <s v="technology"/>
    <x v="7"/>
  </r>
  <r>
    <n v="0"/>
    <x v="2"/>
    <s v="US"/>
    <s v="USD"/>
    <n v="1420143194"/>
    <n v="1417551194"/>
    <b v="0"/>
    <n v="0"/>
    <b v="0"/>
    <s v="technology/web"/>
    <n v="0"/>
    <s v="No Backers"/>
    <s v="technology"/>
    <x v="7"/>
  </r>
  <r>
    <n v="245"/>
    <x v="2"/>
    <s v="NZ"/>
    <s v="NZD"/>
    <n v="1452942000"/>
    <n v="1449785223"/>
    <b v="0"/>
    <n v="5"/>
    <b v="0"/>
    <s v="technology/web"/>
    <n v="1"/>
    <n v="49"/>
    <s v="technology"/>
    <x v="7"/>
  </r>
  <r>
    <n v="20"/>
    <x v="2"/>
    <s v="CA"/>
    <s v="CAD"/>
    <n v="1451679612"/>
    <n v="1449087612"/>
    <b v="0"/>
    <n v="1"/>
    <b v="0"/>
    <s v="technology/web"/>
    <n v="0.8"/>
    <n v="20"/>
    <s v="technology"/>
    <x v="7"/>
  </r>
  <r>
    <n v="142"/>
    <x v="2"/>
    <s v="US"/>
    <s v="USD"/>
    <n v="1455822569"/>
    <n v="1453230569"/>
    <b v="0"/>
    <n v="1"/>
    <b v="0"/>
    <s v="technology/web"/>
    <n v="0.16705882352941176"/>
    <n v="142"/>
    <s v="technology"/>
    <x v="7"/>
  </r>
  <r>
    <n v="106"/>
    <x v="2"/>
    <s v="US"/>
    <s v="USD"/>
    <n v="1437969540"/>
    <n v="1436297723"/>
    <b v="0"/>
    <n v="2"/>
    <b v="0"/>
    <s v="technology/web"/>
    <n v="0.42399999999999999"/>
    <n v="53"/>
    <s v="technology"/>
    <x v="7"/>
  </r>
  <r>
    <n v="0"/>
    <x v="2"/>
    <s v="US"/>
    <s v="USD"/>
    <n v="1446660688"/>
    <n v="1444065088"/>
    <b v="0"/>
    <n v="0"/>
    <b v="0"/>
    <s v="technology/web"/>
    <n v="0"/>
    <s v="No Backers"/>
    <s v="technology"/>
    <x v="7"/>
  </r>
  <r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x v="7"/>
  </r>
  <r>
    <n v="80"/>
    <x v="2"/>
    <s v="GB"/>
    <s v="GBP"/>
    <n v="1476873507"/>
    <n v="1474281507"/>
    <b v="0"/>
    <n v="4"/>
    <b v="0"/>
    <s v="technology/web"/>
    <n v="0.7155635062611807"/>
    <n v="20"/>
    <s v="technology"/>
    <x v="7"/>
  </r>
  <r>
    <n v="259"/>
    <x v="2"/>
    <s v="DE"/>
    <s v="EUR"/>
    <n v="1434213443"/>
    <n v="1431621443"/>
    <b v="0"/>
    <n v="4"/>
    <b v="0"/>
    <s v="technology/web"/>
    <n v="0.43166666666666664"/>
    <n v="64.75"/>
    <s v="technology"/>
    <x v="7"/>
  </r>
  <r>
    <n v="1"/>
    <x v="2"/>
    <s v="US"/>
    <s v="USD"/>
    <n v="1427537952"/>
    <n v="1422357552"/>
    <b v="0"/>
    <n v="1"/>
    <b v="0"/>
    <s v="technology/web"/>
    <n v="1.25E-3"/>
    <n v="1"/>
    <s v="technology"/>
    <x v="7"/>
  </r>
  <r>
    <n v="10"/>
    <x v="2"/>
    <s v="US"/>
    <s v="USD"/>
    <n v="1463753302"/>
    <n v="1458569302"/>
    <b v="0"/>
    <n v="1"/>
    <b v="0"/>
    <s v="technology/web"/>
    <n v="0.2"/>
    <n v="10"/>
    <s v="technology"/>
    <x v="7"/>
  </r>
  <r>
    <n v="14"/>
    <x v="2"/>
    <s v="GB"/>
    <s v="GBP"/>
    <n v="1441633993"/>
    <n v="1439560393"/>
    <b v="0"/>
    <n v="7"/>
    <b v="0"/>
    <s v="technology/web"/>
    <n v="1.12E-2"/>
    <n v="2"/>
    <s v="technology"/>
    <x v="7"/>
  </r>
  <r>
    <n v="175"/>
    <x v="2"/>
    <s v="US"/>
    <s v="USD"/>
    <n v="1419539223"/>
    <n v="1416947223"/>
    <b v="0"/>
    <n v="5"/>
    <b v="0"/>
    <s v="technology/web"/>
    <n v="1.4583333333333333"/>
    <n v="35"/>
    <s v="technology"/>
    <x v="7"/>
  </r>
  <r>
    <n v="1"/>
    <x v="2"/>
    <s v="US"/>
    <s v="USD"/>
    <n v="1474580867"/>
    <n v="1471988867"/>
    <b v="0"/>
    <n v="1"/>
    <b v="0"/>
    <s v="technology/web"/>
    <n v="3.3333333333333333E-2"/>
    <n v="1"/>
    <s v="technology"/>
    <x v="7"/>
  </r>
  <r>
    <n v="0"/>
    <x v="2"/>
    <s v="US"/>
    <s v="USD"/>
    <n v="1438474704"/>
    <n v="1435882704"/>
    <b v="0"/>
    <n v="0"/>
    <b v="0"/>
    <s v="technology/web"/>
    <n v="0"/>
    <s v="No Backers"/>
    <s v="technology"/>
    <x v="7"/>
  </r>
  <r>
    <n v="0"/>
    <x v="2"/>
    <s v="US"/>
    <s v="USD"/>
    <n v="1426442400"/>
    <n v="1424454319"/>
    <b v="0"/>
    <n v="0"/>
    <b v="0"/>
    <s v="technology/web"/>
    <n v="0"/>
    <s v="No Backers"/>
    <s v="technology"/>
    <x v="7"/>
  </r>
  <r>
    <n v="1"/>
    <x v="2"/>
    <s v="US"/>
    <s v="USD"/>
    <n v="1426800687"/>
    <n v="1424212287"/>
    <b v="0"/>
    <n v="1"/>
    <b v="0"/>
    <s v="technology/web"/>
    <n v="1.1111111111111112E-2"/>
    <n v="1"/>
    <s v="technology"/>
    <x v="7"/>
  </r>
  <r>
    <n v="10"/>
    <x v="2"/>
    <s v="US"/>
    <s v="USD"/>
    <n v="1426522316"/>
    <n v="1423933916"/>
    <b v="0"/>
    <n v="2"/>
    <b v="0"/>
    <s v="technology/web"/>
    <n v="1"/>
    <n v="5"/>
    <s v="technology"/>
    <x v="7"/>
  </r>
  <r>
    <n v="0"/>
    <x v="2"/>
    <s v="GB"/>
    <s v="GBP"/>
    <n v="1448928000"/>
    <n v="1444123377"/>
    <b v="0"/>
    <n v="0"/>
    <b v="0"/>
    <s v="technology/web"/>
    <n v="0"/>
    <s v="No Backers"/>
    <s v="technology"/>
    <x v="7"/>
  </r>
  <r>
    <n v="56"/>
    <x v="2"/>
    <s v="US"/>
    <s v="USD"/>
    <n v="1424032207"/>
    <n v="1421440207"/>
    <b v="0"/>
    <n v="4"/>
    <b v="0"/>
    <s v="technology/web"/>
    <n v="0.56000000000000005"/>
    <n v="14"/>
    <s v="technology"/>
    <x v="7"/>
  </r>
  <r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x v="7"/>
  </r>
  <r>
    <n v="301"/>
    <x v="2"/>
    <s v="IT"/>
    <s v="EUR"/>
    <n v="1479410886"/>
    <n v="1474223286"/>
    <b v="0"/>
    <n v="2"/>
    <b v="0"/>
    <s v="technology/web"/>
    <n v="3.3444444444444446"/>
    <n v="150.5"/>
    <s v="technology"/>
    <x v="7"/>
  </r>
  <r>
    <n v="1"/>
    <x v="2"/>
    <s v="US"/>
    <s v="USD"/>
    <n v="1436366699"/>
    <n v="1435070699"/>
    <b v="0"/>
    <n v="1"/>
    <b v="0"/>
    <s v="technology/web"/>
    <n v="1.3333333333333334E-2"/>
    <n v="1"/>
    <s v="technology"/>
    <x v="7"/>
  </r>
  <r>
    <n v="223"/>
    <x v="2"/>
    <s v="GB"/>
    <s v="GBP"/>
    <n v="1454936460"/>
    <n v="1452259131"/>
    <b v="0"/>
    <n v="9"/>
    <b v="0"/>
    <s v="technology/web"/>
    <n v="4.46"/>
    <n v="24.777777777777779"/>
    <s v="technology"/>
    <x v="7"/>
  </r>
  <r>
    <n v="61"/>
    <x v="2"/>
    <s v="US"/>
    <s v="USD"/>
    <n v="1437570130"/>
    <n v="1434978130"/>
    <b v="0"/>
    <n v="2"/>
    <b v="0"/>
    <s v="technology/web"/>
    <n v="6.0999999999999999E-2"/>
    <n v="30.5"/>
    <s v="technology"/>
    <x v="7"/>
  </r>
  <r>
    <n v="250"/>
    <x v="2"/>
    <s v="US"/>
    <s v="USD"/>
    <n v="1417584860"/>
    <n v="1414992860"/>
    <b v="0"/>
    <n v="1"/>
    <b v="0"/>
    <s v="technology/web"/>
    <n v="3.3333333333333335"/>
    <n v="250"/>
    <s v="technology"/>
    <x v="7"/>
  </r>
  <r>
    <n v="115"/>
    <x v="2"/>
    <s v="GB"/>
    <s v="GBP"/>
    <n v="1428333345"/>
    <n v="1425744945"/>
    <b v="0"/>
    <n v="7"/>
    <b v="0"/>
    <s v="technology/web"/>
    <n v="23"/>
    <n v="16.428571428571427"/>
    <s v="technology"/>
    <x v="7"/>
  </r>
  <r>
    <n v="26"/>
    <x v="2"/>
    <s v="US"/>
    <s v="USD"/>
    <n v="1460832206"/>
    <n v="1458240206"/>
    <b v="0"/>
    <n v="2"/>
    <b v="0"/>
    <s v="technology/web"/>
    <n v="0.104"/>
    <n v="13"/>
    <s v="technology"/>
    <x v="7"/>
  </r>
  <r>
    <n v="426"/>
    <x v="2"/>
    <s v="US"/>
    <s v="USD"/>
    <n v="1430703638"/>
    <n v="1426815638"/>
    <b v="0"/>
    <n v="8"/>
    <b v="0"/>
    <s v="technology/web"/>
    <n v="0.42599999999999999"/>
    <n v="53.25"/>
    <s v="technology"/>
    <x v="7"/>
  </r>
  <r>
    <n v="6"/>
    <x v="2"/>
    <s v="US"/>
    <s v="USD"/>
    <n v="1478122292"/>
    <n v="1475530292"/>
    <b v="0"/>
    <n v="2"/>
    <b v="0"/>
    <s v="technology/web"/>
    <n v="0.03"/>
    <n v="3"/>
    <s v="technology"/>
    <x v="7"/>
  </r>
  <r>
    <n v="20"/>
    <x v="2"/>
    <s v="US"/>
    <s v="USD"/>
    <n v="1469980800"/>
    <n v="1466787335"/>
    <b v="0"/>
    <n v="2"/>
    <b v="0"/>
    <s v="technology/web"/>
    <n v="0.26666666666666666"/>
    <n v="10"/>
    <s v="technology"/>
    <x v="7"/>
  </r>
  <r>
    <n v="850"/>
    <x v="2"/>
    <s v="US"/>
    <s v="USD"/>
    <n v="1417737781"/>
    <n v="1415145781"/>
    <b v="0"/>
    <n v="7"/>
    <b v="0"/>
    <s v="technology/web"/>
    <n v="34"/>
    <n v="121.42857142857143"/>
    <s v="technology"/>
    <x v="7"/>
  </r>
  <r>
    <n v="31"/>
    <x v="2"/>
    <s v="US"/>
    <s v="USD"/>
    <n v="1425827760"/>
    <n v="1423769402"/>
    <b v="0"/>
    <n v="2"/>
    <b v="0"/>
    <s v="technology/web"/>
    <n v="6.2E-2"/>
    <n v="15.5"/>
    <s v="technology"/>
    <x v="7"/>
  </r>
  <r>
    <n v="100"/>
    <x v="1"/>
    <s v="US"/>
    <s v="USD"/>
    <n v="1431198562"/>
    <n v="1426014562"/>
    <b v="0"/>
    <n v="1"/>
    <b v="0"/>
    <s v="technology/web"/>
    <n v="2"/>
    <n v="100"/>
    <s v="technology"/>
    <x v="7"/>
  </r>
  <r>
    <n v="140"/>
    <x v="1"/>
    <s v="CA"/>
    <s v="CAD"/>
    <n v="1419626139"/>
    <n v="1417034139"/>
    <b v="0"/>
    <n v="6"/>
    <b v="0"/>
    <s v="technology/web"/>
    <n v="1.4"/>
    <n v="23.333333333333332"/>
    <s v="technology"/>
    <x v="7"/>
  </r>
  <r>
    <n v="0"/>
    <x v="1"/>
    <s v="US"/>
    <s v="USD"/>
    <n v="1434654215"/>
    <n v="1432062215"/>
    <b v="0"/>
    <n v="0"/>
    <b v="0"/>
    <s v="technology/web"/>
    <n v="0"/>
    <s v="No Backers"/>
    <s v="technology"/>
    <x v="7"/>
  </r>
  <r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x v="7"/>
  </r>
  <r>
    <n v="0"/>
    <x v="1"/>
    <s v="US"/>
    <s v="USD"/>
    <n v="1409187056"/>
    <n v="1406595056"/>
    <b v="0"/>
    <n v="0"/>
    <b v="0"/>
    <s v="technology/web"/>
    <n v="0"/>
    <s v="No Backers"/>
    <s v="technology"/>
    <x v="7"/>
  </r>
  <r>
    <n v="131"/>
    <x v="1"/>
    <s v="US"/>
    <s v="USD"/>
    <n v="1440318908"/>
    <n v="1436430908"/>
    <b v="0"/>
    <n v="8"/>
    <b v="0"/>
    <s v="technology/web"/>
    <n v="2.62"/>
    <n v="16.375"/>
    <s v="technology"/>
    <x v="7"/>
  </r>
  <r>
    <n v="10"/>
    <x v="1"/>
    <s v="NL"/>
    <s v="EUR"/>
    <n v="1432479600"/>
    <n v="1428507409"/>
    <b v="0"/>
    <n v="1"/>
    <b v="0"/>
    <s v="technology/web"/>
    <n v="0.2"/>
    <n v="10"/>
    <s v="technology"/>
    <x v="7"/>
  </r>
  <r>
    <n v="0"/>
    <x v="1"/>
    <s v="US"/>
    <s v="USD"/>
    <n v="1448225336"/>
    <n v="1445629736"/>
    <b v="0"/>
    <n v="0"/>
    <b v="0"/>
    <s v="technology/web"/>
    <n v="0"/>
    <s v="No Backers"/>
    <s v="technology"/>
    <x v="7"/>
  </r>
  <r>
    <n v="1461"/>
    <x v="1"/>
    <s v="US"/>
    <s v="USD"/>
    <n v="1434405980"/>
    <n v="1431813980"/>
    <b v="0"/>
    <n v="5"/>
    <b v="0"/>
    <s v="technology/web"/>
    <n v="0.97399999999999998"/>
    <n v="292.2"/>
    <s v="technology"/>
    <x v="7"/>
  </r>
  <r>
    <n v="5"/>
    <x v="1"/>
    <s v="GB"/>
    <s v="GBP"/>
    <n v="1448761744"/>
    <n v="1446166144"/>
    <b v="0"/>
    <n v="1"/>
    <b v="0"/>
    <s v="technology/web"/>
    <n v="0.64102564102564108"/>
    <n v="5"/>
    <s v="technology"/>
    <x v="7"/>
  </r>
  <r>
    <n v="0"/>
    <x v="1"/>
    <s v="US"/>
    <s v="USD"/>
    <n v="1429732586"/>
    <n v="1427140586"/>
    <b v="0"/>
    <n v="0"/>
    <b v="0"/>
    <s v="technology/web"/>
    <n v="0"/>
    <s v="No Backers"/>
    <s v="technology"/>
    <x v="7"/>
  </r>
  <r>
    <n v="0"/>
    <x v="1"/>
    <s v="FR"/>
    <s v="EUR"/>
    <n v="1453210037"/>
    <n v="1448026037"/>
    <b v="0"/>
    <n v="0"/>
    <b v="0"/>
    <s v="technology/web"/>
    <n v="0"/>
    <s v="No Backers"/>
    <s v="technology"/>
    <x v="7"/>
  </r>
  <r>
    <n v="0"/>
    <x v="1"/>
    <s v="IT"/>
    <s v="EUR"/>
    <n v="1472777146"/>
    <n v="1470185146"/>
    <b v="0"/>
    <n v="0"/>
    <b v="0"/>
    <s v="technology/web"/>
    <n v="0"/>
    <s v="No Backers"/>
    <s v="technology"/>
    <x v="7"/>
  </r>
  <r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x v="7"/>
  </r>
  <r>
    <n v="0"/>
    <x v="1"/>
    <s v="US"/>
    <s v="USD"/>
    <n v="1466731740"/>
    <n v="1464139740"/>
    <b v="0"/>
    <n v="0"/>
    <b v="0"/>
    <s v="technology/web"/>
    <n v="0"/>
    <s v="No Backers"/>
    <s v="technology"/>
    <x v="7"/>
  </r>
  <r>
    <n v="0"/>
    <x v="1"/>
    <s v="NZ"/>
    <s v="NZD"/>
    <n v="1443149759"/>
    <n v="1440557759"/>
    <b v="0"/>
    <n v="0"/>
    <b v="0"/>
    <s v="technology/web"/>
    <n v="0"/>
    <s v="No Backers"/>
    <s v="technology"/>
    <x v="7"/>
  </r>
  <r>
    <n v="0"/>
    <x v="1"/>
    <s v="FR"/>
    <s v="EUR"/>
    <n v="1488013307"/>
    <n v="1485421307"/>
    <b v="0"/>
    <n v="0"/>
    <b v="0"/>
    <s v="technology/web"/>
    <n v="0"/>
    <s v="No Backers"/>
    <s v="technology"/>
    <x v="7"/>
  </r>
  <r>
    <n v="60"/>
    <x v="1"/>
    <s v="GB"/>
    <s v="GBP"/>
    <n v="1431072843"/>
    <n v="1427184843"/>
    <b v="0"/>
    <n v="3"/>
    <b v="0"/>
    <s v="technology/web"/>
    <n v="3"/>
    <n v="20"/>
    <s v="technology"/>
    <x v="7"/>
  </r>
  <r>
    <n v="0"/>
    <x v="1"/>
    <s v="US"/>
    <s v="USD"/>
    <n v="1449689203"/>
    <n v="1447097203"/>
    <b v="0"/>
    <n v="0"/>
    <b v="0"/>
    <s v="technology/web"/>
    <n v="0"/>
    <s v="No Backers"/>
    <s v="technology"/>
    <x v="7"/>
  </r>
  <r>
    <n v="1"/>
    <x v="1"/>
    <s v="US"/>
    <s v="USD"/>
    <n v="1416933390"/>
    <n v="1411745790"/>
    <b v="0"/>
    <n v="1"/>
    <b v="0"/>
    <s v="technology/web"/>
    <n v="4.0000000000000003E-5"/>
    <n v="1"/>
    <s v="technology"/>
    <x v="7"/>
  </r>
  <r>
    <n v="300"/>
    <x v="1"/>
    <s v="CA"/>
    <s v="CAD"/>
    <n v="1408986738"/>
    <n v="1405098738"/>
    <b v="0"/>
    <n v="1"/>
    <b v="0"/>
    <s v="technology/web"/>
    <n v="1"/>
    <n v="300"/>
    <s v="technology"/>
    <x v="7"/>
  </r>
  <r>
    <n v="261"/>
    <x v="1"/>
    <s v="US"/>
    <s v="USD"/>
    <n v="1467934937"/>
    <n v="1465342937"/>
    <b v="0"/>
    <n v="3"/>
    <b v="0"/>
    <s v="technology/web"/>
    <n v="1.044"/>
    <n v="87"/>
    <s v="technology"/>
    <x v="7"/>
  </r>
  <r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x v="7"/>
  </r>
  <r>
    <n v="0"/>
    <x v="1"/>
    <s v="AU"/>
    <s v="AUD"/>
    <n v="1432771997"/>
    <n v="1430179997"/>
    <b v="0"/>
    <n v="0"/>
    <b v="0"/>
    <s v="technology/web"/>
    <n v="0"/>
    <s v="No Backers"/>
    <s v="technology"/>
    <x v="7"/>
  </r>
  <r>
    <n v="0"/>
    <x v="1"/>
    <s v="US"/>
    <s v="USD"/>
    <n v="1431647041"/>
    <n v="1429055041"/>
    <b v="0"/>
    <n v="0"/>
    <b v="0"/>
    <s v="technology/web"/>
    <n v="0"/>
    <s v="No Backers"/>
    <s v="technology"/>
    <x v="7"/>
  </r>
  <r>
    <n v="0"/>
    <x v="1"/>
    <s v="CA"/>
    <s v="CAD"/>
    <n v="1490560177"/>
    <n v="1487971777"/>
    <b v="0"/>
    <n v="0"/>
    <b v="0"/>
    <s v="technology/web"/>
    <n v="0"/>
    <s v="No Backers"/>
    <s v="technology"/>
    <x v="7"/>
  </r>
  <r>
    <n v="4345"/>
    <x v="1"/>
    <s v="US"/>
    <s v="USD"/>
    <n v="1439644920"/>
    <n v="1436793939"/>
    <b v="0"/>
    <n v="39"/>
    <b v="0"/>
    <s v="technology/web"/>
    <n v="17.38"/>
    <n v="111.41025641025641"/>
    <s v="technology"/>
    <x v="7"/>
  </r>
  <r>
    <n v="90"/>
    <x v="1"/>
    <s v="SE"/>
    <s v="SEK"/>
    <n v="1457996400"/>
    <n v="1452842511"/>
    <b v="0"/>
    <n v="1"/>
    <b v="0"/>
    <s v="technology/web"/>
    <n v="0.02"/>
    <n v="90"/>
    <s v="technology"/>
    <x v="7"/>
  </r>
  <r>
    <n v="0"/>
    <x v="1"/>
    <s v="US"/>
    <s v="USD"/>
    <n v="1405269457"/>
    <n v="1402677457"/>
    <b v="0"/>
    <n v="0"/>
    <b v="0"/>
    <s v="technology/web"/>
    <n v="0"/>
    <s v="No Backers"/>
    <s v="technology"/>
    <x v="7"/>
  </r>
  <r>
    <n v="350"/>
    <x v="1"/>
    <s v="AU"/>
    <s v="AUD"/>
    <n v="1463239108"/>
    <n v="1460647108"/>
    <b v="0"/>
    <n v="3"/>
    <b v="0"/>
    <s v="technology/web"/>
    <n v="0.17499999999999999"/>
    <n v="116.66666666666667"/>
    <s v="technology"/>
    <x v="7"/>
  </r>
  <r>
    <n v="10"/>
    <x v="1"/>
    <s v="US"/>
    <s v="USD"/>
    <n v="1441516200"/>
    <n v="1438959121"/>
    <b v="0"/>
    <n v="1"/>
    <b v="0"/>
    <s v="technology/web"/>
    <n v="8.3340278356529712E-2"/>
    <n v="10"/>
    <s v="technology"/>
    <x v="7"/>
  </r>
  <r>
    <n v="690"/>
    <x v="1"/>
    <s v="CA"/>
    <s v="CAD"/>
    <n v="1464460329"/>
    <n v="1461954729"/>
    <b v="0"/>
    <n v="9"/>
    <b v="0"/>
    <s v="technology/web"/>
    <n v="1.38"/>
    <n v="76.666666666666671"/>
    <s v="technology"/>
    <x v="7"/>
  </r>
  <r>
    <n v="0"/>
    <x v="1"/>
    <s v="NL"/>
    <s v="EUR"/>
    <n v="1448470165"/>
    <n v="1445874565"/>
    <b v="0"/>
    <n v="0"/>
    <b v="0"/>
    <s v="technology/web"/>
    <n v="0"/>
    <s v="No Backers"/>
    <s v="technology"/>
    <x v="7"/>
  </r>
  <r>
    <n v="1245"/>
    <x v="1"/>
    <s v="US"/>
    <s v="USD"/>
    <n v="1466204400"/>
    <n v="1463469062"/>
    <b v="0"/>
    <n v="25"/>
    <b v="0"/>
    <s v="technology/web"/>
    <n v="12.45"/>
    <n v="49.8"/>
    <s v="technology"/>
    <x v="7"/>
  </r>
  <r>
    <n v="1"/>
    <x v="1"/>
    <s v="US"/>
    <s v="USD"/>
    <n v="1424989029"/>
    <n v="1422397029"/>
    <b v="0"/>
    <n v="1"/>
    <b v="0"/>
    <s v="technology/web"/>
    <n v="0.02"/>
    <n v="1"/>
    <s v="technology"/>
    <x v="7"/>
  </r>
  <r>
    <n v="2"/>
    <x v="1"/>
    <s v="US"/>
    <s v="USD"/>
    <n v="1428804762"/>
    <n v="1426212762"/>
    <b v="0"/>
    <n v="1"/>
    <b v="0"/>
    <s v="technology/web"/>
    <n v="8.0000000000000002E-3"/>
    <n v="2"/>
    <s v="technology"/>
    <x v="7"/>
  </r>
  <r>
    <n v="4"/>
    <x v="1"/>
    <s v="GB"/>
    <s v="GBP"/>
    <n v="1433587620"/>
    <n v="1430996150"/>
    <b v="0"/>
    <n v="1"/>
    <b v="0"/>
    <s v="technology/web"/>
    <n v="0.2"/>
    <n v="4"/>
    <s v="technology"/>
    <x v="7"/>
  </r>
  <r>
    <n v="0"/>
    <x v="1"/>
    <s v="GB"/>
    <s v="GBP"/>
    <n v="1488063840"/>
    <n v="1485558318"/>
    <b v="0"/>
    <n v="0"/>
    <b v="0"/>
    <s v="technology/web"/>
    <n v="0"/>
    <s v="No Backers"/>
    <s v="technology"/>
    <x v="7"/>
  </r>
  <r>
    <n v="18"/>
    <x v="1"/>
    <s v="DE"/>
    <s v="EUR"/>
    <n v="1490447662"/>
    <n v="1485267262"/>
    <b v="0"/>
    <n v="6"/>
    <b v="0"/>
    <s v="technology/web"/>
    <n v="8.9999999999999993E-3"/>
    <n v="3"/>
    <s v="technology"/>
    <x v="7"/>
  </r>
  <r>
    <n v="1"/>
    <x v="1"/>
    <s v="US"/>
    <s v="USD"/>
    <n v="1413208795"/>
    <n v="1408024795"/>
    <b v="0"/>
    <n v="1"/>
    <b v="0"/>
    <s v="technology/web"/>
    <n v="1E-4"/>
    <n v="1"/>
    <s v="technology"/>
    <x v="7"/>
  </r>
  <r>
    <n v="101"/>
    <x v="0"/>
    <s v="FR"/>
    <s v="EUR"/>
    <n v="1480028400"/>
    <n v="1478685915"/>
    <b v="0"/>
    <n v="2"/>
    <b v="1"/>
    <s v="technology/wearables"/>
    <n v="144.28571428571428"/>
    <n v="50.5"/>
    <s v="technology"/>
    <x v="8"/>
  </r>
  <r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x v="8"/>
  </r>
  <r>
    <n v="292097"/>
    <x v="0"/>
    <s v="DE"/>
    <s v="EUR"/>
    <n v="1439998674"/>
    <n v="1436888274"/>
    <b v="0"/>
    <n v="2174"/>
    <b v="1"/>
    <s v="technology/wearables"/>
    <n v="1460.4849999999999"/>
    <n v="134.3592456301748"/>
    <s v="technology"/>
    <x v="8"/>
  </r>
  <r>
    <n v="26452"/>
    <x v="0"/>
    <s v="US"/>
    <s v="USD"/>
    <n v="1433085875"/>
    <n v="1428333875"/>
    <b v="0"/>
    <n v="152"/>
    <b v="1"/>
    <s v="technology/wearables"/>
    <n v="105.80800000000001"/>
    <n v="174.02631578947367"/>
    <s v="technology"/>
    <x v="8"/>
  </r>
  <r>
    <n v="75029.48"/>
    <x v="0"/>
    <s v="US"/>
    <s v="USD"/>
    <n v="1414544400"/>
    <n v="1410883139"/>
    <b v="0"/>
    <n v="1021"/>
    <b v="1"/>
    <s v="technology/wearables"/>
    <n v="300.11792000000003"/>
    <n v="73.486268364348675"/>
    <s v="technology"/>
    <x v="8"/>
  </r>
  <r>
    <n v="5574"/>
    <x v="0"/>
    <s v="US"/>
    <s v="USD"/>
    <n v="1470962274"/>
    <n v="1468370274"/>
    <b v="0"/>
    <n v="237"/>
    <b v="1"/>
    <s v="technology/wearables"/>
    <n v="278.7"/>
    <n v="23.518987341772153"/>
    <s v="technology"/>
    <x v="8"/>
  </r>
  <r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x v="8"/>
  </r>
  <r>
    <n v="2141"/>
    <x v="0"/>
    <s v="CA"/>
    <s v="CAD"/>
    <n v="1458235549"/>
    <n v="1455647149"/>
    <b v="0"/>
    <n v="17"/>
    <b v="1"/>
    <s v="technology/wearables"/>
    <n v="107.05"/>
    <n v="125.94117647058823"/>
    <s v="technology"/>
    <x v="8"/>
  </r>
  <r>
    <n v="44388"/>
    <x v="0"/>
    <s v="US"/>
    <s v="USD"/>
    <n v="1413304708"/>
    <n v="1410280708"/>
    <b v="0"/>
    <n v="27"/>
    <b v="1"/>
    <s v="technology/wearables"/>
    <n v="126.82285714285715"/>
    <n v="1644"/>
    <s v="technology"/>
    <x v="8"/>
  </r>
  <r>
    <n v="3499"/>
    <x v="0"/>
    <s v="US"/>
    <s v="USD"/>
    <n v="1410904413"/>
    <n v="1409090013"/>
    <b v="0"/>
    <n v="82"/>
    <b v="1"/>
    <s v="technology/wearables"/>
    <n v="139.96"/>
    <n v="42.670731707317074"/>
    <s v="technology"/>
    <x v="8"/>
  </r>
  <r>
    <n v="1686"/>
    <x v="0"/>
    <s v="US"/>
    <s v="USD"/>
    <n v="1418953984"/>
    <n v="1413766384"/>
    <b v="0"/>
    <n v="48"/>
    <b v="1"/>
    <s v="technology/wearables"/>
    <n v="112.4"/>
    <n v="35.125"/>
    <s v="technology"/>
    <x v="8"/>
  </r>
  <r>
    <n v="25132"/>
    <x v="0"/>
    <s v="US"/>
    <s v="USD"/>
    <n v="1418430311"/>
    <n v="1415838311"/>
    <b v="0"/>
    <n v="105"/>
    <b v="1"/>
    <s v="technology/wearables"/>
    <n v="100.52800000000001"/>
    <n v="239.35238095238094"/>
    <s v="technology"/>
    <x v="8"/>
  </r>
  <r>
    <n v="3014"/>
    <x v="0"/>
    <s v="US"/>
    <s v="USD"/>
    <n v="1480613650"/>
    <n v="1478018050"/>
    <b v="0"/>
    <n v="28"/>
    <b v="1"/>
    <s v="technology/wearables"/>
    <n v="100.46666666666667"/>
    <n v="107.64285714285714"/>
    <s v="technology"/>
    <x v="8"/>
  </r>
  <r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x v="8"/>
  </r>
  <r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x v="8"/>
  </r>
  <r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x v="8"/>
  </r>
  <r>
    <n v="10678"/>
    <x v="0"/>
    <s v="US"/>
    <s v="USD"/>
    <n v="1460917119"/>
    <n v="1455736719"/>
    <b v="0"/>
    <n v="87"/>
    <b v="1"/>
    <s v="technology/wearables"/>
    <n v="213.56"/>
    <n v="122.73563218390805"/>
    <s v="technology"/>
    <x v="8"/>
  </r>
  <r>
    <n v="18855"/>
    <x v="0"/>
    <s v="US"/>
    <s v="USD"/>
    <n v="1450901872"/>
    <n v="1448309872"/>
    <b v="0"/>
    <n v="99"/>
    <b v="1"/>
    <s v="technology/wearables"/>
    <n v="125.7"/>
    <n v="190.45454545454547"/>
    <s v="technology"/>
    <x v="8"/>
  </r>
  <r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x v="8"/>
  </r>
  <r>
    <n v="3017"/>
    <x v="0"/>
    <s v="US"/>
    <s v="USD"/>
    <n v="1440339295"/>
    <n v="1437747295"/>
    <b v="0"/>
    <n v="21"/>
    <b v="1"/>
    <s v="technology/wearables"/>
    <n v="100.56666666666666"/>
    <n v="143.66666666666666"/>
    <s v="technology"/>
    <x v="8"/>
  </r>
  <r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x v="8"/>
  </r>
  <r>
    <n v="95"/>
    <x v="2"/>
    <s v="US"/>
    <s v="USD"/>
    <n v="1477236559"/>
    <n v="1474644559"/>
    <b v="0"/>
    <n v="9"/>
    <b v="0"/>
    <s v="technology/wearables"/>
    <n v="0.95"/>
    <n v="10.555555555555555"/>
    <s v="technology"/>
    <x v="8"/>
  </r>
  <r>
    <n v="156"/>
    <x v="2"/>
    <s v="US"/>
    <s v="USD"/>
    <n v="1421404247"/>
    <n v="1418812247"/>
    <b v="0"/>
    <n v="4"/>
    <b v="0"/>
    <s v="technology/wearables"/>
    <n v="0.4"/>
    <n v="39"/>
    <s v="technology"/>
    <x v="8"/>
  </r>
  <r>
    <n v="700"/>
    <x v="2"/>
    <s v="DK"/>
    <s v="DKK"/>
    <n v="1437250456"/>
    <n v="1434658456"/>
    <b v="0"/>
    <n v="7"/>
    <b v="0"/>
    <s v="technology/wearables"/>
    <n v="0.35"/>
    <n v="100"/>
    <s v="technology"/>
    <x v="8"/>
  </r>
  <r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x v="8"/>
  </r>
  <r>
    <n v="1864"/>
    <x v="2"/>
    <s v="US"/>
    <s v="USD"/>
    <n v="1484327061"/>
    <n v="1479143061"/>
    <b v="0"/>
    <n v="12"/>
    <b v="0"/>
    <s v="technology/wearables"/>
    <n v="18.64"/>
    <n v="155.33333333333334"/>
    <s v="technology"/>
    <x v="8"/>
  </r>
  <r>
    <n v="8"/>
    <x v="2"/>
    <s v="US"/>
    <s v="USD"/>
    <n v="1408305498"/>
    <n v="1405713498"/>
    <b v="0"/>
    <n v="4"/>
    <b v="0"/>
    <s v="technology/wearables"/>
    <n v="4.0000000000000001E-3"/>
    <n v="2"/>
    <s v="technology"/>
    <x v="8"/>
  </r>
  <r>
    <n v="5010"/>
    <x v="2"/>
    <s v="IT"/>
    <s v="EUR"/>
    <n v="1477731463"/>
    <n v="1474275463"/>
    <b v="0"/>
    <n v="28"/>
    <b v="0"/>
    <s v="technology/wearables"/>
    <n v="10.02"/>
    <n v="178.92857142857142"/>
    <s v="technology"/>
    <x v="8"/>
  </r>
  <r>
    <n v="684"/>
    <x v="2"/>
    <s v="US"/>
    <s v="USD"/>
    <n v="1431374222"/>
    <n v="1427486222"/>
    <b v="0"/>
    <n v="25"/>
    <b v="0"/>
    <s v="technology/wearables"/>
    <n v="4.5599999999999996"/>
    <n v="27.36"/>
    <s v="technology"/>
    <x v="8"/>
  </r>
  <r>
    <n v="43015"/>
    <x v="2"/>
    <s v="SE"/>
    <s v="SEK"/>
    <n v="1467817258"/>
    <n v="1465225258"/>
    <b v="0"/>
    <n v="28"/>
    <b v="0"/>
    <s v="technology/wearables"/>
    <n v="21.5075"/>
    <n v="1536.25"/>
    <s v="technology"/>
    <x v="8"/>
  </r>
  <r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x v="8"/>
  </r>
  <r>
    <n v="11828"/>
    <x v="2"/>
    <s v="US"/>
    <s v="USD"/>
    <n v="1421208000"/>
    <n v="1418315852"/>
    <b v="0"/>
    <n v="15"/>
    <b v="0"/>
    <s v="technology/wearables"/>
    <n v="39.426666666666669"/>
    <n v="788.5333333333333"/>
    <s v="technology"/>
    <x v="8"/>
  </r>
  <r>
    <n v="10814"/>
    <x v="2"/>
    <s v="US"/>
    <s v="USD"/>
    <n v="1420088340"/>
    <n v="1417410964"/>
    <b v="0"/>
    <n v="215"/>
    <b v="0"/>
    <s v="technology/wearables"/>
    <n v="21.628"/>
    <n v="50.29767441860465"/>
    <s v="technology"/>
    <x v="8"/>
  </r>
  <r>
    <n v="205"/>
    <x v="2"/>
    <s v="US"/>
    <s v="USD"/>
    <n v="1409602217"/>
    <n v="1405714217"/>
    <b v="0"/>
    <n v="3"/>
    <b v="0"/>
    <s v="technology/wearables"/>
    <n v="0.20499999999999999"/>
    <n v="68.333333333333329"/>
    <s v="technology"/>
    <x v="8"/>
  </r>
  <r>
    <n v="15"/>
    <x v="2"/>
    <s v="US"/>
    <s v="USD"/>
    <n v="1407811627"/>
    <n v="1402627627"/>
    <b v="0"/>
    <n v="2"/>
    <b v="0"/>
    <s v="technology/wearables"/>
    <n v="0.03"/>
    <n v="7.5"/>
    <s v="technology"/>
    <x v="8"/>
  </r>
  <r>
    <n v="891"/>
    <x v="2"/>
    <s v="US"/>
    <s v="USD"/>
    <n v="1420095540"/>
    <n v="1417558804"/>
    <b v="0"/>
    <n v="26"/>
    <b v="0"/>
    <s v="technology/wearables"/>
    <n v="14.85"/>
    <n v="34.269230769230766"/>
    <s v="technology"/>
    <x v="8"/>
  </r>
  <r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x v="8"/>
  </r>
  <r>
    <n v="12792"/>
    <x v="2"/>
    <s v="IT"/>
    <s v="EUR"/>
    <n v="1467106895"/>
    <n v="1463218895"/>
    <b v="0"/>
    <n v="96"/>
    <b v="0"/>
    <s v="technology/wearables"/>
    <n v="25.584"/>
    <n v="133.25"/>
    <s v="technology"/>
    <x v="8"/>
  </r>
  <r>
    <n v="1108"/>
    <x v="2"/>
    <s v="US"/>
    <s v="USD"/>
    <n v="1463821338"/>
    <n v="1461229338"/>
    <b v="0"/>
    <n v="17"/>
    <b v="0"/>
    <s v="technology/wearables"/>
    <n v="3.8206896551724139"/>
    <n v="65.17647058823529"/>
    <s v="technology"/>
    <x v="8"/>
  </r>
  <r>
    <n v="8827"/>
    <x v="2"/>
    <s v="US"/>
    <s v="USD"/>
    <n v="1472920909"/>
    <n v="1467736909"/>
    <b v="0"/>
    <n v="94"/>
    <b v="0"/>
    <s v="technology/wearables"/>
    <n v="15.485964912280702"/>
    <n v="93.90425531914893"/>
    <s v="technology"/>
    <x v="8"/>
  </r>
  <r>
    <n v="19434"/>
    <x v="2"/>
    <s v="US"/>
    <s v="USD"/>
    <n v="1410955331"/>
    <n v="1407931331"/>
    <b v="0"/>
    <n v="129"/>
    <b v="0"/>
    <s v="technology/wearables"/>
    <n v="25.911999999999999"/>
    <n v="150.65116279069767"/>
    <s v="technology"/>
    <x v="8"/>
  </r>
  <r>
    <n v="1"/>
    <x v="2"/>
    <s v="US"/>
    <s v="USD"/>
    <n v="1477509604"/>
    <n v="1474917604"/>
    <b v="0"/>
    <n v="1"/>
    <b v="0"/>
    <s v="technology/wearables"/>
    <n v="0.04"/>
    <n v="1"/>
    <s v="technology"/>
    <x v="8"/>
  </r>
  <r>
    <n v="53"/>
    <x v="2"/>
    <s v="US"/>
    <s v="USD"/>
    <n v="1489512122"/>
    <n v="1486923722"/>
    <b v="0"/>
    <n v="4"/>
    <b v="0"/>
    <s v="technology/wearables"/>
    <n v="0.106"/>
    <n v="13.25"/>
    <s v="technology"/>
    <x v="8"/>
  </r>
  <r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x v="8"/>
  </r>
  <r>
    <n v="23948"/>
    <x v="2"/>
    <s v="US"/>
    <s v="USD"/>
    <n v="1406257200"/>
    <n v="1403176891"/>
    <b v="0"/>
    <n v="135"/>
    <b v="0"/>
    <s v="technology/wearables"/>
    <n v="7.4837499999999997"/>
    <n v="177.39259259259259"/>
    <s v="technology"/>
    <x v="8"/>
  </r>
  <r>
    <n v="553"/>
    <x v="2"/>
    <s v="US"/>
    <s v="USD"/>
    <n v="1421095672"/>
    <n v="1417207672"/>
    <b v="0"/>
    <n v="10"/>
    <b v="0"/>
    <s v="technology/wearables"/>
    <n v="27.65"/>
    <n v="55.3"/>
    <s v="technology"/>
    <x v="8"/>
  </r>
  <r>
    <n v="0"/>
    <x v="2"/>
    <s v="IT"/>
    <s v="EUR"/>
    <n v="1438618170"/>
    <n v="1436026170"/>
    <b v="0"/>
    <n v="0"/>
    <b v="0"/>
    <s v="technology/wearables"/>
    <n v="0"/>
    <s v="No Backers"/>
    <s v="technology"/>
    <x v="8"/>
  </r>
  <r>
    <n v="3550"/>
    <x v="2"/>
    <s v="MX"/>
    <s v="MXN"/>
    <n v="1486317653"/>
    <n v="1481133653"/>
    <b v="0"/>
    <n v="6"/>
    <b v="0"/>
    <s v="technology/wearables"/>
    <n v="3.55"/>
    <n v="591.66666666666663"/>
    <s v="technology"/>
    <x v="8"/>
  </r>
  <r>
    <n v="14598"/>
    <x v="2"/>
    <s v="US"/>
    <s v="USD"/>
    <n v="1444876253"/>
    <n v="1442284253"/>
    <b v="0"/>
    <n v="36"/>
    <b v="0"/>
    <s v="technology/wearables"/>
    <n v="72.989999999999995"/>
    <n v="405.5"/>
    <s v="technology"/>
    <x v="8"/>
  </r>
  <r>
    <n v="115297.5"/>
    <x v="2"/>
    <s v="US"/>
    <s v="USD"/>
    <n v="1481173140"/>
    <n v="1478016097"/>
    <b v="0"/>
    <n v="336"/>
    <b v="0"/>
    <s v="technology/wearables"/>
    <n v="57.64875"/>
    <n v="343.14732142857144"/>
    <s v="technology"/>
    <x v="8"/>
  </r>
  <r>
    <n v="2468"/>
    <x v="2"/>
    <s v="US"/>
    <s v="USD"/>
    <n v="1473400800"/>
    <n v="1469718841"/>
    <b v="0"/>
    <n v="34"/>
    <b v="0"/>
    <s v="technology/wearables"/>
    <n v="12.34"/>
    <n v="72.588235294117652"/>
    <s v="technology"/>
    <x v="8"/>
  </r>
  <r>
    <n v="260"/>
    <x v="2"/>
    <s v="US"/>
    <s v="USD"/>
    <n v="1435711246"/>
    <n v="1433292046"/>
    <b v="0"/>
    <n v="10"/>
    <b v="0"/>
    <s v="technology/wearables"/>
    <n v="0.52"/>
    <n v="26"/>
    <s v="technology"/>
    <x v="8"/>
  </r>
  <r>
    <n v="1306"/>
    <x v="2"/>
    <s v="GB"/>
    <s v="GBP"/>
    <n v="1482397263"/>
    <n v="1479805263"/>
    <b v="0"/>
    <n v="201"/>
    <b v="0"/>
    <s v="technology/wearables"/>
    <n v="6.53"/>
    <n v="6.4975124378109452"/>
    <s v="technology"/>
    <x v="8"/>
  </r>
  <r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x v="8"/>
  </r>
  <r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x v="8"/>
  </r>
  <r>
    <n v="636"/>
    <x v="2"/>
    <s v="US"/>
    <s v="USD"/>
    <n v="1414758620"/>
    <n v="1412166620"/>
    <b v="0"/>
    <n v="7"/>
    <b v="0"/>
    <s v="technology/wearables"/>
    <n v="1.06"/>
    <n v="90.857142857142861"/>
    <s v="technology"/>
    <x v="8"/>
  </r>
  <r>
    <n v="1"/>
    <x v="2"/>
    <s v="NL"/>
    <s v="EUR"/>
    <n v="1406326502"/>
    <n v="1403734502"/>
    <b v="0"/>
    <n v="1"/>
    <b v="0"/>
    <s v="technology/wearables"/>
    <n v="5.7142857142857147E-4"/>
    <n v="1"/>
    <s v="technology"/>
    <x v="8"/>
  </r>
  <r>
    <n v="2319"/>
    <x v="2"/>
    <s v="DE"/>
    <s v="EUR"/>
    <n v="1454502789"/>
    <n v="1453206789"/>
    <b v="0"/>
    <n v="114"/>
    <b v="0"/>
    <s v="technology/wearables"/>
    <n v="46.38"/>
    <n v="20.342105263157894"/>
    <s v="technology"/>
    <x v="8"/>
  </r>
  <r>
    <n v="15390"/>
    <x v="2"/>
    <s v="US"/>
    <s v="USD"/>
    <n v="1411005600"/>
    <n v="1408141245"/>
    <b v="0"/>
    <n v="29"/>
    <b v="0"/>
    <s v="technology/wearables"/>
    <n v="15.39"/>
    <n v="530.68965517241384"/>
    <s v="technology"/>
    <x v="8"/>
  </r>
  <r>
    <n v="107148.74"/>
    <x v="2"/>
    <s v="US"/>
    <s v="USD"/>
    <n v="1385136000"/>
    <n v="1381923548"/>
    <b v="0"/>
    <n v="890"/>
    <b v="0"/>
    <s v="technology/wearables"/>
    <n v="82.422107692307691"/>
    <n v="120.39184269662923"/>
    <s v="technology"/>
    <x v="8"/>
  </r>
  <r>
    <n v="403"/>
    <x v="2"/>
    <s v="ES"/>
    <s v="EUR"/>
    <n v="1484065881"/>
    <n v="1481473881"/>
    <b v="0"/>
    <n v="31"/>
    <b v="0"/>
    <s v="technology/wearables"/>
    <n v="2.6866666666666665"/>
    <n v="13"/>
    <s v="technology"/>
    <x v="8"/>
  </r>
  <r>
    <n v="6118"/>
    <x v="2"/>
    <s v="GB"/>
    <s v="GBP"/>
    <n v="1406130880"/>
    <n v="1403538880"/>
    <b v="0"/>
    <n v="21"/>
    <b v="0"/>
    <s v="technology/wearables"/>
    <n v="26.6"/>
    <n v="291.33333333333331"/>
    <s v="technology"/>
    <x v="8"/>
  </r>
  <r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x v="8"/>
  </r>
  <r>
    <n v="837"/>
    <x v="2"/>
    <s v="US"/>
    <s v="USD"/>
    <n v="1485905520"/>
    <n v="1481150949"/>
    <b v="0"/>
    <n v="7"/>
    <b v="0"/>
    <s v="technology/wearables"/>
    <n v="5.58"/>
    <n v="119.57142857142857"/>
    <s v="technology"/>
    <x v="8"/>
  </r>
  <r>
    <n v="481"/>
    <x v="2"/>
    <s v="CA"/>
    <s v="CAD"/>
    <n v="1487565468"/>
    <n v="1482381468"/>
    <b v="0"/>
    <n v="4"/>
    <b v="0"/>
    <s v="technology/wearables"/>
    <n v="0.87454545454545451"/>
    <n v="120.25"/>
    <s v="technology"/>
    <x v="8"/>
  </r>
  <r>
    <n v="977"/>
    <x v="2"/>
    <s v="NL"/>
    <s v="EUR"/>
    <n v="1484999278"/>
    <n v="1482407278"/>
    <b v="0"/>
    <n v="5"/>
    <b v="0"/>
    <s v="technology/wearables"/>
    <n v="0.97699999999999998"/>
    <n v="195.4"/>
    <s v="technology"/>
    <x v="8"/>
  </r>
  <r>
    <n v="0"/>
    <x v="2"/>
    <s v="ES"/>
    <s v="EUR"/>
    <n v="1481740740"/>
    <n v="1478130783"/>
    <b v="0"/>
    <n v="0"/>
    <b v="0"/>
    <s v="technology/wearables"/>
    <n v="0"/>
    <s v="No Backers"/>
    <s v="technology"/>
    <x v="8"/>
  </r>
  <r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x v="8"/>
  </r>
  <r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x v="8"/>
  </r>
  <r>
    <n v="61"/>
    <x v="2"/>
    <s v="US"/>
    <s v="USD"/>
    <n v="1417741159"/>
    <n v="1415149159"/>
    <b v="0"/>
    <n v="2"/>
    <b v="0"/>
    <s v="technology/wearables"/>
    <n v="0.40666666666666668"/>
    <n v="30.5"/>
    <s v="technology"/>
    <x v="8"/>
  </r>
  <r>
    <n v="0"/>
    <x v="2"/>
    <s v="CA"/>
    <s v="CAD"/>
    <n v="1408495440"/>
    <n v="1405640302"/>
    <b v="0"/>
    <n v="0"/>
    <b v="0"/>
    <s v="technology/wearables"/>
    <n v="0"/>
    <s v="No Backers"/>
    <s v="technology"/>
    <x v="8"/>
  </r>
  <r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x v="8"/>
  </r>
  <r>
    <n v="105"/>
    <x v="2"/>
    <s v="US"/>
    <s v="USD"/>
    <n v="1455466832"/>
    <n v="1452874832"/>
    <b v="0"/>
    <n v="4"/>
    <b v="0"/>
    <s v="technology/wearables"/>
    <n v="0.21649484536082475"/>
    <n v="26.25"/>
    <s v="technology"/>
    <x v="8"/>
  </r>
  <r>
    <n v="199"/>
    <x v="2"/>
    <s v="IT"/>
    <s v="EUR"/>
    <n v="1465130532"/>
    <n v="1462538532"/>
    <b v="0"/>
    <n v="1"/>
    <b v="0"/>
    <s v="technology/wearables"/>
    <n v="0.79600000000000004"/>
    <n v="199"/>
    <s v="technology"/>
    <x v="8"/>
  </r>
  <r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x v="8"/>
  </r>
  <r>
    <n v="1389"/>
    <x v="2"/>
    <s v="US"/>
    <s v="USD"/>
    <n v="1446693040"/>
    <n v="1443233440"/>
    <b v="0"/>
    <n v="12"/>
    <b v="0"/>
    <s v="technology/wearables"/>
    <n v="5.0509090909090908"/>
    <n v="115.75"/>
    <s v="technology"/>
    <x v="8"/>
  </r>
  <r>
    <n v="715"/>
    <x v="2"/>
    <s v="US"/>
    <s v="USD"/>
    <n v="1417392000"/>
    <n v="1414511307"/>
    <b v="0"/>
    <n v="16"/>
    <b v="0"/>
    <s v="technology/wearables"/>
    <n v="10.214285714285714"/>
    <n v="44.6875"/>
    <s v="technology"/>
    <x v="8"/>
  </r>
  <r>
    <n v="305"/>
    <x v="2"/>
    <s v="US"/>
    <s v="USD"/>
    <n v="1409949002"/>
    <n v="1407357002"/>
    <b v="0"/>
    <n v="4"/>
    <b v="0"/>
    <s v="technology/wearables"/>
    <n v="0.30499999999999999"/>
    <n v="76.25"/>
    <s v="technology"/>
    <x v="8"/>
  </r>
  <r>
    <n v="90"/>
    <x v="2"/>
    <s v="US"/>
    <s v="USD"/>
    <n v="1487397540"/>
    <n v="1484684247"/>
    <b v="0"/>
    <n v="4"/>
    <b v="0"/>
    <s v="technology/wearables"/>
    <n v="0.75"/>
    <n v="22.5"/>
    <s v="technology"/>
    <x v="8"/>
  </r>
  <r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x v="8"/>
  </r>
  <r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x v="9"/>
  </r>
  <r>
    <n v="10013"/>
    <x v="0"/>
    <s v="US"/>
    <s v="USD"/>
    <n v="1406900607"/>
    <n v="1403012607"/>
    <b v="0"/>
    <n v="119"/>
    <b v="1"/>
    <s v="publishing/nonfiction"/>
    <n v="122.10975609756098"/>
    <n v="84.142857142857139"/>
    <s v="publishing"/>
    <x v="9"/>
  </r>
  <r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x v="9"/>
  </r>
  <r>
    <n v="5469"/>
    <x v="0"/>
    <s v="US"/>
    <s v="USD"/>
    <n v="1438228740"/>
    <n v="1435606549"/>
    <b v="0"/>
    <n v="100"/>
    <b v="1"/>
    <s v="publishing/nonfiction"/>
    <n v="109.38"/>
    <n v="54.69"/>
    <s v="publishing"/>
    <x v="9"/>
  </r>
  <r>
    <n v="7383.01"/>
    <x v="0"/>
    <s v="US"/>
    <s v="USD"/>
    <n v="1309447163"/>
    <n v="1306855163"/>
    <b v="0"/>
    <n v="143"/>
    <b v="1"/>
    <s v="publishing/nonfiction"/>
    <n v="105.47157142857142"/>
    <n v="51.62944055944056"/>
    <s v="publishing"/>
    <x v="9"/>
  </r>
  <r>
    <n v="20070"/>
    <x v="0"/>
    <s v="US"/>
    <s v="USD"/>
    <n v="1450018912"/>
    <n v="1447426912"/>
    <b v="0"/>
    <n v="140"/>
    <b v="1"/>
    <s v="publishing/nonfiction"/>
    <n v="100.35"/>
    <n v="143.35714285714286"/>
    <s v="publishing"/>
    <x v="9"/>
  </r>
  <r>
    <n v="2535"/>
    <x v="0"/>
    <s v="US"/>
    <s v="USD"/>
    <n v="1365728487"/>
    <n v="1363136487"/>
    <b v="0"/>
    <n v="35"/>
    <b v="1"/>
    <s v="publishing/nonfiction"/>
    <n v="101.4"/>
    <n v="72.428571428571431"/>
    <s v="publishing"/>
    <x v="9"/>
  </r>
  <r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x v="9"/>
  </r>
  <r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x v="9"/>
  </r>
  <r>
    <n v="5226"/>
    <x v="0"/>
    <s v="US"/>
    <s v="USD"/>
    <n v="1348028861"/>
    <n v="1342844861"/>
    <b v="0"/>
    <n v="120"/>
    <b v="1"/>
    <s v="publishing/nonfiction"/>
    <n v="130.65"/>
    <n v="43.55"/>
    <s v="publishing"/>
    <x v="9"/>
  </r>
  <r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x v="9"/>
  </r>
  <r>
    <n v="6300"/>
    <x v="0"/>
    <s v="US"/>
    <s v="USD"/>
    <n v="1327212000"/>
    <n v="1322852747"/>
    <b v="0"/>
    <n v="71"/>
    <b v="1"/>
    <s v="publishing/nonfiction"/>
    <n v="126"/>
    <n v="88.732394366197184"/>
    <s v="publishing"/>
    <x v="9"/>
  </r>
  <r>
    <n v="64"/>
    <x v="0"/>
    <s v="GB"/>
    <s v="GBP"/>
    <n v="1380449461"/>
    <n v="1375265461"/>
    <b v="0"/>
    <n v="13"/>
    <b v="1"/>
    <s v="publishing/nonfiction"/>
    <n v="160"/>
    <n v="4.9230769230769234"/>
    <s v="publishing"/>
    <x v="9"/>
  </r>
  <r>
    <n v="3012"/>
    <x v="0"/>
    <s v="GB"/>
    <s v="GBP"/>
    <n v="1387533892"/>
    <n v="1384941892"/>
    <b v="0"/>
    <n v="169"/>
    <b v="1"/>
    <s v="publishing/nonfiction"/>
    <n v="120.48"/>
    <n v="17.822485207100591"/>
    <s v="publishing"/>
    <x v="9"/>
  </r>
  <r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x v="9"/>
  </r>
  <r>
    <n v="53771"/>
    <x v="0"/>
    <s v="US"/>
    <s v="USD"/>
    <n v="1417653540"/>
    <n v="1414975346"/>
    <b v="0"/>
    <n v="229"/>
    <b v="1"/>
    <s v="publishing/nonfiction"/>
    <n v="114.4063829787234"/>
    <n v="234.80786026200875"/>
    <s v="publishing"/>
    <x v="9"/>
  </r>
  <r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x v="9"/>
  </r>
  <r>
    <n v="6120"/>
    <x v="0"/>
    <s v="US"/>
    <s v="USD"/>
    <n v="1392408000"/>
    <n v="1390890987"/>
    <b v="0"/>
    <n v="108"/>
    <b v="1"/>
    <s v="publishing/nonfiction"/>
    <n v="122.4"/>
    <n v="56.666666666666664"/>
    <s v="publishing"/>
    <x v="9"/>
  </r>
  <r>
    <n v="1601"/>
    <x v="0"/>
    <s v="US"/>
    <s v="USD"/>
    <n v="1417409940"/>
    <n v="1414765794"/>
    <b v="0"/>
    <n v="41"/>
    <b v="1"/>
    <s v="publishing/nonfiction"/>
    <n v="106.73333333333333"/>
    <n v="39.048780487804876"/>
    <s v="publishing"/>
    <x v="9"/>
  </r>
  <r>
    <n v="9500"/>
    <x v="0"/>
    <s v="US"/>
    <s v="USD"/>
    <n v="1407758629"/>
    <n v="1404907429"/>
    <b v="0"/>
    <n v="139"/>
    <b v="1"/>
    <s v="publishing/nonfiction"/>
    <n v="158.33333333333334"/>
    <n v="68.345323741007192"/>
    <s v="publishing"/>
    <x v="9"/>
  </r>
  <r>
    <n v="3222"/>
    <x v="0"/>
    <s v="US"/>
    <s v="USD"/>
    <n v="1434857482"/>
    <n v="1433647882"/>
    <b v="0"/>
    <n v="19"/>
    <b v="1"/>
    <s v="publishing/nonfiction"/>
    <n v="107.4"/>
    <n v="169.57894736842104"/>
    <s v="publishing"/>
    <x v="9"/>
  </r>
  <r>
    <n v="13293.8"/>
    <x v="0"/>
    <s v="US"/>
    <s v="USD"/>
    <n v="1370964806"/>
    <n v="1367940806"/>
    <b v="0"/>
    <n v="94"/>
    <b v="1"/>
    <s v="publishing/nonfiction"/>
    <n v="102.26"/>
    <n v="141.42340425531913"/>
    <s v="publishing"/>
    <x v="9"/>
  </r>
  <r>
    <n v="1550"/>
    <x v="0"/>
    <s v="US"/>
    <s v="USD"/>
    <n v="1395435712"/>
    <n v="1392847312"/>
    <b v="0"/>
    <n v="23"/>
    <b v="1"/>
    <s v="publishing/nonfiction"/>
    <n v="110.71428571428571"/>
    <n v="67.391304347826093"/>
    <s v="publishing"/>
    <x v="9"/>
  </r>
  <r>
    <n v="814"/>
    <x v="0"/>
    <s v="US"/>
    <s v="USD"/>
    <n v="1334610000"/>
    <n v="1332435685"/>
    <b v="0"/>
    <n v="15"/>
    <b v="1"/>
    <s v="publishing/nonfiction"/>
    <n v="148"/>
    <n v="54.266666666666666"/>
    <s v="publishing"/>
    <x v="9"/>
  </r>
  <r>
    <n v="5116"/>
    <x v="0"/>
    <s v="US"/>
    <s v="USD"/>
    <n v="1355439503"/>
    <n v="1352847503"/>
    <b v="0"/>
    <n v="62"/>
    <b v="1"/>
    <s v="publishing/nonfiction"/>
    <n v="102.32"/>
    <n v="82.516129032258064"/>
    <s v="publishing"/>
    <x v="9"/>
  </r>
  <r>
    <n v="3976"/>
    <x v="0"/>
    <s v="US"/>
    <s v="USD"/>
    <n v="1367588645"/>
    <n v="1364996645"/>
    <b v="0"/>
    <n v="74"/>
    <b v="1"/>
    <s v="publishing/nonfiction"/>
    <n v="179.09909909909911"/>
    <n v="53.729729729729726"/>
    <s v="publishing"/>
    <x v="9"/>
  </r>
  <r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x v="9"/>
  </r>
  <r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x v="9"/>
  </r>
  <r>
    <n v="2005"/>
    <x v="0"/>
    <s v="US"/>
    <s v="USD"/>
    <n v="1407701966"/>
    <n v="1405109966"/>
    <b v="0"/>
    <n v="44"/>
    <b v="1"/>
    <s v="publishing/nonfiction"/>
    <n v="100.25"/>
    <n v="45.56818181818182"/>
    <s v="publishing"/>
    <x v="9"/>
  </r>
  <r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x v="9"/>
  </r>
  <r>
    <n v="4559"/>
    <x v="0"/>
    <s v="US"/>
    <s v="USD"/>
    <n v="1361739872"/>
    <n v="1359147872"/>
    <b v="0"/>
    <n v="59"/>
    <b v="1"/>
    <s v="publishing/nonfiction"/>
    <n v="102.58775877587759"/>
    <n v="77.271186440677965"/>
    <s v="publishing"/>
    <x v="9"/>
  </r>
  <r>
    <n v="3555"/>
    <x v="0"/>
    <s v="US"/>
    <s v="USD"/>
    <n v="1312470475"/>
    <n v="1308496075"/>
    <b v="0"/>
    <n v="62"/>
    <b v="1"/>
    <s v="publishing/nonfiction"/>
    <n v="118.5"/>
    <n v="57.338709677419352"/>
    <s v="publishing"/>
    <x v="9"/>
  </r>
  <r>
    <n v="5585"/>
    <x v="0"/>
    <s v="AU"/>
    <s v="AUD"/>
    <n v="1476615600"/>
    <n v="1474884417"/>
    <b v="0"/>
    <n v="105"/>
    <b v="1"/>
    <s v="publishing/nonfiction"/>
    <n v="111.7"/>
    <n v="53.19047619047619"/>
    <s v="publishing"/>
    <x v="9"/>
  </r>
  <r>
    <n v="12800"/>
    <x v="0"/>
    <s v="US"/>
    <s v="USD"/>
    <n v="1423922991"/>
    <n v="1421330991"/>
    <b v="0"/>
    <n v="26"/>
    <b v="1"/>
    <s v="publishing/nonfiction"/>
    <n v="128"/>
    <n v="492.30769230769232"/>
    <s v="publishing"/>
    <x v="9"/>
  </r>
  <r>
    <n v="2075"/>
    <x v="0"/>
    <s v="US"/>
    <s v="USD"/>
    <n v="1357408721"/>
    <n v="1354816721"/>
    <b v="0"/>
    <n v="49"/>
    <b v="1"/>
    <s v="publishing/nonfiction"/>
    <n v="103.75"/>
    <n v="42.346938775510203"/>
    <s v="publishing"/>
    <x v="9"/>
  </r>
  <r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x v="9"/>
  </r>
  <r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x v="9"/>
  </r>
  <r>
    <n v="595"/>
    <x v="0"/>
    <s v="US"/>
    <s v="USD"/>
    <n v="1354756714"/>
    <n v="1353547114"/>
    <b v="0"/>
    <n v="18"/>
    <b v="1"/>
    <s v="publishing/nonfiction"/>
    <n v="238"/>
    <n v="33.055555555555557"/>
    <s v="publishing"/>
    <x v="9"/>
  </r>
  <r>
    <n v="2550"/>
    <x v="0"/>
    <s v="US"/>
    <s v="USD"/>
    <n v="1286568268"/>
    <n v="1283976268"/>
    <b v="0"/>
    <n v="19"/>
    <b v="1"/>
    <s v="publishing/nonfiction"/>
    <n v="102"/>
    <n v="134.21052631578948"/>
    <s v="publishing"/>
    <x v="9"/>
  </r>
  <r>
    <n v="5096"/>
    <x v="0"/>
    <s v="GB"/>
    <s v="GBP"/>
    <n v="1404892539"/>
    <n v="1401436539"/>
    <b v="0"/>
    <n v="99"/>
    <b v="1"/>
    <s v="publishing/nonfiction"/>
    <n v="101.92"/>
    <n v="51.474747474747474"/>
    <s v="publishing"/>
    <x v="9"/>
  </r>
  <r>
    <n v="0"/>
    <x v="2"/>
    <s v="US"/>
    <s v="USD"/>
    <n v="1480188013"/>
    <n v="1477592413"/>
    <b v="0"/>
    <n v="0"/>
    <b v="0"/>
    <s v="publishing/fiction"/>
    <n v="0"/>
    <s v="No Backers"/>
    <s v="publishing"/>
    <x v="10"/>
  </r>
  <r>
    <n v="235"/>
    <x v="2"/>
    <s v="US"/>
    <s v="USD"/>
    <n v="1391364126"/>
    <n v="1388772126"/>
    <b v="0"/>
    <n v="6"/>
    <b v="0"/>
    <s v="publishing/fiction"/>
    <n v="4.7"/>
    <n v="39.166666666666664"/>
    <s v="publishing"/>
    <x v="10"/>
  </r>
  <r>
    <n v="0"/>
    <x v="2"/>
    <s v="MX"/>
    <s v="MXN"/>
    <n v="1480831200"/>
    <n v="1479328570"/>
    <b v="0"/>
    <n v="0"/>
    <b v="0"/>
    <s v="publishing/fiction"/>
    <n v="0"/>
    <s v="No Backers"/>
    <s v="publishing"/>
    <x v="10"/>
  </r>
  <r>
    <n v="5"/>
    <x v="2"/>
    <s v="GB"/>
    <s v="GBP"/>
    <n v="1376563408"/>
    <n v="1373971408"/>
    <b v="0"/>
    <n v="1"/>
    <b v="0"/>
    <s v="publishing/fiction"/>
    <n v="0.11655011655011654"/>
    <n v="5"/>
    <s v="publishing"/>
    <x v="10"/>
  </r>
  <r>
    <n v="0"/>
    <x v="2"/>
    <s v="US"/>
    <s v="USD"/>
    <n v="1441858161"/>
    <n v="1439266161"/>
    <b v="0"/>
    <n v="0"/>
    <b v="0"/>
    <s v="publishing/fiction"/>
    <n v="0"/>
    <s v="No Backers"/>
    <s v="publishing"/>
    <x v="10"/>
  </r>
  <r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x v="10"/>
  </r>
  <r>
    <n v="0"/>
    <x v="2"/>
    <s v="CA"/>
    <s v="CAD"/>
    <n v="1424112483"/>
    <n v="1421520483"/>
    <b v="0"/>
    <n v="0"/>
    <b v="0"/>
    <s v="publishing/fiction"/>
    <n v="0"/>
    <s v="No Backers"/>
    <s v="publishing"/>
    <x v="10"/>
  </r>
  <r>
    <n v="177"/>
    <x v="2"/>
    <s v="US"/>
    <s v="USD"/>
    <n v="1432178810"/>
    <n v="1429586810"/>
    <b v="0"/>
    <n v="3"/>
    <b v="0"/>
    <s v="publishing/fiction"/>
    <n v="3.54"/>
    <n v="59"/>
    <s v="publishing"/>
    <x v="10"/>
  </r>
  <r>
    <n v="0"/>
    <x v="2"/>
    <s v="US"/>
    <s v="USD"/>
    <n v="1387169890"/>
    <n v="1384577890"/>
    <b v="0"/>
    <n v="0"/>
    <b v="0"/>
    <s v="publishing/fiction"/>
    <n v="0"/>
    <s v="No Backers"/>
    <s v="publishing"/>
    <x v="10"/>
  </r>
  <r>
    <n v="1656"/>
    <x v="2"/>
    <s v="US"/>
    <s v="USD"/>
    <n v="1388102094"/>
    <n v="1385510094"/>
    <b v="0"/>
    <n v="52"/>
    <b v="0"/>
    <s v="publishing/fiction"/>
    <n v="41.4"/>
    <n v="31.846153846153847"/>
    <s v="publishing"/>
    <x v="10"/>
  </r>
  <r>
    <n v="0"/>
    <x v="2"/>
    <s v="US"/>
    <s v="USD"/>
    <n v="1361750369"/>
    <n v="1358294369"/>
    <b v="0"/>
    <n v="0"/>
    <b v="0"/>
    <s v="publishing/fiction"/>
    <n v="0"/>
    <s v="No Backers"/>
    <s v="publishing"/>
    <x v="10"/>
  </r>
  <r>
    <n v="10"/>
    <x v="2"/>
    <s v="US"/>
    <s v="USD"/>
    <n v="1454183202"/>
    <n v="1449863202"/>
    <b v="0"/>
    <n v="1"/>
    <b v="0"/>
    <s v="publishing/fiction"/>
    <n v="2.6315789473684209E-2"/>
    <n v="10"/>
    <s v="publishing"/>
    <x v="10"/>
  </r>
  <r>
    <n v="50"/>
    <x v="2"/>
    <s v="US"/>
    <s v="USD"/>
    <n v="1257047940"/>
    <n v="1252718519"/>
    <b v="0"/>
    <n v="1"/>
    <b v="0"/>
    <s v="publishing/fiction"/>
    <n v="3.3333333333333335"/>
    <n v="50"/>
    <s v="publishing"/>
    <x v="10"/>
  </r>
  <r>
    <n v="32"/>
    <x v="2"/>
    <s v="GB"/>
    <s v="GBP"/>
    <n v="1431298860"/>
    <n v="1428341985"/>
    <b v="0"/>
    <n v="2"/>
    <b v="0"/>
    <s v="publishing/fiction"/>
    <n v="0.85129023676509707"/>
    <n v="16"/>
    <s v="publishing"/>
    <x v="10"/>
  </r>
  <r>
    <n v="351"/>
    <x v="2"/>
    <s v="US"/>
    <s v="USD"/>
    <n v="1393181018"/>
    <n v="1390589018"/>
    <b v="0"/>
    <n v="9"/>
    <b v="0"/>
    <s v="publishing/fiction"/>
    <n v="70.2"/>
    <n v="39"/>
    <s v="publishing"/>
    <x v="10"/>
  </r>
  <r>
    <n v="170"/>
    <x v="2"/>
    <s v="US"/>
    <s v="USD"/>
    <n v="1323998795"/>
    <n v="1321406795"/>
    <b v="0"/>
    <n v="5"/>
    <b v="0"/>
    <s v="publishing/fiction"/>
    <n v="1.7"/>
    <n v="34"/>
    <s v="publishing"/>
    <x v="10"/>
  </r>
  <r>
    <n v="3598"/>
    <x v="2"/>
    <s v="US"/>
    <s v="USD"/>
    <n v="1444539600"/>
    <n v="1441297645"/>
    <b v="0"/>
    <n v="57"/>
    <b v="0"/>
    <s v="publishing/fiction"/>
    <n v="51.4"/>
    <n v="63.122807017543863"/>
    <s v="publishing"/>
    <x v="10"/>
  </r>
  <r>
    <n v="21"/>
    <x v="2"/>
    <s v="US"/>
    <s v="USD"/>
    <n v="1375313577"/>
    <n v="1372721577"/>
    <b v="0"/>
    <n v="3"/>
    <b v="0"/>
    <s v="publishing/fiction"/>
    <n v="0.7"/>
    <n v="7"/>
    <s v="publishing"/>
    <x v="10"/>
  </r>
  <r>
    <n v="2"/>
    <x v="2"/>
    <s v="US"/>
    <s v="USD"/>
    <n v="1398876680"/>
    <n v="1396284680"/>
    <b v="0"/>
    <n v="1"/>
    <b v="0"/>
    <s v="publishing/fiction"/>
    <n v="0.4"/>
    <n v="2"/>
    <s v="publishing"/>
    <x v="10"/>
  </r>
  <r>
    <n v="400"/>
    <x v="2"/>
    <s v="US"/>
    <s v="USD"/>
    <n v="1287115200"/>
    <n v="1284567905"/>
    <b v="0"/>
    <n v="6"/>
    <b v="0"/>
    <s v="publishing/fiction"/>
    <n v="2.6666666666666665"/>
    <n v="66.666666666666671"/>
    <s v="publishing"/>
    <x v="10"/>
  </r>
  <r>
    <n v="1040"/>
    <x v="0"/>
    <s v="US"/>
    <s v="USD"/>
    <n v="1304439025"/>
    <n v="1301847025"/>
    <b v="0"/>
    <n v="27"/>
    <b v="1"/>
    <s v="music/rock"/>
    <n v="104"/>
    <n v="38.518518518518519"/>
    <s v="music"/>
    <x v="11"/>
  </r>
  <r>
    <n v="1065.23"/>
    <x v="0"/>
    <s v="US"/>
    <s v="USD"/>
    <n v="1370649674"/>
    <n v="1368057674"/>
    <b v="0"/>
    <n v="25"/>
    <b v="1"/>
    <s v="music/rock"/>
    <n v="133.15375"/>
    <n v="42.609200000000001"/>
    <s v="music"/>
    <x v="11"/>
  </r>
  <r>
    <n v="700"/>
    <x v="0"/>
    <s v="US"/>
    <s v="USD"/>
    <n v="1345918302"/>
    <n v="1343326302"/>
    <b v="0"/>
    <n v="14"/>
    <b v="1"/>
    <s v="music/rock"/>
    <n v="100"/>
    <n v="50"/>
    <s v="music"/>
    <x v="11"/>
  </r>
  <r>
    <n v="2222"/>
    <x v="0"/>
    <s v="US"/>
    <s v="USD"/>
    <n v="1335564000"/>
    <n v="1332182049"/>
    <b v="0"/>
    <n v="35"/>
    <b v="1"/>
    <s v="music/rock"/>
    <n v="148.13333333333333"/>
    <n v="63.485714285714288"/>
    <s v="music"/>
    <x v="11"/>
  </r>
  <r>
    <n v="1025"/>
    <x v="0"/>
    <s v="US"/>
    <s v="USD"/>
    <n v="1395023719"/>
    <n v="1391571319"/>
    <b v="0"/>
    <n v="10"/>
    <b v="1"/>
    <s v="music/rock"/>
    <n v="102.5"/>
    <n v="102.5"/>
    <s v="music"/>
    <x v="11"/>
  </r>
  <r>
    <n v="903.14"/>
    <x v="0"/>
    <s v="US"/>
    <s v="USD"/>
    <n v="1362060915"/>
    <n v="1359468915"/>
    <b v="0"/>
    <n v="29"/>
    <b v="1"/>
    <s v="music/rock"/>
    <n v="180.62799999999999"/>
    <n v="31.142758620689655"/>
    <s v="music"/>
    <x v="11"/>
  </r>
  <r>
    <n v="7140"/>
    <x v="0"/>
    <s v="US"/>
    <s v="USD"/>
    <n v="1336751220"/>
    <n v="1331774434"/>
    <b v="0"/>
    <n v="44"/>
    <b v="1"/>
    <s v="music/rock"/>
    <n v="142.80000000000001"/>
    <n v="162.27272727272728"/>
    <s v="music"/>
    <x v="11"/>
  </r>
  <r>
    <n v="1370"/>
    <x v="0"/>
    <s v="US"/>
    <s v="USD"/>
    <n v="1383318226"/>
    <n v="1380726226"/>
    <b v="0"/>
    <n v="17"/>
    <b v="1"/>
    <s v="music/rock"/>
    <n v="114.16666666666667"/>
    <n v="80.588235294117652"/>
    <s v="music"/>
    <x v="11"/>
  </r>
  <r>
    <n v="2035.05"/>
    <x v="0"/>
    <s v="US"/>
    <s v="USD"/>
    <n v="1341633540"/>
    <n v="1338336588"/>
    <b v="0"/>
    <n v="34"/>
    <b v="1"/>
    <s v="music/rock"/>
    <n v="203.505"/>
    <n v="59.85441176470588"/>
    <s v="music"/>
    <x v="11"/>
  </r>
  <r>
    <n v="1860"/>
    <x v="0"/>
    <s v="US"/>
    <s v="USD"/>
    <n v="1358755140"/>
    <n v="1357187280"/>
    <b v="0"/>
    <n v="14"/>
    <b v="1"/>
    <s v="music/rock"/>
    <n v="109.41176470588235"/>
    <n v="132.85714285714286"/>
    <s v="music"/>
    <x v="11"/>
  </r>
  <r>
    <n v="14437.46"/>
    <x v="0"/>
    <s v="US"/>
    <s v="USD"/>
    <n v="1359680939"/>
    <n v="1357088939"/>
    <b v="0"/>
    <n v="156"/>
    <b v="1"/>
    <s v="music/rock"/>
    <n v="144.37459999999999"/>
    <n v="92.547820512820508"/>
    <s v="music"/>
    <x v="11"/>
  </r>
  <r>
    <n v="7790"/>
    <x v="0"/>
    <s v="US"/>
    <s v="USD"/>
    <n v="1384322340"/>
    <n v="1381430646"/>
    <b v="0"/>
    <n v="128"/>
    <b v="1"/>
    <s v="music/rock"/>
    <n v="103.86666666666666"/>
    <n v="60.859375"/>
    <s v="music"/>
    <x v="11"/>
  </r>
  <r>
    <n v="2511.11"/>
    <x v="0"/>
    <s v="US"/>
    <s v="USD"/>
    <n v="1383861483"/>
    <n v="1381265883"/>
    <b v="0"/>
    <n v="60"/>
    <b v="1"/>
    <s v="music/rock"/>
    <n v="100.4444"/>
    <n v="41.851833333333339"/>
    <s v="music"/>
    <x v="11"/>
  </r>
  <r>
    <n v="2826.43"/>
    <x v="0"/>
    <s v="US"/>
    <s v="USD"/>
    <n v="1372827540"/>
    <n v="1371491244"/>
    <b v="0"/>
    <n v="32"/>
    <b v="1"/>
    <s v="music/rock"/>
    <n v="102.77927272727273"/>
    <n v="88.325937499999995"/>
    <s v="music"/>
    <x v="11"/>
  </r>
  <r>
    <n v="8425"/>
    <x v="0"/>
    <s v="US"/>
    <s v="USD"/>
    <n v="1315242360"/>
    <n v="1310438737"/>
    <b v="0"/>
    <n v="53"/>
    <b v="1"/>
    <s v="music/rock"/>
    <n v="105.3125"/>
    <n v="158.96226415094338"/>
    <s v="music"/>
    <x v="11"/>
  </r>
  <r>
    <n v="15650"/>
    <x v="0"/>
    <s v="US"/>
    <s v="USD"/>
    <n v="1333774740"/>
    <n v="1330094566"/>
    <b v="0"/>
    <n v="184"/>
    <b v="1"/>
    <s v="music/rock"/>
    <n v="111.78571428571429"/>
    <n v="85.054347826086953"/>
    <s v="music"/>
    <x v="11"/>
  </r>
  <r>
    <n v="10135"/>
    <x v="0"/>
    <s v="US"/>
    <s v="USD"/>
    <n v="1379279400"/>
    <n v="1376687485"/>
    <b v="0"/>
    <n v="90"/>
    <b v="1"/>
    <s v="music/rock"/>
    <n v="101.35"/>
    <n v="112.61111111111111"/>
    <s v="music"/>
    <x v="11"/>
  </r>
  <r>
    <n v="3226"/>
    <x v="0"/>
    <s v="US"/>
    <s v="USD"/>
    <n v="1335672000"/>
    <n v="1332978688"/>
    <b v="0"/>
    <n v="71"/>
    <b v="1"/>
    <s v="music/rock"/>
    <n v="107.53333333333333"/>
    <n v="45.436619718309856"/>
    <s v="music"/>
    <x v="11"/>
  </r>
  <r>
    <n v="4021"/>
    <x v="0"/>
    <s v="US"/>
    <s v="USD"/>
    <n v="1412086187"/>
    <n v="1409494187"/>
    <b v="0"/>
    <n v="87"/>
    <b v="1"/>
    <s v="music/rock"/>
    <n v="114.88571428571429"/>
    <n v="46.218390804597703"/>
    <s v="music"/>
    <x v="11"/>
  </r>
  <r>
    <n v="5001"/>
    <x v="0"/>
    <s v="US"/>
    <s v="USD"/>
    <n v="1335542446"/>
    <n v="1332950446"/>
    <b v="0"/>
    <n v="28"/>
    <b v="1"/>
    <s v="music/rock"/>
    <n v="100.02"/>
    <n v="178.60714285714286"/>
    <s v="music"/>
    <x v="11"/>
  </r>
  <r>
    <n v="2282"/>
    <x v="0"/>
    <s v="GB"/>
    <s v="GBP"/>
    <n v="1410431054"/>
    <n v="1407839054"/>
    <b v="0"/>
    <n v="56"/>
    <b v="1"/>
    <s v="music/rock"/>
    <n v="152.13333333333333"/>
    <n v="40.75"/>
    <s v="music"/>
    <x v="11"/>
  </r>
  <r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x v="11"/>
  </r>
  <r>
    <n v="6080"/>
    <x v="0"/>
    <s v="US"/>
    <s v="USD"/>
    <n v="1347854700"/>
    <n v="1343867524"/>
    <b v="0"/>
    <n v="75"/>
    <b v="1"/>
    <s v="music/rock"/>
    <n v="101.33333333333333"/>
    <n v="81.066666666666663"/>
    <s v="music"/>
    <x v="11"/>
  </r>
  <r>
    <n v="2835"/>
    <x v="0"/>
    <s v="US"/>
    <s v="USD"/>
    <n v="1306630800"/>
    <n v="1304376478"/>
    <b v="0"/>
    <n v="38"/>
    <b v="1"/>
    <s v="music/rock"/>
    <n v="123.26086956521739"/>
    <n v="74.60526315789474"/>
    <s v="music"/>
    <x v="11"/>
  </r>
  <r>
    <n v="5500"/>
    <x v="0"/>
    <s v="US"/>
    <s v="USD"/>
    <n v="1311393540"/>
    <n v="1309919526"/>
    <b v="0"/>
    <n v="18"/>
    <b v="1"/>
    <s v="music/rock"/>
    <n v="100"/>
    <n v="305.55555555555554"/>
    <s v="music"/>
    <x v="11"/>
  </r>
  <r>
    <n v="3150"/>
    <x v="0"/>
    <s v="US"/>
    <s v="USD"/>
    <n v="1310857200"/>
    <n v="1306525512"/>
    <b v="0"/>
    <n v="54"/>
    <b v="1"/>
    <s v="music/rock"/>
    <n v="105"/>
    <n v="58.333333333333336"/>
    <s v="music"/>
    <x v="11"/>
  </r>
  <r>
    <n v="8355"/>
    <x v="0"/>
    <s v="US"/>
    <s v="USD"/>
    <n v="1315413339"/>
    <n v="1312821339"/>
    <b v="0"/>
    <n v="71"/>
    <b v="1"/>
    <s v="music/rock"/>
    <n v="104.4375"/>
    <n v="117.67605633802818"/>
    <s v="music"/>
    <x v="11"/>
  </r>
  <r>
    <n v="4205"/>
    <x v="0"/>
    <s v="US"/>
    <s v="USD"/>
    <n v="1488333600"/>
    <n v="1485270311"/>
    <b v="0"/>
    <n v="57"/>
    <b v="1"/>
    <s v="music/rock"/>
    <n v="105.125"/>
    <n v="73.771929824561397"/>
    <s v="music"/>
    <x v="11"/>
  </r>
  <r>
    <n v="4500"/>
    <x v="0"/>
    <s v="CA"/>
    <s v="CAD"/>
    <n v="1419224340"/>
    <n v="1416363886"/>
    <b v="0"/>
    <n v="43"/>
    <b v="1"/>
    <s v="music/rock"/>
    <n v="100"/>
    <n v="104.65116279069767"/>
    <s v="music"/>
    <x v="11"/>
  </r>
  <r>
    <n v="4151"/>
    <x v="0"/>
    <s v="US"/>
    <s v="USD"/>
    <n v="1390161630"/>
    <n v="1387569630"/>
    <b v="0"/>
    <n v="52"/>
    <b v="1"/>
    <s v="music/rock"/>
    <n v="103.77500000000001"/>
    <n v="79.82692307692308"/>
    <s v="music"/>
    <x v="11"/>
  </r>
  <r>
    <n v="1575"/>
    <x v="0"/>
    <s v="US"/>
    <s v="USD"/>
    <n v="1346462462"/>
    <n v="1343870462"/>
    <b v="0"/>
    <n v="27"/>
    <b v="1"/>
    <s v="music/rock"/>
    <n v="105"/>
    <n v="58.333333333333336"/>
    <s v="music"/>
    <x v="11"/>
  </r>
  <r>
    <n v="1040"/>
    <x v="0"/>
    <s v="US"/>
    <s v="USD"/>
    <n v="1373475120"/>
    <n v="1371569202"/>
    <b v="0"/>
    <n v="12"/>
    <b v="1"/>
    <s v="music/rock"/>
    <n v="104"/>
    <n v="86.666666666666671"/>
    <s v="music"/>
    <x v="11"/>
  </r>
  <r>
    <n v="911"/>
    <x v="0"/>
    <s v="US"/>
    <s v="USD"/>
    <n v="1362146280"/>
    <n v="1357604752"/>
    <b v="0"/>
    <n v="33"/>
    <b v="1"/>
    <s v="music/rock"/>
    <n v="151.83333333333334"/>
    <n v="27.606060606060606"/>
    <s v="music"/>
    <x v="11"/>
  </r>
  <r>
    <n v="2399.94"/>
    <x v="0"/>
    <s v="US"/>
    <s v="USD"/>
    <n v="1342825365"/>
    <n v="1340233365"/>
    <b v="0"/>
    <n v="96"/>
    <b v="1"/>
    <s v="music/rock"/>
    <n v="159.99600000000001"/>
    <n v="24.999375000000001"/>
    <s v="music"/>
    <x v="11"/>
  </r>
  <r>
    <n v="1273"/>
    <x v="0"/>
    <s v="US"/>
    <s v="USD"/>
    <n v="1306865040"/>
    <n v="1305568201"/>
    <b v="0"/>
    <n v="28"/>
    <b v="1"/>
    <s v="music/rock"/>
    <n v="127.3"/>
    <n v="45.464285714285715"/>
    <s v="music"/>
    <x v="11"/>
  </r>
  <r>
    <n v="4280"/>
    <x v="0"/>
    <s v="US"/>
    <s v="USD"/>
    <n v="1414879303"/>
    <n v="1412287303"/>
    <b v="0"/>
    <n v="43"/>
    <b v="1"/>
    <s v="music/rock"/>
    <n v="107"/>
    <n v="99.534883720930239"/>
    <s v="music"/>
    <x v="11"/>
  </r>
  <r>
    <n v="8058.55"/>
    <x v="0"/>
    <s v="US"/>
    <s v="USD"/>
    <n v="1365489000"/>
    <n v="1362776043"/>
    <b v="0"/>
    <n v="205"/>
    <b v="1"/>
    <s v="music/rock"/>
    <n v="115.12214285714286"/>
    <n v="39.31"/>
    <s v="music"/>
    <x v="11"/>
  </r>
  <r>
    <n v="2056.66"/>
    <x v="0"/>
    <s v="US"/>
    <s v="USD"/>
    <n v="1331441940"/>
    <n v="1326810211"/>
    <b v="0"/>
    <n v="23"/>
    <b v="1"/>
    <s v="music/rock"/>
    <n v="137.11066666666667"/>
    <n v="89.419999999999987"/>
    <s v="music"/>
    <x v="11"/>
  </r>
  <r>
    <n v="545"/>
    <x v="0"/>
    <s v="US"/>
    <s v="USD"/>
    <n v="1344358860"/>
    <n v="1343682681"/>
    <b v="0"/>
    <n v="19"/>
    <b v="1"/>
    <s v="music/rock"/>
    <n v="155.71428571428572"/>
    <n v="28.684210526315791"/>
    <s v="music"/>
    <x v="11"/>
  </r>
  <r>
    <n v="435"/>
    <x v="0"/>
    <s v="US"/>
    <s v="USD"/>
    <n v="1387601040"/>
    <n v="1386806254"/>
    <b v="0"/>
    <n v="14"/>
    <b v="1"/>
    <s v="music/rock"/>
    <n v="108.75"/>
    <n v="31.071428571428573"/>
    <s v="music"/>
    <x v="11"/>
  </r>
  <r>
    <n v="2681"/>
    <x v="0"/>
    <s v="US"/>
    <s v="USD"/>
    <n v="1402290000"/>
    <n v="1399666342"/>
    <b v="0"/>
    <n v="38"/>
    <b v="1"/>
    <s v="music/rock"/>
    <n v="134.05000000000001"/>
    <n v="70.55263157894737"/>
    <s v="music"/>
    <x v="11"/>
  </r>
  <r>
    <n v="17482"/>
    <x v="0"/>
    <s v="US"/>
    <s v="USD"/>
    <n v="1430712060"/>
    <n v="1427753265"/>
    <b v="0"/>
    <n v="78"/>
    <b v="1"/>
    <s v="music/rock"/>
    <n v="100"/>
    <n v="224.12820512820514"/>
    <s v="music"/>
    <x v="11"/>
  </r>
  <r>
    <n v="3575"/>
    <x v="0"/>
    <s v="US"/>
    <s v="USD"/>
    <n v="1349477050"/>
    <n v="1346885050"/>
    <b v="0"/>
    <n v="69"/>
    <b v="1"/>
    <s v="music/rock"/>
    <n v="119.16666666666667"/>
    <n v="51.811594202898547"/>
    <s v="music"/>
    <x v="11"/>
  </r>
  <r>
    <n v="1436"/>
    <x v="0"/>
    <s v="US"/>
    <s v="USD"/>
    <n v="1427062852"/>
    <n v="1424474452"/>
    <b v="0"/>
    <n v="33"/>
    <b v="1"/>
    <s v="music/rock"/>
    <n v="179.5"/>
    <n v="43.515151515151516"/>
    <s v="music"/>
    <x v="11"/>
  </r>
  <r>
    <n v="2150.1"/>
    <x v="0"/>
    <s v="US"/>
    <s v="USD"/>
    <n v="1271573940"/>
    <n v="1268459318"/>
    <b v="0"/>
    <n v="54"/>
    <b v="1"/>
    <s v="music/rock"/>
    <n v="134.38124999999999"/>
    <n v="39.816666666666663"/>
    <s v="music"/>
    <x v="11"/>
  </r>
  <r>
    <n v="12554"/>
    <x v="0"/>
    <s v="US"/>
    <s v="USD"/>
    <n v="1351495284"/>
    <n v="1349335284"/>
    <b v="0"/>
    <n v="99"/>
    <b v="1"/>
    <s v="music/rock"/>
    <n v="100.432"/>
    <n v="126.8080808080808"/>
    <s v="music"/>
    <x v="11"/>
  </r>
  <r>
    <n v="5580"/>
    <x v="0"/>
    <s v="US"/>
    <s v="USD"/>
    <n v="1332719730"/>
    <n v="1330908930"/>
    <b v="0"/>
    <n v="49"/>
    <b v="1"/>
    <s v="music/rock"/>
    <n v="101.45454545454545"/>
    <n v="113.87755102040816"/>
    <s v="music"/>
    <x v="11"/>
  </r>
  <r>
    <n v="310"/>
    <x v="0"/>
    <s v="US"/>
    <s v="USD"/>
    <n v="1329248940"/>
    <n v="1326972107"/>
    <b v="0"/>
    <n v="11"/>
    <b v="1"/>
    <s v="music/rock"/>
    <n v="103.33333333333333"/>
    <n v="28.181818181818183"/>
    <s v="music"/>
    <x v="11"/>
  </r>
  <r>
    <n v="1391"/>
    <x v="0"/>
    <s v="US"/>
    <s v="USD"/>
    <n v="1340641440"/>
    <n v="1339549982"/>
    <b v="0"/>
    <n v="38"/>
    <b v="1"/>
    <s v="music/rock"/>
    <n v="107"/>
    <n v="36.60526315789474"/>
    <s v="music"/>
    <x v="11"/>
  </r>
  <r>
    <n v="520"/>
    <x v="0"/>
    <s v="GB"/>
    <s v="GBP"/>
    <n v="1468437240"/>
    <n v="1463253240"/>
    <b v="0"/>
    <n v="16"/>
    <b v="1"/>
    <s v="music/rock"/>
    <n v="104"/>
    <n v="32.5"/>
    <s v="music"/>
    <x v="11"/>
  </r>
  <r>
    <n v="1941"/>
    <x v="0"/>
    <s v="US"/>
    <s v="USD"/>
    <n v="1363952225"/>
    <n v="1361363825"/>
    <b v="0"/>
    <n v="32"/>
    <b v="1"/>
    <s v="music/rock"/>
    <n v="107.83333333333333"/>
    <n v="60.65625"/>
    <s v="music"/>
    <x v="11"/>
  </r>
  <r>
    <n v="3500"/>
    <x v="0"/>
    <s v="US"/>
    <s v="USD"/>
    <n v="1335540694"/>
    <n v="1332948694"/>
    <b v="0"/>
    <n v="20"/>
    <b v="1"/>
    <s v="music/rock"/>
    <n v="233.33333333333334"/>
    <n v="175"/>
    <s v="music"/>
    <x v="11"/>
  </r>
  <r>
    <n v="15091.06"/>
    <x v="0"/>
    <s v="US"/>
    <s v="USD"/>
    <n v="1327133580"/>
    <n v="1321978335"/>
    <b v="0"/>
    <n v="154"/>
    <b v="1"/>
    <s v="music/rock"/>
    <n v="100.60706666666667"/>
    <n v="97.993896103896105"/>
    <s v="music"/>
    <x v="11"/>
  </r>
  <r>
    <n v="6100"/>
    <x v="0"/>
    <s v="US"/>
    <s v="USD"/>
    <n v="1397941475"/>
    <n v="1395349475"/>
    <b v="0"/>
    <n v="41"/>
    <b v="1"/>
    <s v="music/rock"/>
    <n v="101.66666666666667"/>
    <n v="148.78048780487805"/>
    <s v="music"/>
    <x v="11"/>
  </r>
  <r>
    <n v="7206"/>
    <x v="0"/>
    <s v="US"/>
    <s v="USD"/>
    <n v="1372651140"/>
    <n v="1369770292"/>
    <b v="0"/>
    <n v="75"/>
    <b v="1"/>
    <s v="music/rock"/>
    <n v="131.01818181818183"/>
    <n v="96.08"/>
    <s v="music"/>
    <x v="11"/>
  </r>
  <r>
    <n v="2345"/>
    <x v="0"/>
    <s v="US"/>
    <s v="USD"/>
    <n v="1337396400"/>
    <n v="1333709958"/>
    <b v="0"/>
    <n v="40"/>
    <b v="1"/>
    <s v="music/rock"/>
    <n v="117.25"/>
    <n v="58.625"/>
    <s v="music"/>
    <x v="11"/>
  </r>
  <r>
    <n v="5046.5200000000004"/>
    <x v="0"/>
    <s v="US"/>
    <s v="USD"/>
    <n v="1381108918"/>
    <n v="1378516918"/>
    <b v="0"/>
    <n v="46"/>
    <b v="1"/>
    <s v="music/rock"/>
    <n v="100.93040000000001"/>
    <n v="109.70695652173914"/>
    <s v="music"/>
    <x v="11"/>
  </r>
  <r>
    <n v="3045"/>
    <x v="0"/>
    <s v="US"/>
    <s v="USD"/>
    <n v="1398988662"/>
    <n v="1396396662"/>
    <b v="0"/>
    <n v="62"/>
    <b v="1"/>
    <s v="music/rock"/>
    <n v="121.8"/>
    <n v="49.112903225806448"/>
    <s v="music"/>
    <x v="11"/>
  </r>
  <r>
    <n v="2908"/>
    <x v="0"/>
    <s v="US"/>
    <s v="USD"/>
    <n v="1326835985"/>
    <n v="1324243985"/>
    <b v="0"/>
    <n v="61"/>
    <b v="1"/>
    <s v="music/rock"/>
    <n v="145.4"/>
    <n v="47.672131147540981"/>
    <s v="music"/>
    <x v="11"/>
  </r>
  <r>
    <n v="5830.83"/>
    <x v="0"/>
    <s v="US"/>
    <s v="USD"/>
    <n v="1348337956"/>
    <n v="1345745956"/>
    <b v="0"/>
    <n v="96"/>
    <b v="1"/>
    <s v="music/rock"/>
    <n v="116.61660000000001"/>
    <n v="60.737812499999997"/>
    <s v="music"/>
    <x v="11"/>
  </r>
  <r>
    <n v="12041.66"/>
    <x v="0"/>
    <s v="US"/>
    <s v="USD"/>
    <n v="1474694787"/>
    <n v="1472102787"/>
    <b v="0"/>
    <n v="190"/>
    <b v="1"/>
    <s v="music/metal"/>
    <n v="120.4166"/>
    <n v="63.37715789473684"/>
    <s v="music"/>
    <x v="12"/>
  </r>
  <r>
    <n v="5066"/>
    <x v="0"/>
    <s v="US"/>
    <s v="USD"/>
    <n v="1415653663"/>
    <n v="1413058063"/>
    <b v="1"/>
    <n v="94"/>
    <b v="1"/>
    <s v="music/metal"/>
    <n v="101.32"/>
    <n v="53.893617021276597"/>
    <s v="music"/>
    <x v="12"/>
  </r>
  <r>
    <n v="2608"/>
    <x v="0"/>
    <s v="CA"/>
    <s v="CAD"/>
    <n v="1381723140"/>
    <n v="1378735983"/>
    <b v="1"/>
    <n v="39"/>
    <b v="1"/>
    <s v="music/metal"/>
    <n v="104.32"/>
    <n v="66.871794871794876"/>
    <s v="music"/>
    <x v="12"/>
  </r>
  <r>
    <n v="8014"/>
    <x v="0"/>
    <s v="US"/>
    <s v="USD"/>
    <n v="1481184000"/>
    <n v="1479708680"/>
    <b v="0"/>
    <n v="127"/>
    <b v="1"/>
    <s v="music/metal"/>
    <n v="267.13333333333333"/>
    <n v="63.102362204724407"/>
    <s v="music"/>
    <x v="12"/>
  </r>
  <r>
    <n v="5824"/>
    <x v="0"/>
    <s v="US"/>
    <s v="USD"/>
    <n v="1414817940"/>
    <n v="1411489552"/>
    <b v="1"/>
    <n v="159"/>
    <b v="1"/>
    <s v="music/metal"/>
    <n v="194.13333333333333"/>
    <n v="36.628930817610062"/>
    <s v="music"/>
    <x v="12"/>
  </r>
  <r>
    <n v="6019.01"/>
    <x v="0"/>
    <s v="US"/>
    <s v="USD"/>
    <n v="1473047940"/>
    <n v="1469595396"/>
    <b v="0"/>
    <n v="177"/>
    <b v="1"/>
    <s v="music/metal"/>
    <n v="120.3802"/>
    <n v="34.005706214689269"/>
    <s v="music"/>
    <x v="12"/>
  </r>
  <r>
    <n v="1342.01"/>
    <x v="0"/>
    <s v="GB"/>
    <s v="GBP"/>
    <n v="1394460000"/>
    <n v="1393233855"/>
    <b v="0"/>
    <n v="47"/>
    <b v="1"/>
    <s v="music/metal"/>
    <n v="122.00090909090909"/>
    <n v="28.553404255319148"/>
    <s v="music"/>
    <x v="12"/>
  </r>
  <r>
    <n v="10"/>
    <x v="0"/>
    <s v="US"/>
    <s v="USD"/>
    <n v="1436555376"/>
    <n v="1433963376"/>
    <b v="0"/>
    <n v="1"/>
    <b v="1"/>
    <s v="music/metal"/>
    <n v="100"/>
    <n v="10"/>
    <s v="music"/>
    <x v="12"/>
  </r>
  <r>
    <n v="300"/>
    <x v="0"/>
    <s v="US"/>
    <s v="USD"/>
    <n v="1429038033"/>
    <n v="1426446033"/>
    <b v="0"/>
    <n v="16"/>
    <b v="1"/>
    <s v="music/metal"/>
    <n v="100"/>
    <n v="18.75"/>
    <s v="music"/>
    <x v="12"/>
  </r>
  <r>
    <n v="4796"/>
    <x v="0"/>
    <s v="US"/>
    <s v="USD"/>
    <n v="1426473264"/>
    <n v="1424057664"/>
    <b v="0"/>
    <n v="115"/>
    <b v="1"/>
    <s v="music/metal"/>
    <n v="119.9"/>
    <n v="41.704347826086959"/>
    <s v="music"/>
    <x v="12"/>
  </r>
  <r>
    <n v="6207"/>
    <x v="0"/>
    <s v="US"/>
    <s v="USD"/>
    <n v="1461560340"/>
    <n v="1458762717"/>
    <b v="0"/>
    <n v="133"/>
    <b v="1"/>
    <s v="music/metal"/>
    <n v="155.17500000000001"/>
    <n v="46.669172932330824"/>
    <s v="music"/>
    <x v="12"/>
  </r>
  <r>
    <n v="2609"/>
    <x v="0"/>
    <s v="FR"/>
    <s v="EUR"/>
    <n v="1469994300"/>
    <n v="1464815253"/>
    <b v="0"/>
    <n v="70"/>
    <b v="1"/>
    <s v="music/metal"/>
    <n v="130.44999999999999"/>
    <n v="37.271428571428572"/>
    <s v="music"/>
    <x v="12"/>
  </r>
  <r>
    <n v="3674"/>
    <x v="0"/>
    <s v="US"/>
    <s v="USD"/>
    <n v="1477342800"/>
    <n v="1476386395"/>
    <b v="0"/>
    <n v="62"/>
    <b v="1"/>
    <s v="music/metal"/>
    <n v="104.97142857142858"/>
    <n v="59.258064516129032"/>
    <s v="music"/>
    <x v="12"/>
  </r>
  <r>
    <n v="300"/>
    <x v="0"/>
    <s v="US"/>
    <s v="USD"/>
    <n v="1424116709"/>
    <n v="1421524709"/>
    <b v="0"/>
    <n v="10"/>
    <b v="1"/>
    <s v="music/metal"/>
    <n v="100"/>
    <n v="30"/>
    <s v="music"/>
    <x v="12"/>
  </r>
  <r>
    <n v="32865.300000000003"/>
    <x v="0"/>
    <s v="US"/>
    <s v="USD"/>
    <n v="1482901546"/>
    <n v="1480309546"/>
    <b v="0"/>
    <n v="499"/>
    <b v="1"/>
    <s v="music/metal"/>
    <n v="118.22050359712232"/>
    <n v="65.8623246492986"/>
    <s v="music"/>
    <x v="12"/>
  </r>
  <r>
    <n v="1500"/>
    <x v="0"/>
    <s v="US"/>
    <s v="USD"/>
    <n v="1469329217"/>
    <n v="1466737217"/>
    <b v="0"/>
    <n v="47"/>
    <b v="1"/>
    <s v="music/metal"/>
    <n v="103.44827586206897"/>
    <n v="31.914893617021278"/>
    <s v="music"/>
    <x v="12"/>
  </r>
  <r>
    <n v="545"/>
    <x v="0"/>
    <s v="DE"/>
    <s v="EUR"/>
    <n v="1477422000"/>
    <n v="1472282956"/>
    <b v="0"/>
    <n v="28"/>
    <b v="1"/>
    <s v="music/metal"/>
    <n v="218"/>
    <n v="19.464285714285715"/>
    <s v="music"/>
    <x v="12"/>
  </r>
  <r>
    <n v="1200"/>
    <x v="0"/>
    <s v="ES"/>
    <s v="EUR"/>
    <n v="1448463431"/>
    <n v="1444831031"/>
    <b v="0"/>
    <n v="24"/>
    <b v="1"/>
    <s v="music/metal"/>
    <n v="100"/>
    <n v="50"/>
    <s v="music"/>
    <x v="12"/>
  </r>
  <r>
    <n v="1728.07"/>
    <x v="0"/>
    <s v="GB"/>
    <s v="GBP"/>
    <n v="1429138740"/>
    <n v="1426528418"/>
    <b v="0"/>
    <n v="76"/>
    <b v="1"/>
    <s v="music/metal"/>
    <n v="144.00583333333333"/>
    <n v="22.737763157894737"/>
    <s v="music"/>
    <x v="12"/>
  </r>
  <r>
    <n v="4187"/>
    <x v="0"/>
    <s v="US"/>
    <s v="USD"/>
    <n v="1433376000"/>
    <n v="1430768468"/>
    <b v="0"/>
    <n v="98"/>
    <b v="1"/>
    <s v="music/metal"/>
    <n v="104.675"/>
    <n v="42.724489795918366"/>
    <s v="music"/>
    <x v="12"/>
  </r>
  <r>
    <n v="2540"/>
    <x v="2"/>
    <s v="US"/>
    <s v="USD"/>
    <n v="1385123713"/>
    <n v="1382528113"/>
    <b v="0"/>
    <n v="48"/>
    <b v="0"/>
    <s v="music/jazz"/>
    <n v="18.142857142857142"/>
    <n v="52.916666666666664"/>
    <s v="music"/>
    <x v="13"/>
  </r>
  <r>
    <n v="101"/>
    <x v="2"/>
    <s v="US"/>
    <s v="USD"/>
    <n v="1474067404"/>
    <n v="1471475404"/>
    <b v="0"/>
    <n v="2"/>
    <b v="0"/>
    <s v="music/jazz"/>
    <n v="2.2444444444444445"/>
    <n v="50.5"/>
    <s v="music"/>
    <x v="13"/>
  </r>
  <r>
    <n v="170"/>
    <x v="2"/>
    <s v="GB"/>
    <s v="GBP"/>
    <n v="1384179548"/>
    <n v="1381583948"/>
    <b v="0"/>
    <n v="4"/>
    <b v="0"/>
    <s v="music/jazz"/>
    <n v="0.34"/>
    <n v="42.5"/>
    <s v="music"/>
    <x v="13"/>
  </r>
  <r>
    <n v="90"/>
    <x v="2"/>
    <s v="US"/>
    <s v="USD"/>
    <n v="1329014966"/>
    <n v="1326422966"/>
    <b v="0"/>
    <n v="5"/>
    <b v="0"/>
    <s v="music/jazz"/>
    <n v="4.5"/>
    <n v="18"/>
    <s v="music"/>
    <x v="13"/>
  </r>
  <r>
    <n v="2700"/>
    <x v="2"/>
    <s v="US"/>
    <s v="USD"/>
    <n v="1381917540"/>
    <n v="1379990038"/>
    <b v="0"/>
    <n v="79"/>
    <b v="0"/>
    <s v="music/jazz"/>
    <n v="41.53846153846154"/>
    <n v="34.177215189873415"/>
    <s v="music"/>
    <x v="13"/>
  </r>
  <r>
    <n v="45"/>
    <x v="2"/>
    <s v="US"/>
    <s v="USD"/>
    <n v="1358361197"/>
    <n v="1353177197"/>
    <b v="0"/>
    <n v="2"/>
    <b v="0"/>
    <s v="music/jazz"/>
    <n v="2.0454545454545454"/>
    <n v="22.5"/>
    <s v="music"/>
    <x v="13"/>
  </r>
  <r>
    <n v="640"/>
    <x v="2"/>
    <s v="US"/>
    <s v="USD"/>
    <n v="1425136200"/>
    <n v="1421853518"/>
    <b v="0"/>
    <n v="11"/>
    <b v="0"/>
    <s v="music/jazz"/>
    <n v="18.285714285714285"/>
    <n v="58.18181818181818"/>
    <s v="music"/>
    <x v="13"/>
  </r>
  <r>
    <n v="1201"/>
    <x v="2"/>
    <s v="US"/>
    <s v="USD"/>
    <n v="1259643540"/>
    <n v="1254450706"/>
    <b v="0"/>
    <n v="11"/>
    <b v="0"/>
    <s v="music/jazz"/>
    <n v="24.02"/>
    <n v="109.18181818181819"/>
    <s v="music"/>
    <x v="13"/>
  </r>
  <r>
    <n v="50"/>
    <x v="2"/>
    <s v="US"/>
    <s v="USD"/>
    <n v="1389055198"/>
    <n v="1386463198"/>
    <b v="0"/>
    <n v="1"/>
    <b v="0"/>
    <s v="music/jazz"/>
    <n v="0.1111111111111111"/>
    <n v="50"/>
    <s v="music"/>
    <x v="13"/>
  </r>
  <r>
    <n v="1040"/>
    <x v="2"/>
    <s v="US"/>
    <s v="USD"/>
    <n v="1365448657"/>
    <n v="1362860257"/>
    <b v="0"/>
    <n v="3"/>
    <b v="0"/>
    <s v="music/jazz"/>
    <n v="11.818181818181818"/>
    <n v="346.66666666666669"/>
    <s v="music"/>
    <x v="13"/>
  </r>
  <r>
    <n v="62"/>
    <x v="2"/>
    <s v="GB"/>
    <s v="GBP"/>
    <n v="1377995523"/>
    <n v="1375403523"/>
    <b v="0"/>
    <n v="5"/>
    <b v="0"/>
    <s v="music/jazz"/>
    <n v="0.31"/>
    <n v="12.4"/>
    <s v="music"/>
    <x v="13"/>
  </r>
  <r>
    <n v="325"/>
    <x v="2"/>
    <s v="US"/>
    <s v="USD"/>
    <n v="1385735295"/>
    <n v="1383139695"/>
    <b v="0"/>
    <n v="12"/>
    <b v="0"/>
    <s v="music/jazz"/>
    <n v="5.416666666666667"/>
    <n v="27.083333333333332"/>
    <s v="music"/>
    <x v="13"/>
  </r>
  <r>
    <n v="65"/>
    <x v="2"/>
    <s v="US"/>
    <s v="USD"/>
    <n v="1299786527"/>
    <n v="1295898527"/>
    <b v="0"/>
    <n v="2"/>
    <b v="0"/>
    <s v="music/jazz"/>
    <n v="0.8125"/>
    <n v="32.5"/>
    <s v="music"/>
    <x v="13"/>
  </r>
  <r>
    <n v="45"/>
    <x v="2"/>
    <s v="US"/>
    <s v="USD"/>
    <n v="1352610040"/>
    <n v="1349150440"/>
    <b v="0"/>
    <n v="5"/>
    <b v="0"/>
    <s v="music/jazz"/>
    <n v="1.2857142857142858"/>
    <n v="9"/>
    <s v="music"/>
    <x v="13"/>
  </r>
  <r>
    <n v="730"/>
    <x v="2"/>
    <s v="US"/>
    <s v="USD"/>
    <n v="1367676034"/>
    <n v="1365084034"/>
    <b v="0"/>
    <n v="21"/>
    <b v="0"/>
    <s v="music/jazz"/>
    <n v="24.333333333333332"/>
    <n v="34.761904761904759"/>
    <s v="music"/>
    <x v="13"/>
  </r>
  <r>
    <n v="0"/>
    <x v="2"/>
    <s v="US"/>
    <s v="USD"/>
    <n v="1442856131"/>
    <n v="1441128131"/>
    <b v="0"/>
    <n v="0"/>
    <b v="0"/>
    <s v="music/jazz"/>
    <n v="0"/>
    <s v="No Backers"/>
    <s v="music"/>
    <x v="13"/>
  </r>
  <r>
    <n v="1286"/>
    <x v="2"/>
    <s v="GB"/>
    <s v="GBP"/>
    <n v="1359978927"/>
    <n v="1357127727"/>
    <b v="0"/>
    <n v="45"/>
    <b v="0"/>
    <s v="music/jazz"/>
    <n v="40.799492385786799"/>
    <n v="28.577777777777779"/>
    <s v="music"/>
    <x v="13"/>
  </r>
  <r>
    <n v="1351"/>
    <x v="2"/>
    <s v="US"/>
    <s v="USD"/>
    <n v="1387479360"/>
    <n v="1384887360"/>
    <b v="0"/>
    <n v="29"/>
    <b v="0"/>
    <s v="music/jazz"/>
    <n v="67.55"/>
    <n v="46.586206896551722"/>
    <s v="music"/>
    <x v="13"/>
  </r>
  <r>
    <n v="65"/>
    <x v="2"/>
    <s v="US"/>
    <s v="USD"/>
    <n v="1293082524"/>
    <n v="1290490524"/>
    <b v="0"/>
    <n v="2"/>
    <b v="0"/>
    <s v="music/jazz"/>
    <n v="1.3"/>
    <n v="32.5"/>
    <s v="music"/>
    <x v="13"/>
  </r>
  <r>
    <n v="644"/>
    <x v="2"/>
    <s v="US"/>
    <s v="USD"/>
    <n v="1338321305"/>
    <n v="1336506905"/>
    <b v="0"/>
    <n v="30"/>
    <b v="0"/>
    <s v="music/jazz"/>
    <n v="30.666666666666668"/>
    <n v="21.466666666666665"/>
    <s v="music"/>
    <x v="13"/>
  </r>
  <r>
    <n v="113"/>
    <x v="2"/>
    <s v="US"/>
    <s v="USD"/>
    <n v="1351582938"/>
    <n v="1348731738"/>
    <b v="0"/>
    <n v="8"/>
    <b v="0"/>
    <s v="music/indie rock"/>
    <n v="2.9894179894179893"/>
    <n v="14.125"/>
    <s v="music"/>
    <x v="14"/>
  </r>
  <r>
    <n v="30"/>
    <x v="2"/>
    <s v="US"/>
    <s v="USD"/>
    <n v="1326520886"/>
    <n v="1322632886"/>
    <b v="0"/>
    <n v="1"/>
    <b v="0"/>
    <s v="music/indie rock"/>
    <n v="0.8"/>
    <n v="30"/>
    <s v="music"/>
    <x v="14"/>
  </r>
  <r>
    <n v="302"/>
    <x v="2"/>
    <s v="US"/>
    <s v="USD"/>
    <n v="1315341550"/>
    <n v="1312490350"/>
    <b v="0"/>
    <n v="14"/>
    <b v="0"/>
    <s v="music/indie rock"/>
    <n v="20.133333333333333"/>
    <n v="21.571428571428573"/>
    <s v="music"/>
    <x v="14"/>
  </r>
  <r>
    <n v="2001"/>
    <x v="2"/>
    <s v="US"/>
    <s v="USD"/>
    <n v="1456957635"/>
    <n v="1451773635"/>
    <b v="0"/>
    <n v="24"/>
    <b v="0"/>
    <s v="music/indie rock"/>
    <n v="40.020000000000003"/>
    <n v="83.375"/>
    <s v="music"/>
    <x v="14"/>
  </r>
  <r>
    <n v="20"/>
    <x v="2"/>
    <s v="US"/>
    <s v="USD"/>
    <n v="1336789860"/>
    <n v="1331666146"/>
    <b v="0"/>
    <n v="2"/>
    <b v="0"/>
    <s v="music/indie rock"/>
    <n v="1"/>
    <n v="10"/>
    <s v="music"/>
    <x v="14"/>
  </r>
  <r>
    <n v="750"/>
    <x v="2"/>
    <s v="US"/>
    <s v="USD"/>
    <n v="1483137311"/>
    <n v="1481322911"/>
    <b v="0"/>
    <n v="21"/>
    <b v="0"/>
    <s v="music/indie rock"/>
    <n v="75"/>
    <n v="35.714285714285715"/>
    <s v="music"/>
    <x v="14"/>
  </r>
  <r>
    <n v="205"/>
    <x v="2"/>
    <s v="US"/>
    <s v="USD"/>
    <n v="1473972813"/>
    <n v="1471812813"/>
    <b v="0"/>
    <n v="7"/>
    <b v="0"/>
    <s v="music/indie rock"/>
    <n v="41"/>
    <n v="29.285714285714285"/>
    <s v="music"/>
    <x v="14"/>
  </r>
  <r>
    <n v="0"/>
    <x v="2"/>
    <s v="US"/>
    <s v="USD"/>
    <n v="1338159655"/>
    <n v="1335567655"/>
    <b v="0"/>
    <n v="0"/>
    <b v="0"/>
    <s v="music/indie rock"/>
    <n v="0"/>
    <s v="No Backers"/>
    <s v="music"/>
    <x v="14"/>
  </r>
  <r>
    <n v="72"/>
    <x v="2"/>
    <s v="US"/>
    <s v="USD"/>
    <n v="1314856800"/>
    <n v="1311789885"/>
    <b v="0"/>
    <n v="4"/>
    <b v="0"/>
    <s v="music/indie rock"/>
    <n v="7.2"/>
    <n v="18"/>
    <s v="music"/>
    <x v="14"/>
  </r>
  <r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x v="14"/>
  </r>
  <r>
    <n v="125"/>
    <x v="2"/>
    <s v="US"/>
    <s v="USD"/>
    <n v="1385055979"/>
    <n v="1382460379"/>
    <b v="0"/>
    <n v="4"/>
    <b v="0"/>
    <s v="music/indie rock"/>
    <n v="4.166666666666667"/>
    <n v="31.25"/>
    <s v="music"/>
    <x v="14"/>
  </r>
  <r>
    <n v="260"/>
    <x v="2"/>
    <s v="US"/>
    <s v="USD"/>
    <n v="1408581930"/>
    <n v="1405989930"/>
    <b v="0"/>
    <n v="9"/>
    <b v="0"/>
    <s v="music/indie rock"/>
    <n v="3.25"/>
    <n v="28.888888888888889"/>
    <s v="music"/>
    <x v="14"/>
  </r>
  <r>
    <n v="2445"/>
    <x v="2"/>
    <s v="US"/>
    <s v="USD"/>
    <n v="1280635200"/>
    <n v="1273121283"/>
    <b v="0"/>
    <n v="17"/>
    <b v="0"/>
    <s v="music/indie rock"/>
    <n v="40.75"/>
    <n v="143.8235294117647"/>
    <s v="music"/>
    <x v="14"/>
  </r>
  <r>
    <n v="200"/>
    <x v="2"/>
    <s v="US"/>
    <s v="USD"/>
    <n v="1427920363"/>
    <n v="1425331963"/>
    <b v="0"/>
    <n v="5"/>
    <b v="0"/>
    <s v="music/indie rock"/>
    <n v="10"/>
    <n v="40"/>
    <s v="music"/>
    <x v="14"/>
  </r>
  <r>
    <n v="7834"/>
    <x v="2"/>
    <s v="US"/>
    <s v="USD"/>
    <n v="1465169610"/>
    <n v="1462577610"/>
    <b v="0"/>
    <n v="53"/>
    <b v="0"/>
    <s v="music/indie rock"/>
    <n v="39.17"/>
    <n v="147.81132075471697"/>
    <s v="music"/>
    <x v="14"/>
  </r>
  <r>
    <n v="195"/>
    <x v="2"/>
    <s v="US"/>
    <s v="USD"/>
    <n v="1287975829"/>
    <n v="1284087829"/>
    <b v="0"/>
    <n v="7"/>
    <b v="0"/>
    <s v="music/indie rock"/>
    <n v="2.4375"/>
    <n v="27.857142857142858"/>
    <s v="music"/>
    <x v="14"/>
  </r>
  <r>
    <n v="3200"/>
    <x v="2"/>
    <s v="US"/>
    <s v="USD"/>
    <n v="1440734400"/>
    <n v="1438549026"/>
    <b v="0"/>
    <n v="72"/>
    <b v="0"/>
    <s v="music/indie rock"/>
    <n v="40"/>
    <n v="44.444444444444443"/>
    <s v="music"/>
    <x v="14"/>
  </r>
  <r>
    <n v="0"/>
    <x v="2"/>
    <s v="US"/>
    <s v="USD"/>
    <n v="1354123908"/>
    <n v="1351528308"/>
    <b v="0"/>
    <n v="0"/>
    <b v="0"/>
    <s v="music/indie rock"/>
    <n v="0"/>
    <s v="No Backers"/>
    <s v="music"/>
    <x v="14"/>
  </r>
  <r>
    <n v="70"/>
    <x v="2"/>
    <s v="US"/>
    <s v="USD"/>
    <n v="1326651110"/>
    <n v="1322763110"/>
    <b v="0"/>
    <n v="2"/>
    <b v="0"/>
    <s v="music/indie rock"/>
    <n v="2.8"/>
    <n v="35"/>
    <s v="music"/>
    <x v="14"/>
  </r>
  <r>
    <n v="280"/>
    <x v="2"/>
    <s v="US"/>
    <s v="USD"/>
    <n v="1306549362"/>
    <n v="1302661362"/>
    <b v="0"/>
    <n v="8"/>
    <b v="0"/>
    <s v="music/indie rock"/>
    <n v="37.333333333333336"/>
    <n v="35"/>
    <s v="music"/>
    <x v="14"/>
  </r>
  <r>
    <n v="21"/>
    <x v="2"/>
    <s v="US"/>
    <s v="USD"/>
    <n v="1459365802"/>
    <n v="1456777402"/>
    <b v="0"/>
    <n v="2"/>
    <b v="0"/>
    <s v="music/jazz"/>
    <n v="0.42"/>
    <n v="10.5"/>
    <s v="music"/>
    <x v="13"/>
  </r>
  <r>
    <n v="0"/>
    <x v="2"/>
    <s v="US"/>
    <s v="USD"/>
    <n v="1276024260"/>
    <n v="1272050914"/>
    <b v="0"/>
    <n v="0"/>
    <b v="0"/>
    <s v="music/jazz"/>
    <n v="0"/>
    <s v="No Backers"/>
    <s v="music"/>
    <x v="13"/>
  </r>
  <r>
    <n v="90"/>
    <x v="2"/>
    <s v="US"/>
    <s v="USD"/>
    <n v="1409412600"/>
    <n v="1404947422"/>
    <b v="0"/>
    <n v="3"/>
    <b v="0"/>
    <s v="music/jazz"/>
    <n v="0.3"/>
    <n v="30"/>
    <s v="music"/>
    <x v="13"/>
  </r>
  <r>
    <n v="160"/>
    <x v="2"/>
    <s v="US"/>
    <s v="USD"/>
    <n v="1348367100"/>
    <n v="1346180780"/>
    <b v="0"/>
    <n v="4"/>
    <b v="0"/>
    <s v="music/jazz"/>
    <n v="3.2"/>
    <n v="40"/>
    <s v="music"/>
    <x v="13"/>
  </r>
  <r>
    <n v="151"/>
    <x v="2"/>
    <s v="US"/>
    <s v="USD"/>
    <n v="1451786137"/>
    <n v="1449194137"/>
    <b v="0"/>
    <n v="3"/>
    <b v="0"/>
    <s v="music/jazz"/>
    <n v="0.30199999999999999"/>
    <n v="50.333333333333336"/>
    <s v="music"/>
    <x v="13"/>
  </r>
  <r>
    <n v="196"/>
    <x v="2"/>
    <s v="US"/>
    <s v="USD"/>
    <n v="1295847926"/>
    <n v="1290663926"/>
    <b v="0"/>
    <n v="6"/>
    <b v="0"/>
    <s v="music/jazz"/>
    <n v="3.0153846153846153"/>
    <n v="32.666666666666664"/>
    <s v="music"/>
    <x v="13"/>
  </r>
  <r>
    <n v="0"/>
    <x v="2"/>
    <s v="US"/>
    <s v="USD"/>
    <n v="1394681590"/>
    <n v="1392093190"/>
    <b v="0"/>
    <n v="0"/>
    <b v="0"/>
    <s v="music/jazz"/>
    <n v="0"/>
    <s v="No Backers"/>
    <s v="music"/>
    <x v="13"/>
  </r>
  <r>
    <n v="0"/>
    <x v="2"/>
    <s v="US"/>
    <s v="USD"/>
    <n v="1315715823"/>
    <n v="1313123823"/>
    <b v="0"/>
    <n v="0"/>
    <b v="0"/>
    <s v="music/jazz"/>
    <n v="0"/>
    <s v="No Backers"/>
    <s v="music"/>
    <x v="13"/>
  </r>
  <r>
    <n v="0"/>
    <x v="2"/>
    <s v="US"/>
    <s v="USD"/>
    <n v="1280206740"/>
    <n v="1276283655"/>
    <b v="0"/>
    <n v="0"/>
    <b v="0"/>
    <s v="music/jazz"/>
    <n v="0"/>
    <s v="No Backers"/>
    <s v="music"/>
    <x v="13"/>
  </r>
  <r>
    <n v="520"/>
    <x v="2"/>
    <s v="US"/>
    <s v="USD"/>
    <n v="1343016000"/>
    <n v="1340296440"/>
    <b v="0"/>
    <n v="8"/>
    <b v="0"/>
    <s v="music/jazz"/>
    <n v="3.25"/>
    <n v="65"/>
    <s v="music"/>
    <x v="13"/>
  </r>
  <r>
    <n v="123"/>
    <x v="2"/>
    <s v="GB"/>
    <s v="GBP"/>
    <n v="1488546319"/>
    <n v="1483362319"/>
    <b v="0"/>
    <n v="5"/>
    <b v="0"/>
    <s v="music/jazz"/>
    <n v="22.363636363636363"/>
    <n v="24.6"/>
    <s v="music"/>
    <x v="13"/>
  </r>
  <r>
    <n v="0"/>
    <x v="2"/>
    <s v="US"/>
    <s v="USD"/>
    <n v="1390522045"/>
    <n v="1388707645"/>
    <b v="0"/>
    <n v="0"/>
    <b v="0"/>
    <s v="music/jazz"/>
    <n v="0"/>
    <s v="No Backers"/>
    <s v="music"/>
    <x v="13"/>
  </r>
  <r>
    <n v="30"/>
    <x v="2"/>
    <s v="US"/>
    <s v="USD"/>
    <n v="1355197047"/>
    <n v="1350009447"/>
    <b v="0"/>
    <n v="2"/>
    <b v="0"/>
    <s v="music/jazz"/>
    <n v="0.8571428571428571"/>
    <n v="15"/>
    <s v="music"/>
    <x v="13"/>
  </r>
  <r>
    <n v="1982"/>
    <x v="2"/>
    <s v="US"/>
    <s v="USD"/>
    <n v="1336188019"/>
    <n v="1333596019"/>
    <b v="0"/>
    <n v="24"/>
    <b v="0"/>
    <s v="music/jazz"/>
    <n v="6.6066666666666665"/>
    <n v="82.583333333333329"/>
    <s v="music"/>
    <x v="13"/>
  </r>
  <r>
    <n v="0"/>
    <x v="2"/>
    <s v="US"/>
    <s v="USD"/>
    <n v="1345918747"/>
    <n v="1343326747"/>
    <b v="0"/>
    <n v="0"/>
    <b v="0"/>
    <s v="music/jazz"/>
    <n v="0"/>
    <s v="No Backers"/>
    <s v="music"/>
    <x v="13"/>
  </r>
  <r>
    <n v="375"/>
    <x v="2"/>
    <s v="US"/>
    <s v="USD"/>
    <n v="1330577940"/>
    <n v="1327853914"/>
    <b v="0"/>
    <n v="9"/>
    <b v="0"/>
    <s v="music/jazz"/>
    <n v="5.7692307692307692"/>
    <n v="41.666666666666664"/>
    <s v="music"/>
    <x v="13"/>
  </r>
  <r>
    <n v="0"/>
    <x v="2"/>
    <s v="US"/>
    <s v="USD"/>
    <n v="1287723600"/>
    <n v="1284409734"/>
    <b v="0"/>
    <n v="0"/>
    <b v="0"/>
    <s v="music/jazz"/>
    <n v="0"/>
    <s v="No Backers"/>
    <s v="music"/>
    <x v="13"/>
  </r>
  <r>
    <n v="30"/>
    <x v="2"/>
    <s v="US"/>
    <s v="USD"/>
    <n v="1405305000"/>
    <n v="1402612730"/>
    <b v="0"/>
    <n v="1"/>
    <b v="0"/>
    <s v="music/jazz"/>
    <n v="0.6"/>
    <n v="30"/>
    <s v="music"/>
    <x v="13"/>
  </r>
  <r>
    <n v="196"/>
    <x v="2"/>
    <s v="GB"/>
    <s v="GBP"/>
    <n v="1417474761"/>
    <n v="1414879161"/>
    <b v="0"/>
    <n v="10"/>
    <b v="0"/>
    <s v="music/jazz"/>
    <n v="5.0256410256410255"/>
    <n v="19.600000000000001"/>
    <s v="music"/>
    <x v="13"/>
  </r>
  <r>
    <n v="100"/>
    <x v="2"/>
    <s v="US"/>
    <s v="USD"/>
    <n v="1355930645"/>
    <n v="1352906645"/>
    <b v="0"/>
    <n v="1"/>
    <b v="0"/>
    <s v="music/jazz"/>
    <n v="0.5"/>
    <n v="100"/>
    <s v="music"/>
    <x v="13"/>
  </r>
  <r>
    <n v="0"/>
    <x v="2"/>
    <s v="US"/>
    <s v="USD"/>
    <n v="1384448822"/>
    <n v="1381853222"/>
    <b v="0"/>
    <n v="0"/>
    <b v="0"/>
    <s v="music/jazz"/>
    <n v="0"/>
    <s v="No Backers"/>
    <s v="music"/>
    <x v="13"/>
  </r>
  <r>
    <n v="4635"/>
    <x v="2"/>
    <s v="US"/>
    <s v="USD"/>
    <n v="1323666376"/>
    <n v="1320033976"/>
    <b v="0"/>
    <n v="20"/>
    <b v="0"/>
    <s v="music/jazz"/>
    <n v="30.9"/>
    <n v="231.75"/>
    <s v="music"/>
    <x v="13"/>
  </r>
  <r>
    <n v="5680"/>
    <x v="2"/>
    <s v="US"/>
    <s v="USD"/>
    <n v="1412167393"/>
    <n v="1409143393"/>
    <b v="0"/>
    <n v="30"/>
    <b v="0"/>
    <s v="music/jazz"/>
    <n v="21.037037037037038"/>
    <n v="189.33333333333334"/>
    <s v="music"/>
    <x v="13"/>
  </r>
  <r>
    <n v="330"/>
    <x v="2"/>
    <s v="US"/>
    <s v="USD"/>
    <n v="1416614523"/>
    <n v="1414018923"/>
    <b v="0"/>
    <n v="6"/>
    <b v="0"/>
    <s v="music/jazz"/>
    <n v="2.2000000000000002"/>
    <n v="55"/>
    <s v="music"/>
    <x v="13"/>
  </r>
  <r>
    <n v="327"/>
    <x v="2"/>
    <s v="US"/>
    <s v="USD"/>
    <n v="1360795069"/>
    <n v="1358203069"/>
    <b v="0"/>
    <n v="15"/>
    <b v="0"/>
    <s v="music/jazz"/>
    <n v="10.9"/>
    <n v="21.8"/>
    <s v="music"/>
    <x v="13"/>
  </r>
  <r>
    <n v="160"/>
    <x v="2"/>
    <s v="US"/>
    <s v="USD"/>
    <n v="1385590111"/>
    <n v="1382994511"/>
    <b v="0"/>
    <n v="5"/>
    <b v="0"/>
    <s v="music/jazz"/>
    <n v="2.6666666666666665"/>
    <n v="32"/>
    <s v="music"/>
    <x v="13"/>
  </r>
  <r>
    <n v="0"/>
    <x v="2"/>
    <s v="US"/>
    <s v="USD"/>
    <n v="1278628800"/>
    <n v="1276043330"/>
    <b v="0"/>
    <n v="0"/>
    <b v="0"/>
    <s v="music/jazz"/>
    <n v="0"/>
    <s v="No Backers"/>
    <s v="music"/>
    <x v="13"/>
  </r>
  <r>
    <n v="0"/>
    <x v="2"/>
    <s v="US"/>
    <s v="USD"/>
    <n v="1337024695"/>
    <n v="1334432695"/>
    <b v="0"/>
    <n v="0"/>
    <b v="0"/>
    <s v="music/jazz"/>
    <n v="0"/>
    <s v="No Backers"/>
    <s v="music"/>
    <x v="13"/>
  </r>
  <r>
    <n v="1575"/>
    <x v="2"/>
    <s v="US"/>
    <s v="USD"/>
    <n v="1353196800"/>
    <n v="1348864913"/>
    <b v="0"/>
    <n v="28"/>
    <b v="0"/>
    <s v="music/jazz"/>
    <n v="10.862068965517242"/>
    <n v="56.25"/>
    <s v="music"/>
    <x v="13"/>
  </r>
  <r>
    <n v="0"/>
    <x v="2"/>
    <s v="US"/>
    <s v="USD"/>
    <n v="1333946569"/>
    <n v="1331358169"/>
    <b v="0"/>
    <n v="0"/>
    <b v="0"/>
    <s v="music/jazz"/>
    <n v="0"/>
    <s v="No Backers"/>
    <s v="music"/>
    <x v="13"/>
  </r>
  <r>
    <n v="345"/>
    <x v="2"/>
    <s v="US"/>
    <s v="USD"/>
    <n v="1277501520"/>
    <n v="1273874306"/>
    <b v="0"/>
    <n v="5"/>
    <b v="0"/>
    <s v="music/jazz"/>
    <n v="38.333333333333336"/>
    <n v="69"/>
    <s v="music"/>
    <x v="13"/>
  </r>
  <r>
    <n v="131"/>
    <x v="2"/>
    <s v="GB"/>
    <s v="GBP"/>
    <n v="1395007200"/>
    <n v="1392021502"/>
    <b v="0"/>
    <n v="7"/>
    <b v="0"/>
    <s v="music/jazz"/>
    <n v="6.55"/>
    <n v="18.714285714285715"/>
    <s v="music"/>
    <x v="13"/>
  </r>
  <r>
    <n v="1381"/>
    <x v="2"/>
    <s v="US"/>
    <s v="USD"/>
    <n v="1363990545"/>
    <n v="1360106145"/>
    <b v="0"/>
    <n v="30"/>
    <b v="0"/>
    <s v="music/jazz"/>
    <n v="14.536842105263158"/>
    <n v="46.033333333333331"/>
    <s v="music"/>
    <x v="13"/>
  </r>
  <r>
    <n v="120"/>
    <x v="2"/>
    <s v="US"/>
    <s v="USD"/>
    <n v="1399867409"/>
    <n v="1394683409"/>
    <b v="0"/>
    <n v="2"/>
    <b v="0"/>
    <s v="music/jazz"/>
    <n v="6"/>
    <n v="60"/>
    <s v="music"/>
    <x v="13"/>
  </r>
  <r>
    <n v="1520"/>
    <x v="2"/>
    <s v="CA"/>
    <s v="CAD"/>
    <n v="1399183200"/>
    <n v="1396633284"/>
    <b v="0"/>
    <n v="30"/>
    <b v="0"/>
    <s v="music/jazz"/>
    <n v="30.4"/>
    <n v="50.666666666666664"/>
    <s v="music"/>
    <x v="13"/>
  </r>
  <r>
    <n v="50"/>
    <x v="2"/>
    <s v="US"/>
    <s v="USD"/>
    <n v="1454054429"/>
    <n v="1451462429"/>
    <b v="0"/>
    <n v="2"/>
    <b v="0"/>
    <s v="music/jazz"/>
    <n v="1.4285714285714286"/>
    <n v="25"/>
    <s v="music"/>
    <x v="13"/>
  </r>
  <r>
    <n v="0"/>
    <x v="2"/>
    <s v="US"/>
    <s v="USD"/>
    <n v="1326916800"/>
    <n v="1323131689"/>
    <b v="0"/>
    <n v="0"/>
    <b v="0"/>
    <s v="music/jazz"/>
    <n v="0"/>
    <s v="No Backers"/>
    <s v="music"/>
    <x v="13"/>
  </r>
  <r>
    <n v="40"/>
    <x v="2"/>
    <s v="US"/>
    <s v="USD"/>
    <n v="1383509357"/>
    <n v="1380913757"/>
    <b v="0"/>
    <n v="2"/>
    <b v="0"/>
    <s v="music/jazz"/>
    <n v="1.1428571428571428"/>
    <n v="20"/>
    <s v="music"/>
    <x v="13"/>
  </r>
  <r>
    <n v="25"/>
    <x v="2"/>
    <s v="US"/>
    <s v="USD"/>
    <n v="1346585448"/>
    <n v="1343993448"/>
    <b v="0"/>
    <n v="1"/>
    <b v="0"/>
    <s v="music/jazz"/>
    <n v="0.35714285714285715"/>
    <n v="25"/>
    <s v="music"/>
    <x v="13"/>
  </r>
  <r>
    <n v="40"/>
    <x v="2"/>
    <s v="US"/>
    <s v="USD"/>
    <n v="1372622280"/>
    <n v="1369246738"/>
    <b v="0"/>
    <n v="2"/>
    <b v="0"/>
    <s v="music/jazz"/>
    <n v="1.4545454545454546"/>
    <n v="20"/>
    <s v="music"/>
    <x v="13"/>
  </r>
  <r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x v="8"/>
  </r>
  <r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x v="8"/>
  </r>
  <r>
    <n v="668"/>
    <x v="2"/>
    <s v="US"/>
    <s v="USD"/>
    <n v="1455826460"/>
    <n v="1452716060"/>
    <b v="0"/>
    <n v="16"/>
    <b v="0"/>
    <s v="technology/wearables"/>
    <n v="8.9066666666666663"/>
    <n v="41.75"/>
    <s v="technology"/>
    <x v="8"/>
  </r>
  <r>
    <n v="289"/>
    <x v="2"/>
    <s v="US"/>
    <s v="USD"/>
    <n v="1480438905"/>
    <n v="1477843305"/>
    <b v="0"/>
    <n v="12"/>
    <b v="0"/>
    <s v="technology/wearables"/>
    <n v="9.6333333333333329"/>
    <n v="24.083333333333332"/>
    <s v="technology"/>
    <x v="8"/>
  </r>
  <r>
    <n v="6663"/>
    <x v="2"/>
    <s v="US"/>
    <s v="USD"/>
    <n v="1460988000"/>
    <n v="1458050450"/>
    <b v="0"/>
    <n v="96"/>
    <b v="0"/>
    <s v="technology/wearables"/>
    <n v="13.326000000000001"/>
    <n v="69.40625"/>
    <s v="technology"/>
    <x v="8"/>
  </r>
  <r>
    <n v="2484"/>
    <x v="2"/>
    <s v="FR"/>
    <s v="EUR"/>
    <n v="1487462340"/>
    <n v="1482958626"/>
    <b v="0"/>
    <n v="16"/>
    <b v="0"/>
    <s v="technology/wearables"/>
    <n v="2.484"/>
    <n v="155.25"/>
    <s v="technology"/>
    <x v="8"/>
  </r>
  <r>
    <n v="286"/>
    <x v="2"/>
    <s v="US"/>
    <s v="USD"/>
    <n v="1473444048"/>
    <n v="1470852048"/>
    <b v="0"/>
    <n v="5"/>
    <b v="0"/>
    <s v="technology/wearables"/>
    <n v="1.9066666666666667"/>
    <n v="57.2"/>
    <s v="technology"/>
    <x v="8"/>
  </r>
  <r>
    <n v="0"/>
    <x v="2"/>
    <s v="US"/>
    <s v="USD"/>
    <n v="1467312306"/>
    <n v="1462128306"/>
    <b v="0"/>
    <n v="0"/>
    <b v="0"/>
    <s v="technology/wearables"/>
    <n v="0"/>
    <s v="No Backers"/>
    <s v="technology"/>
    <x v="8"/>
  </r>
  <r>
    <n v="480"/>
    <x v="2"/>
    <s v="NL"/>
    <s v="EUR"/>
    <n v="1457812364"/>
    <n v="1455220364"/>
    <b v="0"/>
    <n v="8"/>
    <b v="0"/>
    <s v="technology/wearables"/>
    <n v="12"/>
    <n v="60"/>
    <s v="technology"/>
    <x v="8"/>
  </r>
  <r>
    <n v="273"/>
    <x v="2"/>
    <s v="DE"/>
    <s v="EUR"/>
    <n v="1456016576"/>
    <n v="1450832576"/>
    <b v="0"/>
    <n v="7"/>
    <b v="0"/>
    <s v="technology/wearables"/>
    <n v="1.365"/>
    <n v="39"/>
    <s v="technology"/>
    <x v="8"/>
  </r>
  <r>
    <n v="1402"/>
    <x v="2"/>
    <s v="CA"/>
    <s v="CAD"/>
    <n v="1453053661"/>
    <n v="1450461661"/>
    <b v="0"/>
    <n v="24"/>
    <b v="0"/>
    <s v="technology/wearables"/>
    <n v="28.04"/>
    <n v="58.416666666666664"/>
    <s v="technology"/>
    <x v="8"/>
  </r>
  <r>
    <n v="19195"/>
    <x v="2"/>
    <s v="US"/>
    <s v="USD"/>
    <n v="1465054872"/>
    <n v="1461166872"/>
    <b v="0"/>
    <n v="121"/>
    <b v="0"/>
    <s v="technology/wearables"/>
    <n v="38.39"/>
    <n v="158.63636363636363"/>
    <s v="technology"/>
    <x v="8"/>
  </r>
  <r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x v="8"/>
  </r>
  <r>
    <n v="126"/>
    <x v="2"/>
    <s v="US"/>
    <s v="USD"/>
    <n v="1422158199"/>
    <n v="1419566199"/>
    <b v="0"/>
    <n v="5"/>
    <b v="0"/>
    <s v="technology/wearables"/>
    <n v="0.84"/>
    <n v="25.2"/>
    <s v="technology"/>
    <x v="8"/>
  </r>
  <r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x v="8"/>
  </r>
  <r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x v="8"/>
  </r>
  <r>
    <n v="861"/>
    <x v="2"/>
    <s v="US"/>
    <s v="USD"/>
    <n v="1430081759"/>
    <n v="1424901359"/>
    <b v="0"/>
    <n v="17"/>
    <b v="0"/>
    <s v="technology/wearables"/>
    <n v="1.722"/>
    <n v="50.647058823529413"/>
    <s v="technology"/>
    <x v="8"/>
  </r>
  <r>
    <n v="233"/>
    <x v="2"/>
    <s v="US"/>
    <s v="USD"/>
    <n v="1479392133"/>
    <n v="1476710133"/>
    <b v="0"/>
    <n v="7"/>
    <b v="0"/>
    <s v="technology/wearables"/>
    <n v="1.9416666666666667"/>
    <n v="33.285714285714285"/>
    <s v="technology"/>
    <x v="8"/>
  </r>
  <r>
    <n v="881"/>
    <x v="2"/>
    <s v="US"/>
    <s v="USD"/>
    <n v="1428641940"/>
    <n v="1426792563"/>
    <b v="0"/>
    <n v="17"/>
    <b v="0"/>
    <s v="technology/wearables"/>
    <n v="11.328275684711329"/>
    <n v="51.823529411764703"/>
    <s v="technology"/>
    <x v="8"/>
  </r>
  <r>
    <n v="19430"/>
    <x v="2"/>
    <s v="US"/>
    <s v="USD"/>
    <n v="1421640665"/>
    <n v="1419048665"/>
    <b v="0"/>
    <n v="171"/>
    <b v="0"/>
    <s v="technology/wearables"/>
    <n v="38.86"/>
    <n v="113.62573099415205"/>
    <s v="technology"/>
    <x v="8"/>
  </r>
  <r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x v="8"/>
  </r>
  <r>
    <n v="40079"/>
    <x v="2"/>
    <s v="US"/>
    <s v="USD"/>
    <n v="1487617200"/>
    <n v="1483634335"/>
    <b v="0"/>
    <n v="110"/>
    <b v="0"/>
    <s v="technology/wearables"/>
    <n v="42.188421052631575"/>
    <n v="364.35454545454547"/>
    <s v="technology"/>
    <x v="8"/>
  </r>
  <r>
    <n v="712"/>
    <x v="2"/>
    <s v="US"/>
    <s v="USD"/>
    <n v="1455210353"/>
    <n v="1451927153"/>
    <b v="0"/>
    <n v="37"/>
    <b v="0"/>
    <s v="technology/wearables"/>
    <n v="28.48"/>
    <n v="19.243243243243242"/>
    <s v="technology"/>
    <x v="8"/>
  </r>
  <r>
    <n v="377"/>
    <x v="2"/>
    <s v="US"/>
    <s v="USD"/>
    <n v="1476717319"/>
    <n v="1473693319"/>
    <b v="0"/>
    <n v="9"/>
    <b v="0"/>
    <s v="technology/wearables"/>
    <n v="1.0771428571428572"/>
    <n v="41.888888888888886"/>
    <s v="technology"/>
    <x v="8"/>
  </r>
  <r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x v="8"/>
  </r>
  <r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x v="8"/>
  </r>
  <r>
    <n v="1776"/>
    <x v="2"/>
    <s v="US"/>
    <s v="USD"/>
    <n v="1475766932"/>
    <n v="1473174932"/>
    <b v="0"/>
    <n v="30"/>
    <b v="0"/>
    <s v="technology/wearables"/>
    <n v="14.8"/>
    <n v="59.2"/>
    <s v="technology"/>
    <x v="8"/>
  </r>
  <r>
    <n v="3562"/>
    <x v="2"/>
    <s v="US"/>
    <s v="USD"/>
    <n v="1461301574"/>
    <n v="1456121174"/>
    <b v="0"/>
    <n v="81"/>
    <b v="0"/>
    <s v="technology/wearables"/>
    <n v="17.809999999999999"/>
    <n v="43.97530864197531"/>
    <s v="technology"/>
    <x v="8"/>
  </r>
  <r>
    <n v="106"/>
    <x v="2"/>
    <s v="US"/>
    <s v="USD"/>
    <n v="1408134034"/>
    <n v="1405542034"/>
    <b v="0"/>
    <n v="4"/>
    <b v="0"/>
    <s v="technology/wearables"/>
    <n v="1.325"/>
    <n v="26.5"/>
    <s v="technology"/>
    <x v="8"/>
  </r>
  <r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x v="8"/>
  </r>
  <r>
    <n v="2296"/>
    <x v="2"/>
    <s v="CA"/>
    <s v="CAD"/>
    <n v="1485147540"/>
    <n v="1481951853"/>
    <b v="0"/>
    <n v="14"/>
    <b v="0"/>
    <s v="technology/wearables"/>
    <n v="45.92"/>
    <n v="164"/>
    <s v="technology"/>
    <x v="8"/>
  </r>
  <r>
    <n v="226"/>
    <x v="2"/>
    <s v="US"/>
    <s v="USD"/>
    <n v="1433178060"/>
    <n v="1429290060"/>
    <b v="0"/>
    <n v="5"/>
    <b v="0"/>
    <s v="technology/wearables"/>
    <n v="0.22600000000000001"/>
    <n v="45.2"/>
    <s v="technology"/>
    <x v="8"/>
  </r>
  <r>
    <n v="6925"/>
    <x v="2"/>
    <s v="US"/>
    <s v="USD"/>
    <n v="1409813940"/>
    <n v="1407271598"/>
    <b v="0"/>
    <n v="45"/>
    <b v="0"/>
    <s v="technology/wearables"/>
    <n v="34.625"/>
    <n v="153.88888888888889"/>
    <s v="technology"/>
    <x v="8"/>
  </r>
  <r>
    <n v="411"/>
    <x v="2"/>
    <s v="US"/>
    <s v="USD"/>
    <n v="1447032093"/>
    <n v="1441844493"/>
    <b v="0"/>
    <n v="8"/>
    <b v="0"/>
    <s v="technology/wearables"/>
    <n v="2.0550000000000002"/>
    <n v="51.375"/>
    <s v="technology"/>
    <x v="8"/>
  </r>
  <r>
    <n v="280"/>
    <x v="2"/>
    <s v="US"/>
    <s v="USD"/>
    <n v="1458925156"/>
    <n v="1456336756"/>
    <b v="0"/>
    <n v="3"/>
    <b v="0"/>
    <s v="technology/wearables"/>
    <n v="0.56000000000000005"/>
    <n v="93.333333333333329"/>
    <s v="technology"/>
    <x v="8"/>
  </r>
  <r>
    <n v="2607"/>
    <x v="2"/>
    <s v="US"/>
    <s v="USD"/>
    <n v="1467132185"/>
    <n v="1461948185"/>
    <b v="0"/>
    <n v="24"/>
    <b v="0"/>
    <s v="technology/wearables"/>
    <n v="2.6070000000000002"/>
    <n v="108.625"/>
    <s v="technology"/>
    <x v="8"/>
  </r>
  <r>
    <n v="2889"/>
    <x v="2"/>
    <s v="AU"/>
    <s v="AUD"/>
    <n v="1439515497"/>
    <n v="1435627497"/>
    <b v="0"/>
    <n v="18"/>
    <b v="0"/>
    <s v="technology/wearables"/>
    <n v="1.9259999999999999"/>
    <n v="160.5"/>
    <s v="technology"/>
    <x v="8"/>
  </r>
  <r>
    <n v="909"/>
    <x v="2"/>
    <s v="AT"/>
    <s v="EUR"/>
    <n v="1456094197"/>
    <n v="1453502197"/>
    <b v="0"/>
    <n v="12"/>
    <b v="0"/>
    <s v="technology/wearables"/>
    <n v="33.666666666666664"/>
    <n v="75.75"/>
    <s v="technology"/>
    <x v="8"/>
  </r>
  <r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x v="8"/>
  </r>
  <r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x v="8"/>
  </r>
  <r>
    <n v="1486"/>
    <x v="2"/>
    <s v="US"/>
    <s v="USD"/>
    <n v="1417387322"/>
    <n v="1413495722"/>
    <b v="0"/>
    <n v="31"/>
    <b v="0"/>
    <s v="technology/wearables"/>
    <n v="14.86"/>
    <n v="47.935483870967744"/>
    <s v="technology"/>
    <x v="8"/>
  </r>
  <r>
    <n v="11"/>
    <x v="2"/>
    <s v="US"/>
    <s v="USD"/>
    <n v="1407624222"/>
    <n v="1405032222"/>
    <b v="0"/>
    <n v="4"/>
    <b v="0"/>
    <s v="technology/wearables"/>
    <n v="1.2375123751237513E-2"/>
    <n v="2.75"/>
    <s v="technology"/>
    <x v="8"/>
  </r>
  <r>
    <n v="3"/>
    <x v="2"/>
    <s v="US"/>
    <s v="USD"/>
    <n v="1475431486"/>
    <n v="1472839486"/>
    <b v="0"/>
    <n v="3"/>
    <b v="0"/>
    <s v="technology/wearables"/>
    <n v="1.7142857142857144E-2"/>
    <n v="1"/>
    <s v="technology"/>
    <x v="8"/>
  </r>
  <r>
    <n v="30751"/>
    <x v="2"/>
    <s v="ES"/>
    <s v="EUR"/>
    <n v="1471985640"/>
    <n v="1469289685"/>
    <b v="0"/>
    <n v="179"/>
    <b v="0"/>
    <s v="technology/wearables"/>
    <n v="29.506136117214712"/>
    <n v="171.79329608938548"/>
    <s v="technology"/>
    <x v="8"/>
  </r>
  <r>
    <n v="106"/>
    <x v="2"/>
    <s v="US"/>
    <s v="USD"/>
    <n v="1427507208"/>
    <n v="1424918808"/>
    <b v="0"/>
    <n v="3"/>
    <b v="0"/>
    <s v="technology/wearables"/>
    <n v="1.06"/>
    <n v="35.333333333333336"/>
    <s v="technology"/>
    <x v="8"/>
  </r>
  <r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x v="8"/>
  </r>
  <r>
    <n v="2550"/>
    <x v="2"/>
    <s v="GB"/>
    <s v="GBP"/>
    <n v="1452384000"/>
    <n v="1447698300"/>
    <b v="0"/>
    <n v="23"/>
    <b v="0"/>
    <s v="technology/wearables"/>
    <n v="12.75"/>
    <n v="110.8695652173913"/>
    <s v="technology"/>
    <x v="8"/>
  </r>
  <r>
    <n v="6610"/>
    <x v="2"/>
    <s v="NL"/>
    <s v="EUR"/>
    <n v="1403507050"/>
    <n v="1400051050"/>
    <b v="0"/>
    <n v="41"/>
    <b v="0"/>
    <s v="technology/wearables"/>
    <n v="13.22"/>
    <n v="161.21951219512195"/>
    <s v="technology"/>
    <x v="8"/>
  </r>
  <r>
    <n v="0"/>
    <x v="2"/>
    <s v="IT"/>
    <s v="EUR"/>
    <n v="1475310825"/>
    <n v="1472718825"/>
    <b v="0"/>
    <n v="0"/>
    <b v="0"/>
    <s v="technology/wearables"/>
    <n v="0"/>
    <s v="No Backers"/>
    <s v="technology"/>
    <x v="8"/>
  </r>
  <r>
    <n v="1677"/>
    <x v="2"/>
    <s v="US"/>
    <s v="USD"/>
    <n v="1475101495"/>
    <n v="1472509495"/>
    <b v="0"/>
    <n v="32"/>
    <b v="0"/>
    <s v="technology/wearables"/>
    <n v="16.77"/>
    <n v="52.40625"/>
    <s v="technology"/>
    <x v="8"/>
  </r>
  <r>
    <n v="26"/>
    <x v="2"/>
    <s v="US"/>
    <s v="USD"/>
    <n v="1409770164"/>
    <n v="1407178164"/>
    <b v="0"/>
    <n v="2"/>
    <b v="0"/>
    <s v="technology/wearables"/>
    <n v="0.104"/>
    <n v="13"/>
    <s v="technology"/>
    <x v="8"/>
  </r>
  <r>
    <n v="212"/>
    <x v="2"/>
    <s v="GB"/>
    <s v="GBP"/>
    <n v="1468349460"/>
    <n v="1466186988"/>
    <b v="0"/>
    <n v="7"/>
    <b v="0"/>
    <s v="technology/wearables"/>
    <n v="4.24"/>
    <n v="30.285714285714285"/>
    <s v="technology"/>
    <x v="8"/>
  </r>
  <r>
    <n v="467"/>
    <x v="2"/>
    <s v="US"/>
    <s v="USD"/>
    <n v="1462655519"/>
    <n v="1457475119"/>
    <b v="0"/>
    <n v="4"/>
    <b v="0"/>
    <s v="technology/wearables"/>
    <n v="0.46700000000000003"/>
    <n v="116.75"/>
    <s v="technology"/>
    <x v="8"/>
  </r>
  <r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x v="8"/>
  </r>
  <r>
    <n v="4669"/>
    <x v="2"/>
    <s v="US"/>
    <s v="USD"/>
    <n v="1417388340"/>
    <n v="1412835530"/>
    <b v="0"/>
    <n v="11"/>
    <b v="0"/>
    <s v="technology/wearables"/>
    <n v="2.3344999999999998"/>
    <n v="424.45454545454544"/>
    <s v="technology"/>
    <x v="8"/>
  </r>
  <r>
    <n v="726"/>
    <x v="2"/>
    <s v="US"/>
    <s v="USD"/>
    <n v="1417276800"/>
    <n v="1415140480"/>
    <b v="0"/>
    <n v="9"/>
    <b v="0"/>
    <s v="technology/wearables"/>
    <n v="7.26"/>
    <n v="80.666666666666671"/>
    <s v="technology"/>
    <x v="8"/>
  </r>
  <r>
    <n v="65"/>
    <x v="2"/>
    <s v="US"/>
    <s v="USD"/>
    <n v="1406474820"/>
    <n v="1403902060"/>
    <b v="0"/>
    <n v="5"/>
    <b v="0"/>
    <s v="technology/wearables"/>
    <n v="1.625"/>
    <n v="13"/>
    <s v="technology"/>
    <x v="8"/>
  </r>
  <r>
    <n v="65"/>
    <x v="2"/>
    <s v="US"/>
    <s v="USD"/>
    <n v="1417145297"/>
    <n v="1414549697"/>
    <b v="0"/>
    <n v="8"/>
    <b v="0"/>
    <s v="technology/wearables"/>
    <n v="1.3"/>
    <n v="8.125"/>
    <s v="technology"/>
    <x v="8"/>
  </r>
  <r>
    <n v="35135"/>
    <x v="2"/>
    <s v="CA"/>
    <s v="CAD"/>
    <n v="1447909401"/>
    <n v="1444017801"/>
    <b v="0"/>
    <n v="229"/>
    <b v="0"/>
    <s v="technology/wearables"/>
    <n v="58.55833333333333"/>
    <n v="153.42794759825327"/>
    <s v="technology"/>
    <x v="8"/>
  </r>
  <r>
    <n v="11683"/>
    <x v="2"/>
    <s v="CA"/>
    <s v="CAD"/>
    <n v="1415865720"/>
    <n v="1413270690"/>
    <b v="0"/>
    <n v="40"/>
    <b v="0"/>
    <s v="technology/wearables"/>
    <n v="7.7886666666666668"/>
    <n v="292.07499999999999"/>
    <s v="technology"/>
    <x v="8"/>
  </r>
  <r>
    <n v="19824"/>
    <x v="1"/>
    <s v="US"/>
    <s v="USD"/>
    <n v="1489537560"/>
    <n v="1484357160"/>
    <b v="0"/>
    <n v="6"/>
    <b v="0"/>
    <s v="technology/wearables"/>
    <n v="2.2157147647256061"/>
    <n v="3304"/>
    <s v="technology"/>
    <x v="8"/>
  </r>
  <r>
    <n v="5200"/>
    <x v="1"/>
    <s v="GB"/>
    <s v="GBP"/>
    <n v="1485796613"/>
    <n v="1481908613"/>
    <b v="0"/>
    <n v="4"/>
    <b v="0"/>
    <s v="technology/wearables"/>
    <n v="104"/>
    <n v="1300"/>
    <s v="technology"/>
    <x v="8"/>
  </r>
  <r>
    <n v="2960"/>
    <x v="1"/>
    <s v="US"/>
    <s v="USD"/>
    <n v="1450331940"/>
    <n v="1447777514"/>
    <b v="0"/>
    <n v="22"/>
    <b v="0"/>
    <s v="technology/wearables"/>
    <n v="29.602960296029604"/>
    <n v="134.54545454545453"/>
    <s v="technology"/>
    <x v="8"/>
  </r>
  <r>
    <n v="3211"/>
    <x v="1"/>
    <s v="FR"/>
    <s v="EUR"/>
    <n v="1489680061"/>
    <n v="1487091661"/>
    <b v="0"/>
    <n v="15"/>
    <b v="0"/>
    <s v="technology/wearables"/>
    <n v="16.055"/>
    <n v="214.06666666666666"/>
    <s v="technology"/>
    <x v="8"/>
  </r>
  <r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x v="8"/>
  </r>
  <r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x v="8"/>
  </r>
  <r>
    <n v="234"/>
    <x v="1"/>
    <s v="US"/>
    <s v="USD"/>
    <n v="1418368260"/>
    <n v="1417654672"/>
    <b v="0"/>
    <n v="8"/>
    <b v="0"/>
    <s v="technology/wearables"/>
    <n v="5.85"/>
    <n v="29.25"/>
    <s v="technology"/>
    <x v="8"/>
  </r>
  <r>
    <n v="13296"/>
    <x v="1"/>
    <s v="US"/>
    <s v="USD"/>
    <n v="1481727623"/>
    <n v="1478095223"/>
    <b v="0"/>
    <n v="76"/>
    <b v="0"/>
    <s v="technology/wearables"/>
    <n v="44.32"/>
    <n v="174.94736842105263"/>
    <s v="technology"/>
    <x v="8"/>
  </r>
  <r>
    <n v="250"/>
    <x v="1"/>
    <s v="MX"/>
    <s v="MXN"/>
    <n v="1482953115"/>
    <n v="1480361115"/>
    <b v="0"/>
    <n v="1"/>
    <b v="0"/>
    <s v="technology/wearables"/>
    <n v="0.26737967914438504"/>
    <n v="250"/>
    <s v="technology"/>
    <x v="8"/>
  </r>
  <r>
    <n v="6565"/>
    <x v="1"/>
    <s v="US"/>
    <s v="USD"/>
    <n v="1466346646"/>
    <n v="1463754646"/>
    <b v="0"/>
    <n v="101"/>
    <b v="0"/>
    <s v="technology/wearables"/>
    <n v="13.13"/>
    <n v="65"/>
    <s v="technology"/>
    <x v="8"/>
  </r>
  <r>
    <n v="220"/>
    <x v="1"/>
    <s v="US"/>
    <s v="USD"/>
    <n v="1473044340"/>
    <n v="1468180462"/>
    <b v="0"/>
    <n v="4"/>
    <b v="0"/>
    <s v="technology/wearables"/>
    <n v="0.19088937093275488"/>
    <n v="55"/>
    <s v="technology"/>
    <x v="8"/>
  </r>
  <r>
    <n v="75"/>
    <x v="1"/>
    <s v="US"/>
    <s v="USD"/>
    <n v="1418938395"/>
    <n v="1415050395"/>
    <b v="0"/>
    <n v="1"/>
    <b v="0"/>
    <s v="technology/wearables"/>
    <n v="0.375"/>
    <n v="75"/>
    <s v="technology"/>
    <x v="8"/>
  </r>
  <r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x v="8"/>
  </r>
  <r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x v="8"/>
  </r>
  <r>
    <n v="3060"/>
    <x v="1"/>
    <s v="US"/>
    <s v="USD"/>
    <n v="1420070615"/>
    <n v="1415750615"/>
    <b v="0"/>
    <n v="16"/>
    <b v="0"/>
    <s v="technology/wearables"/>
    <n v="30.6"/>
    <n v="191.25"/>
    <s v="technology"/>
    <x v="8"/>
  </r>
  <r>
    <n v="240"/>
    <x v="1"/>
    <s v="CH"/>
    <s v="CHF"/>
    <n v="1448489095"/>
    <n v="1445893495"/>
    <b v="0"/>
    <n v="6"/>
    <b v="0"/>
    <s v="technology/wearables"/>
    <n v="2.6666666666666665"/>
    <n v="40"/>
    <s v="technology"/>
    <x v="8"/>
  </r>
  <r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x v="8"/>
  </r>
  <r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x v="8"/>
  </r>
  <r>
    <n v="621"/>
    <x v="1"/>
    <s v="US"/>
    <s v="USD"/>
    <n v="1468496933"/>
    <n v="1465904933"/>
    <b v="0"/>
    <n v="7"/>
    <b v="0"/>
    <s v="technology/wearables"/>
    <n v="3.105"/>
    <n v="88.714285714285708"/>
    <s v="technology"/>
    <x v="8"/>
  </r>
  <r>
    <n v="21300"/>
    <x v="1"/>
    <s v="US"/>
    <s v="USD"/>
    <n v="1423092149"/>
    <n v="1420500149"/>
    <b v="0"/>
    <n v="400"/>
    <b v="0"/>
    <s v="technology/wearables"/>
    <n v="47.333333333333336"/>
    <n v="53.25"/>
    <s v="technology"/>
    <x v="8"/>
  </r>
  <r>
    <n v="3186"/>
    <x v="0"/>
    <s v="CA"/>
    <s v="CAD"/>
    <n v="1433206020"/>
    <n v="1430617209"/>
    <b v="0"/>
    <n v="30"/>
    <b v="1"/>
    <s v="music/electronic music"/>
    <n v="205.54838709677421"/>
    <n v="106.2"/>
    <s v="music"/>
    <x v="15"/>
  </r>
  <r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x v="15"/>
  </r>
  <r>
    <n v="2298"/>
    <x v="0"/>
    <s v="US"/>
    <s v="USD"/>
    <n v="1431876677"/>
    <n v="1429284677"/>
    <b v="1"/>
    <n v="74"/>
    <b v="1"/>
    <s v="music/electronic music"/>
    <n v="114.9"/>
    <n v="31.054054054054053"/>
    <s v="music"/>
    <x v="15"/>
  </r>
  <r>
    <n v="4743"/>
    <x v="0"/>
    <s v="GB"/>
    <s v="GBP"/>
    <n v="1434837861"/>
    <n v="1432245861"/>
    <b v="0"/>
    <n v="131"/>
    <b v="1"/>
    <s v="music/electronic music"/>
    <n v="237.15"/>
    <n v="36.206106870229007"/>
    <s v="music"/>
    <x v="15"/>
  </r>
  <r>
    <n v="23727.55"/>
    <x v="0"/>
    <s v="SE"/>
    <s v="SEK"/>
    <n v="1454248563"/>
    <n v="1451656563"/>
    <b v="1"/>
    <n v="61"/>
    <b v="1"/>
    <s v="music/electronic music"/>
    <n v="118.63775"/>
    <n v="388.9762295081967"/>
    <s v="music"/>
    <x v="15"/>
  </r>
  <r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s v="music"/>
    <x v="15"/>
  </r>
  <r>
    <n v="7000.58"/>
    <x v="0"/>
    <s v="GB"/>
    <s v="GBP"/>
    <n v="1459414016"/>
    <n v="1456480016"/>
    <b v="1"/>
    <n v="122"/>
    <b v="1"/>
    <s v="music/electronic music"/>
    <n v="100.00828571428572"/>
    <n v="57.381803278688523"/>
    <s v="music"/>
    <x v="15"/>
  </r>
  <r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x v="15"/>
  </r>
  <r>
    <n v="11727"/>
    <x v="0"/>
    <s v="GB"/>
    <s v="GBP"/>
    <n v="1488830400"/>
    <n v="1484924605"/>
    <b v="1"/>
    <n v="255"/>
    <b v="1"/>
    <s v="music/electronic music"/>
    <n v="117.27"/>
    <n v="45.988235294117644"/>
    <s v="music"/>
    <x v="15"/>
  </r>
  <r>
    <n v="11176"/>
    <x v="0"/>
    <s v="SE"/>
    <s v="SEK"/>
    <n v="1428184740"/>
    <n v="1423501507"/>
    <b v="0"/>
    <n v="141"/>
    <b v="1"/>
    <s v="music/electronic music"/>
    <n v="111.76"/>
    <n v="79.262411347517727"/>
    <s v="music"/>
    <x v="15"/>
  </r>
  <r>
    <n v="6842"/>
    <x v="0"/>
    <s v="US"/>
    <s v="USD"/>
    <n v="1473680149"/>
    <n v="1472470549"/>
    <b v="0"/>
    <n v="159"/>
    <b v="1"/>
    <s v="music/electronic music"/>
    <n v="342.1"/>
    <n v="43.031446540880502"/>
    <s v="music"/>
    <x v="15"/>
  </r>
  <r>
    <n v="10740"/>
    <x v="0"/>
    <s v="US"/>
    <s v="USD"/>
    <n v="1450290010"/>
    <n v="1447698010"/>
    <b v="0"/>
    <n v="99"/>
    <b v="1"/>
    <s v="music/electronic music"/>
    <n v="107.4"/>
    <n v="108.48484848484848"/>
    <s v="music"/>
    <x v="15"/>
  </r>
  <r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x v="15"/>
  </r>
  <r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x v="15"/>
  </r>
  <r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x v="15"/>
  </r>
  <r>
    <n v="4952"/>
    <x v="0"/>
    <s v="US"/>
    <s v="USD"/>
    <n v="1423668220"/>
    <n v="1421076220"/>
    <b v="0"/>
    <n v="76"/>
    <b v="1"/>
    <s v="music/electronic music"/>
    <n v="107.65217391304348"/>
    <n v="65.15789473684211"/>
    <s v="music"/>
    <x v="15"/>
  </r>
  <r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x v="15"/>
  </r>
  <r>
    <n v="1021"/>
    <x v="0"/>
    <s v="US"/>
    <s v="USD"/>
    <n v="1431925200"/>
    <n v="1429991062"/>
    <b v="0"/>
    <n v="21"/>
    <b v="1"/>
    <s v="music/electronic music"/>
    <n v="102.1"/>
    <n v="48.61904761904762"/>
    <s v="music"/>
    <x v="15"/>
  </r>
  <r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x v="15"/>
  </r>
  <r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x v="15"/>
  </r>
  <r>
    <n v="250"/>
    <x v="1"/>
    <s v="US"/>
    <s v="USD"/>
    <n v="1472317209"/>
    <n v="1469725209"/>
    <b v="0"/>
    <n v="1"/>
    <b v="0"/>
    <s v="journalism/audio"/>
    <n v="0.29411764705882354"/>
    <n v="250"/>
    <s v="journalism"/>
    <x v="16"/>
  </r>
  <r>
    <n v="0"/>
    <x v="1"/>
    <s v="US"/>
    <s v="USD"/>
    <n v="1406769992"/>
    <n v="1405041992"/>
    <b v="0"/>
    <n v="0"/>
    <b v="0"/>
    <s v="journalism/audio"/>
    <n v="0"/>
    <s v="No Backers"/>
    <s v="journalism"/>
    <x v="16"/>
  </r>
  <r>
    <n v="10"/>
    <x v="1"/>
    <s v="US"/>
    <s v="USD"/>
    <n v="1410516000"/>
    <n v="1406824948"/>
    <b v="0"/>
    <n v="1"/>
    <b v="0"/>
    <s v="journalism/audio"/>
    <n v="1.5384615384615385"/>
    <n v="10"/>
    <s v="journalism"/>
    <x v="16"/>
  </r>
  <r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x v="16"/>
  </r>
  <r>
    <n v="6"/>
    <x v="1"/>
    <s v="US"/>
    <s v="USD"/>
    <n v="1425587220"/>
    <n v="1420668801"/>
    <b v="0"/>
    <n v="2"/>
    <b v="0"/>
    <s v="journalism/audio"/>
    <n v="8.5714285714285715E-2"/>
    <n v="3"/>
    <s v="journalism"/>
    <x v="16"/>
  </r>
  <r>
    <n v="266"/>
    <x v="1"/>
    <s v="US"/>
    <s v="USD"/>
    <n v="1408827550"/>
    <n v="1406235550"/>
    <b v="0"/>
    <n v="8"/>
    <b v="0"/>
    <s v="journalism/audio"/>
    <n v="2.66"/>
    <n v="33.25"/>
    <s v="journalism"/>
    <x v="16"/>
  </r>
  <r>
    <n v="0"/>
    <x v="1"/>
    <s v="DE"/>
    <s v="EUR"/>
    <n v="1451161560"/>
    <n v="1447273560"/>
    <b v="0"/>
    <n v="0"/>
    <b v="0"/>
    <s v="journalism/audio"/>
    <n v="0"/>
    <s v="No Backers"/>
    <s v="journalism"/>
    <x v="16"/>
  </r>
  <r>
    <n v="1"/>
    <x v="1"/>
    <s v="US"/>
    <s v="USD"/>
    <n v="1415219915"/>
    <n v="1412624315"/>
    <b v="0"/>
    <n v="1"/>
    <b v="0"/>
    <s v="journalism/audio"/>
    <n v="0.05"/>
    <n v="1"/>
    <s v="journalism"/>
    <x v="16"/>
  </r>
  <r>
    <n v="212"/>
    <x v="1"/>
    <s v="US"/>
    <s v="USD"/>
    <n v="1474766189"/>
    <n v="1471310189"/>
    <b v="0"/>
    <n v="4"/>
    <b v="0"/>
    <s v="journalism/audio"/>
    <n v="1.4133333333333333"/>
    <n v="53"/>
    <s v="journalism"/>
    <x v="16"/>
  </r>
  <r>
    <n v="0"/>
    <x v="1"/>
    <s v="US"/>
    <s v="USD"/>
    <n v="1455272445"/>
    <n v="1452680445"/>
    <b v="0"/>
    <n v="0"/>
    <b v="0"/>
    <s v="journalism/audio"/>
    <n v="0"/>
    <s v="No Backers"/>
    <s v="journalism"/>
    <x v="16"/>
  </r>
  <r>
    <n v="0"/>
    <x v="1"/>
    <s v="US"/>
    <s v="USD"/>
    <n v="1442257677"/>
    <n v="1439665677"/>
    <b v="0"/>
    <n v="0"/>
    <b v="0"/>
    <s v="journalism/audio"/>
    <n v="0"/>
    <s v="No Backers"/>
    <s v="journalism"/>
    <x v="16"/>
  </r>
  <r>
    <n v="0"/>
    <x v="1"/>
    <s v="US"/>
    <s v="USD"/>
    <n v="1409098825"/>
    <n v="1406679625"/>
    <b v="0"/>
    <n v="0"/>
    <b v="0"/>
    <s v="journalism/audio"/>
    <n v="0"/>
    <s v="No Backers"/>
    <s v="journalism"/>
    <x v="16"/>
  </r>
  <r>
    <n v="0"/>
    <x v="1"/>
    <s v="US"/>
    <s v="USD"/>
    <n v="1465243740"/>
    <n v="1461438495"/>
    <b v="0"/>
    <n v="0"/>
    <b v="0"/>
    <s v="journalism/audio"/>
    <n v="0"/>
    <s v="No Backers"/>
    <s v="journalism"/>
    <x v="16"/>
  </r>
  <r>
    <n v="15"/>
    <x v="1"/>
    <s v="US"/>
    <s v="USD"/>
    <n v="1488773332"/>
    <n v="1486613332"/>
    <b v="0"/>
    <n v="1"/>
    <b v="0"/>
    <s v="journalism/audio"/>
    <n v="1"/>
    <n v="15"/>
    <s v="journalism"/>
    <x v="16"/>
  </r>
  <r>
    <n v="0"/>
    <x v="1"/>
    <s v="US"/>
    <s v="USD"/>
    <n v="1407708000"/>
    <n v="1405110399"/>
    <b v="0"/>
    <n v="0"/>
    <b v="0"/>
    <s v="journalism/audio"/>
    <n v="0"/>
    <s v="No Backers"/>
    <s v="journalism"/>
    <x v="16"/>
  </r>
  <r>
    <n v="0"/>
    <x v="1"/>
    <s v="US"/>
    <s v="USD"/>
    <n v="1457394545"/>
    <n v="1454802545"/>
    <b v="0"/>
    <n v="0"/>
    <b v="0"/>
    <s v="journalism/audio"/>
    <n v="0"/>
    <s v="No Backers"/>
    <s v="journalism"/>
    <x v="16"/>
  </r>
  <r>
    <n v="0"/>
    <x v="1"/>
    <s v="US"/>
    <s v="USD"/>
    <n v="1429892177"/>
    <n v="1424711777"/>
    <b v="0"/>
    <n v="0"/>
    <b v="0"/>
    <s v="journalism/audio"/>
    <n v="0"/>
    <s v="No Backers"/>
    <s v="journalism"/>
    <x v="16"/>
  </r>
  <r>
    <n v="0"/>
    <x v="1"/>
    <s v="US"/>
    <s v="USD"/>
    <n v="1480888483"/>
    <n v="1478292883"/>
    <b v="0"/>
    <n v="0"/>
    <b v="0"/>
    <s v="journalism/audio"/>
    <n v="0"/>
    <s v="No Backers"/>
    <s v="journalism"/>
    <x v="16"/>
  </r>
  <r>
    <n v="0"/>
    <x v="1"/>
    <s v="US"/>
    <s v="USD"/>
    <n v="1427328000"/>
    <n v="1423777043"/>
    <b v="0"/>
    <n v="0"/>
    <b v="0"/>
    <s v="journalism/audio"/>
    <n v="0"/>
    <s v="No Backers"/>
    <s v="journalism"/>
    <x v="16"/>
  </r>
  <r>
    <n v="0"/>
    <x v="1"/>
    <s v="US"/>
    <s v="USD"/>
    <n v="1426269456"/>
    <n v="1423681056"/>
    <b v="0"/>
    <n v="0"/>
    <b v="0"/>
    <s v="journalism/audio"/>
    <n v="0"/>
    <s v="No Backers"/>
    <s v="journalism"/>
    <x v="16"/>
  </r>
  <r>
    <n v="50"/>
    <x v="1"/>
    <s v="US"/>
    <s v="USD"/>
    <n v="1429134893"/>
    <n v="1426542893"/>
    <b v="0"/>
    <n v="1"/>
    <b v="0"/>
    <s v="journalism/audio"/>
    <n v="1"/>
    <n v="50"/>
    <s v="journalism"/>
    <x v="16"/>
  </r>
  <r>
    <n v="0"/>
    <x v="1"/>
    <s v="US"/>
    <s v="USD"/>
    <n v="1462150800"/>
    <n v="1456987108"/>
    <b v="0"/>
    <n v="0"/>
    <b v="0"/>
    <s v="journalism/audio"/>
    <n v="0"/>
    <s v="No Backers"/>
    <s v="journalism"/>
    <x v="16"/>
  </r>
  <r>
    <n v="190"/>
    <x v="1"/>
    <s v="US"/>
    <s v="USD"/>
    <n v="1468351341"/>
    <n v="1467746541"/>
    <b v="0"/>
    <n v="4"/>
    <b v="0"/>
    <s v="journalism/audio"/>
    <n v="95.477386934673362"/>
    <n v="47.5"/>
    <s v="journalism"/>
    <x v="16"/>
  </r>
  <r>
    <n v="0"/>
    <x v="1"/>
    <s v="US"/>
    <s v="USD"/>
    <n v="1472604262"/>
    <n v="1470012262"/>
    <b v="0"/>
    <n v="0"/>
    <b v="0"/>
    <s v="journalism/audio"/>
    <n v="0"/>
    <s v="No Backers"/>
    <s v="journalism"/>
    <x v="16"/>
  </r>
  <r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x v="17"/>
  </r>
  <r>
    <n v="81"/>
    <x v="2"/>
    <s v="AU"/>
    <s v="AUD"/>
    <n v="1392800922"/>
    <n v="1390381722"/>
    <b v="0"/>
    <n v="5"/>
    <b v="0"/>
    <s v="games/video games"/>
    <n v="2.7"/>
    <n v="16.2"/>
    <s v="games"/>
    <x v="17"/>
  </r>
  <r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x v="17"/>
  </r>
  <r>
    <n v="130"/>
    <x v="2"/>
    <s v="US"/>
    <s v="USD"/>
    <n v="1387657931"/>
    <n v="1385065931"/>
    <b v="0"/>
    <n v="10"/>
    <b v="0"/>
    <s v="games/video games"/>
    <n v="26"/>
    <n v="13"/>
    <s v="games"/>
    <x v="17"/>
  </r>
  <r>
    <n v="45"/>
    <x v="2"/>
    <s v="US"/>
    <s v="USD"/>
    <n v="1460274864"/>
    <n v="1457686464"/>
    <b v="0"/>
    <n v="4"/>
    <b v="0"/>
    <s v="games/video games"/>
    <n v="0.15"/>
    <n v="11.25"/>
    <s v="games"/>
    <x v="17"/>
  </r>
  <r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x v="17"/>
  </r>
  <r>
    <n v="70"/>
    <x v="2"/>
    <s v="US"/>
    <s v="USD"/>
    <n v="1349050622"/>
    <n v="1347322622"/>
    <b v="0"/>
    <n v="2"/>
    <b v="0"/>
    <s v="games/video games"/>
    <n v="0.7"/>
    <n v="35"/>
    <s v="games"/>
    <x v="17"/>
  </r>
  <r>
    <n v="0"/>
    <x v="2"/>
    <s v="NO"/>
    <s v="NOK"/>
    <n v="1447787093"/>
    <n v="1445191493"/>
    <b v="0"/>
    <n v="0"/>
    <b v="0"/>
    <s v="games/video games"/>
    <n v="0"/>
    <s v="No Backers"/>
    <s v="games"/>
    <x v="17"/>
  </r>
  <r>
    <n v="51"/>
    <x v="2"/>
    <s v="US"/>
    <s v="USD"/>
    <n v="1391630297"/>
    <n v="1389038297"/>
    <b v="0"/>
    <n v="4"/>
    <b v="0"/>
    <s v="games/video games"/>
    <n v="6.8000000000000005E-2"/>
    <n v="12.75"/>
    <s v="games"/>
    <x v="17"/>
  </r>
  <r>
    <n v="10"/>
    <x v="2"/>
    <s v="US"/>
    <s v="USD"/>
    <n v="1318806541"/>
    <n v="1316214541"/>
    <b v="0"/>
    <n v="1"/>
    <b v="0"/>
    <s v="games/video games"/>
    <n v="1.3333333333333333"/>
    <n v="10"/>
    <s v="games"/>
    <x v="17"/>
  </r>
  <r>
    <n v="3407"/>
    <x v="2"/>
    <s v="US"/>
    <s v="USD"/>
    <n v="1388808545"/>
    <n v="1386216545"/>
    <b v="0"/>
    <n v="30"/>
    <b v="0"/>
    <s v="games/video games"/>
    <n v="6.3092592592592593"/>
    <n v="113.56666666666666"/>
    <s v="games"/>
    <x v="17"/>
  </r>
  <r>
    <n v="45"/>
    <x v="2"/>
    <s v="US"/>
    <s v="USD"/>
    <n v="1336340516"/>
    <n v="1333748516"/>
    <b v="0"/>
    <n v="3"/>
    <b v="0"/>
    <s v="games/video games"/>
    <n v="4.5"/>
    <n v="15"/>
    <s v="games"/>
    <x v="17"/>
  </r>
  <r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x v="17"/>
  </r>
  <r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x v="17"/>
  </r>
  <r>
    <n v="45"/>
    <x v="2"/>
    <s v="US"/>
    <s v="USD"/>
    <n v="1311309721"/>
    <n v="1307421721"/>
    <b v="0"/>
    <n v="5"/>
    <b v="0"/>
    <s v="games/video games"/>
    <n v="7.5"/>
    <n v="9"/>
    <s v="games"/>
    <x v="17"/>
  </r>
  <r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x v="17"/>
  </r>
  <r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x v="17"/>
  </r>
  <r>
    <n v="12"/>
    <x v="2"/>
    <s v="US"/>
    <s v="USD"/>
    <n v="1422483292"/>
    <n v="1419891292"/>
    <b v="0"/>
    <n v="4"/>
    <b v="0"/>
    <s v="games/video games"/>
    <n v="1.7647058823529412E-2"/>
    <n v="3"/>
    <s v="games"/>
    <x v="17"/>
  </r>
  <r>
    <n v="56"/>
    <x v="2"/>
    <s v="US"/>
    <s v="USD"/>
    <n v="1344635088"/>
    <n v="1342043088"/>
    <b v="0"/>
    <n v="3"/>
    <b v="0"/>
    <s v="games/video games"/>
    <n v="0.56000000000000005"/>
    <n v="18.666666666666668"/>
    <s v="games"/>
    <x v="17"/>
  </r>
  <r>
    <n v="410"/>
    <x v="2"/>
    <s v="CA"/>
    <s v="CAD"/>
    <n v="1406994583"/>
    <n v="1401810583"/>
    <b v="0"/>
    <n v="1"/>
    <b v="0"/>
    <s v="games/video games"/>
    <n v="0.82"/>
    <n v="410"/>
    <s v="games"/>
    <x v="17"/>
  </r>
  <r>
    <n v="0"/>
    <x v="2"/>
    <s v="US"/>
    <s v="USD"/>
    <n v="1407534804"/>
    <n v="1404942804"/>
    <b v="0"/>
    <n v="0"/>
    <b v="0"/>
    <s v="games/video games"/>
    <n v="0"/>
    <s v="No Backers"/>
    <s v="games"/>
    <x v="17"/>
  </r>
  <r>
    <n v="1026"/>
    <x v="2"/>
    <s v="CA"/>
    <s v="CAD"/>
    <n v="1457967975"/>
    <n v="1455379575"/>
    <b v="0"/>
    <n v="9"/>
    <b v="0"/>
    <s v="games/video games"/>
    <n v="3.42"/>
    <n v="114"/>
    <s v="games"/>
    <x v="17"/>
  </r>
  <r>
    <n v="15"/>
    <x v="2"/>
    <s v="US"/>
    <s v="USD"/>
    <n v="1408913291"/>
    <n v="1406321291"/>
    <b v="0"/>
    <n v="2"/>
    <b v="0"/>
    <s v="games/video games"/>
    <n v="8.3333333333333329E-2"/>
    <n v="7.5"/>
    <s v="games"/>
    <x v="17"/>
  </r>
  <r>
    <n v="0"/>
    <x v="2"/>
    <s v="US"/>
    <s v="USD"/>
    <n v="1402852087"/>
    <n v="1400260087"/>
    <b v="0"/>
    <n v="0"/>
    <b v="0"/>
    <s v="games/video games"/>
    <n v="0"/>
    <s v="No Backers"/>
    <s v="games"/>
    <x v="17"/>
  </r>
  <r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x v="17"/>
  </r>
  <r>
    <n v="1174"/>
    <x v="2"/>
    <s v="FR"/>
    <s v="EUR"/>
    <n v="1435293175"/>
    <n v="1432701175"/>
    <b v="0"/>
    <n v="49"/>
    <b v="0"/>
    <s v="games/video games"/>
    <n v="7.8266666666666671"/>
    <n v="23.959183673469386"/>
    <s v="games"/>
    <x v="17"/>
  </r>
  <r>
    <n v="5"/>
    <x v="2"/>
    <s v="AU"/>
    <s v="AUD"/>
    <n v="1432873653"/>
    <n v="1430281653"/>
    <b v="0"/>
    <n v="1"/>
    <b v="0"/>
    <s v="games/video games"/>
    <n v="3.8464497269020695E-2"/>
    <n v="5"/>
    <s v="games"/>
    <x v="17"/>
  </r>
  <r>
    <n v="25"/>
    <x v="2"/>
    <s v="GB"/>
    <s v="GBP"/>
    <n v="1460313672"/>
    <n v="1457725272"/>
    <b v="0"/>
    <n v="2"/>
    <b v="0"/>
    <s v="games/video games"/>
    <n v="12.5"/>
    <n v="12.5"/>
    <s v="games"/>
    <x v="17"/>
  </r>
  <r>
    <n v="21"/>
    <x v="2"/>
    <s v="US"/>
    <s v="USD"/>
    <n v="1357432638"/>
    <n v="1354840638"/>
    <b v="0"/>
    <n v="7"/>
    <b v="0"/>
    <s v="games/video games"/>
    <n v="1.05"/>
    <n v="3"/>
    <s v="games"/>
    <x v="17"/>
  </r>
  <r>
    <n v="42.25"/>
    <x v="2"/>
    <s v="CA"/>
    <s v="CAD"/>
    <n v="1455232937"/>
    <n v="1453936937"/>
    <b v="0"/>
    <n v="4"/>
    <b v="0"/>
    <s v="games/video games"/>
    <n v="14.083333333333334"/>
    <n v="10.5625"/>
    <s v="games"/>
    <x v="17"/>
  </r>
  <r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x v="17"/>
  </r>
  <r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x v="17"/>
  </r>
  <r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x v="17"/>
  </r>
  <r>
    <n v="47"/>
    <x v="2"/>
    <s v="US"/>
    <s v="USD"/>
    <n v="1393786877"/>
    <n v="1390330877"/>
    <b v="0"/>
    <n v="7"/>
    <b v="0"/>
    <s v="games/video games"/>
    <n v="4.7E-2"/>
    <n v="6.7142857142857144"/>
    <s v="games"/>
    <x v="17"/>
  </r>
  <r>
    <n v="1803"/>
    <x v="2"/>
    <s v="US"/>
    <s v="USD"/>
    <n v="1397413095"/>
    <n v="1394821095"/>
    <b v="0"/>
    <n v="22"/>
    <b v="0"/>
    <s v="games/video games"/>
    <n v="7.2119999999999997"/>
    <n v="81.954545454545453"/>
    <s v="games"/>
    <x v="17"/>
  </r>
  <r>
    <n v="25"/>
    <x v="2"/>
    <s v="GB"/>
    <s v="GBP"/>
    <n v="1431547468"/>
    <n v="1428955468"/>
    <b v="0"/>
    <n v="1"/>
    <b v="0"/>
    <s v="games/video games"/>
    <n v="0.5"/>
    <n v="25"/>
    <s v="games"/>
    <x v="17"/>
  </r>
  <r>
    <n v="100"/>
    <x v="2"/>
    <s v="DE"/>
    <s v="EUR"/>
    <n v="1455417571"/>
    <n v="1452825571"/>
    <b v="0"/>
    <n v="10"/>
    <b v="0"/>
    <s v="games/video games"/>
    <n v="2.5"/>
    <n v="10"/>
    <s v="games"/>
    <x v="17"/>
  </r>
  <r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x v="17"/>
  </r>
  <r>
    <n v="425"/>
    <x v="2"/>
    <s v="US"/>
    <s v="USD"/>
    <n v="1386568740"/>
    <n v="1383095125"/>
    <b v="0"/>
    <n v="24"/>
    <b v="0"/>
    <s v="games/video games"/>
    <n v="5.3125"/>
    <n v="17.708333333333332"/>
    <s v="games"/>
    <x v="17"/>
  </r>
  <r>
    <n v="243"/>
    <x v="2"/>
    <s v="US"/>
    <s v="USD"/>
    <n v="1466227190"/>
    <n v="1461043190"/>
    <b v="0"/>
    <n v="15"/>
    <b v="0"/>
    <s v="games/video games"/>
    <n v="1.62"/>
    <n v="16.2"/>
    <s v="games"/>
    <x v="17"/>
  </r>
  <r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x v="17"/>
  </r>
  <r>
    <n v="1431"/>
    <x v="2"/>
    <s v="US"/>
    <s v="USD"/>
    <n v="1395627327"/>
    <n v="1393038927"/>
    <b v="0"/>
    <n v="20"/>
    <b v="0"/>
    <s v="games/video games"/>
    <n v="0.159"/>
    <n v="71.55"/>
    <s v="games"/>
    <x v="17"/>
  </r>
  <r>
    <n v="165"/>
    <x v="2"/>
    <s v="US"/>
    <s v="USD"/>
    <n v="1333557975"/>
    <n v="1330969575"/>
    <b v="0"/>
    <n v="7"/>
    <b v="0"/>
    <s v="games/video games"/>
    <n v="41.25"/>
    <n v="23.571428571428573"/>
    <s v="games"/>
    <x v="17"/>
  </r>
  <r>
    <n v="0"/>
    <x v="2"/>
    <s v="US"/>
    <s v="USD"/>
    <n v="1406148024"/>
    <n v="1403556024"/>
    <b v="0"/>
    <n v="0"/>
    <b v="0"/>
    <s v="games/video games"/>
    <n v="0"/>
    <s v="No Backers"/>
    <s v="games"/>
    <x v="17"/>
  </r>
  <r>
    <n v="732.5"/>
    <x v="2"/>
    <s v="US"/>
    <s v="USD"/>
    <n v="1334326635"/>
    <n v="1329146235"/>
    <b v="0"/>
    <n v="21"/>
    <b v="0"/>
    <s v="games/video games"/>
    <n v="2.93"/>
    <n v="34.88095238095238"/>
    <s v="games"/>
    <x v="17"/>
  </r>
  <r>
    <n v="45"/>
    <x v="2"/>
    <s v="US"/>
    <s v="USD"/>
    <n v="1479495790"/>
    <n v="1476900190"/>
    <b v="0"/>
    <n v="3"/>
    <b v="0"/>
    <s v="games/video games"/>
    <n v="0.45"/>
    <n v="15"/>
    <s v="games"/>
    <x v="17"/>
  </r>
  <r>
    <n v="255"/>
    <x v="2"/>
    <s v="US"/>
    <s v="USD"/>
    <n v="1354919022"/>
    <n v="1352327022"/>
    <b v="0"/>
    <n v="11"/>
    <b v="0"/>
    <s v="games/video games"/>
    <n v="0.51"/>
    <n v="23.181818181818183"/>
    <s v="games"/>
    <x v="17"/>
  </r>
  <r>
    <n v="1"/>
    <x v="2"/>
    <s v="US"/>
    <s v="USD"/>
    <n v="1452228790"/>
    <n v="1449636790"/>
    <b v="0"/>
    <n v="1"/>
    <b v="0"/>
    <s v="games/video games"/>
    <n v="0.04"/>
    <n v="1"/>
    <s v="games"/>
    <x v="17"/>
  </r>
  <r>
    <n v="31272.92"/>
    <x v="2"/>
    <s v="US"/>
    <s v="USD"/>
    <n v="1421656200"/>
    <n v="1416507211"/>
    <b v="0"/>
    <n v="312"/>
    <b v="0"/>
    <s v="games/video games"/>
    <n v="35.537409090909094"/>
    <n v="100.23371794871794"/>
    <s v="games"/>
    <x v="17"/>
  </r>
  <r>
    <n v="5"/>
    <x v="2"/>
    <s v="GB"/>
    <s v="GBP"/>
    <n v="1408058820"/>
    <n v="1405466820"/>
    <b v="0"/>
    <n v="1"/>
    <b v="0"/>
    <s v="games/video games"/>
    <n v="0.5"/>
    <n v="5"/>
    <s v="games"/>
    <x v="17"/>
  </r>
  <r>
    <n v="10"/>
    <x v="2"/>
    <s v="GB"/>
    <s v="GBP"/>
    <n v="1381306687"/>
    <n v="1378714687"/>
    <b v="0"/>
    <n v="3"/>
    <b v="0"/>
    <s v="games/video games"/>
    <n v="0.16666666666666666"/>
    <n v="3.3333333333333335"/>
    <s v="games"/>
    <x v="17"/>
  </r>
  <r>
    <n v="53"/>
    <x v="2"/>
    <s v="US"/>
    <s v="USD"/>
    <n v="1459352495"/>
    <n v="1456764095"/>
    <b v="0"/>
    <n v="4"/>
    <b v="0"/>
    <s v="games/video games"/>
    <n v="0.13250000000000001"/>
    <n v="13.25"/>
    <s v="games"/>
    <x v="17"/>
  </r>
  <r>
    <n v="178.52"/>
    <x v="2"/>
    <s v="US"/>
    <s v="USD"/>
    <n v="1339273208"/>
    <n v="1334089208"/>
    <b v="0"/>
    <n v="10"/>
    <b v="0"/>
    <s v="games/video games"/>
    <n v="3.5704E-2"/>
    <n v="17.852"/>
    <s v="games"/>
    <x v="17"/>
  </r>
  <r>
    <n v="83"/>
    <x v="2"/>
    <s v="DE"/>
    <s v="EUR"/>
    <n v="1451053313"/>
    <n v="1448461313"/>
    <b v="0"/>
    <n v="8"/>
    <b v="0"/>
    <s v="games/video games"/>
    <n v="8.3000000000000007"/>
    <n v="10.375"/>
    <s v="games"/>
    <x v="17"/>
  </r>
  <r>
    <n v="109"/>
    <x v="2"/>
    <s v="AU"/>
    <s v="AUD"/>
    <n v="1396666779"/>
    <n v="1394078379"/>
    <b v="0"/>
    <n v="3"/>
    <b v="0"/>
    <s v="games/video games"/>
    <n v="2.4222222222222221"/>
    <n v="36.333333333333336"/>
    <s v="games"/>
    <x v="17"/>
  </r>
  <r>
    <n v="5"/>
    <x v="2"/>
    <s v="US"/>
    <s v="USD"/>
    <n v="1396810864"/>
    <n v="1395687664"/>
    <b v="0"/>
    <n v="1"/>
    <b v="0"/>
    <s v="games/video games"/>
    <n v="0.23809523809523808"/>
    <n v="5"/>
    <s v="games"/>
    <x v="17"/>
  </r>
  <r>
    <n v="0"/>
    <x v="2"/>
    <s v="US"/>
    <s v="USD"/>
    <n v="1319835400"/>
    <n v="1315947400"/>
    <b v="0"/>
    <n v="0"/>
    <b v="0"/>
    <s v="games/video games"/>
    <n v="0"/>
    <s v="No Backers"/>
    <s v="games"/>
    <x v="17"/>
  </r>
  <r>
    <n v="29"/>
    <x v="2"/>
    <s v="US"/>
    <s v="USD"/>
    <n v="1457904316"/>
    <n v="1455315916"/>
    <b v="0"/>
    <n v="5"/>
    <b v="0"/>
    <s v="games/video games"/>
    <n v="1.1599999999999999E-2"/>
    <n v="5.8"/>
    <s v="games"/>
    <x v="17"/>
  </r>
  <r>
    <n v="0"/>
    <x v="2"/>
    <s v="GB"/>
    <s v="GBP"/>
    <n v="1369932825"/>
    <n v="1368723225"/>
    <b v="0"/>
    <n v="0"/>
    <b v="0"/>
    <s v="games/video games"/>
    <n v="0"/>
    <s v="No Backers"/>
    <s v="games"/>
    <x v="17"/>
  </r>
  <r>
    <n v="11"/>
    <x v="2"/>
    <s v="US"/>
    <s v="USD"/>
    <n v="1397910848"/>
    <n v="1395318848"/>
    <b v="0"/>
    <n v="3"/>
    <b v="0"/>
    <s v="games/video games"/>
    <n v="0.22"/>
    <n v="3.6666666666666665"/>
    <s v="games"/>
    <x v="17"/>
  </r>
  <r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x v="18"/>
  </r>
  <r>
    <n v="0"/>
    <x v="2"/>
    <s v="GB"/>
    <s v="GBP"/>
    <n v="1443193130"/>
    <n v="1438009130"/>
    <b v="0"/>
    <n v="0"/>
    <b v="0"/>
    <s v="games/mobile games"/>
    <n v="0"/>
    <s v="No Backers"/>
    <s v="games"/>
    <x v="18"/>
  </r>
  <r>
    <n v="10"/>
    <x v="2"/>
    <s v="US"/>
    <s v="USD"/>
    <n v="1468482694"/>
    <n v="1465890694"/>
    <b v="0"/>
    <n v="2"/>
    <b v="0"/>
    <s v="games/mobile games"/>
    <n v="0.5"/>
    <n v="5"/>
    <s v="games"/>
    <x v="18"/>
  </r>
  <r>
    <n v="585"/>
    <x v="2"/>
    <s v="US"/>
    <s v="USD"/>
    <n v="1416000600"/>
    <n v="1413318600"/>
    <b v="0"/>
    <n v="23"/>
    <b v="0"/>
    <s v="games/mobile games"/>
    <n v="1.6714285714285715"/>
    <n v="25.434782608695652"/>
    <s v="games"/>
    <x v="18"/>
  </r>
  <r>
    <n v="1"/>
    <x v="2"/>
    <s v="GB"/>
    <s v="GBP"/>
    <n v="1407425717"/>
    <n v="1404833717"/>
    <b v="0"/>
    <n v="1"/>
    <b v="0"/>
    <s v="games/mobile games"/>
    <n v="0.1"/>
    <n v="1"/>
    <s v="games"/>
    <x v="18"/>
  </r>
  <r>
    <n v="21"/>
    <x v="2"/>
    <s v="US"/>
    <s v="USD"/>
    <n v="1465107693"/>
    <n v="1462515693"/>
    <b v="0"/>
    <n v="2"/>
    <b v="0"/>
    <s v="games/mobile games"/>
    <n v="0.105"/>
    <n v="10.5"/>
    <s v="games"/>
    <x v="18"/>
  </r>
  <r>
    <n v="11"/>
    <x v="2"/>
    <s v="US"/>
    <s v="USD"/>
    <n v="1416963300"/>
    <n v="1411775700"/>
    <b v="0"/>
    <n v="3"/>
    <b v="0"/>
    <s v="games/mobile games"/>
    <n v="0.22"/>
    <n v="3.6666666666666665"/>
    <s v="games"/>
    <x v="18"/>
  </r>
  <r>
    <n v="0"/>
    <x v="2"/>
    <s v="AU"/>
    <s v="AUD"/>
    <n v="1450993668"/>
    <n v="1448401668"/>
    <b v="0"/>
    <n v="0"/>
    <b v="0"/>
    <s v="games/mobile games"/>
    <n v="0"/>
    <s v="No Backers"/>
    <s v="games"/>
    <x v="18"/>
  </r>
  <r>
    <n v="1438"/>
    <x v="2"/>
    <s v="CA"/>
    <s v="CAD"/>
    <n v="1483238771"/>
    <n v="1480646771"/>
    <b v="0"/>
    <n v="13"/>
    <b v="0"/>
    <s v="games/mobile games"/>
    <n v="14.38"/>
    <n v="110.61538461538461"/>
    <s v="games"/>
    <x v="18"/>
  </r>
  <r>
    <n v="20"/>
    <x v="2"/>
    <s v="GB"/>
    <s v="GBP"/>
    <n v="1406799981"/>
    <n v="1404207981"/>
    <b v="0"/>
    <n v="1"/>
    <b v="0"/>
    <s v="games/mobile games"/>
    <n v="0.66666666666666663"/>
    <n v="20"/>
    <s v="games"/>
    <x v="18"/>
  </r>
  <r>
    <n v="1"/>
    <x v="2"/>
    <s v="AU"/>
    <s v="AUD"/>
    <n v="1417235580"/>
    <n v="1416034228"/>
    <b v="0"/>
    <n v="1"/>
    <b v="0"/>
    <s v="games/mobile games"/>
    <n v="4.0000000000000001E-3"/>
    <n v="1"/>
    <s v="games"/>
    <x v="18"/>
  </r>
  <r>
    <n v="50"/>
    <x v="2"/>
    <s v="DE"/>
    <s v="EUR"/>
    <n v="1470527094"/>
    <n v="1467935094"/>
    <b v="0"/>
    <n v="1"/>
    <b v="0"/>
    <s v="games/mobile games"/>
    <n v="5"/>
    <n v="50"/>
    <s v="games"/>
    <x v="18"/>
  </r>
  <r>
    <n v="270"/>
    <x v="2"/>
    <s v="FR"/>
    <s v="EUR"/>
    <n v="1450541229"/>
    <n v="1447949229"/>
    <b v="0"/>
    <n v="6"/>
    <b v="0"/>
    <s v="games/mobile games"/>
    <n v="6.4439140811455848"/>
    <n v="45"/>
    <s v="games"/>
    <x v="18"/>
  </r>
  <r>
    <n v="9875"/>
    <x v="2"/>
    <s v="US"/>
    <s v="USD"/>
    <n v="1461440421"/>
    <n v="1458848421"/>
    <b v="0"/>
    <n v="39"/>
    <b v="0"/>
    <s v="games/mobile games"/>
    <n v="39.5"/>
    <n v="253.2051282051282"/>
    <s v="games"/>
    <x v="18"/>
  </r>
  <r>
    <n v="125"/>
    <x v="2"/>
    <s v="US"/>
    <s v="USD"/>
    <n v="1485035131"/>
    <n v="1483307131"/>
    <b v="0"/>
    <n v="4"/>
    <b v="0"/>
    <s v="games/mobile games"/>
    <n v="0.35714285714285715"/>
    <n v="31.25"/>
    <s v="games"/>
    <x v="18"/>
  </r>
  <r>
    <n v="5"/>
    <x v="2"/>
    <s v="US"/>
    <s v="USD"/>
    <n v="1420100426"/>
    <n v="1417508426"/>
    <b v="0"/>
    <n v="1"/>
    <b v="0"/>
    <s v="games/mobile games"/>
    <n v="6.25E-2"/>
    <n v="5"/>
    <s v="games"/>
    <x v="18"/>
  </r>
  <r>
    <n v="0"/>
    <x v="2"/>
    <s v="GB"/>
    <s v="GBP"/>
    <n v="1438859121"/>
    <n v="1436267121"/>
    <b v="0"/>
    <n v="0"/>
    <b v="0"/>
    <s v="games/mobile games"/>
    <n v="0"/>
    <s v="No Backers"/>
    <s v="games"/>
    <x v="18"/>
  </r>
  <r>
    <n v="0"/>
    <x v="2"/>
    <s v="DE"/>
    <s v="EUR"/>
    <n v="1436460450"/>
    <n v="1433868450"/>
    <b v="0"/>
    <n v="0"/>
    <b v="0"/>
    <s v="games/mobile games"/>
    <n v="0"/>
    <s v="No Backers"/>
    <s v="games"/>
    <x v="18"/>
  </r>
  <r>
    <n v="0"/>
    <x v="2"/>
    <s v="US"/>
    <s v="USD"/>
    <n v="1424131727"/>
    <n v="1421539727"/>
    <b v="0"/>
    <n v="0"/>
    <b v="0"/>
    <s v="games/mobile games"/>
    <n v="0"/>
    <s v="No Backers"/>
    <s v="games"/>
    <x v="18"/>
  </r>
  <r>
    <n v="186"/>
    <x v="2"/>
    <s v="US"/>
    <s v="USD"/>
    <n v="1450327126"/>
    <n v="1447735126"/>
    <b v="0"/>
    <n v="8"/>
    <b v="0"/>
    <s v="games/mobile games"/>
    <n v="0.41333333333333333"/>
    <n v="23.25"/>
    <s v="games"/>
    <x v="18"/>
  </r>
  <r>
    <n v="0"/>
    <x v="2"/>
    <s v="US"/>
    <s v="USD"/>
    <n v="1430281320"/>
    <n v="1427689320"/>
    <b v="0"/>
    <n v="0"/>
    <b v="0"/>
    <s v="food/food trucks"/>
    <n v="0"/>
    <s v="No Backers"/>
    <s v="food"/>
    <x v="19"/>
  </r>
  <r>
    <n v="100"/>
    <x v="2"/>
    <s v="US"/>
    <s v="USD"/>
    <n v="1412272592"/>
    <n v="1407088592"/>
    <b v="0"/>
    <n v="1"/>
    <b v="0"/>
    <s v="food/food trucks"/>
    <n v="0.125"/>
    <n v="100"/>
    <s v="food"/>
    <x v="19"/>
  </r>
  <r>
    <n v="530"/>
    <x v="2"/>
    <s v="US"/>
    <s v="USD"/>
    <n v="1399071173"/>
    <n v="1395787973"/>
    <b v="0"/>
    <n v="12"/>
    <b v="0"/>
    <s v="food/food trucks"/>
    <n v="8.8333333333333339"/>
    <n v="44.166666666666664"/>
    <s v="food"/>
    <x v="19"/>
  </r>
  <r>
    <n v="0"/>
    <x v="2"/>
    <s v="CA"/>
    <s v="CAD"/>
    <n v="1413760783"/>
    <n v="1408576783"/>
    <b v="0"/>
    <n v="0"/>
    <b v="0"/>
    <s v="food/food trucks"/>
    <n v="0"/>
    <s v="No Backers"/>
    <s v="food"/>
    <x v="19"/>
  </r>
  <r>
    <n v="73"/>
    <x v="2"/>
    <s v="US"/>
    <s v="USD"/>
    <n v="1480568781"/>
    <n v="1477973181"/>
    <b v="0"/>
    <n v="3"/>
    <b v="0"/>
    <s v="food/food trucks"/>
    <n v="0.48666666666666669"/>
    <n v="24.333333333333332"/>
    <s v="food"/>
    <x v="19"/>
  </r>
  <r>
    <n v="75"/>
    <x v="2"/>
    <s v="US"/>
    <s v="USD"/>
    <n v="1466096566"/>
    <n v="1463504566"/>
    <b v="0"/>
    <n v="2"/>
    <b v="0"/>
    <s v="food/food trucks"/>
    <n v="0.15"/>
    <n v="37.5"/>
    <s v="food"/>
    <x v="19"/>
  </r>
  <r>
    <n v="252"/>
    <x v="2"/>
    <s v="US"/>
    <s v="USD"/>
    <n v="1452293675"/>
    <n v="1447109675"/>
    <b v="0"/>
    <n v="6"/>
    <b v="0"/>
    <s v="food/food trucks"/>
    <n v="10.08"/>
    <n v="42"/>
    <s v="food"/>
    <x v="19"/>
  </r>
  <r>
    <n v="0"/>
    <x v="2"/>
    <s v="US"/>
    <s v="USD"/>
    <n v="1441592863"/>
    <n v="1439000863"/>
    <b v="0"/>
    <n v="0"/>
    <b v="0"/>
    <s v="food/food trucks"/>
    <n v="0"/>
    <s v="No Backers"/>
    <s v="food"/>
    <x v="19"/>
  </r>
  <r>
    <n v="911"/>
    <x v="2"/>
    <s v="US"/>
    <s v="USD"/>
    <n v="1431709312"/>
    <n v="1429117312"/>
    <b v="0"/>
    <n v="15"/>
    <b v="0"/>
    <s v="food/food trucks"/>
    <n v="5.6937499999999996"/>
    <n v="60.733333333333334"/>
    <s v="food"/>
    <x v="19"/>
  </r>
  <r>
    <n v="50"/>
    <x v="2"/>
    <s v="US"/>
    <s v="USD"/>
    <n v="1434647305"/>
    <n v="1432055305"/>
    <b v="0"/>
    <n v="1"/>
    <b v="0"/>
    <s v="food/food trucks"/>
    <n v="0.625"/>
    <n v="50"/>
    <s v="food"/>
    <x v="19"/>
  </r>
  <r>
    <n v="325"/>
    <x v="2"/>
    <s v="US"/>
    <s v="USD"/>
    <n v="1441507006"/>
    <n v="1438915006"/>
    <b v="0"/>
    <n v="3"/>
    <b v="0"/>
    <s v="food/food trucks"/>
    <n v="6.5"/>
    <n v="108.33333333333333"/>
    <s v="food"/>
    <x v="19"/>
  </r>
  <r>
    <n v="188"/>
    <x v="2"/>
    <s v="US"/>
    <s v="USD"/>
    <n v="1408040408"/>
    <n v="1405448408"/>
    <b v="0"/>
    <n v="8"/>
    <b v="0"/>
    <s v="food/food trucks"/>
    <n v="0.752"/>
    <n v="23.5"/>
    <s v="food"/>
    <x v="19"/>
  </r>
  <r>
    <n v="0"/>
    <x v="2"/>
    <s v="US"/>
    <s v="USD"/>
    <n v="1424742162"/>
    <n v="1422150162"/>
    <b v="0"/>
    <n v="0"/>
    <b v="0"/>
    <s v="food/food trucks"/>
    <n v="0"/>
    <s v="No Backers"/>
    <s v="food"/>
    <x v="19"/>
  </r>
  <r>
    <n v="151"/>
    <x v="2"/>
    <s v="US"/>
    <s v="USD"/>
    <n v="1417795480"/>
    <n v="1412607880"/>
    <b v="0"/>
    <n v="3"/>
    <b v="0"/>
    <s v="food/food trucks"/>
    <n v="1.51"/>
    <n v="50.333333333333336"/>
    <s v="food"/>
    <x v="19"/>
  </r>
  <r>
    <n v="35"/>
    <x v="2"/>
    <s v="US"/>
    <s v="USD"/>
    <n v="1418091128"/>
    <n v="1415499128"/>
    <b v="0"/>
    <n v="3"/>
    <b v="0"/>
    <s v="food/food trucks"/>
    <n v="0.46666666666666667"/>
    <n v="11.666666666666666"/>
    <s v="food"/>
    <x v="19"/>
  </r>
  <r>
    <n v="0"/>
    <x v="2"/>
    <s v="US"/>
    <s v="USD"/>
    <n v="1435679100"/>
    <n v="1433006765"/>
    <b v="0"/>
    <n v="0"/>
    <b v="0"/>
    <s v="food/food trucks"/>
    <n v="0"/>
    <s v="No Backers"/>
    <s v="food"/>
    <x v="19"/>
  </r>
  <r>
    <n v="1155"/>
    <x v="2"/>
    <s v="US"/>
    <s v="USD"/>
    <n v="1427510586"/>
    <n v="1424922186"/>
    <b v="0"/>
    <n v="19"/>
    <b v="0"/>
    <s v="food/food trucks"/>
    <n v="3.85"/>
    <n v="60.789473684210527"/>
    <s v="food"/>
    <x v="19"/>
  </r>
  <r>
    <n v="0"/>
    <x v="2"/>
    <s v="US"/>
    <s v="USD"/>
    <n v="1432047989"/>
    <n v="1430233589"/>
    <b v="0"/>
    <n v="0"/>
    <b v="0"/>
    <s v="food/food trucks"/>
    <n v="0"/>
    <s v="No Backers"/>
    <s v="food"/>
    <x v="19"/>
  </r>
  <r>
    <n v="35"/>
    <x v="2"/>
    <s v="US"/>
    <s v="USD"/>
    <n v="1411662264"/>
    <n v="1408983864"/>
    <b v="0"/>
    <n v="2"/>
    <b v="0"/>
    <s v="food/food trucks"/>
    <n v="5.8333333333333334E-2"/>
    <n v="17.5"/>
    <s v="food"/>
    <x v="19"/>
  </r>
  <r>
    <n v="0"/>
    <x v="2"/>
    <s v="US"/>
    <s v="USD"/>
    <n v="1407604920"/>
    <n v="1405012920"/>
    <b v="0"/>
    <n v="0"/>
    <b v="0"/>
    <s v="food/food trucks"/>
    <n v="0"/>
    <s v="No Backers"/>
    <s v="food"/>
    <x v="19"/>
  </r>
  <r>
    <n v="0"/>
    <x v="2"/>
    <s v="US"/>
    <s v="USD"/>
    <n v="1466270582"/>
    <n v="1463678582"/>
    <b v="0"/>
    <n v="0"/>
    <b v="0"/>
    <s v="food/food trucks"/>
    <n v="0"/>
    <s v="No Backers"/>
    <s v="food"/>
    <x v="19"/>
  </r>
  <r>
    <n v="2070.5"/>
    <x v="2"/>
    <s v="US"/>
    <s v="USD"/>
    <n v="1404623330"/>
    <n v="1401685730"/>
    <b v="0"/>
    <n v="25"/>
    <b v="0"/>
    <s v="food/food trucks"/>
    <n v="20.704999999999998"/>
    <n v="82.82"/>
    <s v="food"/>
    <x v="19"/>
  </r>
  <r>
    <n v="2871"/>
    <x v="2"/>
    <s v="US"/>
    <s v="USD"/>
    <n v="1435291200"/>
    <n v="1432640342"/>
    <b v="0"/>
    <n v="8"/>
    <b v="0"/>
    <s v="food/food trucks"/>
    <n v="19.14"/>
    <n v="358.875"/>
    <s v="food"/>
    <x v="19"/>
  </r>
  <r>
    <n v="979"/>
    <x v="2"/>
    <s v="US"/>
    <s v="USD"/>
    <n v="1410543495"/>
    <n v="1407865095"/>
    <b v="0"/>
    <n v="16"/>
    <b v="0"/>
    <s v="food/food trucks"/>
    <n v="1.6316666666666666"/>
    <n v="61.1875"/>
    <s v="food"/>
    <x v="19"/>
  </r>
  <r>
    <n v="1020"/>
    <x v="2"/>
    <s v="US"/>
    <s v="USD"/>
    <n v="1474507065"/>
    <n v="1471915065"/>
    <b v="0"/>
    <n v="3"/>
    <b v="0"/>
    <s v="food/food trucks"/>
    <n v="5.666666666666667"/>
    <n v="340"/>
    <s v="food"/>
    <x v="19"/>
  </r>
  <r>
    <n v="17"/>
    <x v="2"/>
    <s v="US"/>
    <s v="USD"/>
    <n v="1424593763"/>
    <n v="1422001763"/>
    <b v="0"/>
    <n v="3"/>
    <b v="0"/>
    <s v="food/food trucks"/>
    <n v="0.17"/>
    <n v="5.666666666666667"/>
    <s v="food"/>
    <x v="19"/>
  </r>
  <r>
    <n v="100"/>
    <x v="2"/>
    <s v="GB"/>
    <s v="GBP"/>
    <n v="1433021171"/>
    <n v="1430429171"/>
    <b v="0"/>
    <n v="2"/>
    <b v="0"/>
    <s v="food/food trucks"/>
    <n v="0.4"/>
    <n v="50"/>
    <s v="food"/>
    <x v="19"/>
  </r>
  <r>
    <n v="25"/>
    <x v="2"/>
    <s v="US"/>
    <s v="USD"/>
    <n v="1415909927"/>
    <n v="1414351127"/>
    <b v="0"/>
    <n v="1"/>
    <b v="0"/>
    <s v="food/food trucks"/>
    <n v="0.1"/>
    <n v="25"/>
    <s v="food"/>
    <x v="19"/>
  </r>
  <r>
    <n v="0"/>
    <x v="2"/>
    <s v="US"/>
    <s v="USD"/>
    <n v="1408551752"/>
    <n v="1405959752"/>
    <b v="0"/>
    <n v="0"/>
    <b v="0"/>
    <s v="food/food trucks"/>
    <n v="0"/>
    <s v="No Backers"/>
    <s v="food"/>
    <x v="19"/>
  </r>
  <r>
    <n v="30"/>
    <x v="2"/>
    <s v="US"/>
    <s v="USD"/>
    <n v="1438576057"/>
    <n v="1435552057"/>
    <b v="0"/>
    <n v="1"/>
    <b v="0"/>
    <s v="food/food trucks"/>
    <n v="2.4E-2"/>
    <n v="30"/>
    <s v="food"/>
    <x v="19"/>
  </r>
  <r>
    <n v="886"/>
    <x v="2"/>
    <s v="US"/>
    <s v="USD"/>
    <n v="1462738327"/>
    <n v="1460146327"/>
    <b v="0"/>
    <n v="19"/>
    <b v="0"/>
    <s v="food/food trucks"/>
    <n v="5.9066666666666663"/>
    <n v="46.631578947368418"/>
    <s v="food"/>
    <x v="19"/>
  </r>
  <r>
    <n v="585"/>
    <x v="2"/>
    <s v="US"/>
    <s v="USD"/>
    <n v="1436981339"/>
    <n v="1434389339"/>
    <b v="0"/>
    <n v="9"/>
    <b v="0"/>
    <s v="food/food trucks"/>
    <n v="2.9249999999999998"/>
    <n v="65"/>
    <s v="food"/>
    <x v="19"/>
  </r>
  <r>
    <n v="10"/>
    <x v="2"/>
    <s v="AU"/>
    <s v="AUD"/>
    <n v="1488805200"/>
    <n v="1484094498"/>
    <b v="0"/>
    <n v="1"/>
    <b v="0"/>
    <s v="food/food trucks"/>
    <n v="5.7142857142857143E-3"/>
    <n v="10"/>
    <s v="food"/>
    <x v="19"/>
  </r>
  <r>
    <n v="0"/>
    <x v="2"/>
    <s v="GB"/>
    <s v="GBP"/>
    <n v="1413388296"/>
    <n v="1410796296"/>
    <b v="0"/>
    <n v="0"/>
    <b v="0"/>
    <s v="food/food trucks"/>
    <n v="0"/>
    <s v="No Backers"/>
    <s v="food"/>
    <x v="19"/>
  </r>
  <r>
    <n v="5"/>
    <x v="2"/>
    <s v="US"/>
    <s v="USD"/>
    <n v="1408225452"/>
    <n v="1405633452"/>
    <b v="0"/>
    <n v="1"/>
    <b v="0"/>
    <s v="food/food trucks"/>
    <n v="6.6666666666666671E-3"/>
    <n v="5"/>
    <s v="food"/>
    <x v="19"/>
  </r>
  <r>
    <n v="3200"/>
    <x v="2"/>
    <s v="CA"/>
    <s v="CAD"/>
    <n v="1446052627"/>
    <n v="1443460627"/>
    <b v="0"/>
    <n v="5"/>
    <b v="0"/>
    <s v="food/food trucks"/>
    <n v="5.333333333333333"/>
    <n v="640"/>
    <s v="food"/>
    <x v="19"/>
  </r>
  <r>
    <n v="5875"/>
    <x v="2"/>
    <s v="US"/>
    <s v="USD"/>
    <n v="1403983314"/>
    <n v="1400786514"/>
    <b v="0"/>
    <n v="85"/>
    <b v="0"/>
    <s v="food/food trucks"/>
    <n v="11.75"/>
    <n v="69.117647058823536"/>
    <s v="food"/>
    <x v="19"/>
  </r>
  <r>
    <n v="4"/>
    <x v="2"/>
    <s v="US"/>
    <s v="USD"/>
    <n v="1425197321"/>
    <n v="1422605321"/>
    <b v="0"/>
    <n v="3"/>
    <b v="0"/>
    <s v="food/food trucks"/>
    <n v="8.0000000000000002E-3"/>
    <n v="1.3333333333333333"/>
    <s v="food"/>
    <x v="19"/>
  </r>
  <r>
    <n v="42"/>
    <x v="2"/>
    <s v="US"/>
    <s v="USD"/>
    <n v="1484239320"/>
    <n v="1482609088"/>
    <b v="0"/>
    <n v="4"/>
    <b v="0"/>
    <s v="food/food trucks"/>
    <n v="4.2"/>
    <n v="10.5"/>
    <s v="food"/>
    <x v="19"/>
  </r>
  <r>
    <n v="100"/>
    <x v="2"/>
    <s v="US"/>
    <s v="USD"/>
    <n v="1478059140"/>
    <n v="1476391223"/>
    <b v="0"/>
    <n v="3"/>
    <b v="0"/>
    <s v="food/food trucks"/>
    <n v="4"/>
    <n v="33.333333333333336"/>
    <s v="food"/>
    <x v="19"/>
  </r>
  <r>
    <n v="23086"/>
    <x v="0"/>
    <s v="GB"/>
    <s v="GBP"/>
    <n v="1486391011"/>
    <n v="1483712611"/>
    <b v="0"/>
    <n v="375"/>
    <b v="1"/>
    <s v="photography/photobooks"/>
    <n v="104.93636363636364"/>
    <n v="61.562666666666665"/>
    <s v="photography"/>
    <x v="20"/>
  </r>
  <r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x v="20"/>
  </r>
  <r>
    <n v="8005"/>
    <x v="0"/>
    <s v="GB"/>
    <s v="GBP"/>
    <n v="1433198520"/>
    <n v="1430340195"/>
    <b v="0"/>
    <n v="123"/>
    <b v="1"/>
    <s v="photography/photobooks"/>
    <n v="106.73333333333333"/>
    <n v="65.081300813008127"/>
    <s v="photography"/>
    <x v="20"/>
  </r>
  <r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x v="20"/>
  </r>
  <r>
    <n v="3211"/>
    <x v="0"/>
    <s v="CA"/>
    <s v="CAD"/>
    <n v="1482943740"/>
    <n v="1481129340"/>
    <b v="0"/>
    <n v="85"/>
    <b v="1"/>
    <s v="photography/photobooks"/>
    <n v="160.55000000000001"/>
    <n v="37.776470588235291"/>
    <s v="photography"/>
    <x v="20"/>
  </r>
  <r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x v="20"/>
  </r>
  <r>
    <n v="675"/>
    <x v="0"/>
    <s v="US"/>
    <s v="USD"/>
    <n v="1409500725"/>
    <n v="1406908725"/>
    <b v="0"/>
    <n v="13"/>
    <b v="1"/>
    <s v="photography/photobooks"/>
    <n v="135"/>
    <n v="51.92307692307692"/>
    <s v="photography"/>
    <x v="20"/>
  </r>
  <r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x v="20"/>
  </r>
  <r>
    <n v="290"/>
    <x v="0"/>
    <s v="GB"/>
    <s v="GBP"/>
    <n v="1486814978"/>
    <n v="1484222978"/>
    <b v="0"/>
    <n v="15"/>
    <b v="1"/>
    <s v="photography/photobooks"/>
    <n v="290"/>
    <n v="19.333333333333332"/>
    <s v="photography"/>
    <x v="20"/>
  </r>
  <r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x v="20"/>
  </r>
  <r>
    <n v="13500"/>
    <x v="0"/>
    <s v="IT"/>
    <s v="EUR"/>
    <n v="1450602000"/>
    <n v="1445415653"/>
    <b v="0"/>
    <n v="170"/>
    <b v="1"/>
    <s v="photography/photobooks"/>
    <n v="135"/>
    <n v="79.411764705882348"/>
    <s v="photography"/>
    <x v="20"/>
  </r>
  <r>
    <n v="39137"/>
    <x v="0"/>
    <s v="GB"/>
    <s v="GBP"/>
    <n v="1450467539"/>
    <n v="1447875539"/>
    <b v="0"/>
    <n v="512"/>
    <b v="1"/>
    <s v="photography/photobooks"/>
    <n v="269.91034482758619"/>
    <n v="76.439453125"/>
    <s v="photography"/>
    <x v="20"/>
  </r>
  <r>
    <n v="37994"/>
    <x v="0"/>
    <s v="US"/>
    <s v="USD"/>
    <n v="1465797540"/>
    <n v="1463155034"/>
    <b v="0"/>
    <n v="314"/>
    <b v="1"/>
    <s v="photography/photobooks"/>
    <n v="253.29333333333332"/>
    <n v="121"/>
    <s v="photography"/>
    <x v="20"/>
  </r>
  <r>
    <n v="9121"/>
    <x v="0"/>
    <s v="US"/>
    <s v="USD"/>
    <n v="1451530800"/>
    <n v="1448463086"/>
    <b v="0"/>
    <n v="167"/>
    <b v="1"/>
    <s v="photography/photobooks"/>
    <n v="260.60000000000002"/>
    <n v="54.616766467065865"/>
    <s v="photography"/>
    <x v="20"/>
  </r>
  <r>
    <n v="2693"/>
    <x v="0"/>
    <s v="GB"/>
    <s v="GBP"/>
    <n v="1436380200"/>
    <n v="1433615400"/>
    <b v="0"/>
    <n v="9"/>
    <b v="1"/>
    <s v="photography/photobooks"/>
    <n v="101.31677953348382"/>
    <n v="299.22222222222223"/>
    <s v="photography"/>
    <x v="20"/>
  </r>
  <r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6146.27"/>
    <x v="0"/>
    <s v="GB"/>
    <s v="GBP"/>
    <n v="1468593246"/>
    <n v="1466001246"/>
    <b v="0"/>
    <n v="111"/>
    <b v="1"/>
    <s v="photography/photobooks"/>
    <n v="102.43783333333333"/>
    <n v="55.371801801801809"/>
    <s v="photography"/>
    <x v="20"/>
  </r>
  <r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x v="20"/>
  </r>
  <r>
    <n v="16700"/>
    <x v="0"/>
    <s v="US"/>
    <s v="USD"/>
    <n v="1433083527"/>
    <n v="1430491527"/>
    <b v="0"/>
    <n v="101"/>
    <b v="1"/>
    <s v="photography/photobooks"/>
    <n v="102.45398773006134"/>
    <n v="165.34653465346534"/>
    <s v="photography"/>
    <x v="20"/>
  </r>
  <r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3112"/>
    <x v="0"/>
    <s v="DE"/>
    <s v="EUR"/>
    <n v="1434197351"/>
    <n v="1431605351"/>
    <b v="0"/>
    <n v="62"/>
    <b v="1"/>
    <s v="photography/photobooks"/>
    <n v="100.86153846153846"/>
    <n v="211.48387096774192"/>
    <s v="photography"/>
    <x v="20"/>
  </r>
  <r>
    <n v="1035"/>
    <x v="0"/>
    <s v="AT"/>
    <s v="EUR"/>
    <n v="1489238940"/>
    <n v="1486406253"/>
    <b v="0"/>
    <n v="32"/>
    <b v="1"/>
    <s v="photography/photobooks"/>
    <n v="115"/>
    <n v="32.34375"/>
    <s v="photography"/>
    <x v="20"/>
  </r>
  <r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5530"/>
    <x v="0"/>
    <s v="US"/>
    <s v="USD"/>
    <n v="1458835264"/>
    <n v="1456246864"/>
    <b v="0"/>
    <n v="75"/>
    <b v="1"/>
    <s v="photography/photobooks"/>
    <n v="155.30000000000001"/>
    <n v="207.06666666666666"/>
    <s v="photography"/>
    <x v="20"/>
  </r>
  <r>
    <n v="6360"/>
    <x v="0"/>
    <s v="US"/>
    <s v="USD"/>
    <n v="1488053905"/>
    <n v="1485461905"/>
    <b v="0"/>
    <n v="46"/>
    <b v="1"/>
    <s v="photography/photobooks"/>
    <n v="106"/>
    <n v="138.2608695652174"/>
    <s v="photography"/>
    <x v="20"/>
  </r>
  <r>
    <n v="50863"/>
    <x v="0"/>
    <s v="SE"/>
    <s v="SEK"/>
    <n v="1433106000"/>
    <n v="1431124572"/>
    <b v="0"/>
    <n v="103"/>
    <b v="1"/>
    <s v="photography/photobooks"/>
    <n v="254.315"/>
    <n v="493.81553398058253"/>
    <s v="photography"/>
    <x v="20"/>
  </r>
  <r>
    <n v="1011"/>
    <x v="0"/>
    <s v="CA"/>
    <s v="CAD"/>
    <n v="1465505261"/>
    <n v="1464209261"/>
    <b v="0"/>
    <n v="6"/>
    <b v="1"/>
    <s v="photography/photobooks"/>
    <n v="101.1"/>
    <n v="168.5"/>
    <s v="photography"/>
    <x v="20"/>
  </r>
  <r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x v="20"/>
  </r>
  <r>
    <n v="6645"/>
    <x v="0"/>
    <s v="GB"/>
    <s v="GBP"/>
    <n v="1485886100"/>
    <n v="1482862100"/>
    <b v="0"/>
    <n v="108"/>
    <b v="1"/>
    <s v="photography/photobooks"/>
    <n v="102.23076923076923"/>
    <n v="61.527777777777779"/>
    <s v="photography"/>
    <x v="20"/>
  </r>
  <r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x v="20"/>
  </r>
  <r>
    <n v="39304.01"/>
    <x v="0"/>
    <s v="US"/>
    <s v="USD"/>
    <n v="1401487756"/>
    <n v="1398895756"/>
    <b v="0"/>
    <n v="549"/>
    <b v="1"/>
    <s v="photography/photobooks"/>
    <n v="786.08019999999999"/>
    <n v="71.592003642987251"/>
    <s v="photography"/>
    <x v="20"/>
  </r>
  <r>
    <n v="20398"/>
    <x v="0"/>
    <s v="US"/>
    <s v="USD"/>
    <n v="1443826980"/>
    <n v="1441032457"/>
    <b v="0"/>
    <n v="222"/>
    <b v="1"/>
    <s v="photography/photobooks"/>
    <n v="145.69999999999999"/>
    <n v="91.882882882882882"/>
    <s v="photography"/>
    <x v="20"/>
  </r>
  <r>
    <n v="27189"/>
    <x v="0"/>
    <s v="US"/>
    <s v="USD"/>
    <n v="1468524340"/>
    <n v="1465932340"/>
    <b v="0"/>
    <n v="183"/>
    <b v="1"/>
    <s v="photography/photobooks"/>
    <n v="102.6"/>
    <n v="148.57377049180329"/>
    <s v="photography"/>
    <x v="20"/>
  </r>
  <r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x v="20"/>
  </r>
  <r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5565"/>
    <x v="0"/>
    <s v="DE"/>
    <s v="EUR"/>
    <n v="1440515112"/>
    <n v="1437923112"/>
    <b v="0"/>
    <n v="140"/>
    <b v="1"/>
    <s v="photography/photobooks"/>
    <n v="103.76666666666667"/>
    <n v="111.17857142857143"/>
    <s v="photography"/>
    <x v="20"/>
  </r>
  <r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x v="20"/>
  </r>
  <r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060"/>
    <x v="1"/>
    <s v="US"/>
    <s v="USD"/>
    <n v="1402060302"/>
    <n v="1396876302"/>
    <b v="0"/>
    <n v="18"/>
    <b v="0"/>
    <s v="music/world music"/>
    <n v="7.0666666666666664"/>
    <n v="58.888888888888886"/>
    <s v="music"/>
    <x v="21"/>
  </r>
  <r>
    <n v="132"/>
    <x v="1"/>
    <s v="US"/>
    <s v="USD"/>
    <n v="1382478278"/>
    <n v="1377294278"/>
    <b v="0"/>
    <n v="3"/>
    <b v="0"/>
    <s v="music/world music"/>
    <n v="4.4000000000000004"/>
    <n v="44"/>
    <s v="music"/>
    <x v="21"/>
  </r>
  <r>
    <n v="1937"/>
    <x v="1"/>
    <s v="US"/>
    <s v="USD"/>
    <n v="1398042000"/>
    <n v="1395089981"/>
    <b v="0"/>
    <n v="40"/>
    <b v="0"/>
    <s v="music/world music"/>
    <n v="3.8740000000000001"/>
    <n v="48.424999999999997"/>
    <s v="music"/>
    <x v="21"/>
  </r>
  <r>
    <n v="0"/>
    <x v="1"/>
    <s v="US"/>
    <s v="USD"/>
    <n v="1407394800"/>
    <n v="1404770616"/>
    <b v="0"/>
    <n v="0"/>
    <b v="0"/>
    <s v="music/world music"/>
    <n v="0"/>
    <s v="No Backers"/>
    <s v="music"/>
    <x v="21"/>
  </r>
  <r>
    <n v="1465"/>
    <x v="1"/>
    <s v="US"/>
    <s v="USD"/>
    <n v="1317231008"/>
    <n v="1312047008"/>
    <b v="0"/>
    <n v="24"/>
    <b v="0"/>
    <s v="music/world music"/>
    <n v="29.3"/>
    <n v="61.041666666666664"/>
    <s v="music"/>
    <x v="21"/>
  </r>
  <r>
    <n v="25"/>
    <x v="1"/>
    <s v="US"/>
    <s v="USD"/>
    <n v="1334592000"/>
    <n v="1331982127"/>
    <b v="0"/>
    <n v="1"/>
    <b v="0"/>
    <s v="music/world music"/>
    <n v="0.90909090909090906"/>
    <n v="25"/>
    <s v="music"/>
    <x v="21"/>
  </r>
  <r>
    <n v="0"/>
    <x v="1"/>
    <s v="US"/>
    <s v="USD"/>
    <n v="1298589630"/>
    <n v="1295997630"/>
    <b v="0"/>
    <n v="0"/>
    <b v="0"/>
    <s v="music/world music"/>
    <n v="0"/>
    <s v="No Backers"/>
    <s v="music"/>
    <x v="21"/>
  </r>
  <r>
    <n v="0"/>
    <x v="1"/>
    <s v="US"/>
    <s v="USD"/>
    <n v="1440723600"/>
    <n v="1436394968"/>
    <b v="0"/>
    <n v="0"/>
    <b v="0"/>
    <s v="music/world music"/>
    <n v="0"/>
    <s v="No Backers"/>
    <s v="music"/>
    <x v="21"/>
  </r>
  <r>
    <n v="40"/>
    <x v="1"/>
    <s v="US"/>
    <s v="USD"/>
    <n v="1381090870"/>
    <n v="1377030070"/>
    <b v="0"/>
    <n v="1"/>
    <b v="0"/>
    <s v="music/world music"/>
    <n v="0.8"/>
    <n v="40"/>
    <s v="music"/>
    <x v="21"/>
  </r>
  <r>
    <n v="116"/>
    <x v="1"/>
    <s v="US"/>
    <s v="USD"/>
    <n v="1329864374"/>
    <n v="1328049974"/>
    <b v="0"/>
    <n v="6"/>
    <b v="0"/>
    <s v="music/world music"/>
    <n v="11.6"/>
    <n v="19.333333333333332"/>
    <s v="music"/>
    <x v="21"/>
  </r>
  <r>
    <n v="0"/>
    <x v="1"/>
    <s v="GB"/>
    <s v="GBP"/>
    <n v="1422903342"/>
    <n v="1420311342"/>
    <b v="0"/>
    <n v="0"/>
    <b v="0"/>
    <s v="music/world music"/>
    <n v="0"/>
    <s v="No Backers"/>
    <s v="music"/>
    <x v="21"/>
  </r>
  <r>
    <n v="210"/>
    <x v="1"/>
    <s v="US"/>
    <s v="USD"/>
    <n v="1387077299"/>
    <n v="1383621299"/>
    <b v="0"/>
    <n v="6"/>
    <b v="0"/>
    <s v="music/world music"/>
    <n v="2.7873639500929119"/>
    <n v="35"/>
    <s v="music"/>
    <x v="21"/>
  </r>
  <r>
    <n v="0"/>
    <x v="1"/>
    <s v="US"/>
    <s v="USD"/>
    <n v="1343491200"/>
    <n v="1342801164"/>
    <b v="0"/>
    <n v="0"/>
    <b v="0"/>
    <s v="music/world music"/>
    <n v="0"/>
    <s v="No Backers"/>
    <s v="music"/>
    <x v="21"/>
  </r>
  <r>
    <n v="0"/>
    <x v="1"/>
    <s v="US"/>
    <s v="USD"/>
    <n v="1345790865"/>
    <n v="1344062865"/>
    <b v="0"/>
    <n v="0"/>
    <b v="0"/>
    <s v="music/world music"/>
    <n v="0"/>
    <s v="No Backers"/>
    <s v="music"/>
    <x v="21"/>
  </r>
  <r>
    <n v="178"/>
    <x v="1"/>
    <s v="US"/>
    <s v="USD"/>
    <n v="1312641536"/>
    <n v="1310049536"/>
    <b v="0"/>
    <n v="3"/>
    <b v="0"/>
    <s v="music/world music"/>
    <n v="17.8"/>
    <n v="59.333333333333336"/>
    <s v="music"/>
    <x v="21"/>
  </r>
  <r>
    <n v="0"/>
    <x v="1"/>
    <s v="US"/>
    <s v="USD"/>
    <n v="1325804767"/>
    <n v="1323212767"/>
    <b v="0"/>
    <n v="0"/>
    <b v="0"/>
    <s v="music/world music"/>
    <n v="0"/>
    <s v="No Backers"/>
    <s v="music"/>
    <x v="21"/>
  </r>
  <r>
    <n v="241"/>
    <x v="1"/>
    <s v="US"/>
    <s v="USD"/>
    <n v="1373665860"/>
    <n v="1368579457"/>
    <b v="0"/>
    <n v="8"/>
    <b v="0"/>
    <s v="music/world music"/>
    <n v="3.0125000000000002"/>
    <n v="30.125"/>
    <s v="music"/>
    <x v="21"/>
  </r>
  <r>
    <n v="2537"/>
    <x v="1"/>
    <s v="US"/>
    <s v="USD"/>
    <n v="1414994340"/>
    <n v="1413057980"/>
    <b v="0"/>
    <n v="34"/>
    <b v="0"/>
    <s v="music/world music"/>
    <n v="50.74"/>
    <n v="74.617647058823536"/>
    <s v="music"/>
    <x v="21"/>
  </r>
  <r>
    <n v="5"/>
    <x v="1"/>
    <s v="US"/>
    <s v="USD"/>
    <n v="1315747080"/>
    <n v="1314417502"/>
    <b v="0"/>
    <n v="1"/>
    <b v="0"/>
    <s v="music/world music"/>
    <n v="0.54884742041712409"/>
    <n v="5"/>
    <s v="music"/>
    <x v="21"/>
  </r>
  <r>
    <n v="1691"/>
    <x v="1"/>
    <s v="US"/>
    <s v="USD"/>
    <n v="1310158800"/>
    <n v="1304888771"/>
    <b v="0"/>
    <n v="38"/>
    <b v="0"/>
    <s v="music/world music"/>
    <n v="14.091666666666667"/>
    <n v="44.5"/>
    <s v="music"/>
    <x v="21"/>
  </r>
  <r>
    <n v="2076"/>
    <x v="0"/>
    <s v="US"/>
    <s v="USD"/>
    <n v="1366664400"/>
    <n v="1363981723"/>
    <b v="1"/>
    <n v="45"/>
    <b v="1"/>
    <s v="music/rock"/>
    <n v="103.8"/>
    <n v="46.133333333333333"/>
    <s v="music"/>
    <x v="11"/>
  </r>
  <r>
    <n v="2405"/>
    <x v="0"/>
    <s v="US"/>
    <s v="USD"/>
    <n v="1402755834"/>
    <n v="1400163834"/>
    <b v="1"/>
    <n v="17"/>
    <b v="1"/>
    <s v="music/rock"/>
    <n v="120.25"/>
    <n v="141.47058823529412"/>
    <s v="music"/>
    <x v="11"/>
  </r>
  <r>
    <n v="2340"/>
    <x v="0"/>
    <s v="US"/>
    <s v="USD"/>
    <n v="1323136949"/>
    <n v="1319245349"/>
    <b v="1"/>
    <n v="31"/>
    <b v="1"/>
    <s v="music/rock"/>
    <n v="117"/>
    <n v="75.483870967741936"/>
    <s v="music"/>
    <x v="11"/>
  </r>
  <r>
    <n v="4275"/>
    <x v="0"/>
    <s v="US"/>
    <s v="USD"/>
    <n v="1367823655"/>
    <n v="1365231655"/>
    <b v="1"/>
    <n v="50"/>
    <b v="1"/>
    <s v="music/rock"/>
    <n v="122.14285714285714"/>
    <n v="85.5"/>
    <s v="music"/>
    <x v="11"/>
  </r>
  <r>
    <n v="3791"/>
    <x v="0"/>
    <s v="US"/>
    <s v="USD"/>
    <n v="1402642740"/>
    <n v="1399563953"/>
    <b v="1"/>
    <n v="59"/>
    <b v="1"/>
    <s v="music/rock"/>
    <n v="151.63999999999999"/>
    <n v="64.254237288135599"/>
    <s v="music"/>
    <x v="11"/>
  </r>
  <r>
    <n v="5222"/>
    <x v="0"/>
    <s v="US"/>
    <s v="USD"/>
    <n v="1341683211"/>
    <n v="1339091211"/>
    <b v="1"/>
    <n v="81"/>
    <b v="1"/>
    <s v="music/rock"/>
    <n v="104.44"/>
    <n v="64.46913580246914"/>
    <s v="music"/>
    <x v="11"/>
  </r>
  <r>
    <n v="60046"/>
    <x v="0"/>
    <s v="US"/>
    <s v="USD"/>
    <n v="1410017131"/>
    <n v="1406129131"/>
    <b v="1"/>
    <n v="508"/>
    <b v="1"/>
    <s v="music/rock"/>
    <n v="200.15333333333334"/>
    <n v="118.2007874015748"/>
    <s v="music"/>
    <x v="11"/>
  </r>
  <r>
    <n v="6108"/>
    <x v="0"/>
    <s v="US"/>
    <s v="USD"/>
    <n v="1316979167"/>
    <n v="1311795167"/>
    <b v="1"/>
    <n v="74"/>
    <b v="1"/>
    <s v="music/rock"/>
    <n v="101.8"/>
    <n v="82.540540540540547"/>
    <s v="music"/>
    <x v="11"/>
  </r>
  <r>
    <n v="4818"/>
    <x v="0"/>
    <s v="US"/>
    <s v="USD"/>
    <n v="1382658169"/>
    <n v="1380238969"/>
    <b v="1"/>
    <n v="141"/>
    <b v="1"/>
    <s v="music/rock"/>
    <n v="137.65714285714284"/>
    <n v="34.170212765957444"/>
    <s v="music"/>
    <x v="11"/>
  </r>
  <r>
    <n v="30383.32"/>
    <x v="0"/>
    <s v="US"/>
    <s v="USD"/>
    <n v="1409770107"/>
    <n v="1407178107"/>
    <b v="1"/>
    <n v="711"/>
    <b v="1"/>
    <s v="music/rock"/>
    <n v="303833.2"/>
    <n v="42.73322081575246"/>
    <s v="music"/>
    <x v="11"/>
  </r>
  <r>
    <n v="13323"/>
    <x v="0"/>
    <s v="US"/>
    <s v="USD"/>
    <n v="1293857940"/>
    <n v="1288968886"/>
    <b v="1"/>
    <n v="141"/>
    <b v="1"/>
    <s v="music/rock"/>
    <n v="198.85074626865671"/>
    <n v="94.489361702127653"/>
    <s v="music"/>
    <x v="11"/>
  </r>
  <r>
    <n v="6071"/>
    <x v="0"/>
    <s v="US"/>
    <s v="USD"/>
    <n v="1385932652"/>
    <n v="1383337052"/>
    <b v="1"/>
    <n v="109"/>
    <b v="1"/>
    <s v="music/rock"/>
    <n v="202.36666666666667"/>
    <n v="55.697247706422019"/>
    <s v="music"/>
    <x v="11"/>
  </r>
  <r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x v="11"/>
  </r>
  <r>
    <n v="16210"/>
    <x v="0"/>
    <s v="US"/>
    <s v="USD"/>
    <n v="1301792590"/>
    <n v="1297562590"/>
    <b v="1"/>
    <n v="176"/>
    <b v="1"/>
    <s v="music/rock"/>
    <n v="294.72727272727275"/>
    <n v="92.102272727272734"/>
    <s v="music"/>
    <x v="11"/>
  </r>
  <r>
    <n v="25577.56"/>
    <x v="0"/>
    <s v="US"/>
    <s v="USD"/>
    <n v="1377960012"/>
    <n v="1375368012"/>
    <b v="1"/>
    <n v="670"/>
    <b v="1"/>
    <s v="music/rock"/>
    <n v="213.14633333333333"/>
    <n v="38.175462686567165"/>
    <s v="music"/>
    <x v="11"/>
  </r>
  <r>
    <n v="2606"/>
    <x v="0"/>
    <s v="US"/>
    <s v="USD"/>
    <n v="1402286340"/>
    <n v="1399504664"/>
    <b v="1"/>
    <n v="96"/>
    <b v="1"/>
    <s v="music/rock"/>
    <n v="104.24"/>
    <n v="27.145833333333332"/>
    <s v="music"/>
    <x v="11"/>
  </r>
  <r>
    <n v="3751"/>
    <x v="0"/>
    <s v="US"/>
    <s v="USD"/>
    <n v="1393445620"/>
    <n v="1390853620"/>
    <b v="1"/>
    <n v="74"/>
    <b v="1"/>
    <s v="music/rock"/>
    <n v="113.66666666666667"/>
    <n v="50.689189189189186"/>
    <s v="music"/>
    <x v="11"/>
  </r>
  <r>
    <n v="2025"/>
    <x v="0"/>
    <s v="US"/>
    <s v="USD"/>
    <n v="1390983227"/>
    <n v="1388391227"/>
    <b v="1"/>
    <n v="52"/>
    <b v="1"/>
    <s v="music/rock"/>
    <n v="101.25"/>
    <n v="38.942307692307693"/>
    <s v="music"/>
    <x v="11"/>
  </r>
  <r>
    <n v="8152"/>
    <x v="0"/>
    <s v="CA"/>
    <s v="CAD"/>
    <n v="1392574692"/>
    <n v="1389982692"/>
    <b v="1"/>
    <n v="105"/>
    <b v="1"/>
    <s v="music/rock"/>
    <n v="125.41538461538461"/>
    <n v="77.638095238095232"/>
    <s v="music"/>
    <x v="11"/>
  </r>
  <r>
    <n v="1785"/>
    <x v="0"/>
    <s v="US"/>
    <s v="USD"/>
    <n v="1396054800"/>
    <n v="1393034470"/>
    <b v="1"/>
    <n v="41"/>
    <b v="1"/>
    <s v="music/rock"/>
    <n v="119"/>
    <n v="43.536585365853661"/>
    <s v="music"/>
    <x v="11"/>
  </r>
  <r>
    <n v="1082"/>
    <x v="0"/>
    <s v="US"/>
    <s v="USD"/>
    <n v="1383062083"/>
    <n v="1380556483"/>
    <b v="1"/>
    <n v="34"/>
    <b v="1"/>
    <s v="music/rock"/>
    <n v="166.46153846153845"/>
    <n v="31.823529411764707"/>
    <s v="music"/>
    <x v="11"/>
  </r>
  <r>
    <n v="4170.17"/>
    <x v="0"/>
    <s v="US"/>
    <s v="USD"/>
    <n v="1291131815"/>
    <n v="1287071015"/>
    <b v="1"/>
    <n v="66"/>
    <b v="1"/>
    <s v="music/rock"/>
    <n v="119.14771428571429"/>
    <n v="63.184393939393942"/>
    <s v="music"/>
    <x v="11"/>
  </r>
  <r>
    <n v="9545"/>
    <x v="0"/>
    <s v="US"/>
    <s v="USD"/>
    <n v="1389474145"/>
    <n v="1386882145"/>
    <b v="1"/>
    <n v="50"/>
    <b v="1"/>
    <s v="music/rock"/>
    <n v="100.47368421052632"/>
    <n v="190.9"/>
    <s v="music"/>
    <x v="11"/>
  </r>
  <r>
    <n v="22396"/>
    <x v="0"/>
    <s v="US"/>
    <s v="USD"/>
    <n v="1374674558"/>
    <n v="1372082558"/>
    <b v="1"/>
    <n v="159"/>
    <b v="1"/>
    <s v="music/rock"/>
    <n v="101.8"/>
    <n v="140.85534591194968"/>
    <s v="music"/>
    <x v="11"/>
  </r>
  <r>
    <n v="14000"/>
    <x v="0"/>
    <s v="US"/>
    <s v="USD"/>
    <n v="1379708247"/>
    <n v="1377116247"/>
    <b v="1"/>
    <n v="182"/>
    <b v="1"/>
    <s v="music/rock"/>
    <n v="116.66666666666667"/>
    <n v="76.92307692307692"/>
    <s v="music"/>
    <x v="11"/>
  </r>
  <r>
    <n v="20426"/>
    <x v="0"/>
    <s v="US"/>
    <s v="USD"/>
    <n v="1460764800"/>
    <n v="1458157512"/>
    <b v="1"/>
    <n v="206"/>
    <b v="1"/>
    <s v="music/rock"/>
    <n v="108.64893617021276"/>
    <n v="99.15533980582525"/>
    <s v="music"/>
    <x v="11"/>
  </r>
  <r>
    <n v="11472"/>
    <x v="0"/>
    <s v="US"/>
    <s v="USD"/>
    <n v="1332704042"/>
    <n v="1327523642"/>
    <b v="1"/>
    <n v="169"/>
    <b v="1"/>
    <s v="music/rock"/>
    <n v="114.72"/>
    <n v="67.881656804733723"/>
    <s v="music"/>
    <x v="11"/>
  </r>
  <r>
    <n v="7635"/>
    <x v="0"/>
    <s v="US"/>
    <s v="USD"/>
    <n v="1384363459"/>
    <n v="1381767859"/>
    <b v="1"/>
    <n v="31"/>
    <b v="1"/>
    <s v="music/rock"/>
    <n v="101.8"/>
    <n v="246.29032258064515"/>
    <s v="music"/>
    <x v="11"/>
  </r>
  <r>
    <n v="5300"/>
    <x v="0"/>
    <s v="US"/>
    <s v="USD"/>
    <n v="1276574400"/>
    <n v="1270576379"/>
    <b v="1"/>
    <n v="28"/>
    <b v="1"/>
    <s v="music/rock"/>
    <n v="106"/>
    <n v="189.28571428571428"/>
    <s v="music"/>
    <x v="11"/>
  </r>
  <r>
    <n v="4140"/>
    <x v="0"/>
    <s v="CA"/>
    <s v="CAD"/>
    <n v="1409506291"/>
    <n v="1406914291"/>
    <b v="1"/>
    <n v="54"/>
    <b v="1"/>
    <s v="music/rock"/>
    <n v="103.5"/>
    <n v="76.666666666666671"/>
    <s v="music"/>
    <x v="11"/>
  </r>
  <r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x v="11"/>
  </r>
  <r>
    <n v="24321.1"/>
    <x v="0"/>
    <s v="US"/>
    <s v="USD"/>
    <n v="1375908587"/>
    <n v="1372884587"/>
    <b v="1"/>
    <n v="389"/>
    <b v="1"/>
    <s v="music/rock"/>
    <n v="162.14066666666668"/>
    <n v="62.522107969151669"/>
    <s v="music"/>
    <x v="11"/>
  </r>
  <r>
    <n v="3132.63"/>
    <x v="0"/>
    <s v="US"/>
    <s v="USD"/>
    <n v="1251777600"/>
    <n v="1247504047"/>
    <b v="1"/>
    <n v="68"/>
    <b v="1"/>
    <s v="music/rock"/>
    <n v="104.42100000000001"/>
    <n v="46.06808823529412"/>
    <s v="music"/>
    <x v="11"/>
  </r>
  <r>
    <n v="15918.65"/>
    <x v="0"/>
    <s v="US"/>
    <s v="USD"/>
    <n v="1346765347"/>
    <n v="1343741347"/>
    <b v="1"/>
    <n v="413"/>
    <b v="1"/>
    <s v="music/rock"/>
    <n v="106.12433333333334"/>
    <n v="38.543946731234868"/>
    <s v="music"/>
    <x v="11"/>
  </r>
  <r>
    <n v="10071"/>
    <x v="0"/>
    <s v="US"/>
    <s v="USD"/>
    <n v="1403661600"/>
    <n v="1401196766"/>
    <b v="1"/>
    <n v="190"/>
    <b v="1"/>
    <s v="music/rock"/>
    <n v="154.93846153846152"/>
    <n v="53.005263157894738"/>
    <s v="music"/>
    <x v="11"/>
  </r>
  <r>
    <n v="13864.17"/>
    <x v="0"/>
    <s v="US"/>
    <s v="USD"/>
    <n v="1395624170"/>
    <n v="1392171770"/>
    <b v="1"/>
    <n v="189"/>
    <b v="1"/>
    <s v="music/rock"/>
    <n v="110.77157238734419"/>
    <n v="73.355396825396824"/>
    <s v="music"/>
    <x v="11"/>
  </r>
  <r>
    <n v="16636.78"/>
    <x v="0"/>
    <s v="US"/>
    <s v="USD"/>
    <n v="1299003054"/>
    <n v="1291227054"/>
    <b v="1"/>
    <n v="130"/>
    <b v="1"/>
    <s v="music/rock"/>
    <n v="110.91186666666667"/>
    <n v="127.97523076923076"/>
    <s v="music"/>
    <x v="11"/>
  </r>
  <r>
    <n v="7750"/>
    <x v="0"/>
    <s v="US"/>
    <s v="USD"/>
    <n v="1375033836"/>
    <n v="1373305836"/>
    <b v="1"/>
    <n v="74"/>
    <b v="1"/>
    <s v="music/rock"/>
    <n v="110.71428571428571"/>
    <n v="104.72972972972973"/>
    <s v="music"/>
    <x v="11"/>
  </r>
  <r>
    <n v="18542"/>
    <x v="0"/>
    <s v="US"/>
    <s v="USD"/>
    <n v="1386565140"/>
    <n v="1383909855"/>
    <b v="1"/>
    <n v="274"/>
    <b v="1"/>
    <s v="music/rock"/>
    <n v="123.61333333333333"/>
    <n v="67.671532846715323"/>
    <s v="music"/>
    <x v="11"/>
  </r>
  <r>
    <n v="2110.5"/>
    <x v="0"/>
    <s v="US"/>
    <s v="USD"/>
    <n v="1362974400"/>
    <n v="1360948389"/>
    <b v="1"/>
    <n v="22"/>
    <b v="1"/>
    <s v="music/rock"/>
    <n v="211.05"/>
    <n v="95.931818181818187"/>
    <s v="music"/>
    <x v="11"/>
  </r>
  <r>
    <n v="2020"/>
    <x v="0"/>
    <s v="US"/>
    <s v="USD"/>
    <n v="1483203540"/>
    <n v="1481175482"/>
    <b v="0"/>
    <n v="31"/>
    <b v="1"/>
    <s v="theater/plays"/>
    <n v="101"/>
    <n v="65.161290322580641"/>
    <s v="theater"/>
    <x v="6"/>
  </r>
  <r>
    <n v="2033"/>
    <x v="0"/>
    <s v="GB"/>
    <s v="GBP"/>
    <n v="1434808775"/>
    <n v="1433512775"/>
    <b v="0"/>
    <n v="63"/>
    <b v="1"/>
    <s v="theater/plays"/>
    <n v="101.65"/>
    <n v="32.269841269841272"/>
    <s v="theater"/>
    <x v="6"/>
  </r>
  <r>
    <n v="1625"/>
    <x v="0"/>
    <s v="GB"/>
    <s v="GBP"/>
    <n v="1424181600"/>
    <n v="1423041227"/>
    <b v="0"/>
    <n v="20"/>
    <b v="1"/>
    <s v="theater/plays"/>
    <n v="108.33333333333333"/>
    <n v="81.25"/>
    <s v="theater"/>
    <x v="6"/>
  </r>
  <r>
    <n v="605"/>
    <x v="0"/>
    <s v="GB"/>
    <s v="GBP"/>
    <n v="1434120856"/>
    <n v="1428936856"/>
    <b v="0"/>
    <n v="25"/>
    <b v="1"/>
    <s v="theater/plays"/>
    <n v="242"/>
    <n v="24.2"/>
    <s v="theater"/>
    <x v="6"/>
  </r>
  <r>
    <n v="4018"/>
    <x v="0"/>
    <s v="US"/>
    <s v="USD"/>
    <n v="1470801600"/>
    <n v="1468122163"/>
    <b v="0"/>
    <n v="61"/>
    <b v="1"/>
    <s v="theater/plays"/>
    <n v="100.45"/>
    <n v="65.868852459016395"/>
    <s v="theater"/>
    <x v="6"/>
  </r>
  <r>
    <n v="1876"/>
    <x v="0"/>
    <s v="US"/>
    <s v="USD"/>
    <n v="1483499645"/>
    <n v="1480907645"/>
    <b v="0"/>
    <n v="52"/>
    <b v="1"/>
    <s v="theater/plays"/>
    <n v="125.06666666666666"/>
    <n v="36.07692307692308"/>
    <s v="theater"/>
    <x v="6"/>
  </r>
  <r>
    <n v="3800"/>
    <x v="0"/>
    <s v="US"/>
    <s v="USD"/>
    <n v="1429772340"/>
    <n v="1427121931"/>
    <b v="0"/>
    <n v="86"/>
    <b v="1"/>
    <s v="theater/plays"/>
    <n v="108.57142857142857"/>
    <n v="44.186046511627907"/>
    <s v="theater"/>
    <x v="6"/>
  </r>
  <r>
    <n v="4371"/>
    <x v="0"/>
    <s v="US"/>
    <s v="USD"/>
    <n v="1428390000"/>
    <n v="1425224391"/>
    <b v="0"/>
    <n v="42"/>
    <b v="1"/>
    <s v="theater/plays"/>
    <n v="145.69999999999999"/>
    <n v="104.07142857142857"/>
    <s v="theater"/>
    <x v="6"/>
  </r>
  <r>
    <n v="1870"/>
    <x v="0"/>
    <s v="GB"/>
    <s v="GBP"/>
    <n v="1444172340"/>
    <n v="1441822828"/>
    <b v="0"/>
    <n v="52"/>
    <b v="1"/>
    <s v="theater/plays"/>
    <n v="110"/>
    <n v="35.96153846153846"/>
    <s v="theater"/>
    <x v="6"/>
  </r>
  <r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x v="6"/>
  </r>
  <r>
    <n v="610"/>
    <x v="0"/>
    <s v="GB"/>
    <s v="GBP"/>
    <n v="1445252400"/>
    <n v="1443696797"/>
    <b v="0"/>
    <n v="22"/>
    <b v="1"/>
    <s v="theater/plays"/>
    <n v="122"/>
    <n v="27.727272727272727"/>
    <s v="theater"/>
    <x v="6"/>
  </r>
  <r>
    <n v="2549"/>
    <x v="0"/>
    <s v="GB"/>
    <s v="GBP"/>
    <n v="1438189200"/>
    <n v="1435585497"/>
    <b v="0"/>
    <n v="64"/>
    <b v="1"/>
    <s v="theater/plays"/>
    <n v="101.96"/>
    <n v="39.828125"/>
    <s v="theater"/>
    <x v="6"/>
  </r>
  <r>
    <n v="1200"/>
    <x v="0"/>
    <s v="GB"/>
    <s v="GBP"/>
    <n v="1457914373"/>
    <n v="1456189973"/>
    <b v="0"/>
    <n v="23"/>
    <b v="1"/>
    <s v="theater/plays"/>
    <n v="141.1764705882353"/>
    <n v="52.173913043478258"/>
    <s v="theater"/>
    <x v="6"/>
  </r>
  <r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x v="6"/>
  </r>
  <r>
    <n v="2093"/>
    <x v="0"/>
    <s v="GB"/>
    <s v="GBP"/>
    <n v="1461860432"/>
    <n v="1459268432"/>
    <b v="0"/>
    <n v="33"/>
    <b v="1"/>
    <s v="theater/plays"/>
    <n v="104.65"/>
    <n v="63.424242424242422"/>
    <s v="theater"/>
    <x v="6"/>
  </r>
  <r>
    <n v="4340"/>
    <x v="0"/>
    <s v="US"/>
    <s v="USD"/>
    <n v="1436902359"/>
    <n v="1434310359"/>
    <b v="0"/>
    <n v="32"/>
    <b v="1"/>
    <s v="theater/plays"/>
    <n v="124"/>
    <n v="135.625"/>
    <s v="theater"/>
    <x v="6"/>
  </r>
  <r>
    <n v="4050"/>
    <x v="0"/>
    <s v="US"/>
    <s v="USD"/>
    <n v="1464807420"/>
    <n v="1461427938"/>
    <b v="0"/>
    <n v="24"/>
    <b v="1"/>
    <s v="theater/plays"/>
    <n v="135"/>
    <n v="168.75"/>
    <s v="theater"/>
    <x v="6"/>
  </r>
  <r>
    <n v="2055"/>
    <x v="0"/>
    <s v="US"/>
    <s v="USD"/>
    <n v="1437447600"/>
    <n v="1436551178"/>
    <b v="0"/>
    <n v="29"/>
    <b v="1"/>
    <s v="theater/plays"/>
    <n v="102.75"/>
    <n v="70.862068965517238"/>
    <s v="theater"/>
    <x v="6"/>
  </r>
  <r>
    <n v="2500"/>
    <x v="0"/>
    <s v="US"/>
    <s v="USD"/>
    <n v="1480559011"/>
    <n v="1477963411"/>
    <b v="0"/>
    <n v="50"/>
    <b v="1"/>
    <s v="theater/plays"/>
    <n v="100"/>
    <n v="50"/>
    <s v="theater"/>
    <x v="6"/>
  </r>
  <r>
    <n v="4559.13"/>
    <x v="0"/>
    <s v="GB"/>
    <s v="GBP"/>
    <n v="1469962800"/>
    <n v="1468578920"/>
    <b v="0"/>
    <n v="108"/>
    <b v="1"/>
    <s v="theater/plays"/>
    <n v="130.26085714285713"/>
    <n v="42.214166666666671"/>
    <s v="theater"/>
    <x v="6"/>
  </r>
  <r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x v="8"/>
  </r>
  <r>
    <n v="7793"/>
    <x v="1"/>
    <s v="US"/>
    <s v="USD"/>
    <n v="1469122200"/>
    <n v="1466611108"/>
    <b v="0"/>
    <n v="86"/>
    <b v="0"/>
    <s v="technology/wearables"/>
    <n v="25.976666666666667"/>
    <n v="90.616279069767444"/>
    <s v="technology"/>
    <x v="8"/>
  </r>
  <r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x v="8"/>
  </r>
  <r>
    <n v="5757"/>
    <x v="1"/>
    <s v="US"/>
    <s v="USD"/>
    <n v="1455710679"/>
    <n v="1453118679"/>
    <b v="0"/>
    <n v="45"/>
    <b v="0"/>
    <s v="technology/wearables"/>
    <n v="11.513999999999999"/>
    <n v="127.93333333333334"/>
    <s v="technology"/>
    <x v="8"/>
  </r>
  <r>
    <n v="1136"/>
    <x v="1"/>
    <s v="US"/>
    <s v="USD"/>
    <n v="1475937812"/>
    <n v="1472481812"/>
    <b v="0"/>
    <n v="38"/>
    <b v="0"/>
    <s v="technology/wearables"/>
    <n v="11.36"/>
    <n v="29.894736842105264"/>
    <s v="technology"/>
    <x v="8"/>
  </r>
  <r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x v="8"/>
  </r>
  <r>
    <n v="3100"/>
    <x v="1"/>
    <s v="US"/>
    <s v="USD"/>
    <n v="1471622450"/>
    <n v="1467734450"/>
    <b v="0"/>
    <n v="24"/>
    <b v="0"/>
    <s v="technology/wearables"/>
    <n v="15.5"/>
    <n v="129.16666666666666"/>
    <s v="technology"/>
    <x v="8"/>
  </r>
  <r>
    <n v="80070"/>
    <x v="1"/>
    <s v="US"/>
    <s v="USD"/>
    <n v="1480536919"/>
    <n v="1477509319"/>
    <b v="0"/>
    <n v="100"/>
    <b v="0"/>
    <s v="technology/wearables"/>
    <n v="32.027999999999999"/>
    <n v="800.7"/>
    <s v="technology"/>
    <x v="8"/>
  </r>
  <r>
    <n v="28"/>
    <x v="1"/>
    <s v="US"/>
    <s v="USD"/>
    <n v="1429375922"/>
    <n v="1426783922"/>
    <b v="0"/>
    <n v="1"/>
    <b v="0"/>
    <s v="technology/wearables"/>
    <n v="0.60869565217391308"/>
    <n v="28"/>
    <s v="technology"/>
    <x v="8"/>
  </r>
  <r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x v="8"/>
  </r>
  <r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x v="8"/>
  </r>
  <r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x v="8"/>
  </r>
  <r>
    <n v="1"/>
    <x v="1"/>
    <s v="US"/>
    <s v="USD"/>
    <n v="1456700709"/>
    <n v="1453676709"/>
    <b v="0"/>
    <n v="1"/>
    <b v="0"/>
    <s v="technology/wearables"/>
    <n v="1.3333333333333333E-3"/>
    <n v="1"/>
    <s v="technology"/>
    <x v="8"/>
  </r>
  <r>
    <n v="11467"/>
    <x v="1"/>
    <s v="DK"/>
    <s v="DKK"/>
    <n v="1469109600"/>
    <n v="1464586746"/>
    <b v="0"/>
    <n v="19"/>
    <b v="0"/>
    <s v="technology/wearables"/>
    <n v="5.7335000000000003"/>
    <n v="603.52631578947364"/>
    <s v="technology"/>
    <x v="8"/>
  </r>
  <r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x v="8"/>
  </r>
  <r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x v="8"/>
  </r>
  <r>
    <n v="503"/>
    <x v="1"/>
    <s v="NL"/>
    <s v="EUR"/>
    <n v="1483138800"/>
    <n v="1480610046"/>
    <b v="0"/>
    <n v="3"/>
    <b v="0"/>
    <s v="technology/wearables"/>
    <n v="0.503"/>
    <n v="167.66666666666666"/>
    <s v="technology"/>
    <x v="8"/>
  </r>
  <r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x v="8"/>
  </r>
  <r>
    <n v="106"/>
    <x v="1"/>
    <s v="GB"/>
    <s v="GBP"/>
    <n v="1432223125"/>
    <n v="1429631125"/>
    <b v="0"/>
    <n v="4"/>
    <b v="0"/>
    <s v="technology/wearables"/>
    <n v="0.30285714285714288"/>
    <n v="26.5"/>
    <s v="technology"/>
    <x v="8"/>
  </r>
  <r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x v="8"/>
  </r>
  <r>
    <n v="4920"/>
    <x v="1"/>
    <s v="US"/>
    <s v="USD"/>
    <n v="1476371552"/>
    <n v="1473779552"/>
    <b v="0"/>
    <n v="90"/>
    <b v="0"/>
    <s v="technology/wearables"/>
    <n v="9.84"/>
    <n v="54.666666666666664"/>
    <s v="technology"/>
    <x v="8"/>
  </r>
  <r>
    <n v="486"/>
    <x v="1"/>
    <s v="US"/>
    <s v="USD"/>
    <n v="1483063435"/>
    <n v="1480471435"/>
    <b v="0"/>
    <n v="8"/>
    <b v="0"/>
    <s v="technology/wearables"/>
    <n v="2.4300000000000002"/>
    <n v="60.75"/>
    <s v="technology"/>
    <x v="8"/>
  </r>
  <r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x v="8"/>
  </r>
  <r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x v="8"/>
  </r>
  <r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x v="8"/>
  </r>
  <r>
    <n v="408"/>
    <x v="1"/>
    <s v="US"/>
    <s v="USD"/>
    <n v="1417501145"/>
    <n v="1414041545"/>
    <b v="0"/>
    <n v="9"/>
    <b v="0"/>
    <s v="technology/wearables"/>
    <n v="0.81599999999999995"/>
    <n v="45.333333333333336"/>
    <s v="technology"/>
    <x v="8"/>
  </r>
  <r>
    <n v="7873"/>
    <x v="1"/>
    <s v="US"/>
    <s v="USD"/>
    <n v="1467432000"/>
    <n v="1464763109"/>
    <b v="0"/>
    <n v="50"/>
    <b v="0"/>
    <s v="technology/wearables"/>
    <n v="22.494285714285713"/>
    <n v="157.46"/>
    <s v="technology"/>
    <x v="8"/>
  </r>
  <r>
    <n v="3417"/>
    <x v="1"/>
    <s v="US"/>
    <s v="USD"/>
    <n v="1471435554"/>
    <n v="1468843554"/>
    <b v="0"/>
    <n v="34"/>
    <b v="0"/>
    <s v="technology/wearables"/>
    <n v="1.3668"/>
    <n v="100.5"/>
    <s v="technology"/>
    <x v="8"/>
  </r>
  <r>
    <n v="0"/>
    <x v="1"/>
    <s v="CH"/>
    <s v="CHF"/>
    <n v="1485480408"/>
    <n v="1482888408"/>
    <b v="0"/>
    <n v="0"/>
    <b v="0"/>
    <s v="technology/wearables"/>
    <n v="0"/>
    <s v="No Backers"/>
    <s v="technology"/>
    <x v="8"/>
  </r>
  <r>
    <n v="0"/>
    <x v="1"/>
    <s v="AU"/>
    <s v="AUD"/>
    <n v="1405478025"/>
    <n v="1402886025"/>
    <b v="0"/>
    <n v="0"/>
    <b v="0"/>
    <s v="technology/wearables"/>
    <n v="0"/>
    <s v="No Backers"/>
    <s v="technology"/>
    <x v="8"/>
  </r>
  <r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x v="8"/>
  </r>
  <r>
    <n v="4940"/>
    <x v="1"/>
    <s v="US"/>
    <s v="USD"/>
    <n v="1449354502"/>
    <n v="1446762502"/>
    <b v="0"/>
    <n v="16"/>
    <b v="0"/>
    <s v="technology/wearables"/>
    <n v="19.760000000000002"/>
    <n v="308.75"/>
    <s v="technology"/>
    <x v="8"/>
  </r>
  <r>
    <n v="84947"/>
    <x v="1"/>
    <s v="US"/>
    <s v="USD"/>
    <n v="1418849028"/>
    <n v="1415825028"/>
    <b v="0"/>
    <n v="224"/>
    <b v="0"/>
    <s v="technology/wearables"/>
    <n v="84.947000000000003"/>
    <n v="379.22767857142856"/>
    <s v="technology"/>
    <x v="8"/>
  </r>
  <r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x v="8"/>
  </r>
  <r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x v="8"/>
  </r>
  <r>
    <n v="3317"/>
    <x v="1"/>
    <s v="US"/>
    <s v="USD"/>
    <n v="1418056315"/>
    <n v="1414164715"/>
    <b v="0"/>
    <n v="37"/>
    <b v="0"/>
    <s v="technology/wearables"/>
    <n v="6.6340000000000003"/>
    <n v="89.648648648648646"/>
    <s v="technology"/>
    <x v="8"/>
  </r>
  <r>
    <n v="0"/>
    <x v="1"/>
    <s v="US"/>
    <s v="USD"/>
    <n v="1408112253"/>
    <n v="1405520253"/>
    <b v="0"/>
    <n v="0"/>
    <b v="0"/>
    <s v="technology/wearables"/>
    <n v="0"/>
    <s v="No Backers"/>
    <s v="technology"/>
    <x v="8"/>
  </r>
  <r>
    <n v="17590"/>
    <x v="1"/>
    <s v="GB"/>
    <s v="GBP"/>
    <n v="1475333917"/>
    <n v="1472569117"/>
    <b v="0"/>
    <n v="46"/>
    <b v="0"/>
    <s v="technology/wearables"/>
    <n v="70.36"/>
    <n v="382.39130434782606"/>
    <s v="technology"/>
    <x v="8"/>
  </r>
  <r>
    <n v="100"/>
    <x v="1"/>
    <s v="US"/>
    <s v="USD"/>
    <n v="1437161739"/>
    <n v="1434569739"/>
    <b v="0"/>
    <n v="1"/>
    <b v="0"/>
    <s v="technology/wearables"/>
    <n v="0.2"/>
    <n v="100"/>
    <s v="technology"/>
    <x v="8"/>
  </r>
  <r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x v="8"/>
  </r>
  <r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x v="9"/>
  </r>
  <r>
    <n v="375"/>
    <x v="0"/>
    <s v="US"/>
    <s v="USD"/>
    <n v="1405366359"/>
    <n v="1402342359"/>
    <b v="0"/>
    <n v="7"/>
    <b v="1"/>
    <s v="publishing/nonfiction"/>
    <n v="125"/>
    <n v="53.571428571428569"/>
    <s v="publishing"/>
    <x v="9"/>
  </r>
  <r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x v="9"/>
  </r>
  <r>
    <n v="2555"/>
    <x v="0"/>
    <s v="US"/>
    <s v="USD"/>
    <n v="1425741525"/>
    <n v="1423149525"/>
    <b v="0"/>
    <n v="31"/>
    <b v="1"/>
    <s v="publishing/nonfiction"/>
    <n v="102.2"/>
    <n v="82.41935483870968"/>
    <s v="publishing"/>
    <x v="9"/>
  </r>
  <r>
    <n v="5985"/>
    <x v="0"/>
    <s v="US"/>
    <s v="USD"/>
    <n v="1418904533"/>
    <n v="1416485333"/>
    <b v="0"/>
    <n v="26"/>
    <b v="1"/>
    <s v="publishing/nonfiction"/>
    <n v="101.87234042553192"/>
    <n v="230.19230769230768"/>
    <s v="publishing"/>
    <x v="9"/>
  </r>
  <r>
    <n v="10210"/>
    <x v="0"/>
    <s v="CA"/>
    <s v="CAD"/>
    <n v="1450249140"/>
    <n v="1447055935"/>
    <b v="0"/>
    <n v="172"/>
    <b v="1"/>
    <s v="publishing/nonfiction"/>
    <n v="204.2"/>
    <n v="59.360465116279073"/>
    <s v="publishing"/>
    <x v="9"/>
  </r>
  <r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x v="9"/>
  </r>
  <r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x v="9"/>
  </r>
  <r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x v="9"/>
  </r>
  <r>
    <n v="1336"/>
    <x v="0"/>
    <s v="US"/>
    <s v="USD"/>
    <n v="1362960000"/>
    <n v="1359946188"/>
    <b v="0"/>
    <n v="42"/>
    <b v="1"/>
    <s v="publishing/nonfiction"/>
    <n v="133.6"/>
    <n v="31.80952380952381"/>
    <s v="publishing"/>
    <x v="9"/>
  </r>
  <r>
    <n v="1563"/>
    <x v="0"/>
    <s v="GB"/>
    <s v="GBP"/>
    <n v="1465672979"/>
    <n v="1463080979"/>
    <b v="0"/>
    <n v="64"/>
    <b v="1"/>
    <s v="publishing/nonfiction"/>
    <n v="130.25"/>
    <n v="24.421875"/>
    <s v="publishing"/>
    <x v="9"/>
  </r>
  <r>
    <n v="3067"/>
    <x v="0"/>
    <s v="GB"/>
    <s v="GBP"/>
    <n v="1354269600"/>
    <n v="1351663605"/>
    <b v="0"/>
    <n v="121"/>
    <b v="1"/>
    <s v="publishing/nonfiction"/>
    <n v="122.68"/>
    <n v="25.347107438016529"/>
    <s v="publishing"/>
    <x v="9"/>
  </r>
  <r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x v="9"/>
  </r>
  <r>
    <n v="2506"/>
    <x v="0"/>
    <s v="US"/>
    <s v="USD"/>
    <n v="1362117540"/>
    <n v="1359587137"/>
    <b v="0"/>
    <n v="65"/>
    <b v="1"/>
    <s v="publishing/nonfiction"/>
    <n v="125.3"/>
    <n v="38.553846153846152"/>
    <s v="publishing"/>
    <x v="9"/>
  </r>
  <r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x v="9"/>
  </r>
  <r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x v="9"/>
  </r>
  <r>
    <n v="2598"/>
    <x v="0"/>
    <s v="US"/>
    <s v="USD"/>
    <n v="1343943420"/>
    <n v="1341524220"/>
    <b v="0"/>
    <n v="81"/>
    <b v="1"/>
    <s v="publishing/nonfiction"/>
    <n v="173.2"/>
    <n v="32.074074074074076"/>
    <s v="publishing"/>
    <x v="9"/>
  </r>
  <r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x v="9"/>
  </r>
  <r>
    <n v="1091"/>
    <x v="0"/>
    <s v="US"/>
    <s v="USD"/>
    <n v="1378592731"/>
    <n v="1373408731"/>
    <b v="0"/>
    <n v="25"/>
    <b v="1"/>
    <s v="publishing/nonfiction"/>
    <n v="109.1"/>
    <n v="43.64"/>
    <s v="publishing"/>
    <x v="9"/>
  </r>
  <r>
    <n v="200"/>
    <x v="0"/>
    <s v="US"/>
    <s v="USD"/>
    <n v="1455523140"/>
    <n v="1453925727"/>
    <b v="0"/>
    <n v="5"/>
    <b v="1"/>
    <s v="publishing/nonfiction"/>
    <n v="100"/>
    <n v="40"/>
    <s v="publishing"/>
    <x v="9"/>
  </r>
  <r>
    <n v="49830"/>
    <x v="0"/>
    <s v="DK"/>
    <s v="DKK"/>
    <n v="1420648906"/>
    <n v="1415464906"/>
    <b v="0"/>
    <n v="144"/>
    <b v="1"/>
    <s v="music/rock"/>
    <n v="118.64285714285714"/>
    <n v="346.04166666666669"/>
    <s v="music"/>
    <x v="11"/>
  </r>
  <r>
    <n v="7520"/>
    <x v="0"/>
    <s v="US"/>
    <s v="USD"/>
    <n v="1426523752"/>
    <n v="1423935352"/>
    <b v="0"/>
    <n v="92"/>
    <b v="1"/>
    <s v="music/rock"/>
    <n v="100.26666666666667"/>
    <n v="81.739130434782609"/>
    <s v="music"/>
    <x v="11"/>
  </r>
  <r>
    <n v="9486.69"/>
    <x v="0"/>
    <s v="US"/>
    <s v="USD"/>
    <n v="1417049663"/>
    <n v="1413158063"/>
    <b v="0"/>
    <n v="147"/>
    <b v="1"/>
    <s v="music/rock"/>
    <n v="126.4892"/>
    <n v="64.535306122448986"/>
    <s v="music"/>
    <x v="11"/>
  </r>
  <r>
    <n v="5713"/>
    <x v="0"/>
    <s v="US"/>
    <s v="USD"/>
    <n v="1447463050"/>
    <n v="1444867450"/>
    <b v="0"/>
    <n v="90"/>
    <b v="1"/>
    <s v="music/rock"/>
    <n v="114.26"/>
    <n v="63.477777777777774"/>
    <s v="music"/>
    <x v="11"/>
  </r>
  <r>
    <n v="5535"/>
    <x v="0"/>
    <s v="US"/>
    <s v="USD"/>
    <n v="1434342894"/>
    <n v="1432269294"/>
    <b v="0"/>
    <n v="87"/>
    <b v="1"/>
    <s v="music/rock"/>
    <n v="110.7"/>
    <n v="63.620689655172413"/>
    <s v="music"/>
    <x v="11"/>
  </r>
  <r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x v="11"/>
  </r>
  <r>
    <n v="1555"/>
    <x v="0"/>
    <s v="US"/>
    <s v="USD"/>
    <n v="1381881890"/>
    <n v="1380585890"/>
    <b v="0"/>
    <n v="20"/>
    <b v="1"/>
    <s v="music/rock"/>
    <n v="103.66666666666667"/>
    <n v="77.75"/>
    <s v="music"/>
    <x v="11"/>
  </r>
  <r>
    <n v="7495"/>
    <x v="0"/>
    <s v="US"/>
    <s v="USD"/>
    <n v="1431022342"/>
    <n v="1428430342"/>
    <b v="0"/>
    <n v="70"/>
    <b v="1"/>
    <s v="music/rock"/>
    <n v="107.08672667523932"/>
    <n v="107.07142857142857"/>
    <s v="music"/>
    <x v="11"/>
  </r>
  <r>
    <n v="620"/>
    <x v="0"/>
    <s v="US"/>
    <s v="USD"/>
    <n v="1342115132"/>
    <n v="1339523132"/>
    <b v="0"/>
    <n v="16"/>
    <b v="1"/>
    <s v="music/rock"/>
    <n v="124"/>
    <n v="38.75"/>
    <s v="music"/>
    <x v="11"/>
  </r>
  <r>
    <n v="10501"/>
    <x v="0"/>
    <s v="US"/>
    <s v="USD"/>
    <n v="1483138233"/>
    <n v="1480546233"/>
    <b v="0"/>
    <n v="52"/>
    <b v="1"/>
    <s v="music/rock"/>
    <n v="105.01"/>
    <n v="201.94230769230768"/>
    <s v="music"/>
    <x v="11"/>
  </r>
  <r>
    <n v="2842"/>
    <x v="0"/>
    <s v="US"/>
    <s v="USD"/>
    <n v="1458874388"/>
    <n v="1456285988"/>
    <b v="0"/>
    <n v="66"/>
    <b v="1"/>
    <s v="music/rock"/>
    <n v="189.46666666666667"/>
    <n v="43.060606060606062"/>
    <s v="music"/>
    <x v="11"/>
  </r>
  <r>
    <n v="6853"/>
    <x v="0"/>
    <s v="FR"/>
    <s v="EUR"/>
    <n v="1484444119"/>
    <n v="1481852119"/>
    <b v="0"/>
    <n v="109"/>
    <b v="1"/>
    <s v="music/rock"/>
    <n v="171.32499999999999"/>
    <n v="62.871559633027523"/>
    <s v="music"/>
    <x v="11"/>
  </r>
  <r>
    <n v="9342"/>
    <x v="0"/>
    <s v="GB"/>
    <s v="GBP"/>
    <n v="1480784606"/>
    <n v="1478189006"/>
    <b v="0"/>
    <n v="168"/>
    <b v="1"/>
    <s v="music/rock"/>
    <n v="252.48648648648648"/>
    <n v="55.607142857142854"/>
    <s v="music"/>
    <x v="11"/>
  </r>
  <r>
    <n v="1510"/>
    <x v="0"/>
    <s v="US"/>
    <s v="USD"/>
    <n v="1486095060"/>
    <n v="1484198170"/>
    <b v="0"/>
    <n v="31"/>
    <b v="1"/>
    <s v="music/rock"/>
    <n v="116.15384615384616"/>
    <n v="48.70967741935484"/>
    <s v="music"/>
    <x v="11"/>
  </r>
  <r>
    <n v="4067"/>
    <x v="0"/>
    <s v="GB"/>
    <s v="GBP"/>
    <n v="1470075210"/>
    <n v="1468779210"/>
    <b v="0"/>
    <n v="133"/>
    <b v="1"/>
    <s v="music/rock"/>
    <n v="203.35"/>
    <n v="30.578947368421051"/>
    <s v="music"/>
    <x v="11"/>
  </r>
  <r>
    <n v="11160"/>
    <x v="0"/>
    <s v="US"/>
    <s v="USD"/>
    <n v="1433504876"/>
    <n v="1430912876"/>
    <b v="0"/>
    <n v="151"/>
    <b v="1"/>
    <s v="music/rock"/>
    <n v="111.6"/>
    <n v="73.907284768211923"/>
    <s v="music"/>
    <x v="11"/>
  </r>
  <r>
    <n v="106"/>
    <x v="0"/>
    <s v="US"/>
    <s v="USD"/>
    <n v="1433815200"/>
    <n v="1431886706"/>
    <b v="0"/>
    <n v="5"/>
    <b v="1"/>
    <s v="music/rock"/>
    <n v="424"/>
    <n v="21.2"/>
    <s v="music"/>
    <x v="11"/>
  </r>
  <r>
    <n v="5355"/>
    <x v="0"/>
    <s v="US"/>
    <s v="USD"/>
    <n v="1482988125"/>
    <n v="1480396125"/>
    <b v="0"/>
    <n v="73"/>
    <b v="1"/>
    <s v="music/rock"/>
    <n v="107.1"/>
    <n v="73.356164383561648"/>
    <s v="music"/>
    <x v="11"/>
  </r>
  <r>
    <n v="8349"/>
    <x v="0"/>
    <s v="US"/>
    <s v="USD"/>
    <n v="1367867536"/>
    <n v="1365275536"/>
    <b v="0"/>
    <n v="148"/>
    <b v="1"/>
    <s v="music/rock"/>
    <n v="104.3625"/>
    <n v="56.412162162162161"/>
    <s v="music"/>
    <x v="11"/>
  </r>
  <r>
    <n v="4673"/>
    <x v="0"/>
    <s v="CA"/>
    <s v="CAD"/>
    <n v="1482457678"/>
    <n v="1480729678"/>
    <b v="0"/>
    <n v="93"/>
    <b v="1"/>
    <s v="music/rock"/>
    <n v="212.40909090909091"/>
    <n v="50.247311827956992"/>
    <s v="music"/>
    <x v="11"/>
  </r>
  <r>
    <n v="4343"/>
    <x v="0"/>
    <s v="US"/>
    <s v="USD"/>
    <n v="1436117922"/>
    <n v="1433525922"/>
    <b v="0"/>
    <n v="63"/>
    <b v="1"/>
    <s v="music/rock"/>
    <n v="124.08571428571429"/>
    <n v="68.936507936507937"/>
    <s v="music"/>
    <x v="11"/>
  </r>
  <r>
    <n v="8832.49"/>
    <x v="0"/>
    <s v="DE"/>
    <s v="EUR"/>
    <n v="1461931860"/>
    <n v="1457109121"/>
    <b v="0"/>
    <n v="134"/>
    <b v="1"/>
    <s v="music/rock"/>
    <n v="110.406125"/>
    <n v="65.914104477611943"/>
    <s v="music"/>
    <x v="11"/>
  </r>
  <r>
    <n v="875"/>
    <x v="0"/>
    <s v="US"/>
    <s v="USD"/>
    <n v="1438183889"/>
    <n v="1435591889"/>
    <b v="0"/>
    <n v="14"/>
    <b v="1"/>
    <s v="music/rock"/>
    <n v="218.75"/>
    <n v="62.5"/>
    <s v="music"/>
    <x v="11"/>
  </r>
  <r>
    <n v="5465"/>
    <x v="0"/>
    <s v="US"/>
    <s v="USD"/>
    <n v="1433305800"/>
    <n v="1430604395"/>
    <b v="0"/>
    <n v="78"/>
    <b v="1"/>
    <s v="music/rock"/>
    <n v="136.625"/>
    <n v="70.064102564102569"/>
    <s v="music"/>
    <x v="11"/>
  </r>
  <r>
    <n v="6740.37"/>
    <x v="0"/>
    <s v="US"/>
    <s v="USD"/>
    <n v="1476720840"/>
    <n v="1474469117"/>
    <b v="0"/>
    <n v="112"/>
    <b v="1"/>
    <s v="music/rock"/>
    <n v="134.8074"/>
    <n v="60.181874999999998"/>
    <s v="music"/>
    <x v="11"/>
  </r>
  <r>
    <n v="727"/>
    <x v="0"/>
    <s v="GB"/>
    <s v="GBP"/>
    <n v="1471087957"/>
    <n v="1468495957"/>
    <b v="0"/>
    <n v="34"/>
    <b v="1"/>
    <s v="music/rock"/>
    <n v="145.4"/>
    <n v="21.382352941176471"/>
    <s v="music"/>
    <x v="11"/>
  </r>
  <r>
    <n v="3055"/>
    <x v="0"/>
    <s v="US"/>
    <s v="USD"/>
    <n v="1430154720"/>
    <n v="1427224606"/>
    <b v="0"/>
    <n v="19"/>
    <b v="1"/>
    <s v="music/rock"/>
    <n v="109.10714285714286"/>
    <n v="160.78947368421052"/>
    <s v="music"/>
    <x v="11"/>
  </r>
  <r>
    <n v="551"/>
    <x v="0"/>
    <s v="US"/>
    <s v="USD"/>
    <n v="1440219540"/>
    <n v="1436369818"/>
    <b v="0"/>
    <n v="13"/>
    <b v="1"/>
    <s v="music/rock"/>
    <n v="110.2"/>
    <n v="42.384615384615387"/>
    <s v="music"/>
    <x v="11"/>
  </r>
  <r>
    <n v="2841"/>
    <x v="0"/>
    <s v="US"/>
    <s v="USD"/>
    <n v="1456976586"/>
    <n v="1454298186"/>
    <b v="0"/>
    <n v="104"/>
    <b v="1"/>
    <s v="music/rock"/>
    <n v="113.64"/>
    <n v="27.317307692307693"/>
    <s v="music"/>
    <x v="11"/>
  </r>
  <r>
    <n v="10235"/>
    <x v="0"/>
    <s v="US"/>
    <s v="USD"/>
    <n v="1470068523"/>
    <n v="1467476523"/>
    <b v="0"/>
    <n v="52"/>
    <b v="1"/>
    <s v="music/rock"/>
    <n v="102.35"/>
    <n v="196.82692307692307"/>
    <s v="music"/>
    <x v="11"/>
  </r>
  <r>
    <n v="916"/>
    <x v="0"/>
    <s v="US"/>
    <s v="USD"/>
    <n v="1488337200"/>
    <n v="1484623726"/>
    <b v="0"/>
    <n v="17"/>
    <b v="1"/>
    <s v="music/rock"/>
    <n v="122.13333333333334"/>
    <n v="53.882352941176471"/>
    <s v="music"/>
    <x v="11"/>
  </r>
  <r>
    <n v="3916"/>
    <x v="0"/>
    <s v="US"/>
    <s v="USD"/>
    <n v="1484430481"/>
    <n v="1481838481"/>
    <b v="0"/>
    <n v="82"/>
    <b v="1"/>
    <s v="music/rock"/>
    <n v="111.88571428571429"/>
    <n v="47.756097560975611"/>
    <s v="music"/>
    <x v="11"/>
  </r>
  <r>
    <n v="6438"/>
    <x v="0"/>
    <s v="US"/>
    <s v="USD"/>
    <n v="1423871882"/>
    <n v="1421279882"/>
    <b v="0"/>
    <n v="73"/>
    <b v="1"/>
    <s v="music/rock"/>
    <n v="107.3"/>
    <n v="88.191780821917803"/>
    <s v="music"/>
    <x v="11"/>
  </r>
  <r>
    <n v="11385"/>
    <x v="0"/>
    <s v="US"/>
    <s v="USD"/>
    <n v="1477603140"/>
    <n v="1475013710"/>
    <b v="0"/>
    <n v="158"/>
    <b v="1"/>
    <s v="music/rock"/>
    <n v="113.85"/>
    <n v="72.056962025316452"/>
    <s v="music"/>
    <x v="11"/>
  </r>
  <r>
    <n v="4826"/>
    <x v="0"/>
    <s v="US"/>
    <s v="USD"/>
    <n v="1467752334"/>
    <n v="1465160334"/>
    <b v="0"/>
    <n v="65"/>
    <b v="1"/>
    <s v="music/rock"/>
    <n v="109.68181818181819"/>
    <n v="74.246153846153845"/>
    <s v="music"/>
    <x v="11"/>
  </r>
  <r>
    <n v="11353"/>
    <x v="0"/>
    <s v="US"/>
    <s v="USD"/>
    <n v="1412640373"/>
    <n v="1410048373"/>
    <b v="0"/>
    <n v="184"/>
    <b v="1"/>
    <s v="music/rock"/>
    <n v="126.14444444444445"/>
    <n v="61.701086956521742"/>
    <s v="music"/>
    <x v="11"/>
  </r>
  <r>
    <n v="586"/>
    <x v="0"/>
    <s v="GB"/>
    <s v="GBP"/>
    <n v="1465709400"/>
    <n v="1462695073"/>
    <b v="0"/>
    <n v="34"/>
    <b v="1"/>
    <s v="music/rock"/>
    <n v="167.42857142857142"/>
    <n v="17.235294117647058"/>
    <s v="music"/>
    <x v="11"/>
  </r>
  <r>
    <n v="12413"/>
    <x v="0"/>
    <s v="US"/>
    <s v="USD"/>
    <n v="1369612474"/>
    <n v="1367798074"/>
    <b v="0"/>
    <n v="240"/>
    <b v="1"/>
    <s v="music/rock"/>
    <n v="496.52"/>
    <n v="51.720833333333331"/>
    <s v="music"/>
    <x v="11"/>
  </r>
  <r>
    <n v="2729"/>
    <x v="0"/>
    <s v="GB"/>
    <s v="GBP"/>
    <n v="1430439411"/>
    <n v="1425259011"/>
    <b v="0"/>
    <n v="113"/>
    <b v="1"/>
    <s v="music/rock"/>
    <n v="109.16"/>
    <n v="24.150442477876105"/>
    <s v="music"/>
    <x v="11"/>
  </r>
  <r>
    <n v="4103"/>
    <x v="0"/>
    <s v="US"/>
    <s v="USD"/>
    <n v="1374802235"/>
    <n v="1372210235"/>
    <b v="0"/>
    <n v="66"/>
    <b v="1"/>
    <s v="music/rock"/>
    <n v="102.575"/>
    <n v="62.166666666666664"/>
    <s v="music"/>
    <x v="11"/>
  </r>
  <r>
    <n v="241"/>
    <x v="2"/>
    <s v="GB"/>
    <s v="GBP"/>
    <n v="1424607285"/>
    <n v="1422447285"/>
    <b v="1"/>
    <n v="5"/>
    <b v="0"/>
    <s v="publishing/translations"/>
    <n v="1.6620689655172414"/>
    <n v="48.2"/>
    <s v="publishing"/>
    <x v="22"/>
  </r>
  <r>
    <n v="105"/>
    <x v="2"/>
    <s v="US"/>
    <s v="USD"/>
    <n v="1417195201"/>
    <n v="1414599601"/>
    <b v="1"/>
    <n v="17"/>
    <b v="0"/>
    <s v="publishing/translations"/>
    <n v="0.42"/>
    <n v="6.1764705882352944"/>
    <s v="publishing"/>
    <x v="22"/>
  </r>
  <r>
    <n v="15"/>
    <x v="2"/>
    <s v="IT"/>
    <s v="EUR"/>
    <n v="1449914400"/>
    <n v="1445336607"/>
    <b v="0"/>
    <n v="3"/>
    <b v="0"/>
    <s v="publishing/translations"/>
    <n v="0.125"/>
    <n v="5"/>
    <s v="publishing"/>
    <x v="22"/>
  </r>
  <r>
    <n v="15"/>
    <x v="2"/>
    <s v="US"/>
    <s v="USD"/>
    <n v="1407847978"/>
    <n v="1405687978"/>
    <b v="0"/>
    <n v="2"/>
    <b v="0"/>
    <s v="publishing/translations"/>
    <n v="0.5"/>
    <n v="7.5"/>
    <s v="publishing"/>
    <x v="22"/>
  </r>
  <r>
    <n v="72"/>
    <x v="2"/>
    <s v="GB"/>
    <s v="GBP"/>
    <n v="1447451756"/>
    <n v="1444856156"/>
    <b v="0"/>
    <n v="6"/>
    <b v="0"/>
    <s v="publishing/translations"/>
    <n v="7.2"/>
    <n v="12"/>
    <s v="publishing"/>
    <x v="22"/>
  </r>
  <r>
    <n v="0"/>
    <x v="2"/>
    <s v="US"/>
    <s v="USD"/>
    <n v="1420085535"/>
    <n v="1414897935"/>
    <b v="0"/>
    <n v="0"/>
    <b v="0"/>
    <s v="publishing/translations"/>
    <n v="0"/>
    <s v="No Backers"/>
    <s v="publishing"/>
    <x v="22"/>
  </r>
  <r>
    <n v="1"/>
    <x v="2"/>
    <s v="IT"/>
    <s v="EUR"/>
    <n v="1464939520"/>
    <n v="1461051520"/>
    <b v="0"/>
    <n v="1"/>
    <b v="0"/>
    <s v="publishing/translations"/>
    <n v="1.6666666666666666E-2"/>
    <n v="1"/>
    <s v="publishing"/>
    <x v="22"/>
  </r>
  <r>
    <n v="7"/>
    <x v="2"/>
    <s v="GB"/>
    <s v="GBP"/>
    <n v="1423185900"/>
    <n v="1420766700"/>
    <b v="0"/>
    <n v="3"/>
    <b v="0"/>
    <s v="publishing/translations"/>
    <n v="0.23333333333333334"/>
    <n v="2.3333333333333335"/>
    <s v="publishing"/>
    <x v="22"/>
  </r>
  <r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x v="22"/>
  </r>
  <r>
    <n v="100"/>
    <x v="2"/>
    <s v="IT"/>
    <s v="EUR"/>
    <n v="1455964170"/>
    <n v="1450780170"/>
    <b v="0"/>
    <n v="1"/>
    <b v="0"/>
    <s v="publishing/translations"/>
    <n v="5"/>
    <n v="100"/>
    <s v="publishing"/>
    <x v="22"/>
  </r>
  <r>
    <n v="1"/>
    <x v="2"/>
    <s v="US"/>
    <s v="USD"/>
    <n v="1483423467"/>
    <n v="1480831467"/>
    <b v="0"/>
    <n v="1"/>
    <b v="0"/>
    <s v="publishing/translations"/>
    <n v="0.2"/>
    <n v="1"/>
    <s v="publishing"/>
    <x v="22"/>
  </r>
  <r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x v="22"/>
  </r>
  <r>
    <n v="0"/>
    <x v="2"/>
    <s v="US"/>
    <s v="USD"/>
    <n v="1448147619"/>
    <n v="1445552019"/>
    <b v="0"/>
    <n v="0"/>
    <b v="0"/>
    <s v="publishing/translations"/>
    <n v="0"/>
    <s v="No Backers"/>
    <s v="publishing"/>
    <x v="22"/>
  </r>
  <r>
    <n v="55"/>
    <x v="2"/>
    <s v="US"/>
    <s v="USD"/>
    <n v="1442315460"/>
    <n v="1439696174"/>
    <b v="0"/>
    <n v="2"/>
    <b v="0"/>
    <s v="publishing/translations"/>
    <n v="1.2222222222222223"/>
    <n v="27.5"/>
    <s v="publishing"/>
    <x v="22"/>
  </r>
  <r>
    <n v="6"/>
    <x v="2"/>
    <s v="ES"/>
    <s v="EUR"/>
    <n v="1456397834"/>
    <n v="1453805834"/>
    <b v="0"/>
    <n v="1"/>
    <b v="0"/>
    <s v="publishing/translations"/>
    <n v="0.2"/>
    <n v="6"/>
    <s v="publishing"/>
    <x v="22"/>
  </r>
  <r>
    <n v="445"/>
    <x v="2"/>
    <s v="US"/>
    <s v="USD"/>
    <n v="1476010619"/>
    <n v="1473418619"/>
    <b v="0"/>
    <n v="10"/>
    <b v="0"/>
    <s v="publishing/translations"/>
    <n v="7.0634920634920633"/>
    <n v="44.5"/>
    <s v="publishing"/>
    <x v="22"/>
  </r>
  <r>
    <n v="3"/>
    <x v="2"/>
    <s v="US"/>
    <s v="USD"/>
    <n v="1467129686"/>
    <n v="1464969686"/>
    <b v="0"/>
    <n v="3"/>
    <b v="0"/>
    <s v="publishing/translations"/>
    <n v="2.7272727272727271"/>
    <n v="1"/>
    <s v="publishing"/>
    <x v="22"/>
  </r>
  <r>
    <n v="200"/>
    <x v="2"/>
    <s v="SE"/>
    <s v="SEK"/>
    <n v="1423432709"/>
    <n v="1420840709"/>
    <b v="0"/>
    <n v="2"/>
    <b v="0"/>
    <s v="publishing/translations"/>
    <n v="0.1"/>
    <n v="100"/>
    <s v="publishing"/>
    <x v="22"/>
  </r>
  <r>
    <n v="26"/>
    <x v="2"/>
    <s v="NZ"/>
    <s v="NZD"/>
    <n v="1474436704"/>
    <n v="1471844704"/>
    <b v="0"/>
    <n v="2"/>
    <b v="0"/>
    <s v="publishing/translations"/>
    <n v="0.104"/>
    <n v="13"/>
    <s v="publishing"/>
    <x v="22"/>
  </r>
  <r>
    <n v="100"/>
    <x v="2"/>
    <s v="AU"/>
    <s v="AUD"/>
    <n v="1451637531"/>
    <n v="1449045531"/>
    <b v="0"/>
    <n v="1"/>
    <b v="0"/>
    <s v="publishing/translations"/>
    <n v="0.33333333333333331"/>
    <n v="100"/>
    <s v="publishing"/>
    <x v="22"/>
  </r>
  <r>
    <n v="1527"/>
    <x v="2"/>
    <s v="US"/>
    <s v="USD"/>
    <n v="1479233602"/>
    <n v="1478106802"/>
    <b v="0"/>
    <n v="14"/>
    <b v="0"/>
    <s v="publishing/translations"/>
    <n v="20.36"/>
    <n v="109.07142857142857"/>
    <s v="publishing"/>
    <x v="22"/>
  </r>
  <r>
    <n v="0"/>
    <x v="2"/>
    <s v="US"/>
    <s v="USD"/>
    <n v="1430276959"/>
    <n v="1427684959"/>
    <b v="0"/>
    <n v="0"/>
    <b v="0"/>
    <s v="publishing/translations"/>
    <n v="0"/>
    <s v="No Backers"/>
    <s v="publishing"/>
    <x v="22"/>
  </r>
  <r>
    <n v="0"/>
    <x v="2"/>
    <s v="DE"/>
    <s v="EUR"/>
    <n v="1440408120"/>
    <n v="1435224120"/>
    <b v="0"/>
    <n v="0"/>
    <b v="0"/>
    <s v="publishing/translations"/>
    <n v="0"/>
    <s v="No Backers"/>
    <s v="publishing"/>
    <x v="22"/>
  </r>
  <r>
    <n v="419"/>
    <x v="2"/>
    <s v="DE"/>
    <s v="EUR"/>
    <n v="1474230385"/>
    <n v="1471638385"/>
    <b v="0"/>
    <n v="4"/>
    <b v="0"/>
    <s v="publishing/translations"/>
    <n v="8.3800000000000008"/>
    <n v="104.75"/>
    <s v="publishing"/>
    <x v="22"/>
  </r>
  <r>
    <n v="45"/>
    <x v="2"/>
    <s v="ES"/>
    <s v="EUR"/>
    <n v="1459584417"/>
    <n v="1456996017"/>
    <b v="0"/>
    <n v="3"/>
    <b v="0"/>
    <s v="publishing/translations"/>
    <n v="4.5"/>
    <n v="15"/>
    <s v="publishing"/>
    <x v="22"/>
  </r>
  <r>
    <n v="0"/>
    <x v="2"/>
    <s v="US"/>
    <s v="USD"/>
    <n v="1428629242"/>
    <n v="1426037242"/>
    <b v="0"/>
    <n v="0"/>
    <b v="0"/>
    <s v="publishing/translations"/>
    <n v="0"/>
    <s v="No Backers"/>
    <s v="publishing"/>
    <x v="22"/>
  </r>
  <r>
    <n v="403"/>
    <x v="2"/>
    <s v="US"/>
    <s v="USD"/>
    <n v="1419017488"/>
    <n v="1416339088"/>
    <b v="0"/>
    <n v="5"/>
    <b v="0"/>
    <s v="publishing/translations"/>
    <n v="8.06"/>
    <n v="80.599999999999994"/>
    <s v="publishing"/>
    <x v="22"/>
  </r>
  <r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x v="22"/>
  </r>
  <r>
    <n v="0"/>
    <x v="2"/>
    <s v="US"/>
    <s v="USD"/>
    <n v="1437417828"/>
    <n v="1434825828"/>
    <b v="0"/>
    <n v="0"/>
    <b v="0"/>
    <s v="publishing/translations"/>
    <n v="0"/>
    <s v="No Backers"/>
    <s v="publishing"/>
    <x v="22"/>
  </r>
  <r>
    <n v="805"/>
    <x v="2"/>
    <s v="IT"/>
    <s v="EUR"/>
    <n v="1481367600"/>
    <n v="1477839675"/>
    <b v="0"/>
    <n v="10"/>
    <b v="0"/>
    <s v="publishing/translations"/>
    <n v="6.708333333333333"/>
    <n v="80.5"/>
    <s v="publishing"/>
    <x v="22"/>
  </r>
  <r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x v="22"/>
  </r>
  <r>
    <n v="15"/>
    <x v="2"/>
    <s v="IT"/>
    <s v="EUR"/>
    <n v="1444589020"/>
    <n v="1441997020"/>
    <b v="0"/>
    <n v="2"/>
    <b v="0"/>
    <s v="publishing/translations"/>
    <n v="0.1"/>
    <n v="7.5"/>
    <s v="publishing"/>
    <x v="22"/>
  </r>
  <r>
    <n v="77"/>
    <x v="2"/>
    <s v="DE"/>
    <s v="EUR"/>
    <n v="1456043057"/>
    <n v="1453451057"/>
    <b v="0"/>
    <n v="2"/>
    <b v="0"/>
    <s v="publishing/translations"/>
    <n v="0.77"/>
    <n v="38.5"/>
    <s v="publishing"/>
    <x v="22"/>
  </r>
  <r>
    <n v="807"/>
    <x v="2"/>
    <s v="US"/>
    <s v="USD"/>
    <n v="1405227540"/>
    <n v="1402058739"/>
    <b v="0"/>
    <n v="22"/>
    <b v="0"/>
    <s v="publishing/translations"/>
    <n v="26.9"/>
    <n v="36.68181818181818"/>
    <s v="publishing"/>
    <x v="22"/>
  </r>
  <r>
    <n v="600"/>
    <x v="2"/>
    <s v="DK"/>
    <s v="DKK"/>
    <n v="1461765300"/>
    <n v="1459198499"/>
    <b v="0"/>
    <n v="8"/>
    <b v="0"/>
    <s v="publishing/translations"/>
    <n v="3"/>
    <n v="75"/>
    <s v="publishing"/>
    <x v="22"/>
  </r>
  <r>
    <n v="180"/>
    <x v="2"/>
    <s v="CA"/>
    <s v="CAD"/>
    <n v="1425758101"/>
    <n v="1423166101"/>
    <b v="0"/>
    <n v="6"/>
    <b v="0"/>
    <s v="publishing/translations"/>
    <n v="6.6055045871559637"/>
    <n v="30"/>
    <s v="publishing"/>
    <x v="22"/>
  </r>
  <r>
    <n v="1"/>
    <x v="2"/>
    <s v="IT"/>
    <s v="EUR"/>
    <n v="1464285463"/>
    <n v="1461693463"/>
    <b v="0"/>
    <n v="1"/>
    <b v="0"/>
    <s v="publishing/translations"/>
    <n v="7.6923076923076927E-3"/>
    <n v="1"/>
    <s v="publishing"/>
    <x v="22"/>
  </r>
  <r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x v="22"/>
  </r>
  <r>
    <n v="0"/>
    <x v="2"/>
    <s v="US"/>
    <s v="USD"/>
    <n v="1464190158"/>
    <n v="1461598158"/>
    <b v="0"/>
    <n v="0"/>
    <b v="0"/>
    <s v="publishing/translations"/>
    <n v="0"/>
    <s v="No Backers"/>
    <s v="publishing"/>
    <x v="22"/>
  </r>
  <r>
    <n v="0"/>
    <x v="2"/>
    <s v="FR"/>
    <s v="EUR"/>
    <n v="1483395209"/>
    <n v="1480803209"/>
    <b v="0"/>
    <n v="0"/>
    <b v="0"/>
    <s v="publishing/translations"/>
    <n v="0"/>
    <s v="No Backers"/>
    <s v="publishing"/>
    <x v="22"/>
  </r>
  <r>
    <n v="0"/>
    <x v="2"/>
    <s v="DE"/>
    <s v="EUR"/>
    <n v="1442091462"/>
    <n v="1436907462"/>
    <b v="0"/>
    <n v="0"/>
    <b v="0"/>
    <s v="publishing/translations"/>
    <n v="0"/>
    <s v="No Backers"/>
    <s v="publishing"/>
    <x v="22"/>
  </r>
  <r>
    <n v="0"/>
    <x v="2"/>
    <s v="DE"/>
    <s v="EUR"/>
    <n v="1434286855"/>
    <n v="1431694855"/>
    <b v="0"/>
    <n v="0"/>
    <b v="0"/>
    <s v="publishing/translations"/>
    <n v="0"/>
    <s v="No Backers"/>
    <s v="publishing"/>
    <x v="22"/>
  </r>
  <r>
    <n v="0"/>
    <x v="2"/>
    <s v="IT"/>
    <s v="EUR"/>
    <n v="1461235478"/>
    <n v="1459507478"/>
    <b v="0"/>
    <n v="0"/>
    <b v="0"/>
    <s v="publishing/translations"/>
    <n v="0"/>
    <s v="No Backers"/>
    <s v="publishing"/>
    <x v="22"/>
  </r>
  <r>
    <n v="75"/>
    <x v="2"/>
    <s v="US"/>
    <s v="USD"/>
    <n v="1467999134"/>
    <n v="1465407134"/>
    <b v="0"/>
    <n v="3"/>
    <b v="0"/>
    <s v="publishing/translations"/>
    <n v="1.4999999999999999E-2"/>
    <n v="25"/>
    <s v="publishing"/>
    <x v="22"/>
  </r>
  <r>
    <n v="0"/>
    <x v="2"/>
    <s v="AU"/>
    <s v="AUD"/>
    <n v="1432272300"/>
    <n v="1429655318"/>
    <b v="0"/>
    <n v="0"/>
    <b v="0"/>
    <s v="publishing/translations"/>
    <n v="0"/>
    <s v="No Backers"/>
    <s v="publishing"/>
    <x v="22"/>
  </r>
  <r>
    <n v="0"/>
    <x v="2"/>
    <s v="US"/>
    <s v="USD"/>
    <n v="1431286105"/>
    <n v="1427138905"/>
    <b v="0"/>
    <n v="0"/>
    <b v="0"/>
    <s v="publishing/translations"/>
    <n v="0"/>
    <s v="No Backers"/>
    <s v="publishing"/>
    <x v="22"/>
  </r>
  <r>
    <n v="1"/>
    <x v="2"/>
    <s v="US"/>
    <s v="USD"/>
    <n v="1455941197"/>
    <n v="1453349197"/>
    <b v="0"/>
    <n v="1"/>
    <b v="0"/>
    <s v="publishing/translations"/>
    <n v="1E-3"/>
    <n v="1"/>
    <s v="publishing"/>
    <x v="22"/>
  </r>
  <r>
    <n v="2"/>
    <x v="1"/>
    <s v="US"/>
    <s v="USD"/>
    <n v="1416355259"/>
    <n v="1413759659"/>
    <b v="0"/>
    <n v="2"/>
    <b v="0"/>
    <s v="publishing/translations"/>
    <n v="1.0554089709762533E-2"/>
    <n v="1"/>
    <s v="publishing"/>
    <x v="22"/>
  </r>
  <r>
    <n v="0"/>
    <x v="1"/>
    <s v="US"/>
    <s v="USD"/>
    <n v="1406566363"/>
    <n v="1403974363"/>
    <b v="0"/>
    <n v="0"/>
    <b v="0"/>
    <s v="publishing/translations"/>
    <n v="0"/>
    <s v="No Backers"/>
    <s v="publishing"/>
    <x v="22"/>
  </r>
  <r>
    <n v="0"/>
    <x v="1"/>
    <s v="FR"/>
    <s v="EUR"/>
    <n v="1492270947"/>
    <n v="1488386547"/>
    <b v="0"/>
    <n v="0"/>
    <b v="0"/>
    <s v="publishing/translations"/>
    <n v="0"/>
    <s v="No Backers"/>
    <s v="publishing"/>
    <x v="22"/>
  </r>
  <r>
    <n v="15"/>
    <x v="1"/>
    <s v="ES"/>
    <s v="EUR"/>
    <n v="1461535140"/>
    <n v="1459716480"/>
    <b v="0"/>
    <n v="1"/>
    <b v="0"/>
    <s v="publishing/translations"/>
    <n v="0.8571428571428571"/>
    <n v="15"/>
    <s v="publishing"/>
    <x v="22"/>
  </r>
  <r>
    <n v="1575"/>
    <x v="1"/>
    <s v="US"/>
    <s v="USD"/>
    <n v="1409924340"/>
    <n v="1405181320"/>
    <b v="0"/>
    <n v="7"/>
    <b v="0"/>
    <s v="publishing/translations"/>
    <n v="10.5"/>
    <n v="225"/>
    <s v="publishing"/>
    <x v="22"/>
  </r>
  <r>
    <n v="145"/>
    <x v="1"/>
    <s v="IT"/>
    <s v="EUR"/>
    <n v="1483459365"/>
    <n v="1480867365"/>
    <b v="0"/>
    <n v="3"/>
    <b v="0"/>
    <s v="publishing/translations"/>
    <n v="2.9"/>
    <n v="48.333333333333336"/>
    <s v="publishing"/>
    <x v="22"/>
  </r>
  <r>
    <n v="0"/>
    <x v="1"/>
    <s v="US"/>
    <s v="USD"/>
    <n v="1447281044"/>
    <n v="1444685444"/>
    <b v="0"/>
    <n v="0"/>
    <b v="0"/>
    <s v="publishing/translations"/>
    <n v="0"/>
    <s v="No Backers"/>
    <s v="publishing"/>
    <x v="22"/>
  </r>
  <r>
    <n v="0"/>
    <x v="1"/>
    <s v="US"/>
    <s v="USD"/>
    <n v="1407729600"/>
    <n v="1405097760"/>
    <b v="0"/>
    <n v="0"/>
    <b v="0"/>
    <s v="publishing/translations"/>
    <n v="0"/>
    <s v="No Backers"/>
    <s v="publishing"/>
    <x v="22"/>
  </r>
  <r>
    <n v="0"/>
    <x v="1"/>
    <s v="DK"/>
    <s v="DKK"/>
    <n v="1449077100"/>
    <n v="1446612896"/>
    <b v="0"/>
    <n v="0"/>
    <b v="0"/>
    <s v="publishing/translations"/>
    <n v="0"/>
    <s v="No Backers"/>
    <s v="publishing"/>
    <x v="22"/>
  </r>
  <r>
    <n v="0"/>
    <x v="1"/>
    <s v="US"/>
    <s v="USD"/>
    <n v="1417391100"/>
    <n v="1412371898"/>
    <b v="0"/>
    <n v="0"/>
    <b v="0"/>
    <s v="publishing/translations"/>
    <n v="0"/>
    <s v="No Backers"/>
    <s v="publishing"/>
    <x v="22"/>
  </r>
  <r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s v="publishing"/>
    <x v="23"/>
  </r>
  <r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x v="23"/>
  </r>
  <r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x v="23"/>
  </r>
  <r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7260.37"/>
    <x v="0"/>
    <s v="US"/>
    <s v="USD"/>
    <n v="1452574800"/>
    <n v="1449029266"/>
    <b v="1"/>
    <n v="248"/>
    <b v="1"/>
    <s v="publishing/radio &amp; podcasts"/>
    <n v="107.8773125"/>
    <n v="69.598266129032254"/>
    <s v="publishing"/>
    <x v="23"/>
  </r>
  <r>
    <n v="46032"/>
    <x v="0"/>
    <s v="US"/>
    <s v="USD"/>
    <n v="1332699285"/>
    <n v="1327518885"/>
    <b v="1"/>
    <n v="600"/>
    <b v="1"/>
    <s v="publishing/radio &amp; podcasts"/>
    <n v="115.08"/>
    <n v="76.72"/>
    <s v="publishing"/>
    <x v="23"/>
  </r>
  <r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47978"/>
    <x v="0"/>
    <s v="US"/>
    <s v="USD"/>
    <n v="1360938109"/>
    <n v="1358346109"/>
    <b v="1"/>
    <n v="321"/>
    <b v="1"/>
    <s v="publishing/radio &amp; podcasts"/>
    <n v="108.42485875706215"/>
    <n v="149.46417445482865"/>
    <s v="publishing"/>
    <x v="23"/>
  </r>
  <r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x v="23"/>
  </r>
  <r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x v="23"/>
  </r>
  <r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105"/>
    <x v="2"/>
    <s v="CA"/>
    <s v="CAD"/>
    <n v="1383430145"/>
    <n v="1380838145"/>
    <b v="0"/>
    <n v="6"/>
    <b v="0"/>
    <s v="publishing/fiction"/>
    <n v="2.1"/>
    <n v="17.5"/>
    <s v="publishing"/>
    <x v="10"/>
  </r>
  <r>
    <n v="5"/>
    <x v="2"/>
    <s v="US"/>
    <s v="USD"/>
    <n v="1347004260"/>
    <n v="1345062936"/>
    <b v="0"/>
    <n v="1"/>
    <b v="0"/>
    <s v="publishing/fiction"/>
    <n v="0.1"/>
    <n v="5"/>
    <s v="publishing"/>
    <x v="10"/>
  </r>
  <r>
    <n v="50"/>
    <x v="2"/>
    <s v="US"/>
    <s v="USD"/>
    <n v="1469162275"/>
    <n v="1467002275"/>
    <b v="0"/>
    <n v="2"/>
    <b v="0"/>
    <s v="publishing/fiction"/>
    <n v="0.7142857142857143"/>
    <n v="25"/>
    <s v="publishing"/>
    <x v="10"/>
  </r>
  <r>
    <n v="0"/>
    <x v="2"/>
    <s v="US"/>
    <s v="USD"/>
    <n v="1342882260"/>
    <n v="1337834963"/>
    <b v="0"/>
    <n v="0"/>
    <b v="0"/>
    <s v="publishing/fiction"/>
    <n v="0"/>
    <s v="No Backers"/>
    <s v="publishing"/>
    <x v="10"/>
  </r>
  <r>
    <n v="150"/>
    <x v="2"/>
    <s v="US"/>
    <s v="USD"/>
    <n v="1434827173"/>
    <n v="1430939173"/>
    <b v="0"/>
    <n v="3"/>
    <b v="0"/>
    <s v="publishing/fiction"/>
    <n v="2.2388059701492535"/>
    <n v="50"/>
    <s v="publishing"/>
    <x v="10"/>
  </r>
  <r>
    <n v="48"/>
    <x v="2"/>
    <s v="US"/>
    <s v="USD"/>
    <n v="1425009761"/>
    <n v="1422417761"/>
    <b v="0"/>
    <n v="3"/>
    <b v="0"/>
    <s v="publishing/fiction"/>
    <n v="0.24"/>
    <n v="16"/>
    <s v="publishing"/>
    <x v="10"/>
  </r>
  <r>
    <n v="0"/>
    <x v="2"/>
    <s v="US"/>
    <s v="USD"/>
    <n v="1470175271"/>
    <n v="1467583271"/>
    <b v="0"/>
    <n v="0"/>
    <b v="0"/>
    <s v="publishing/fiction"/>
    <n v="0"/>
    <s v="No Backers"/>
    <s v="publishing"/>
    <x v="10"/>
  </r>
  <r>
    <n v="360"/>
    <x v="2"/>
    <s v="AU"/>
    <s v="AUD"/>
    <n v="1388928660"/>
    <n v="1386336660"/>
    <b v="0"/>
    <n v="6"/>
    <b v="0"/>
    <s v="publishing/fiction"/>
    <n v="2.4"/>
    <n v="60"/>
    <s v="publishing"/>
    <x v="10"/>
  </r>
  <r>
    <n v="0"/>
    <x v="2"/>
    <s v="US"/>
    <s v="USD"/>
    <n v="1352994052"/>
    <n v="1350398452"/>
    <b v="0"/>
    <n v="0"/>
    <b v="0"/>
    <s v="publishing/fiction"/>
    <n v="0"/>
    <s v="No Backers"/>
    <s v="publishing"/>
    <x v="10"/>
  </r>
  <r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x v="10"/>
  </r>
  <r>
    <n v="100"/>
    <x v="2"/>
    <s v="US"/>
    <s v="USD"/>
    <n v="1424014680"/>
    <n v="1418922443"/>
    <b v="0"/>
    <n v="1"/>
    <b v="0"/>
    <s v="publishing/fiction"/>
    <n v="8.3333333333333339"/>
    <n v="100"/>
    <s v="publishing"/>
    <x v="10"/>
  </r>
  <r>
    <n v="30"/>
    <x v="2"/>
    <s v="US"/>
    <s v="USD"/>
    <n v="1308431646"/>
    <n v="1305839646"/>
    <b v="0"/>
    <n v="2"/>
    <b v="0"/>
    <s v="publishing/fiction"/>
    <n v="0.75"/>
    <n v="15"/>
    <s v="publishing"/>
    <x v="10"/>
  </r>
  <r>
    <n v="0"/>
    <x v="2"/>
    <s v="US"/>
    <s v="USD"/>
    <n v="1371415675"/>
    <n v="1368823675"/>
    <b v="0"/>
    <n v="0"/>
    <b v="0"/>
    <s v="publishing/fiction"/>
    <n v="0"/>
    <s v="No Backers"/>
    <s v="publishing"/>
    <x v="10"/>
  </r>
  <r>
    <n v="445"/>
    <x v="2"/>
    <s v="US"/>
    <s v="USD"/>
    <n v="1428075480"/>
    <n v="1425489613"/>
    <b v="0"/>
    <n v="11"/>
    <b v="0"/>
    <s v="publishing/fiction"/>
    <n v="8.9"/>
    <n v="40.454545454545453"/>
    <s v="publishing"/>
    <x v="10"/>
  </r>
  <r>
    <n v="0"/>
    <x v="2"/>
    <s v="US"/>
    <s v="USD"/>
    <n v="1314471431"/>
    <n v="1311879431"/>
    <b v="0"/>
    <n v="0"/>
    <b v="0"/>
    <s v="publishing/fiction"/>
    <n v="0"/>
    <s v="No Backers"/>
    <s v="publishing"/>
    <x v="10"/>
  </r>
  <r>
    <n v="0"/>
    <x v="2"/>
    <s v="US"/>
    <s v="USD"/>
    <n v="1410866659"/>
    <n v="1405682659"/>
    <b v="0"/>
    <n v="0"/>
    <b v="0"/>
    <s v="publishing/fiction"/>
    <n v="0"/>
    <s v="No Backers"/>
    <s v="publishing"/>
    <x v="10"/>
  </r>
  <r>
    <n v="1"/>
    <x v="2"/>
    <s v="US"/>
    <s v="USD"/>
    <n v="1375299780"/>
    <n v="1371655522"/>
    <b v="0"/>
    <n v="1"/>
    <b v="0"/>
    <s v="publishing/fiction"/>
    <n v="6.6666666666666671E-3"/>
    <n v="1"/>
    <s v="publishing"/>
    <x v="10"/>
  </r>
  <r>
    <n v="57"/>
    <x v="2"/>
    <s v="US"/>
    <s v="USD"/>
    <n v="1409787378"/>
    <n v="1405899378"/>
    <b v="0"/>
    <n v="3"/>
    <b v="0"/>
    <s v="publishing/fiction"/>
    <n v="1.9"/>
    <n v="19"/>
    <s v="publishing"/>
    <x v="10"/>
  </r>
  <r>
    <n v="5"/>
    <x v="2"/>
    <s v="US"/>
    <s v="USD"/>
    <n v="1470355833"/>
    <n v="1465171833"/>
    <b v="0"/>
    <n v="1"/>
    <b v="0"/>
    <s v="publishing/fiction"/>
    <n v="0.25"/>
    <n v="5"/>
    <s v="publishing"/>
    <x v="10"/>
  </r>
  <r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x v="10"/>
  </r>
  <r>
    <n v="86492"/>
    <x v="0"/>
    <s v="CA"/>
    <s v="CAD"/>
    <n v="1436364023"/>
    <n v="1433772023"/>
    <b v="1"/>
    <n v="885"/>
    <b v="1"/>
    <s v="photography/photobooks"/>
    <n v="166.33076923076922"/>
    <n v="97.731073446327684"/>
    <s v="photography"/>
    <x v="20"/>
  </r>
  <r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x v="20"/>
  </r>
  <r>
    <n v="18066"/>
    <x v="0"/>
    <s v="GB"/>
    <s v="GBP"/>
    <n v="1402389180"/>
    <n v="1399996024"/>
    <b v="1"/>
    <n v="269"/>
    <b v="1"/>
    <s v="photography/photobooks"/>
    <n v="277.93846153846152"/>
    <n v="67.159851301115239"/>
    <s v="photography"/>
    <x v="20"/>
  </r>
  <r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x v="20"/>
  </r>
  <r>
    <n v="1671"/>
    <x v="0"/>
    <s v="GB"/>
    <s v="GBP"/>
    <n v="1406227904"/>
    <n v="1403635904"/>
    <b v="1"/>
    <n v="43"/>
    <b v="1"/>
    <s v="photography/photobooks"/>
    <n v="111.4"/>
    <n v="38.860465116279073"/>
    <s v="photography"/>
    <x v="20"/>
  </r>
  <r>
    <n v="2580"/>
    <x v="0"/>
    <s v="US"/>
    <s v="USD"/>
    <n v="1273911000"/>
    <n v="1268822909"/>
    <b v="1"/>
    <n v="33"/>
    <b v="1"/>
    <s v="photography/photobooks"/>
    <n v="215"/>
    <n v="78.181818181818187"/>
    <s v="photography"/>
    <x v="20"/>
  </r>
  <r>
    <n v="20491"/>
    <x v="0"/>
    <s v="US"/>
    <s v="USD"/>
    <n v="1403880281"/>
    <n v="1401201881"/>
    <b v="1"/>
    <n v="211"/>
    <b v="1"/>
    <s v="photography/photobooks"/>
    <n v="110.76216216216216"/>
    <n v="97.113744075829388"/>
    <s v="photography"/>
    <x v="20"/>
  </r>
  <r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6165.6"/>
    <x v="0"/>
    <s v="GB"/>
    <s v="GBP"/>
    <n v="1405761278"/>
    <n v="1403169278"/>
    <b v="1"/>
    <n v="405"/>
    <b v="1"/>
    <s v="photography/photobooks"/>
    <n v="101.035"/>
    <n v="39.91506172839506"/>
    <s v="photography"/>
    <x v="20"/>
  </r>
  <r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x v="20"/>
  </r>
  <r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x v="20"/>
  </r>
  <r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x v="20"/>
  </r>
  <r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30805"/>
    <x v="0"/>
    <s v="US"/>
    <s v="USD"/>
    <n v="1401565252"/>
    <n v="1398973252"/>
    <b v="1"/>
    <n v="236"/>
    <b v="1"/>
    <s v="photography/photobooks"/>
    <n v="205.36666666666667"/>
    <n v="130.52966101694915"/>
    <s v="photography"/>
    <x v="20"/>
  </r>
  <r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x v="20"/>
  </r>
  <r>
    <n v="23096"/>
    <x v="0"/>
    <s v="US"/>
    <s v="USD"/>
    <n v="1419292800"/>
    <n v="1416592916"/>
    <b v="1"/>
    <n v="241"/>
    <b v="1"/>
    <s v="photography/photobooks"/>
    <n v="124.84324324324324"/>
    <n v="95.834024896265561"/>
    <s v="photography"/>
    <x v="20"/>
  </r>
  <r>
    <n v="6210"/>
    <x v="0"/>
    <s v="SE"/>
    <s v="SEK"/>
    <n v="1487592090"/>
    <n v="1485000090"/>
    <b v="1"/>
    <n v="28"/>
    <b v="1"/>
    <s v="photography/photobooks"/>
    <n v="207"/>
    <n v="221.78571428571428"/>
    <s v="photography"/>
    <x v="20"/>
  </r>
  <r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s v="photography"/>
    <x v="20"/>
  </r>
  <r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3865.55"/>
    <x v="0"/>
    <s v="US"/>
    <s v="USD"/>
    <n v="1489497886"/>
    <n v="1487082286"/>
    <b v="1"/>
    <n v="70"/>
    <b v="1"/>
    <s v="photography/photobooks"/>
    <n v="110.44428571428571"/>
    <n v="55.222142857142863"/>
    <s v="photography"/>
    <x v="20"/>
  </r>
  <r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47189"/>
    <x v="0"/>
    <s v="US"/>
    <s v="USD"/>
    <n v="1445624695"/>
    <n v="1443464695"/>
    <b v="1"/>
    <n v="874"/>
    <b v="1"/>
    <s v="photography/photobooks"/>
    <n v="134.8257142857143"/>
    <n v="53.991990846681922"/>
    <s v="photography"/>
    <x v="20"/>
  </r>
  <r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x v="20"/>
  </r>
  <r>
    <n v="24201"/>
    <x v="0"/>
    <s v="AU"/>
    <s v="AUD"/>
    <n v="1455548400"/>
    <n v="1453461865"/>
    <b v="1"/>
    <n v="294"/>
    <b v="1"/>
    <s v="photography/photobooks"/>
    <n v="484.02"/>
    <n v="82.316326530612244"/>
    <s v="photography"/>
    <x v="20"/>
  </r>
  <r>
    <n v="65313"/>
    <x v="0"/>
    <s v="US"/>
    <s v="USD"/>
    <n v="1462161540"/>
    <n v="1457913777"/>
    <b v="1"/>
    <n v="740"/>
    <b v="1"/>
    <s v="photography/photobooks"/>
    <n v="145.13999999999999"/>
    <n v="88.26081081081081"/>
    <s v="photography"/>
    <x v="20"/>
  </r>
  <r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5297"/>
    <x v="0"/>
    <s v="US"/>
    <s v="USD"/>
    <n v="1464040800"/>
    <n v="1461527631"/>
    <b v="1"/>
    <n v="110"/>
    <b v="1"/>
    <s v="photography/photobooks"/>
    <n v="132.42500000000001"/>
    <n v="48.154545454545456"/>
    <s v="photography"/>
    <x v="20"/>
  </r>
  <r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21588"/>
    <x v="0"/>
    <s v="DE"/>
    <s v="EUR"/>
    <n v="1470506400"/>
    <n v="1467358427"/>
    <b v="1"/>
    <n v="224"/>
    <b v="1"/>
    <s v="photography/photobooks"/>
    <n v="179.9"/>
    <n v="96.375"/>
    <s v="photography"/>
    <x v="20"/>
  </r>
  <r>
    <n v="7184"/>
    <x v="0"/>
    <s v="US"/>
    <s v="USD"/>
    <n v="1421952370"/>
    <n v="1418064370"/>
    <b v="1"/>
    <n v="46"/>
    <b v="1"/>
    <s v="photography/photobooks"/>
    <n v="102.62857142857143"/>
    <n v="156.17391304347825"/>
    <s v="photography"/>
    <x v="20"/>
  </r>
  <r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7680"/>
    <x v="0"/>
    <s v="US"/>
    <s v="USD"/>
    <n v="1416964500"/>
    <n v="1414368616"/>
    <b v="1"/>
    <n v="98"/>
    <b v="1"/>
    <s v="photography/photobooks"/>
    <n v="117.86666666666666"/>
    <n v="180.40816326530611"/>
    <s v="photography"/>
    <x v="20"/>
  </r>
  <r>
    <n v="6"/>
    <x v="2"/>
    <s v="US"/>
    <s v="USD"/>
    <n v="1420045538"/>
    <n v="1417453538"/>
    <b v="0"/>
    <n v="2"/>
    <b v="0"/>
    <s v="photography/nature"/>
    <n v="3.3333333333333333E-2"/>
    <n v="3"/>
    <s v="photography"/>
    <x v="24"/>
  </r>
  <r>
    <n v="20"/>
    <x v="2"/>
    <s v="CA"/>
    <s v="CAD"/>
    <n v="1435708500"/>
    <n v="1434412500"/>
    <b v="0"/>
    <n v="1"/>
    <b v="0"/>
    <s v="photography/nature"/>
    <n v="4"/>
    <n v="20"/>
    <s v="photography"/>
    <x v="24"/>
  </r>
  <r>
    <n v="10"/>
    <x v="2"/>
    <s v="US"/>
    <s v="USD"/>
    <n v="1416662034"/>
    <n v="1414066434"/>
    <b v="0"/>
    <n v="1"/>
    <b v="0"/>
    <s v="photography/nature"/>
    <n v="0.44444444444444442"/>
    <n v="10"/>
    <s v="photography"/>
    <x v="24"/>
  </r>
  <r>
    <n v="0"/>
    <x v="2"/>
    <s v="US"/>
    <s v="USD"/>
    <n v="1427847480"/>
    <n v="1424222024"/>
    <b v="0"/>
    <n v="0"/>
    <b v="0"/>
    <s v="photography/nature"/>
    <n v="0"/>
    <s v="No Backers"/>
    <s v="photography"/>
    <x v="24"/>
  </r>
  <r>
    <n v="1"/>
    <x v="2"/>
    <s v="US"/>
    <s v="USD"/>
    <n v="1425330960"/>
    <n v="1422393234"/>
    <b v="0"/>
    <n v="1"/>
    <b v="0"/>
    <s v="photography/nature"/>
    <n v="3.3333333333333333E-2"/>
    <n v="1"/>
    <s v="photography"/>
    <x v="24"/>
  </r>
  <r>
    <n v="289"/>
    <x v="2"/>
    <s v="GB"/>
    <s v="GBP"/>
    <n v="1410930399"/>
    <n v="1405746399"/>
    <b v="0"/>
    <n v="11"/>
    <b v="0"/>
    <s v="photography/nature"/>
    <n v="28.9"/>
    <n v="26.272727272727273"/>
    <s v="photography"/>
    <x v="24"/>
  </r>
  <r>
    <n v="0"/>
    <x v="2"/>
    <s v="US"/>
    <s v="USD"/>
    <n v="1487844882"/>
    <n v="1487240082"/>
    <b v="0"/>
    <n v="0"/>
    <b v="0"/>
    <s v="photography/nature"/>
    <n v="0"/>
    <s v="No Backers"/>
    <s v="photography"/>
    <x v="24"/>
  </r>
  <r>
    <n v="60"/>
    <x v="2"/>
    <s v="US"/>
    <s v="USD"/>
    <n v="1447020620"/>
    <n v="1444425020"/>
    <b v="0"/>
    <n v="1"/>
    <b v="0"/>
    <s v="photography/nature"/>
    <n v="8.5714285714285712"/>
    <n v="60"/>
    <s v="photography"/>
    <x v="24"/>
  </r>
  <r>
    <n v="170"/>
    <x v="2"/>
    <s v="US"/>
    <s v="USD"/>
    <n v="1446524159"/>
    <n v="1443928559"/>
    <b v="0"/>
    <n v="6"/>
    <b v="0"/>
    <s v="photography/nature"/>
    <n v="34"/>
    <n v="28.333333333333332"/>
    <s v="photography"/>
    <x v="24"/>
  </r>
  <r>
    <n v="101"/>
    <x v="2"/>
    <s v="GB"/>
    <s v="GBP"/>
    <n v="1463050034"/>
    <n v="1460458034"/>
    <b v="0"/>
    <n v="7"/>
    <b v="0"/>
    <s v="photography/nature"/>
    <n v="13.466666666666667"/>
    <n v="14.428571428571429"/>
    <s v="photography"/>
    <x v="24"/>
  </r>
  <r>
    <n v="0"/>
    <x v="2"/>
    <s v="US"/>
    <s v="USD"/>
    <n v="1432756039"/>
    <n v="1430164039"/>
    <b v="0"/>
    <n v="0"/>
    <b v="0"/>
    <s v="photography/nature"/>
    <n v="0"/>
    <s v="No Backers"/>
    <s v="photography"/>
    <x v="24"/>
  </r>
  <r>
    <n v="2115"/>
    <x v="2"/>
    <s v="US"/>
    <s v="USD"/>
    <n v="1412135940"/>
    <n v="1410366708"/>
    <b v="0"/>
    <n v="16"/>
    <b v="0"/>
    <s v="photography/nature"/>
    <n v="49.186046511627907"/>
    <n v="132.1875"/>
    <s v="photography"/>
    <x v="24"/>
  </r>
  <r>
    <n v="0"/>
    <x v="2"/>
    <s v="US"/>
    <s v="USD"/>
    <n v="1441176447"/>
    <n v="1438584447"/>
    <b v="0"/>
    <n v="0"/>
    <b v="0"/>
    <s v="photography/nature"/>
    <n v="0"/>
    <s v="No Backers"/>
    <s v="photography"/>
    <x v="24"/>
  </r>
  <r>
    <n v="0"/>
    <x v="2"/>
    <s v="AU"/>
    <s v="AUD"/>
    <n v="1438495390"/>
    <n v="1435903390"/>
    <b v="0"/>
    <n v="0"/>
    <b v="0"/>
    <s v="photography/nature"/>
    <n v="0"/>
    <s v="No Backers"/>
    <s v="photography"/>
    <x v="24"/>
  </r>
  <r>
    <n v="0"/>
    <x v="2"/>
    <s v="US"/>
    <s v="USD"/>
    <n v="1442509200"/>
    <n v="1440513832"/>
    <b v="0"/>
    <n v="0"/>
    <b v="0"/>
    <s v="photography/nature"/>
    <n v="0"/>
    <s v="No Backers"/>
    <s v="photography"/>
    <x v="24"/>
  </r>
  <r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x v="24"/>
  </r>
  <r>
    <n v="100"/>
    <x v="2"/>
    <s v="US"/>
    <s v="USD"/>
    <n v="1411227633"/>
    <n v="1408549233"/>
    <b v="0"/>
    <n v="1"/>
    <b v="0"/>
    <s v="photography/nature"/>
    <n v="4"/>
    <n v="100"/>
    <s v="photography"/>
    <x v="24"/>
  </r>
  <r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x v="24"/>
  </r>
  <r>
    <n v="50"/>
    <x v="2"/>
    <s v="US"/>
    <s v="USD"/>
    <n v="1430270199"/>
    <n v="1428974199"/>
    <b v="0"/>
    <n v="1"/>
    <b v="0"/>
    <s v="photography/nature"/>
    <n v="0.33333333333333331"/>
    <n v="50"/>
    <s v="photography"/>
    <x v="24"/>
  </r>
  <r>
    <n v="94"/>
    <x v="2"/>
    <s v="US"/>
    <s v="USD"/>
    <n v="1415842193"/>
    <n v="1414110593"/>
    <b v="0"/>
    <n v="4"/>
    <b v="0"/>
    <s v="photography/nature"/>
    <n v="3.76"/>
    <n v="23.5"/>
    <s v="photography"/>
    <x v="24"/>
  </r>
  <r>
    <n v="67"/>
    <x v="1"/>
    <s v="US"/>
    <s v="USD"/>
    <n v="1383789603"/>
    <n v="1381194003"/>
    <b v="0"/>
    <n v="1"/>
    <b v="0"/>
    <s v="publishing/art books"/>
    <n v="0.67"/>
    <n v="67"/>
    <s v="publishing"/>
    <x v="25"/>
  </r>
  <r>
    <n v="0"/>
    <x v="1"/>
    <s v="US"/>
    <s v="USD"/>
    <n v="1259715000"/>
    <n v="1253712916"/>
    <b v="0"/>
    <n v="0"/>
    <b v="0"/>
    <s v="publishing/art books"/>
    <n v="0"/>
    <s v="No Backers"/>
    <s v="publishing"/>
    <x v="25"/>
  </r>
  <r>
    <n v="85"/>
    <x v="1"/>
    <s v="GB"/>
    <s v="GBP"/>
    <n v="1394815751"/>
    <n v="1389635351"/>
    <b v="0"/>
    <n v="2"/>
    <b v="0"/>
    <s v="publishing/art books"/>
    <n v="1.4166666666666667"/>
    <n v="42.5"/>
    <s v="publishing"/>
    <x v="25"/>
  </r>
  <r>
    <n v="10"/>
    <x v="1"/>
    <s v="US"/>
    <s v="USD"/>
    <n v="1432843500"/>
    <n v="1430124509"/>
    <b v="0"/>
    <n v="1"/>
    <b v="0"/>
    <s v="publishing/art books"/>
    <n v="0.1"/>
    <n v="10"/>
    <s v="publishing"/>
    <x v="25"/>
  </r>
  <r>
    <n v="100"/>
    <x v="1"/>
    <s v="US"/>
    <s v="USD"/>
    <n v="1307554261"/>
    <n v="1304962261"/>
    <b v="0"/>
    <n v="1"/>
    <b v="0"/>
    <s v="publishing/art books"/>
    <n v="2.5"/>
    <n v="100"/>
    <s v="publishing"/>
    <x v="25"/>
  </r>
  <r>
    <n v="6375"/>
    <x v="1"/>
    <s v="US"/>
    <s v="USD"/>
    <n v="1469656800"/>
    <n v="1467151204"/>
    <b v="0"/>
    <n v="59"/>
    <b v="0"/>
    <s v="publishing/art books"/>
    <n v="21.25"/>
    <n v="108.05084745762711"/>
    <s v="publishing"/>
    <x v="25"/>
  </r>
  <r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x v="25"/>
  </r>
  <r>
    <n v="3410"/>
    <x v="1"/>
    <s v="US"/>
    <s v="USD"/>
    <n v="1419384585"/>
    <n v="1416360585"/>
    <b v="0"/>
    <n v="22"/>
    <b v="0"/>
    <s v="publishing/art books"/>
    <n v="13.64"/>
    <n v="155"/>
    <s v="publishing"/>
    <x v="25"/>
  </r>
  <r>
    <n v="0"/>
    <x v="1"/>
    <s v="US"/>
    <s v="USD"/>
    <n v="1369498714"/>
    <n v="1366906714"/>
    <b v="0"/>
    <n v="0"/>
    <b v="0"/>
    <s v="publishing/art books"/>
    <n v="0"/>
    <s v="No Backers"/>
    <s v="publishing"/>
    <x v="25"/>
  </r>
  <r>
    <n v="2484"/>
    <x v="1"/>
    <s v="US"/>
    <s v="USD"/>
    <n v="1460140282"/>
    <n v="1457551882"/>
    <b v="0"/>
    <n v="52"/>
    <b v="0"/>
    <s v="publishing/art books"/>
    <n v="41.4"/>
    <n v="47.769230769230766"/>
    <s v="publishing"/>
    <x v="25"/>
  </r>
  <r>
    <n v="80"/>
    <x v="1"/>
    <s v="GB"/>
    <s v="GBP"/>
    <n v="1434738483"/>
    <n v="1432146483"/>
    <b v="0"/>
    <n v="4"/>
    <b v="0"/>
    <s v="publishing/art books"/>
    <n v="0.66115702479338845"/>
    <n v="20"/>
    <s v="publishing"/>
    <x v="25"/>
  </r>
  <r>
    <n v="125"/>
    <x v="1"/>
    <s v="GB"/>
    <s v="GBP"/>
    <n v="1456703940"/>
    <n v="1454546859"/>
    <b v="0"/>
    <n v="3"/>
    <b v="0"/>
    <s v="publishing/art books"/>
    <n v="5"/>
    <n v="41.666666666666664"/>
    <s v="publishing"/>
    <x v="25"/>
  </r>
  <r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x v="25"/>
  </r>
  <r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x v="25"/>
  </r>
  <r>
    <n v="2291"/>
    <x v="1"/>
    <s v="US"/>
    <s v="USD"/>
    <n v="1404909296"/>
    <n v="1402317296"/>
    <b v="0"/>
    <n v="35"/>
    <b v="0"/>
    <s v="publishing/art books"/>
    <n v="22.91"/>
    <n v="65.457142857142856"/>
    <s v="publishing"/>
    <x v="25"/>
  </r>
  <r>
    <n v="650"/>
    <x v="1"/>
    <s v="US"/>
    <s v="USD"/>
    <n v="1435698368"/>
    <n v="1431810368"/>
    <b v="0"/>
    <n v="10"/>
    <b v="0"/>
    <s v="publishing/art books"/>
    <n v="13"/>
    <n v="65"/>
    <s v="publishing"/>
    <x v="25"/>
  </r>
  <r>
    <n v="55"/>
    <x v="1"/>
    <s v="US"/>
    <s v="USD"/>
    <n v="1343161248"/>
    <n v="1337977248"/>
    <b v="0"/>
    <n v="2"/>
    <b v="0"/>
    <s v="publishing/art books"/>
    <n v="0.55000000000000004"/>
    <n v="27.5"/>
    <s v="publishing"/>
    <x v="25"/>
  </r>
  <r>
    <n v="205"/>
    <x v="1"/>
    <s v="US"/>
    <s v="USD"/>
    <n v="1283392800"/>
    <n v="1281317691"/>
    <b v="0"/>
    <n v="4"/>
    <b v="0"/>
    <s v="publishing/art books"/>
    <n v="10.80653663679494"/>
    <n v="51.25"/>
    <s v="publishing"/>
    <x v="25"/>
  </r>
  <r>
    <n v="28"/>
    <x v="1"/>
    <s v="US"/>
    <s v="USD"/>
    <n v="1377734091"/>
    <n v="1374882891"/>
    <b v="0"/>
    <n v="2"/>
    <b v="0"/>
    <s v="publishing/art books"/>
    <n v="0.84008400840084008"/>
    <n v="14"/>
    <s v="publishing"/>
    <x v="25"/>
  </r>
  <r>
    <n v="0"/>
    <x v="1"/>
    <s v="US"/>
    <s v="USD"/>
    <n v="1337562726"/>
    <n v="1332378726"/>
    <b v="0"/>
    <n v="0"/>
    <b v="0"/>
    <s v="publishing/art books"/>
    <n v="0"/>
    <s v="No Backers"/>
    <s v="publishing"/>
    <x v="25"/>
  </r>
  <r>
    <n v="5"/>
    <x v="2"/>
    <s v="GB"/>
    <s v="GBP"/>
    <n v="1450521990"/>
    <n v="1447757190"/>
    <b v="0"/>
    <n v="1"/>
    <b v="0"/>
    <s v="photography/places"/>
    <n v="0.5"/>
    <n v="5"/>
    <s v="photography"/>
    <x v="26"/>
  </r>
  <r>
    <n v="93"/>
    <x v="2"/>
    <s v="US"/>
    <s v="USD"/>
    <n v="1445894400"/>
    <n v="1440961053"/>
    <b v="0"/>
    <n v="3"/>
    <b v="0"/>
    <s v="photography/places"/>
    <n v="9.3000000000000007"/>
    <n v="31"/>
    <s v="photography"/>
    <x v="26"/>
  </r>
  <r>
    <n v="15"/>
    <x v="2"/>
    <s v="GB"/>
    <s v="GBP"/>
    <n v="1411681391"/>
    <n v="1409089391"/>
    <b v="0"/>
    <n v="1"/>
    <b v="0"/>
    <s v="photography/places"/>
    <n v="7.4999999999999997E-2"/>
    <n v="15"/>
    <s v="photography"/>
    <x v="26"/>
  </r>
  <r>
    <n v="0"/>
    <x v="2"/>
    <s v="US"/>
    <s v="USD"/>
    <n v="1401464101"/>
    <n v="1400600101"/>
    <b v="0"/>
    <n v="0"/>
    <b v="0"/>
    <s v="photography/places"/>
    <n v="0"/>
    <s v="No Backers"/>
    <s v="photography"/>
    <x v="26"/>
  </r>
  <r>
    <n v="1580"/>
    <x v="2"/>
    <s v="CA"/>
    <s v="CAD"/>
    <n v="1482663600"/>
    <n v="1480800568"/>
    <b v="0"/>
    <n v="12"/>
    <b v="0"/>
    <s v="photography/places"/>
    <n v="79"/>
    <n v="131.66666666666666"/>
    <s v="photography"/>
    <x v="26"/>
  </r>
  <r>
    <n v="0"/>
    <x v="2"/>
    <s v="US"/>
    <s v="USD"/>
    <n v="1428197422"/>
    <n v="1425609022"/>
    <b v="0"/>
    <n v="0"/>
    <b v="0"/>
    <s v="photography/places"/>
    <n v="0"/>
    <s v="No Backers"/>
    <s v="photography"/>
    <x v="26"/>
  </r>
  <r>
    <n v="1"/>
    <x v="2"/>
    <s v="US"/>
    <s v="USD"/>
    <n v="1418510965"/>
    <n v="1415918965"/>
    <b v="0"/>
    <n v="1"/>
    <b v="0"/>
    <s v="photography/places"/>
    <n v="1.3333333333333334E-2"/>
    <n v="1"/>
    <s v="photography"/>
    <x v="26"/>
  </r>
  <r>
    <n v="0"/>
    <x v="2"/>
    <s v="US"/>
    <s v="USD"/>
    <n v="1422735120"/>
    <n v="1420091999"/>
    <b v="0"/>
    <n v="0"/>
    <b v="0"/>
    <s v="photography/places"/>
    <n v="0"/>
    <s v="No Backers"/>
    <s v="photography"/>
    <x v="26"/>
  </r>
  <r>
    <n v="0"/>
    <x v="2"/>
    <s v="US"/>
    <s v="USD"/>
    <n v="1444433886"/>
    <n v="1441841886"/>
    <b v="0"/>
    <n v="0"/>
    <b v="0"/>
    <s v="photography/places"/>
    <n v="0"/>
    <s v="No Backers"/>
    <s v="photography"/>
    <x v="26"/>
  </r>
  <r>
    <n v="1020"/>
    <x v="2"/>
    <s v="IT"/>
    <s v="EUR"/>
    <n v="1443040464"/>
    <n v="1440448464"/>
    <b v="0"/>
    <n v="2"/>
    <b v="0"/>
    <s v="photography/places"/>
    <n v="1.7"/>
    <n v="510"/>
    <s v="photography"/>
    <x v="26"/>
  </r>
  <r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x v="26"/>
  </r>
  <r>
    <n v="0"/>
    <x v="2"/>
    <s v="US"/>
    <s v="USD"/>
    <n v="1427503485"/>
    <n v="1423619085"/>
    <b v="0"/>
    <n v="0"/>
    <b v="0"/>
    <s v="photography/places"/>
    <n v="0"/>
    <s v="No Backers"/>
    <s v="photography"/>
    <x v="26"/>
  </r>
  <r>
    <n v="3"/>
    <x v="2"/>
    <s v="US"/>
    <s v="USD"/>
    <n v="1425154655"/>
    <n v="1422562655"/>
    <b v="0"/>
    <n v="3"/>
    <b v="0"/>
    <s v="photography/places"/>
    <n v="1.3636363636363636E-2"/>
    <n v="1"/>
    <s v="photography"/>
    <x v="26"/>
  </r>
  <r>
    <n v="205"/>
    <x v="2"/>
    <s v="US"/>
    <s v="USD"/>
    <n v="1463329260"/>
    <n v="1458147982"/>
    <b v="0"/>
    <n v="10"/>
    <b v="0"/>
    <s v="photography/places"/>
    <n v="20.5"/>
    <n v="20.5"/>
    <s v="photography"/>
    <x v="26"/>
  </r>
  <r>
    <n v="280"/>
    <x v="2"/>
    <s v="US"/>
    <s v="USD"/>
    <n v="1403122380"/>
    <n v="1400634728"/>
    <b v="0"/>
    <n v="7"/>
    <b v="0"/>
    <s v="photography/places"/>
    <n v="0.28000000000000003"/>
    <n v="40"/>
    <s v="photography"/>
    <x v="26"/>
  </r>
  <r>
    <n v="75"/>
    <x v="2"/>
    <s v="GB"/>
    <s v="GBP"/>
    <n v="1418469569"/>
    <n v="1414577969"/>
    <b v="0"/>
    <n v="3"/>
    <b v="0"/>
    <s v="photography/places"/>
    <n v="2.3076923076923075"/>
    <n v="25"/>
    <s v="photography"/>
    <x v="26"/>
  </r>
  <r>
    <n v="0"/>
    <x v="2"/>
    <s v="US"/>
    <s v="USD"/>
    <n v="1474360197"/>
    <n v="1471768197"/>
    <b v="0"/>
    <n v="0"/>
    <b v="0"/>
    <s v="photography/places"/>
    <n v="0"/>
    <s v="No Backers"/>
    <s v="photography"/>
    <x v="26"/>
  </r>
  <r>
    <n v="1"/>
    <x v="2"/>
    <s v="US"/>
    <s v="USD"/>
    <n v="1437926458"/>
    <n v="1432742458"/>
    <b v="0"/>
    <n v="1"/>
    <b v="0"/>
    <s v="photography/places"/>
    <n v="0.125"/>
    <n v="1"/>
    <s v="photography"/>
    <x v="26"/>
  </r>
  <r>
    <n v="0"/>
    <x v="2"/>
    <s v="GB"/>
    <s v="GBP"/>
    <n v="1460116576"/>
    <n v="1457528176"/>
    <b v="0"/>
    <n v="0"/>
    <b v="0"/>
    <s v="photography/places"/>
    <n v="0"/>
    <s v="No Backers"/>
    <s v="photography"/>
    <x v="26"/>
  </r>
  <r>
    <n v="367"/>
    <x v="2"/>
    <s v="US"/>
    <s v="USD"/>
    <n v="1405401060"/>
    <n v="1401585752"/>
    <b v="0"/>
    <n v="9"/>
    <b v="0"/>
    <s v="photography/places"/>
    <n v="7.34"/>
    <n v="40.777777777777779"/>
    <s v="photography"/>
    <x v="26"/>
  </r>
  <r>
    <n v="2706.23"/>
    <x v="0"/>
    <s v="US"/>
    <s v="USD"/>
    <n v="1304561633"/>
    <n v="1301969633"/>
    <b v="0"/>
    <n v="56"/>
    <b v="1"/>
    <s v="music/rock"/>
    <n v="108.2492"/>
    <n v="48.325535714285714"/>
    <s v="music"/>
    <x v="11"/>
  </r>
  <r>
    <n v="1502.5"/>
    <x v="0"/>
    <s v="US"/>
    <s v="USD"/>
    <n v="1318633200"/>
    <n v="1314947317"/>
    <b v="0"/>
    <n v="32"/>
    <b v="1"/>
    <s v="music/rock"/>
    <n v="100.16666666666667"/>
    <n v="46.953125"/>
    <s v="music"/>
    <x v="11"/>
  </r>
  <r>
    <n v="2000.66"/>
    <x v="0"/>
    <s v="US"/>
    <s v="USD"/>
    <n v="1327723459"/>
    <n v="1322539459"/>
    <b v="0"/>
    <n v="30"/>
    <b v="1"/>
    <s v="music/rock"/>
    <n v="100.033"/>
    <n v="66.688666666666663"/>
    <s v="music"/>
    <x v="11"/>
  </r>
  <r>
    <n v="3419"/>
    <x v="0"/>
    <s v="US"/>
    <s v="USD"/>
    <n v="1332011835"/>
    <n v="1328559435"/>
    <b v="0"/>
    <n v="70"/>
    <b v="1"/>
    <s v="music/rock"/>
    <n v="122.10714285714286"/>
    <n v="48.842857142857142"/>
    <s v="music"/>
    <x v="11"/>
  </r>
  <r>
    <n v="6041.6"/>
    <x v="0"/>
    <s v="US"/>
    <s v="USD"/>
    <n v="1312182000"/>
    <n v="1311380313"/>
    <b v="0"/>
    <n v="44"/>
    <b v="1"/>
    <s v="music/rock"/>
    <n v="100.69333333333333"/>
    <n v="137.30909090909091"/>
    <s v="music"/>
    <x v="11"/>
  </r>
  <r>
    <n v="8080.33"/>
    <x v="0"/>
    <s v="US"/>
    <s v="USD"/>
    <n v="1300930838"/>
    <n v="1293158438"/>
    <b v="0"/>
    <n v="92"/>
    <b v="1"/>
    <s v="music/rock"/>
    <n v="101.004125"/>
    <n v="87.829673913043479"/>
    <s v="music"/>
    <x v="11"/>
  </r>
  <r>
    <n v="14511"/>
    <x v="0"/>
    <s v="US"/>
    <s v="USD"/>
    <n v="1339701851"/>
    <n v="1337887451"/>
    <b v="0"/>
    <n v="205"/>
    <b v="1"/>
    <s v="music/rock"/>
    <n v="145.11000000000001"/>
    <n v="70.785365853658533"/>
    <s v="music"/>
    <x v="11"/>
  </r>
  <r>
    <n v="1215"/>
    <x v="0"/>
    <s v="US"/>
    <s v="USD"/>
    <n v="1388553960"/>
    <n v="1385754986"/>
    <b v="0"/>
    <n v="23"/>
    <b v="1"/>
    <s v="music/rock"/>
    <n v="101.25"/>
    <n v="52.826086956521742"/>
    <s v="music"/>
    <x v="11"/>
  </r>
  <r>
    <n v="1775"/>
    <x v="0"/>
    <s v="US"/>
    <s v="USD"/>
    <n v="1320220800"/>
    <n v="1315612909"/>
    <b v="0"/>
    <n v="4"/>
    <b v="1"/>
    <s v="music/rock"/>
    <n v="118.33333333333333"/>
    <n v="443.75"/>
    <s v="music"/>
    <x v="11"/>
  </r>
  <r>
    <n v="5437"/>
    <x v="0"/>
    <s v="US"/>
    <s v="USD"/>
    <n v="1355609510"/>
    <n v="1353017510"/>
    <b v="0"/>
    <n v="112"/>
    <b v="1"/>
    <s v="music/rock"/>
    <n v="271.85000000000002"/>
    <n v="48.544642857142854"/>
    <s v="music"/>
    <x v="11"/>
  </r>
  <r>
    <n v="1001"/>
    <x v="0"/>
    <s v="US"/>
    <s v="USD"/>
    <n v="1370390432"/>
    <n v="1368576032"/>
    <b v="0"/>
    <n v="27"/>
    <b v="1"/>
    <s v="music/rock"/>
    <n v="125.125"/>
    <n v="37.074074074074076"/>
    <s v="music"/>
    <x v="11"/>
  </r>
  <r>
    <n v="550"/>
    <x v="0"/>
    <s v="US"/>
    <s v="USD"/>
    <n v="1357160384"/>
    <n v="1354568384"/>
    <b v="0"/>
    <n v="11"/>
    <b v="1"/>
    <s v="music/rock"/>
    <n v="110"/>
    <n v="50"/>
    <s v="music"/>
    <x v="11"/>
  </r>
  <r>
    <n v="1015"/>
    <x v="0"/>
    <s v="US"/>
    <s v="USD"/>
    <n v="1342921202"/>
    <n v="1340329202"/>
    <b v="0"/>
    <n v="26"/>
    <b v="1"/>
    <s v="music/rock"/>
    <n v="101.5"/>
    <n v="39.03846153846154"/>
    <s v="music"/>
    <x v="11"/>
  </r>
  <r>
    <n v="5135"/>
    <x v="0"/>
    <s v="US"/>
    <s v="USD"/>
    <n v="1407085200"/>
    <n v="1401924769"/>
    <b v="0"/>
    <n v="77"/>
    <b v="1"/>
    <s v="music/rock"/>
    <n v="102.7"/>
    <n v="66.688311688311686"/>
    <s v="music"/>
    <x v="11"/>
  </r>
  <r>
    <n v="9130"/>
    <x v="0"/>
    <s v="US"/>
    <s v="USD"/>
    <n v="1323742396"/>
    <n v="1319850796"/>
    <b v="0"/>
    <n v="136"/>
    <b v="1"/>
    <s v="music/rock"/>
    <n v="114.125"/>
    <n v="67.132352941176464"/>
    <s v="music"/>
    <x v="11"/>
  </r>
  <r>
    <n v="10420"/>
    <x v="0"/>
    <s v="US"/>
    <s v="USD"/>
    <n v="1353621600"/>
    <n v="1350061821"/>
    <b v="0"/>
    <n v="157"/>
    <b v="1"/>
    <s v="music/rock"/>
    <n v="104.2"/>
    <n v="66.369426751592357"/>
    <s v="music"/>
    <x v="11"/>
  </r>
  <r>
    <n v="10210"/>
    <x v="0"/>
    <s v="US"/>
    <s v="USD"/>
    <n v="1383332400"/>
    <n v="1380470188"/>
    <b v="0"/>
    <n v="158"/>
    <b v="1"/>
    <s v="music/rock"/>
    <n v="145.85714285714286"/>
    <n v="64.620253164556956"/>
    <s v="music"/>
    <x v="11"/>
  </r>
  <r>
    <n v="1576"/>
    <x v="0"/>
    <s v="US"/>
    <s v="USD"/>
    <n v="1362757335"/>
    <n v="1359301335"/>
    <b v="0"/>
    <n v="27"/>
    <b v="1"/>
    <s v="music/rock"/>
    <n v="105.06666666666666"/>
    <n v="58.370370370370374"/>
    <s v="music"/>
    <x v="11"/>
  </r>
  <r>
    <n v="2000"/>
    <x v="0"/>
    <s v="US"/>
    <s v="USD"/>
    <n v="1410755286"/>
    <n v="1408940886"/>
    <b v="0"/>
    <n v="23"/>
    <b v="1"/>
    <s v="music/rock"/>
    <n v="133.33333333333334"/>
    <n v="86.956521739130437"/>
    <s v="music"/>
    <x v="11"/>
  </r>
  <r>
    <n v="1130"/>
    <x v="0"/>
    <s v="US"/>
    <s v="USD"/>
    <n v="1361606940"/>
    <n v="1361002140"/>
    <b v="0"/>
    <n v="17"/>
    <b v="1"/>
    <s v="music/rock"/>
    <n v="113"/>
    <n v="66.470588235294116"/>
    <s v="music"/>
    <x v="11"/>
  </r>
  <r>
    <n v="6060"/>
    <x v="0"/>
    <s v="US"/>
    <s v="USD"/>
    <n v="1338177540"/>
    <n v="1333550015"/>
    <b v="0"/>
    <n v="37"/>
    <b v="1"/>
    <s v="music/rock"/>
    <n v="121.2"/>
    <n v="163.78378378378378"/>
    <s v="music"/>
    <x v="11"/>
  </r>
  <r>
    <n v="7019"/>
    <x v="0"/>
    <s v="US"/>
    <s v="USD"/>
    <n v="1418803140"/>
    <n v="1415343874"/>
    <b v="0"/>
    <n v="65"/>
    <b v="1"/>
    <s v="music/rock"/>
    <n v="101.72463768115942"/>
    <n v="107.98461538461538"/>
    <s v="music"/>
    <x v="11"/>
  </r>
  <r>
    <n v="758"/>
    <x v="0"/>
    <s v="GB"/>
    <s v="GBP"/>
    <n v="1377621089"/>
    <n v="1372437089"/>
    <b v="0"/>
    <n v="18"/>
    <b v="1"/>
    <s v="music/rock"/>
    <n v="101.06666666666666"/>
    <n v="42.111111111111114"/>
    <s v="music"/>
    <x v="11"/>
  </r>
  <r>
    <n v="1180"/>
    <x v="0"/>
    <s v="US"/>
    <s v="USD"/>
    <n v="1357721335"/>
    <n v="1354265335"/>
    <b v="0"/>
    <n v="25"/>
    <b v="1"/>
    <s v="music/rock"/>
    <n v="118"/>
    <n v="47.2"/>
    <s v="music"/>
    <x v="11"/>
  </r>
  <r>
    <n v="11650"/>
    <x v="0"/>
    <s v="US"/>
    <s v="USD"/>
    <n v="1347382053"/>
    <n v="1344962853"/>
    <b v="0"/>
    <n v="104"/>
    <b v="1"/>
    <s v="music/rock"/>
    <n v="155.33333333333334"/>
    <n v="112.01923076923077"/>
    <s v="music"/>
    <x v="11"/>
  </r>
  <r>
    <n v="8095"/>
    <x v="0"/>
    <s v="US"/>
    <s v="USD"/>
    <n v="1385932867"/>
    <n v="1383337267"/>
    <b v="0"/>
    <n v="108"/>
    <b v="1"/>
    <s v="music/rock"/>
    <n v="101.1875"/>
    <n v="74.953703703703709"/>
    <s v="music"/>
    <x v="11"/>
  </r>
  <r>
    <n v="2340"/>
    <x v="0"/>
    <s v="US"/>
    <s v="USD"/>
    <n v="1353905940"/>
    <n v="1351011489"/>
    <b v="0"/>
    <n v="38"/>
    <b v="1"/>
    <s v="music/rock"/>
    <n v="117"/>
    <n v="61.578947368421055"/>
    <s v="music"/>
    <x v="11"/>
  </r>
  <r>
    <n v="4037"/>
    <x v="0"/>
    <s v="US"/>
    <s v="USD"/>
    <n v="1403026882"/>
    <n v="1400175682"/>
    <b v="0"/>
    <n v="88"/>
    <b v="1"/>
    <s v="music/rock"/>
    <n v="100.925"/>
    <n v="45.875"/>
    <s v="music"/>
    <x v="11"/>
  </r>
  <r>
    <n v="6220"/>
    <x v="0"/>
    <s v="US"/>
    <s v="USD"/>
    <n v="1392929333"/>
    <n v="1389041333"/>
    <b v="0"/>
    <n v="82"/>
    <b v="1"/>
    <s v="music/rock"/>
    <n v="103.66666666666667"/>
    <n v="75.853658536585371"/>
    <s v="music"/>
    <x v="11"/>
  </r>
  <r>
    <n v="10610"/>
    <x v="0"/>
    <s v="US"/>
    <s v="USD"/>
    <n v="1330671540"/>
    <n v="1328040375"/>
    <b v="0"/>
    <n v="126"/>
    <b v="1"/>
    <s v="music/rock"/>
    <n v="265.25"/>
    <n v="84.206349206349202"/>
    <s v="music"/>
    <x v="11"/>
  </r>
  <r>
    <n v="15591"/>
    <x v="0"/>
    <s v="US"/>
    <s v="USD"/>
    <n v="1350074261"/>
    <n v="1347482261"/>
    <b v="0"/>
    <n v="133"/>
    <b v="1"/>
    <s v="music/rock"/>
    <n v="155.91"/>
    <n v="117.22556390977444"/>
    <s v="music"/>
    <x v="11"/>
  </r>
  <r>
    <n v="4065"/>
    <x v="0"/>
    <s v="US"/>
    <s v="USD"/>
    <n v="1316851854"/>
    <n v="1311667854"/>
    <b v="0"/>
    <n v="47"/>
    <b v="1"/>
    <s v="music/rock"/>
    <n v="101.625"/>
    <n v="86.489361702127653"/>
    <s v="music"/>
    <x v="11"/>
  </r>
  <r>
    <n v="10000"/>
    <x v="0"/>
    <s v="US"/>
    <s v="USD"/>
    <n v="1326690000"/>
    <n v="1324329156"/>
    <b v="0"/>
    <n v="58"/>
    <b v="1"/>
    <s v="music/rock"/>
    <n v="100"/>
    <n v="172.41379310344828"/>
    <s v="music"/>
    <x v="11"/>
  </r>
  <r>
    <n v="2010"/>
    <x v="0"/>
    <s v="US"/>
    <s v="USD"/>
    <n v="1306994340"/>
    <n v="1303706001"/>
    <b v="0"/>
    <n v="32"/>
    <b v="1"/>
    <s v="music/rock"/>
    <n v="100.5"/>
    <n v="62.8125"/>
    <s v="music"/>
    <x v="11"/>
  </r>
  <r>
    <n v="2506"/>
    <x v="0"/>
    <s v="US"/>
    <s v="USD"/>
    <n v="1468270261"/>
    <n v="1463086261"/>
    <b v="0"/>
    <n v="37"/>
    <b v="1"/>
    <s v="music/rock"/>
    <n v="125.3"/>
    <n v="67.729729729729726"/>
    <s v="music"/>
    <x v="11"/>
  </r>
  <r>
    <n v="4660"/>
    <x v="0"/>
    <s v="US"/>
    <s v="USD"/>
    <n v="1307851200"/>
    <n v="1304129088"/>
    <b v="0"/>
    <n v="87"/>
    <b v="1"/>
    <s v="music/rock"/>
    <n v="103.55555555555556"/>
    <n v="53.5632183908046"/>
    <s v="music"/>
    <x v="11"/>
  </r>
  <r>
    <n v="519"/>
    <x v="0"/>
    <s v="US"/>
    <s v="USD"/>
    <n v="1262302740"/>
    <n v="1257444140"/>
    <b v="0"/>
    <n v="15"/>
    <b v="1"/>
    <s v="music/rock"/>
    <n v="103.8"/>
    <n v="34.6"/>
    <s v="music"/>
    <x v="11"/>
  </r>
  <r>
    <n v="1050"/>
    <x v="0"/>
    <s v="US"/>
    <s v="USD"/>
    <n v="1362086700"/>
    <n v="1358180968"/>
    <b v="0"/>
    <n v="27"/>
    <b v="1"/>
    <s v="music/rock"/>
    <n v="105"/>
    <n v="38.888888888888886"/>
    <s v="music"/>
    <x v="11"/>
  </r>
  <r>
    <n v="1800"/>
    <x v="0"/>
    <s v="US"/>
    <s v="USD"/>
    <n v="1330789165"/>
    <n v="1328197165"/>
    <b v="0"/>
    <n v="19"/>
    <b v="1"/>
    <s v="music/rock"/>
    <n v="100"/>
    <n v="94.736842105263165"/>
    <s v="music"/>
    <x v="11"/>
  </r>
  <r>
    <n v="679.44"/>
    <x v="0"/>
    <s v="US"/>
    <s v="USD"/>
    <n v="1280800740"/>
    <n v="1279603955"/>
    <b v="0"/>
    <n v="17"/>
    <b v="1"/>
    <s v="music/rock"/>
    <n v="169.86"/>
    <n v="39.967058823529413"/>
    <s v="music"/>
    <x v="11"/>
  </r>
  <r>
    <n v="2535"/>
    <x v="0"/>
    <s v="US"/>
    <s v="USD"/>
    <n v="1418998744"/>
    <n v="1416406744"/>
    <b v="0"/>
    <n v="26"/>
    <b v="1"/>
    <s v="music/pop"/>
    <n v="101.4"/>
    <n v="97.5"/>
    <s v="music"/>
    <x v="27"/>
  </r>
  <r>
    <n v="1200"/>
    <x v="0"/>
    <s v="US"/>
    <s v="USD"/>
    <n v="1308011727"/>
    <n v="1306283727"/>
    <b v="0"/>
    <n v="28"/>
    <b v="1"/>
    <s v="music/pop"/>
    <n v="100"/>
    <n v="42.857142857142854"/>
    <s v="music"/>
    <x v="27"/>
  </r>
  <r>
    <n v="6235"/>
    <x v="0"/>
    <s v="US"/>
    <s v="USD"/>
    <n v="1348516012"/>
    <n v="1345924012"/>
    <b v="0"/>
    <n v="37"/>
    <b v="1"/>
    <s v="music/pop"/>
    <n v="124.7"/>
    <n v="168.51351351351352"/>
    <s v="music"/>
    <x v="27"/>
  </r>
  <r>
    <n v="10950"/>
    <x v="0"/>
    <s v="US"/>
    <s v="USD"/>
    <n v="1353551160"/>
    <n v="1348363560"/>
    <b v="0"/>
    <n v="128"/>
    <b v="1"/>
    <s v="music/pop"/>
    <n v="109.5"/>
    <n v="85.546875"/>
    <s v="music"/>
    <x v="27"/>
  </r>
  <r>
    <n v="5540"/>
    <x v="0"/>
    <s v="US"/>
    <s v="USD"/>
    <n v="1379515740"/>
    <n v="1378306140"/>
    <b v="0"/>
    <n v="10"/>
    <b v="1"/>
    <s v="music/pop"/>
    <n v="110.8"/>
    <n v="554"/>
    <s v="music"/>
    <x v="27"/>
  </r>
  <r>
    <n v="2204"/>
    <x v="0"/>
    <s v="GB"/>
    <s v="GBP"/>
    <n v="1408039860"/>
    <n v="1405248503"/>
    <b v="0"/>
    <n v="83"/>
    <b v="1"/>
    <s v="music/pop"/>
    <n v="110.2"/>
    <n v="26.554216867469879"/>
    <s v="music"/>
    <x v="27"/>
  </r>
  <r>
    <n v="5236"/>
    <x v="0"/>
    <s v="US"/>
    <s v="USD"/>
    <n v="1339235377"/>
    <n v="1336643377"/>
    <b v="0"/>
    <n v="46"/>
    <b v="1"/>
    <s v="music/pop"/>
    <n v="104.72"/>
    <n v="113.82608695652173"/>
    <s v="music"/>
    <x v="27"/>
  </r>
  <r>
    <n v="2881"/>
    <x v="0"/>
    <s v="US"/>
    <s v="USD"/>
    <n v="1300636482"/>
    <n v="1298048082"/>
    <b v="0"/>
    <n v="90"/>
    <b v="1"/>
    <s v="music/pop"/>
    <n v="125.26086956521739"/>
    <n v="32.011111111111113"/>
    <s v="music"/>
    <x v="27"/>
  </r>
  <r>
    <n v="3822.33"/>
    <x v="0"/>
    <s v="US"/>
    <s v="USD"/>
    <n v="1400862355"/>
    <n v="1396974355"/>
    <b v="0"/>
    <n v="81"/>
    <b v="1"/>
    <s v="music/pop"/>
    <n v="100.58763157894737"/>
    <n v="47.189259259259259"/>
    <s v="music"/>
    <x v="27"/>
  </r>
  <r>
    <n v="2831"/>
    <x v="0"/>
    <s v="US"/>
    <s v="USD"/>
    <n v="1381314437"/>
    <n v="1378722437"/>
    <b v="0"/>
    <n v="32"/>
    <b v="1"/>
    <s v="music/pop"/>
    <n v="141.55000000000001"/>
    <n v="88.46875"/>
    <s v="music"/>
    <x v="27"/>
  </r>
  <r>
    <n v="2015"/>
    <x v="0"/>
    <s v="US"/>
    <s v="USD"/>
    <n v="1303801140"/>
    <n v="1300916220"/>
    <b v="0"/>
    <n v="20"/>
    <b v="1"/>
    <s v="music/pop"/>
    <n v="100.75"/>
    <n v="100.75"/>
    <s v="music"/>
    <x v="27"/>
  </r>
  <r>
    <n v="4530"/>
    <x v="0"/>
    <s v="US"/>
    <s v="USD"/>
    <n v="1385297393"/>
    <n v="1382701793"/>
    <b v="0"/>
    <n v="70"/>
    <b v="1"/>
    <s v="music/pop"/>
    <n v="100.66666666666667"/>
    <n v="64.714285714285708"/>
    <s v="music"/>
    <x v="27"/>
  </r>
  <r>
    <n v="8711.52"/>
    <x v="0"/>
    <s v="US"/>
    <s v="USD"/>
    <n v="1303675296"/>
    <n v="1300996896"/>
    <b v="0"/>
    <n v="168"/>
    <b v="1"/>
    <s v="music/pop"/>
    <n v="174.2304"/>
    <n v="51.854285714285716"/>
    <s v="music"/>
    <x v="27"/>
  </r>
  <r>
    <n v="1319"/>
    <x v="0"/>
    <s v="US"/>
    <s v="USD"/>
    <n v="1334784160"/>
    <n v="1332192160"/>
    <b v="0"/>
    <n v="34"/>
    <b v="1"/>
    <s v="music/pop"/>
    <n v="119.90909090909091"/>
    <n v="38.794117647058826"/>
    <s v="music"/>
    <x v="27"/>
  </r>
  <r>
    <n v="2143"/>
    <x v="0"/>
    <s v="US"/>
    <s v="USD"/>
    <n v="1333648820"/>
    <n v="1331060420"/>
    <b v="0"/>
    <n v="48"/>
    <b v="1"/>
    <s v="music/pop"/>
    <n v="142.86666666666667"/>
    <n v="44.645833333333336"/>
    <s v="music"/>
    <x v="27"/>
  </r>
  <r>
    <n v="7525.12"/>
    <x v="0"/>
    <s v="US"/>
    <s v="USD"/>
    <n v="1355437052"/>
    <n v="1352845052"/>
    <b v="0"/>
    <n v="48"/>
    <b v="1"/>
    <s v="music/pop"/>
    <n v="100.33493333333334"/>
    <n v="156.77333333333334"/>
    <s v="music"/>
    <x v="27"/>
  </r>
  <r>
    <n v="26233.45"/>
    <x v="0"/>
    <s v="US"/>
    <s v="USD"/>
    <n v="1337885168"/>
    <n v="1335293168"/>
    <b v="0"/>
    <n v="221"/>
    <b v="1"/>
    <s v="music/pop"/>
    <n v="104.93380000000001"/>
    <n v="118.70339366515837"/>
    <s v="music"/>
    <x v="27"/>
  </r>
  <r>
    <n v="7934"/>
    <x v="0"/>
    <s v="US"/>
    <s v="USD"/>
    <n v="1355840400"/>
    <n v="1352524767"/>
    <b v="0"/>
    <n v="107"/>
    <b v="1"/>
    <s v="music/pop"/>
    <n v="132.23333333333332"/>
    <n v="74.149532710280369"/>
    <s v="music"/>
    <x v="27"/>
  </r>
  <r>
    <n v="564"/>
    <x v="0"/>
    <s v="GB"/>
    <s v="GBP"/>
    <n v="1387281600"/>
    <n v="1384811721"/>
    <b v="0"/>
    <n v="45"/>
    <b v="1"/>
    <s v="music/pop"/>
    <n v="112.8"/>
    <n v="12.533333333333333"/>
    <s v="music"/>
    <x v="27"/>
  </r>
  <r>
    <n v="1003"/>
    <x v="0"/>
    <s v="IT"/>
    <s v="EUR"/>
    <n v="1462053540"/>
    <n v="1459355950"/>
    <b v="0"/>
    <n v="36"/>
    <b v="1"/>
    <s v="music/pop"/>
    <n v="1253.75"/>
    <n v="27.861111111111111"/>
    <s v="music"/>
    <x v="27"/>
  </r>
  <r>
    <n v="8098"/>
    <x v="0"/>
    <s v="AT"/>
    <s v="EUR"/>
    <n v="1453064400"/>
    <n v="1449359831"/>
    <b v="0"/>
    <n v="101"/>
    <b v="1"/>
    <s v="music/pop"/>
    <n v="102.50632911392405"/>
    <n v="80.178217821782184"/>
    <s v="music"/>
    <x v="27"/>
  </r>
  <r>
    <n v="8211"/>
    <x v="0"/>
    <s v="US"/>
    <s v="USD"/>
    <n v="1325310336"/>
    <n v="1320122736"/>
    <b v="0"/>
    <n v="62"/>
    <b v="1"/>
    <s v="music/pop"/>
    <n v="102.6375"/>
    <n v="132.43548387096774"/>
    <s v="music"/>
    <x v="27"/>
  </r>
  <r>
    <n v="1080"/>
    <x v="0"/>
    <s v="US"/>
    <s v="USD"/>
    <n v="1422750707"/>
    <n v="1420158707"/>
    <b v="0"/>
    <n v="32"/>
    <b v="1"/>
    <s v="music/pop"/>
    <n v="108"/>
    <n v="33.75"/>
    <s v="music"/>
    <x v="27"/>
  </r>
  <r>
    <n v="3060.22"/>
    <x v="0"/>
    <s v="US"/>
    <s v="USD"/>
    <n v="1331870340"/>
    <n v="1328033818"/>
    <b v="0"/>
    <n v="89"/>
    <b v="1"/>
    <s v="music/pop"/>
    <n v="122.4088"/>
    <n v="34.384494382022467"/>
    <s v="music"/>
    <x v="27"/>
  </r>
  <r>
    <n v="4181"/>
    <x v="0"/>
    <s v="US"/>
    <s v="USD"/>
    <n v="1298343600"/>
    <n v="1295624113"/>
    <b v="0"/>
    <n v="93"/>
    <b v="1"/>
    <s v="music/pop"/>
    <n v="119.45714285714286"/>
    <n v="44.956989247311824"/>
    <s v="music"/>
    <x v="27"/>
  </r>
  <r>
    <n v="4022"/>
    <x v="0"/>
    <s v="US"/>
    <s v="USD"/>
    <n v="1364447073"/>
    <n v="1361858673"/>
    <b v="0"/>
    <n v="98"/>
    <b v="1"/>
    <s v="music/pop"/>
    <n v="160.88"/>
    <n v="41.04081632653061"/>
    <s v="music"/>
    <x v="27"/>
  </r>
  <r>
    <n v="4313"/>
    <x v="0"/>
    <s v="US"/>
    <s v="USD"/>
    <n v="1394521140"/>
    <n v="1392169298"/>
    <b v="0"/>
    <n v="82"/>
    <b v="1"/>
    <s v="music/pop"/>
    <n v="126.85294117647059"/>
    <n v="52.597560975609753"/>
    <s v="music"/>
    <x v="27"/>
  </r>
  <r>
    <n v="8211"/>
    <x v="0"/>
    <s v="US"/>
    <s v="USD"/>
    <n v="1322454939"/>
    <n v="1319859339"/>
    <b v="0"/>
    <n v="116"/>
    <b v="1"/>
    <s v="music/pop"/>
    <n v="102.6375"/>
    <n v="70.784482758620683"/>
    <s v="music"/>
    <x v="27"/>
  </r>
  <r>
    <n v="2795"/>
    <x v="0"/>
    <s v="US"/>
    <s v="USD"/>
    <n v="1464729276"/>
    <n v="1459545276"/>
    <b v="0"/>
    <n v="52"/>
    <b v="1"/>
    <s v="music/pop"/>
    <n v="139.75"/>
    <n v="53.75"/>
    <s v="music"/>
    <x v="27"/>
  </r>
  <r>
    <n v="1026"/>
    <x v="0"/>
    <s v="US"/>
    <s v="USD"/>
    <n v="1278302400"/>
    <n v="1273961999"/>
    <b v="0"/>
    <n v="23"/>
    <b v="1"/>
    <s v="music/pop"/>
    <n v="102.6"/>
    <n v="44.608695652173914"/>
    <s v="music"/>
    <x v="27"/>
  </r>
  <r>
    <n v="2013.47"/>
    <x v="0"/>
    <s v="US"/>
    <s v="USD"/>
    <n v="1470056614"/>
    <n v="1467464614"/>
    <b v="0"/>
    <n v="77"/>
    <b v="1"/>
    <s v="music/pop"/>
    <n v="100.6735"/>
    <n v="26.148961038961041"/>
    <s v="music"/>
    <x v="27"/>
  </r>
  <r>
    <n v="1920"/>
    <x v="0"/>
    <s v="US"/>
    <s v="USD"/>
    <n v="1338824730"/>
    <n v="1336232730"/>
    <b v="0"/>
    <n v="49"/>
    <b v="1"/>
    <s v="music/pop"/>
    <n v="112.94117647058823"/>
    <n v="39.183673469387756"/>
    <s v="music"/>
    <x v="27"/>
  </r>
  <r>
    <n v="2690"/>
    <x v="0"/>
    <s v="US"/>
    <s v="USD"/>
    <n v="1425675892"/>
    <n v="1423083892"/>
    <b v="0"/>
    <n v="59"/>
    <b v="1"/>
    <s v="music/pop"/>
    <n v="128.0952380952381"/>
    <n v="45.593220338983052"/>
    <s v="music"/>
    <x v="27"/>
  </r>
  <r>
    <n v="10085"/>
    <x v="0"/>
    <s v="US"/>
    <s v="USD"/>
    <n v="1471503540"/>
    <n v="1468852306"/>
    <b v="0"/>
    <n v="113"/>
    <b v="1"/>
    <s v="music/pop"/>
    <n v="201.7"/>
    <n v="89.247787610619469"/>
    <s v="music"/>
    <x v="27"/>
  </r>
  <r>
    <n v="1374.16"/>
    <x v="0"/>
    <s v="US"/>
    <s v="USD"/>
    <n v="1318802580"/>
    <n v="1316194540"/>
    <b v="0"/>
    <n v="34"/>
    <b v="1"/>
    <s v="music/pop"/>
    <n v="137.416"/>
    <n v="40.416470588235299"/>
    <s v="music"/>
    <x v="27"/>
  </r>
  <r>
    <n v="3460"/>
    <x v="0"/>
    <s v="US"/>
    <s v="USD"/>
    <n v="1334980740"/>
    <n v="1330968347"/>
    <b v="0"/>
    <n v="42"/>
    <b v="1"/>
    <s v="music/pop"/>
    <n v="115.33333333333333"/>
    <n v="82.38095238095238"/>
    <s v="music"/>
    <x v="27"/>
  </r>
  <r>
    <n v="6700"/>
    <x v="0"/>
    <s v="ES"/>
    <s v="EUR"/>
    <n v="1460786340"/>
    <n v="1455615976"/>
    <b v="0"/>
    <n v="42"/>
    <b v="1"/>
    <s v="music/pop"/>
    <n v="111.66666666666667"/>
    <n v="159.52380952380952"/>
    <s v="music"/>
    <x v="27"/>
  </r>
  <r>
    <n v="1776"/>
    <x v="0"/>
    <s v="US"/>
    <s v="USD"/>
    <n v="1391718671"/>
    <n v="1390509071"/>
    <b v="0"/>
    <n v="49"/>
    <b v="1"/>
    <s v="music/pop"/>
    <n v="118.4"/>
    <n v="36.244897959183675"/>
    <s v="music"/>
    <x v="27"/>
  </r>
  <r>
    <n v="3500"/>
    <x v="0"/>
    <s v="US"/>
    <s v="USD"/>
    <n v="1311298745"/>
    <n v="1309311545"/>
    <b v="0"/>
    <n v="56"/>
    <b v="1"/>
    <s v="music/pop"/>
    <n v="175"/>
    <n v="62.5"/>
    <s v="music"/>
    <x v="27"/>
  </r>
  <r>
    <n v="1175"/>
    <x v="0"/>
    <s v="US"/>
    <s v="USD"/>
    <n v="1405188667"/>
    <n v="1402596667"/>
    <b v="0"/>
    <n v="25"/>
    <b v="1"/>
    <s v="music/pop"/>
    <n v="117.5"/>
    <n v="47"/>
    <s v="music"/>
    <x v="27"/>
  </r>
  <r>
    <n v="65924.38"/>
    <x v="3"/>
    <s v="US"/>
    <s v="USD"/>
    <n v="1490752800"/>
    <n v="1486522484"/>
    <b v="0"/>
    <n v="884"/>
    <b v="0"/>
    <s v="music/faith"/>
    <n v="101.42212307692307"/>
    <n v="74.575090497737563"/>
    <s v="music"/>
    <x v="28"/>
  </r>
  <r>
    <n v="0"/>
    <x v="3"/>
    <s v="US"/>
    <s v="USD"/>
    <n v="1492142860"/>
    <n v="1486962460"/>
    <b v="0"/>
    <n v="0"/>
    <b v="0"/>
    <s v="music/faith"/>
    <n v="0"/>
    <s v="No Backers"/>
    <s v="music"/>
    <x v="28"/>
  </r>
  <r>
    <n v="760"/>
    <x v="3"/>
    <s v="FR"/>
    <s v="EUR"/>
    <n v="1491590738"/>
    <n v="1489517138"/>
    <b v="0"/>
    <n v="10"/>
    <b v="0"/>
    <s v="music/faith"/>
    <n v="21.714285714285715"/>
    <n v="76"/>
    <s v="music"/>
    <x v="28"/>
  </r>
  <r>
    <n v="8730"/>
    <x v="3"/>
    <s v="US"/>
    <s v="USD"/>
    <n v="1489775641"/>
    <n v="1487360041"/>
    <b v="0"/>
    <n v="101"/>
    <b v="0"/>
    <s v="music/faith"/>
    <n v="109.125"/>
    <n v="86.43564356435644"/>
    <s v="music"/>
    <x v="28"/>
  </r>
  <r>
    <n v="360"/>
    <x v="3"/>
    <s v="US"/>
    <s v="USD"/>
    <n v="1490331623"/>
    <n v="1487743223"/>
    <b v="0"/>
    <n v="15"/>
    <b v="0"/>
    <s v="music/faith"/>
    <n v="102.85714285714286"/>
    <n v="24"/>
    <s v="music"/>
    <x v="28"/>
  </r>
  <r>
    <n v="18"/>
    <x v="3"/>
    <s v="CA"/>
    <s v="CAD"/>
    <n v="1493320519"/>
    <n v="1488140119"/>
    <b v="0"/>
    <n v="1"/>
    <b v="0"/>
    <s v="music/faith"/>
    <n v="0.36"/>
    <n v="18"/>
    <s v="music"/>
    <x v="28"/>
  </r>
  <r>
    <n v="3125"/>
    <x v="3"/>
    <s v="US"/>
    <s v="USD"/>
    <n v="1491855300"/>
    <n v="1488935245"/>
    <b v="0"/>
    <n v="39"/>
    <b v="0"/>
    <s v="music/faith"/>
    <n v="31.25"/>
    <n v="80.128205128205124"/>
    <s v="music"/>
    <x v="28"/>
  </r>
  <r>
    <n v="1772"/>
    <x v="3"/>
    <s v="US"/>
    <s v="USD"/>
    <n v="1491738594"/>
    <n v="1489150194"/>
    <b v="0"/>
    <n v="7"/>
    <b v="0"/>
    <s v="music/faith"/>
    <n v="44.3"/>
    <n v="253.14285714285714"/>
    <s v="music"/>
    <x v="28"/>
  </r>
  <r>
    <n v="2400"/>
    <x v="3"/>
    <s v="US"/>
    <s v="USD"/>
    <n v="1489700230"/>
    <n v="1487111830"/>
    <b v="0"/>
    <n v="14"/>
    <b v="0"/>
    <s v="music/faith"/>
    <n v="100"/>
    <n v="171.42857142857142"/>
    <s v="music"/>
    <x v="28"/>
  </r>
  <r>
    <n v="635"/>
    <x v="3"/>
    <s v="US"/>
    <s v="USD"/>
    <n v="1491470442"/>
    <n v="1488882042"/>
    <b v="0"/>
    <n v="11"/>
    <b v="0"/>
    <s v="music/faith"/>
    <n v="25.4"/>
    <n v="57.727272727272727"/>
    <s v="music"/>
    <x v="28"/>
  </r>
  <r>
    <n v="10042"/>
    <x v="3"/>
    <s v="US"/>
    <s v="USD"/>
    <n v="1491181200"/>
    <n v="1488387008"/>
    <b v="0"/>
    <n v="38"/>
    <b v="0"/>
    <s v="music/faith"/>
    <n v="33.473333333333336"/>
    <n v="264.26315789473682"/>
    <s v="music"/>
    <x v="28"/>
  </r>
  <r>
    <n v="2390"/>
    <x v="3"/>
    <s v="US"/>
    <s v="USD"/>
    <n v="1490572740"/>
    <n v="1487734667"/>
    <b v="0"/>
    <n v="15"/>
    <b v="0"/>
    <s v="music/faith"/>
    <n v="47.8"/>
    <n v="159.33333333333334"/>
    <s v="music"/>
    <x v="28"/>
  </r>
  <r>
    <n v="280"/>
    <x v="3"/>
    <s v="GB"/>
    <s v="GBP"/>
    <n v="1491768000"/>
    <n v="1489097112"/>
    <b v="0"/>
    <n v="8"/>
    <b v="0"/>
    <s v="music/faith"/>
    <n v="9.3333333333333339"/>
    <n v="35"/>
    <s v="music"/>
    <x v="28"/>
  </r>
  <r>
    <n v="5"/>
    <x v="3"/>
    <s v="US"/>
    <s v="USD"/>
    <n v="1490589360"/>
    <n v="1488038674"/>
    <b v="0"/>
    <n v="1"/>
    <b v="0"/>
    <s v="music/faith"/>
    <n v="0.05"/>
    <n v="5"/>
    <s v="music"/>
    <x v="28"/>
  </r>
  <r>
    <n v="1405"/>
    <x v="3"/>
    <s v="US"/>
    <s v="USD"/>
    <n v="1491786000"/>
    <n v="1488847514"/>
    <b v="0"/>
    <n v="23"/>
    <b v="0"/>
    <s v="music/faith"/>
    <n v="11.708333333333334"/>
    <n v="61.086956521739133"/>
    <s v="music"/>
    <x v="28"/>
  </r>
  <r>
    <n v="0"/>
    <x v="3"/>
    <s v="US"/>
    <s v="USD"/>
    <n v="1491007211"/>
    <n v="1488418811"/>
    <b v="0"/>
    <n v="0"/>
    <b v="0"/>
    <s v="music/faith"/>
    <n v="0"/>
    <s v="No Backers"/>
    <s v="music"/>
    <x v="28"/>
  </r>
  <r>
    <n v="2526"/>
    <x v="3"/>
    <s v="US"/>
    <s v="USD"/>
    <n v="1491781648"/>
    <n v="1489193248"/>
    <b v="0"/>
    <n v="22"/>
    <b v="0"/>
    <s v="music/faith"/>
    <n v="20.207999999999998"/>
    <n v="114.81818181818181"/>
    <s v="music"/>
    <x v="28"/>
  </r>
  <r>
    <n v="0"/>
    <x v="3"/>
    <s v="US"/>
    <s v="USD"/>
    <n v="1490499180"/>
    <n v="1488430760"/>
    <b v="0"/>
    <n v="0"/>
    <b v="0"/>
    <s v="music/faith"/>
    <n v="0"/>
    <s v="No Backers"/>
    <s v="music"/>
    <x v="28"/>
  </r>
  <r>
    <n v="216"/>
    <x v="3"/>
    <s v="US"/>
    <s v="USD"/>
    <n v="1491943445"/>
    <n v="1489351445"/>
    <b v="0"/>
    <n v="4"/>
    <b v="0"/>
    <s v="music/faith"/>
    <n v="4.2311459353574925"/>
    <n v="54"/>
    <s v="music"/>
    <x v="28"/>
  </r>
  <r>
    <n v="5212"/>
    <x v="3"/>
    <s v="US"/>
    <s v="USD"/>
    <n v="1491019200"/>
    <n v="1488418990"/>
    <b v="0"/>
    <n v="79"/>
    <b v="0"/>
    <s v="music/faith"/>
    <n v="26.06"/>
    <n v="65.974683544303801"/>
    <s v="music"/>
    <x v="28"/>
  </r>
  <r>
    <n v="10"/>
    <x v="2"/>
    <s v="US"/>
    <s v="USD"/>
    <n v="1421337405"/>
    <n v="1418745405"/>
    <b v="0"/>
    <n v="2"/>
    <b v="0"/>
    <s v="music/faith"/>
    <n v="0.19801980198019803"/>
    <n v="5"/>
    <s v="music"/>
    <x v="28"/>
  </r>
  <r>
    <n v="1"/>
    <x v="2"/>
    <s v="US"/>
    <s v="USD"/>
    <n v="1427745150"/>
    <n v="1425156750"/>
    <b v="0"/>
    <n v="1"/>
    <b v="0"/>
    <s v="music/faith"/>
    <n v="6.0606060606060606E-3"/>
    <n v="1"/>
    <s v="music"/>
    <x v="28"/>
  </r>
  <r>
    <n v="51"/>
    <x v="2"/>
    <s v="US"/>
    <s v="USD"/>
    <n v="1441003537"/>
    <n v="1435819537"/>
    <b v="0"/>
    <n v="2"/>
    <b v="0"/>
    <s v="music/faith"/>
    <n v="1.02"/>
    <n v="25.5"/>
    <s v="music"/>
    <x v="28"/>
  </r>
  <r>
    <n v="1302"/>
    <x v="2"/>
    <s v="US"/>
    <s v="USD"/>
    <n v="1424056873"/>
    <n v="1421464873"/>
    <b v="0"/>
    <n v="11"/>
    <b v="0"/>
    <s v="music/faith"/>
    <n v="65.099999999999994"/>
    <n v="118.36363636363636"/>
    <s v="music"/>
    <x v="28"/>
  </r>
  <r>
    <n v="0"/>
    <x v="2"/>
    <s v="US"/>
    <s v="USD"/>
    <n v="1441814400"/>
    <n v="1440807846"/>
    <b v="0"/>
    <n v="0"/>
    <b v="0"/>
    <s v="music/faith"/>
    <n v="0"/>
    <s v="No Backers"/>
    <s v="music"/>
    <x v="28"/>
  </r>
  <r>
    <n v="0"/>
    <x v="2"/>
    <s v="DE"/>
    <s v="EUR"/>
    <n v="1440314472"/>
    <n v="1435130472"/>
    <b v="0"/>
    <n v="0"/>
    <b v="0"/>
    <s v="music/faith"/>
    <n v="0"/>
    <s v="No Backers"/>
    <s v="music"/>
    <x v="28"/>
  </r>
  <r>
    <n v="487"/>
    <x v="2"/>
    <s v="US"/>
    <s v="USD"/>
    <n v="1459181895"/>
    <n v="1456593495"/>
    <b v="0"/>
    <n v="9"/>
    <b v="0"/>
    <s v="music/faith"/>
    <n v="9.74"/>
    <n v="54.111111111111114"/>
    <s v="music"/>
    <x v="28"/>
  </r>
  <r>
    <n v="0"/>
    <x v="2"/>
    <s v="US"/>
    <s v="USD"/>
    <n v="1462135706"/>
    <n v="1458679706"/>
    <b v="0"/>
    <n v="0"/>
    <b v="0"/>
    <s v="music/faith"/>
    <n v="0"/>
    <s v="No Backers"/>
    <s v="music"/>
    <x v="28"/>
  </r>
  <r>
    <n v="85"/>
    <x v="2"/>
    <s v="US"/>
    <s v="USD"/>
    <n v="1409513940"/>
    <n v="1405949514"/>
    <b v="0"/>
    <n v="4"/>
    <b v="0"/>
    <s v="music/faith"/>
    <n v="4.8571428571428568"/>
    <n v="21.25"/>
    <s v="music"/>
    <x v="28"/>
  </r>
  <r>
    <n v="34"/>
    <x v="2"/>
    <s v="DE"/>
    <s v="EUR"/>
    <n v="1453122000"/>
    <n v="1449151888"/>
    <b v="0"/>
    <n v="1"/>
    <b v="0"/>
    <s v="music/faith"/>
    <n v="0.68"/>
    <n v="34"/>
    <s v="music"/>
    <x v="28"/>
  </r>
  <r>
    <n v="1050"/>
    <x v="2"/>
    <s v="US"/>
    <s v="USD"/>
    <n v="1409585434"/>
    <n v="1406907034"/>
    <b v="0"/>
    <n v="2"/>
    <b v="0"/>
    <s v="music/faith"/>
    <n v="10.5"/>
    <n v="525"/>
    <s v="music"/>
    <x v="28"/>
  </r>
  <r>
    <n v="0"/>
    <x v="2"/>
    <s v="US"/>
    <s v="USD"/>
    <n v="1435701353"/>
    <n v="1430517353"/>
    <b v="0"/>
    <n v="0"/>
    <b v="0"/>
    <s v="music/faith"/>
    <n v="0"/>
    <s v="No Backers"/>
    <s v="music"/>
    <x v="28"/>
  </r>
  <r>
    <n v="50"/>
    <x v="2"/>
    <s v="US"/>
    <s v="USD"/>
    <n v="1412536412"/>
    <n v="1409944412"/>
    <b v="0"/>
    <n v="1"/>
    <b v="0"/>
    <s v="music/faith"/>
    <n v="1.6666666666666667"/>
    <n v="50"/>
    <s v="music"/>
    <x v="28"/>
  </r>
  <r>
    <n v="1967"/>
    <x v="2"/>
    <s v="US"/>
    <s v="USD"/>
    <n v="1430517761"/>
    <n v="1427925761"/>
    <b v="0"/>
    <n v="17"/>
    <b v="0"/>
    <s v="music/faith"/>
    <n v="7.8680000000000003"/>
    <n v="115.70588235294117"/>
    <s v="music"/>
    <x v="28"/>
  </r>
  <r>
    <n v="11"/>
    <x v="2"/>
    <s v="US"/>
    <s v="USD"/>
    <n v="1427772120"/>
    <n v="1425186785"/>
    <b v="0"/>
    <n v="2"/>
    <b v="0"/>
    <s v="music/faith"/>
    <n v="0.22"/>
    <n v="5.5"/>
    <s v="music"/>
    <x v="28"/>
  </r>
  <r>
    <n v="150"/>
    <x v="2"/>
    <s v="US"/>
    <s v="USD"/>
    <n v="1481295099"/>
    <n v="1477835499"/>
    <b v="0"/>
    <n v="3"/>
    <b v="0"/>
    <s v="music/faith"/>
    <n v="7.5"/>
    <n v="50"/>
    <s v="music"/>
    <x v="28"/>
  </r>
  <r>
    <n v="1395"/>
    <x v="2"/>
    <s v="US"/>
    <s v="USD"/>
    <n v="1461211200"/>
    <n v="1459467238"/>
    <b v="0"/>
    <n v="41"/>
    <b v="0"/>
    <s v="music/faith"/>
    <n v="42.725880551301685"/>
    <n v="34.024390243902438"/>
    <s v="music"/>
    <x v="28"/>
  </r>
  <r>
    <n v="75"/>
    <x v="2"/>
    <s v="US"/>
    <s v="USD"/>
    <n v="1463201940"/>
    <n v="1459435149"/>
    <b v="0"/>
    <n v="2"/>
    <b v="0"/>
    <s v="music/faith"/>
    <n v="0.21428571428571427"/>
    <n v="37.5"/>
    <s v="music"/>
    <x v="28"/>
  </r>
  <r>
    <n v="35"/>
    <x v="2"/>
    <s v="US"/>
    <s v="USD"/>
    <n v="1410958191"/>
    <n v="1408366191"/>
    <b v="0"/>
    <n v="3"/>
    <b v="0"/>
    <s v="music/faith"/>
    <n v="0.875"/>
    <n v="11.666666666666666"/>
    <s v="music"/>
    <x v="28"/>
  </r>
  <r>
    <n v="225"/>
    <x v="2"/>
    <s v="US"/>
    <s v="USD"/>
    <n v="1415562471"/>
    <n v="1412966871"/>
    <b v="0"/>
    <n v="8"/>
    <b v="0"/>
    <s v="music/faith"/>
    <n v="5.625"/>
    <n v="28.125"/>
    <s v="music"/>
    <x v="28"/>
  </r>
  <r>
    <n v="0"/>
    <x v="2"/>
    <s v="US"/>
    <s v="USD"/>
    <n v="1449831863"/>
    <n v="1447239863"/>
    <b v="0"/>
    <n v="0"/>
    <b v="0"/>
    <s v="music/faith"/>
    <n v="0"/>
    <s v="No Backers"/>
    <s v="music"/>
    <x v="28"/>
  </r>
  <r>
    <n v="1"/>
    <x v="2"/>
    <s v="US"/>
    <s v="USD"/>
    <n v="1459642200"/>
    <n v="1456441429"/>
    <b v="0"/>
    <n v="1"/>
    <b v="0"/>
    <s v="music/faith"/>
    <n v="3.4722222222222224E-2"/>
    <n v="1"/>
    <s v="music"/>
    <x v="28"/>
  </r>
  <r>
    <n v="650"/>
    <x v="2"/>
    <s v="US"/>
    <s v="USD"/>
    <n v="1435730400"/>
    <n v="1430855315"/>
    <b v="0"/>
    <n v="3"/>
    <b v="0"/>
    <s v="music/faith"/>
    <n v="6.5"/>
    <n v="216.66666666666666"/>
    <s v="music"/>
    <x v="28"/>
  </r>
  <r>
    <n v="35"/>
    <x v="2"/>
    <s v="US"/>
    <s v="USD"/>
    <n v="1414707762"/>
    <n v="1412115762"/>
    <b v="0"/>
    <n v="4"/>
    <b v="0"/>
    <s v="music/faith"/>
    <n v="0.58333333333333337"/>
    <n v="8.75"/>
    <s v="music"/>
    <x v="28"/>
  </r>
  <r>
    <n v="560"/>
    <x v="2"/>
    <s v="US"/>
    <s v="USD"/>
    <n v="1408922049"/>
    <n v="1406330049"/>
    <b v="0"/>
    <n v="9"/>
    <b v="0"/>
    <s v="music/faith"/>
    <n v="10.181818181818182"/>
    <n v="62.222222222222221"/>
    <s v="music"/>
    <x v="28"/>
  </r>
  <r>
    <n v="2196"/>
    <x v="2"/>
    <s v="US"/>
    <s v="USD"/>
    <n v="1403906664"/>
    <n v="1401401064"/>
    <b v="0"/>
    <n v="16"/>
    <b v="0"/>
    <s v="music/faith"/>
    <n v="33.784615384615385"/>
    <n v="137.25"/>
    <s v="music"/>
    <x v="28"/>
  </r>
  <r>
    <n v="1"/>
    <x v="2"/>
    <s v="GB"/>
    <s v="GBP"/>
    <n v="1428231600"/>
    <n v="1423520177"/>
    <b v="0"/>
    <n v="1"/>
    <b v="0"/>
    <s v="music/faith"/>
    <n v="3.3333333333333333E-2"/>
    <n v="1"/>
    <s v="music"/>
    <x v="28"/>
  </r>
  <r>
    <n v="855"/>
    <x v="2"/>
    <s v="US"/>
    <s v="USD"/>
    <n v="1445439674"/>
    <n v="1442847674"/>
    <b v="0"/>
    <n v="7"/>
    <b v="0"/>
    <s v="music/faith"/>
    <n v="68.400000000000006"/>
    <n v="122.14285714285714"/>
    <s v="music"/>
    <x v="28"/>
  </r>
  <r>
    <n v="0"/>
    <x v="2"/>
    <s v="US"/>
    <s v="USD"/>
    <n v="1465521306"/>
    <n v="1460337306"/>
    <b v="0"/>
    <n v="0"/>
    <b v="0"/>
    <s v="music/faith"/>
    <n v="0"/>
    <s v="No Backers"/>
    <s v="music"/>
    <x v="28"/>
  </r>
  <r>
    <n v="0"/>
    <x v="2"/>
    <s v="US"/>
    <s v="USD"/>
    <n v="1445738783"/>
    <n v="1443146783"/>
    <b v="0"/>
    <n v="0"/>
    <b v="0"/>
    <s v="music/faith"/>
    <n v="0"/>
    <s v="No Backers"/>
    <s v="music"/>
    <x v="28"/>
  </r>
  <r>
    <n v="0"/>
    <x v="2"/>
    <s v="US"/>
    <s v="USD"/>
    <n v="1434034800"/>
    <n v="1432849552"/>
    <b v="0"/>
    <n v="0"/>
    <b v="0"/>
    <s v="music/faith"/>
    <n v="0"/>
    <s v="No Backers"/>
    <s v="music"/>
    <x v="28"/>
  </r>
  <r>
    <n v="0"/>
    <x v="2"/>
    <s v="US"/>
    <s v="USD"/>
    <n v="1452920400"/>
    <n v="1447777481"/>
    <b v="0"/>
    <n v="0"/>
    <b v="0"/>
    <s v="music/faith"/>
    <n v="0"/>
    <s v="No Backers"/>
    <s v="music"/>
    <x v="28"/>
  </r>
  <r>
    <n v="0"/>
    <x v="2"/>
    <s v="US"/>
    <s v="USD"/>
    <n v="1473802200"/>
    <n v="1472746374"/>
    <b v="0"/>
    <n v="0"/>
    <b v="0"/>
    <s v="music/faith"/>
    <n v="0"/>
    <s v="No Backers"/>
    <s v="music"/>
    <x v="28"/>
  </r>
  <r>
    <n v="1"/>
    <x v="2"/>
    <s v="US"/>
    <s v="USD"/>
    <n v="1431046356"/>
    <n v="1428454356"/>
    <b v="0"/>
    <n v="1"/>
    <b v="0"/>
    <s v="music/faith"/>
    <n v="2.2222222222222223E-2"/>
    <n v="1"/>
    <s v="music"/>
    <x v="28"/>
  </r>
  <r>
    <n v="110"/>
    <x v="2"/>
    <s v="US"/>
    <s v="USD"/>
    <n v="1470598345"/>
    <n v="1468006345"/>
    <b v="0"/>
    <n v="2"/>
    <b v="0"/>
    <s v="music/faith"/>
    <n v="11"/>
    <n v="55"/>
    <s v="music"/>
    <x v="28"/>
  </r>
  <r>
    <n v="22"/>
    <x v="2"/>
    <s v="US"/>
    <s v="USD"/>
    <n v="1447018833"/>
    <n v="1444423233"/>
    <b v="0"/>
    <n v="1"/>
    <b v="0"/>
    <s v="music/faith"/>
    <n v="0.73333333333333328"/>
    <n v="22"/>
    <s v="music"/>
    <x v="28"/>
  </r>
  <r>
    <n v="850"/>
    <x v="2"/>
    <s v="US"/>
    <s v="USD"/>
    <n v="1437432392"/>
    <n v="1434840392"/>
    <b v="0"/>
    <n v="15"/>
    <b v="0"/>
    <s v="music/faith"/>
    <n v="21.25"/>
    <n v="56.666666666666664"/>
    <s v="music"/>
    <x v="28"/>
  </r>
  <r>
    <n v="20"/>
    <x v="2"/>
    <s v="US"/>
    <s v="USD"/>
    <n v="1412283542"/>
    <n v="1409691542"/>
    <b v="0"/>
    <n v="1"/>
    <b v="0"/>
    <s v="music/faith"/>
    <n v="0.4"/>
    <n v="20"/>
    <s v="music"/>
    <x v="28"/>
  </r>
  <r>
    <n v="1"/>
    <x v="2"/>
    <s v="US"/>
    <s v="USD"/>
    <n v="1462391932"/>
    <n v="1457297932"/>
    <b v="0"/>
    <n v="1"/>
    <b v="0"/>
    <s v="music/faith"/>
    <n v="0.1"/>
    <n v="1"/>
    <s v="music"/>
    <x v="28"/>
  </r>
  <r>
    <n v="0"/>
    <x v="2"/>
    <s v="US"/>
    <s v="USD"/>
    <n v="1437075422"/>
    <n v="1434483422"/>
    <b v="0"/>
    <n v="0"/>
    <b v="0"/>
    <s v="music/faith"/>
    <n v="0"/>
    <s v="No Backers"/>
    <s v="music"/>
    <x v="28"/>
  </r>
  <r>
    <n v="1330"/>
    <x v="0"/>
    <s v="GB"/>
    <s v="GBP"/>
    <n v="1433948671"/>
    <n v="1430060671"/>
    <b v="0"/>
    <n v="52"/>
    <b v="1"/>
    <s v="photography/photobooks"/>
    <n v="110.83333333333333"/>
    <n v="25.576923076923077"/>
    <s v="photography"/>
    <x v="20"/>
  </r>
  <r>
    <n v="2175"/>
    <x v="0"/>
    <s v="US"/>
    <s v="USD"/>
    <n v="1483822800"/>
    <n v="1481058170"/>
    <b v="0"/>
    <n v="34"/>
    <b v="1"/>
    <s v="photography/photobooks"/>
    <n v="108.75"/>
    <n v="63.970588235294116"/>
    <s v="photography"/>
    <x v="20"/>
  </r>
  <r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x v="20"/>
  </r>
  <r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x v="20"/>
  </r>
  <r>
    <n v="7981"/>
    <x v="0"/>
    <s v="US"/>
    <s v="USD"/>
    <n v="1482372000"/>
    <n v="1479276838"/>
    <b v="0"/>
    <n v="89"/>
    <b v="1"/>
    <s v="photography/photobooks"/>
    <n v="114.01428571428572"/>
    <n v="89.674157303370791"/>
    <s v="photography"/>
    <x v="20"/>
  </r>
  <r>
    <n v="22215"/>
    <x v="0"/>
    <s v="US"/>
    <s v="USD"/>
    <n v="1479952800"/>
    <n v="1477368867"/>
    <b v="0"/>
    <n v="107"/>
    <b v="1"/>
    <s v="photography/photobooks"/>
    <n v="148.1"/>
    <n v="207.61682242990653"/>
    <s v="photography"/>
    <x v="20"/>
  </r>
  <r>
    <n v="9446"/>
    <x v="0"/>
    <s v="GB"/>
    <s v="GBP"/>
    <n v="1447426800"/>
    <n v="1444904830"/>
    <b v="0"/>
    <n v="159"/>
    <b v="1"/>
    <s v="photography/photobooks"/>
    <n v="104.95555555555555"/>
    <n v="59.408805031446541"/>
    <s v="photography"/>
    <x v="20"/>
  </r>
  <r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x v="20"/>
  </r>
  <r>
    <n v="10290"/>
    <x v="0"/>
    <s v="US"/>
    <s v="USD"/>
    <n v="1426787123"/>
    <n v="1424198723"/>
    <b v="0"/>
    <n v="61"/>
    <b v="1"/>
    <s v="photography/photobooks"/>
    <n v="102.9"/>
    <n v="168.68852459016392"/>
    <s v="photography"/>
    <x v="20"/>
  </r>
  <r>
    <n v="3122"/>
    <x v="0"/>
    <s v="GB"/>
    <s v="GBP"/>
    <n v="1476425082"/>
    <n v="1473833082"/>
    <b v="0"/>
    <n v="90"/>
    <b v="1"/>
    <s v="photography/photobooks"/>
    <n v="260.16666666666669"/>
    <n v="34.68888888888889"/>
    <s v="photography"/>
    <x v="20"/>
  </r>
  <r>
    <n v="16200"/>
    <x v="0"/>
    <s v="DK"/>
    <s v="DKK"/>
    <n v="1458579568"/>
    <n v="1455991168"/>
    <b v="0"/>
    <n v="35"/>
    <b v="1"/>
    <s v="photography/photobooks"/>
    <n v="108"/>
    <n v="462.85714285714283"/>
    <s v="photography"/>
    <x v="20"/>
  </r>
  <r>
    <n v="9395"/>
    <x v="0"/>
    <s v="CA"/>
    <s v="CAD"/>
    <n v="1428091353"/>
    <n v="1425502953"/>
    <b v="0"/>
    <n v="90"/>
    <b v="1"/>
    <s v="photography/photobooks"/>
    <n v="110.52941176470588"/>
    <n v="104.38888888888889"/>
    <s v="photography"/>
    <x v="20"/>
  </r>
  <r>
    <n v="30"/>
    <x v="0"/>
    <s v="US"/>
    <s v="USD"/>
    <n v="1444071361"/>
    <n v="1441479361"/>
    <b v="0"/>
    <n v="4"/>
    <b v="1"/>
    <s v="photography/photobooks"/>
    <n v="120"/>
    <n v="7.5"/>
    <s v="photography"/>
    <x v="20"/>
  </r>
  <r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x v="20"/>
  </r>
  <r>
    <n v="5800"/>
    <x v="0"/>
    <s v="US"/>
    <s v="USD"/>
    <n v="1485631740"/>
    <n v="1483041083"/>
    <b v="0"/>
    <n v="14"/>
    <b v="1"/>
    <s v="photography/photobooks"/>
    <n v="116"/>
    <n v="414.28571428571428"/>
    <s v="photography"/>
    <x v="20"/>
  </r>
  <r>
    <n v="1147"/>
    <x v="0"/>
    <s v="US"/>
    <s v="USD"/>
    <n v="1468536992"/>
    <n v="1463352992"/>
    <b v="0"/>
    <n v="27"/>
    <b v="1"/>
    <s v="photography/photobooks"/>
    <n v="114.7"/>
    <n v="42.481481481481481"/>
    <s v="photography"/>
    <x v="20"/>
  </r>
  <r>
    <n v="5330"/>
    <x v="0"/>
    <s v="US"/>
    <s v="USD"/>
    <n v="1427309629"/>
    <n v="1425585229"/>
    <b v="0"/>
    <n v="49"/>
    <b v="1"/>
    <s v="photography/photobooks"/>
    <n v="106.6"/>
    <n v="108.77551020408163"/>
    <s v="photography"/>
    <x v="20"/>
  </r>
  <r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x v="20"/>
  </r>
  <r>
    <n v="155"/>
    <x v="0"/>
    <s v="GB"/>
    <s v="GBP"/>
    <n v="1442065060"/>
    <n v="1437745060"/>
    <b v="0"/>
    <n v="3"/>
    <b v="1"/>
    <s v="photography/photobooks"/>
    <n v="155"/>
    <n v="51.666666666666664"/>
    <s v="photography"/>
    <x v="20"/>
  </r>
  <r>
    <n v="885"/>
    <x v="0"/>
    <s v="US"/>
    <s v="USD"/>
    <n v="1457739245"/>
    <n v="1455147245"/>
    <b v="0"/>
    <n v="25"/>
    <b v="1"/>
    <s v="photography/photobooks"/>
    <n v="885"/>
    <n v="35.4"/>
    <s v="photography"/>
    <x v="20"/>
  </r>
  <r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x v="20"/>
  </r>
  <r>
    <n v="7433.48"/>
    <x v="2"/>
    <s v="US"/>
    <s v="USD"/>
    <n v="1407972712"/>
    <n v="1405380712"/>
    <b v="1"/>
    <n v="103"/>
    <b v="0"/>
    <s v="photography/photobooks"/>
    <n v="59.467840000000002"/>
    <n v="72.16970873786407"/>
    <s v="photography"/>
    <x v="20"/>
  </r>
  <r>
    <n v="0"/>
    <x v="2"/>
    <s v="AU"/>
    <s v="AUD"/>
    <n v="1408999088"/>
    <n v="1407184688"/>
    <b v="1"/>
    <n v="0"/>
    <b v="0"/>
    <s v="photography/photobooks"/>
    <n v="0"/>
    <s v="No Backers"/>
    <s v="photography"/>
    <x v="20"/>
  </r>
  <r>
    <n v="2286"/>
    <x v="2"/>
    <s v="US"/>
    <s v="USD"/>
    <n v="1407080884"/>
    <n v="1404488884"/>
    <b v="1"/>
    <n v="39"/>
    <b v="0"/>
    <s v="photography/photobooks"/>
    <n v="45.72"/>
    <n v="58.615384615384613"/>
    <s v="photography"/>
    <x v="20"/>
  </r>
  <r>
    <n v="187"/>
    <x v="2"/>
    <s v="US"/>
    <s v="USD"/>
    <n v="1411824444"/>
    <n v="1406640444"/>
    <b v="1"/>
    <n v="15"/>
    <b v="0"/>
    <s v="photography/photobooks"/>
    <n v="3.74"/>
    <n v="12.466666666666667"/>
    <s v="photography"/>
    <x v="20"/>
  </r>
  <r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x v="20"/>
  </r>
  <r>
    <n v="13846"/>
    <x v="2"/>
    <s v="US"/>
    <s v="USD"/>
    <n v="1413312194"/>
    <n v="1410288194"/>
    <b v="1"/>
    <n v="92"/>
    <b v="0"/>
    <s v="photography/photobooks"/>
    <n v="56.514285714285712"/>
    <n v="150.5"/>
    <s v="photography"/>
    <x v="20"/>
  </r>
  <r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x v="20"/>
  </r>
  <r>
    <n v="858"/>
    <x v="2"/>
    <s v="GB"/>
    <s v="GBP"/>
    <n v="1404666836"/>
    <n v="1399482836"/>
    <b v="1"/>
    <n v="19"/>
    <b v="0"/>
    <s v="photography/photobooks"/>
    <n v="15.6"/>
    <n v="45.157894736842103"/>
    <s v="photography"/>
    <x v="20"/>
  </r>
  <r>
    <n v="1877"/>
    <x v="2"/>
    <s v="US"/>
    <s v="USD"/>
    <n v="1421691298"/>
    <n v="1417803298"/>
    <b v="1"/>
    <n v="19"/>
    <b v="0"/>
    <s v="photography/photobooks"/>
    <n v="6.2566666666666668"/>
    <n v="98.78947368421052"/>
    <s v="photography"/>
    <x v="20"/>
  </r>
  <r>
    <n v="1148"/>
    <x v="2"/>
    <s v="US"/>
    <s v="USD"/>
    <n v="1417273140"/>
    <n v="1413609292"/>
    <b v="1"/>
    <n v="13"/>
    <b v="0"/>
    <s v="photography/photobooks"/>
    <n v="45.92"/>
    <n v="88.307692307692307"/>
    <s v="photography"/>
    <x v="20"/>
  </r>
  <r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335"/>
    <x v="2"/>
    <s v="GB"/>
    <s v="GBP"/>
    <n v="1414623471"/>
    <n v="1411513071"/>
    <b v="1"/>
    <n v="4"/>
    <b v="0"/>
    <s v="photography/photobooks"/>
    <n v="6.7"/>
    <n v="83.75"/>
    <s v="photography"/>
    <x v="20"/>
  </r>
  <r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x v="20"/>
  </r>
  <r>
    <n v="995"/>
    <x v="2"/>
    <s v="US"/>
    <s v="USD"/>
    <n v="1427485395"/>
    <n v="1423600995"/>
    <b v="1"/>
    <n v="15"/>
    <b v="0"/>
    <s v="photography/photobooks"/>
    <n v="1.99"/>
    <n v="66.333333333333329"/>
    <s v="photography"/>
    <x v="20"/>
  </r>
  <r>
    <n v="3986"/>
    <x v="2"/>
    <s v="US"/>
    <s v="USD"/>
    <n v="1472834180"/>
    <n v="1470242180"/>
    <b v="1"/>
    <n v="38"/>
    <b v="0"/>
    <s v="photography/photobooks"/>
    <n v="36.236363636363635"/>
    <n v="104.89473684210526"/>
    <s v="photography"/>
    <x v="20"/>
  </r>
  <r>
    <n v="11923"/>
    <x v="2"/>
    <s v="US"/>
    <s v="USD"/>
    <n v="1467469510"/>
    <n v="1462285510"/>
    <b v="1"/>
    <n v="152"/>
    <b v="0"/>
    <s v="photography/photobooks"/>
    <n v="39.743333333333332"/>
    <n v="78.440789473684205"/>
    <s v="photography"/>
    <x v="20"/>
  </r>
  <r>
    <n v="1417"/>
    <x v="2"/>
    <s v="US"/>
    <s v="USD"/>
    <n v="1473950945"/>
    <n v="1471272545"/>
    <b v="1"/>
    <n v="24"/>
    <b v="0"/>
    <s v="photography/photobooks"/>
    <n v="25.763636363636362"/>
    <n v="59.041666666666664"/>
    <s v="photography"/>
    <x v="20"/>
  </r>
  <r>
    <n v="5422"/>
    <x v="2"/>
    <s v="US"/>
    <s v="USD"/>
    <n v="1456062489"/>
    <n v="1453211289"/>
    <b v="1"/>
    <n v="76"/>
    <b v="0"/>
    <s v="photography/photobooks"/>
    <n v="15.491428571428571"/>
    <n v="71.34210526315789"/>
    <s v="photography"/>
    <x v="20"/>
  </r>
  <r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1988"/>
    <x v="2"/>
    <s v="US"/>
    <s v="USD"/>
    <n v="1422674700"/>
    <n v="1419954240"/>
    <b v="1"/>
    <n v="33"/>
    <b v="0"/>
    <s v="photography/photobooks"/>
    <n v="39.76"/>
    <n v="60.242424242424242"/>
    <s v="photography"/>
    <x v="20"/>
  </r>
  <r>
    <n v="4853"/>
    <x v="2"/>
    <s v="US"/>
    <s v="USD"/>
    <n v="1413417600"/>
    <n v="1410750855"/>
    <b v="1"/>
    <n v="108"/>
    <b v="0"/>
    <s v="photography/photobooks"/>
    <n v="20.220833333333335"/>
    <n v="44.935185185185183"/>
    <s v="photography"/>
    <x v="20"/>
  </r>
  <r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533"/>
    <x v="2"/>
    <s v="US"/>
    <s v="USD"/>
    <n v="1428158637"/>
    <n v="1425570237"/>
    <b v="1"/>
    <n v="24"/>
    <b v="0"/>
    <s v="photography/photobooks"/>
    <n v="15.33"/>
    <n v="63.875"/>
    <s v="photography"/>
    <x v="20"/>
  </r>
  <r>
    <n v="76"/>
    <x v="2"/>
    <s v="GB"/>
    <s v="GBP"/>
    <n v="1414795542"/>
    <n v="1412203542"/>
    <b v="1"/>
    <n v="4"/>
    <b v="0"/>
    <s v="photography/photobooks"/>
    <n v="1.3818181818181818"/>
    <n v="19"/>
    <s v="photography"/>
    <x v="20"/>
  </r>
  <r>
    <n v="40"/>
    <x v="2"/>
    <s v="US"/>
    <s v="USD"/>
    <n v="1421042403"/>
    <n v="1415858403"/>
    <b v="1"/>
    <n v="4"/>
    <b v="0"/>
    <s v="photography/photobooks"/>
    <n v="0.5"/>
    <n v="10"/>
    <s v="photography"/>
    <x v="20"/>
  </r>
  <r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x v="20"/>
  </r>
  <r>
    <n v="107"/>
    <x v="2"/>
    <s v="GB"/>
    <s v="GBP"/>
    <n v="1422553565"/>
    <n v="1417369565"/>
    <b v="1"/>
    <n v="4"/>
    <b v="0"/>
    <s v="photography/photobooks"/>
    <n v="3.5666666666666669"/>
    <n v="26.75"/>
    <s v="photography"/>
    <x v="20"/>
  </r>
  <r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40"/>
    <x v="2"/>
    <s v="AU"/>
    <s v="AUD"/>
    <n v="1417127040"/>
    <n v="1414531440"/>
    <b v="1"/>
    <n v="2"/>
    <b v="0"/>
    <s v="photography/photobooks"/>
    <n v="1.3333333333333333"/>
    <n v="20"/>
    <s v="photography"/>
    <x v="20"/>
  </r>
  <r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x v="20"/>
  </r>
  <r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x v="20"/>
  </r>
  <r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x v="20"/>
  </r>
  <r>
    <n v="6755"/>
    <x v="2"/>
    <s v="US"/>
    <s v="USD"/>
    <n v="1481809189"/>
    <n v="1479217189"/>
    <b v="1"/>
    <n v="140"/>
    <b v="0"/>
    <s v="photography/photobooks"/>
    <n v="67.55"/>
    <n v="48.25"/>
    <s v="photography"/>
    <x v="20"/>
  </r>
  <r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x v="20"/>
  </r>
  <r>
    <n v="69.83"/>
    <x v="2"/>
    <s v="GB"/>
    <s v="GBP"/>
    <n v="1415740408"/>
    <n v="1414008808"/>
    <b v="1"/>
    <n v="6"/>
    <b v="0"/>
    <s v="photography/photobooks"/>
    <n v="1.7457499999999999"/>
    <n v="11.638333333333334"/>
    <s v="photography"/>
    <x v="20"/>
  </r>
  <r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x v="20"/>
  </r>
  <r>
    <n v="2355"/>
    <x v="2"/>
    <s v="GB"/>
    <s v="GBP"/>
    <n v="1450181400"/>
    <n v="1447429868"/>
    <b v="1"/>
    <n v="37"/>
    <b v="0"/>
    <s v="photography/photobooks"/>
    <n v="13.852941176470589"/>
    <n v="63.648648648648646"/>
    <s v="photography"/>
    <x v="20"/>
  </r>
  <r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x v="20"/>
  </r>
  <r>
    <n v="5390"/>
    <x v="2"/>
    <s v="US"/>
    <s v="USD"/>
    <n v="1423878182"/>
    <n v="1421199782"/>
    <b v="1"/>
    <n v="75"/>
    <b v="0"/>
    <s v="photography/photobooks"/>
    <n v="30.8"/>
    <n v="71.86666666666666"/>
    <s v="photography"/>
    <x v="20"/>
  </r>
  <r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x v="20"/>
  </r>
  <r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591"/>
    <x v="2"/>
    <s v="GB"/>
    <s v="GBP"/>
    <n v="1412090349"/>
    <n v="1409066349"/>
    <b v="1"/>
    <n v="8"/>
    <b v="0"/>
    <s v="photography/photobooks"/>
    <n v="2.9550000000000001"/>
    <n v="73.875"/>
    <s v="photography"/>
    <x v="20"/>
  </r>
  <r>
    <n v="553"/>
    <x v="2"/>
    <s v="US"/>
    <s v="USD"/>
    <n v="1411868313"/>
    <n v="1409276313"/>
    <b v="1"/>
    <n v="8"/>
    <b v="0"/>
    <s v="photography/photobooks"/>
    <n v="11.06"/>
    <n v="69.125"/>
    <s v="photography"/>
    <x v="20"/>
  </r>
  <r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x v="20"/>
  </r>
  <r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x v="20"/>
  </r>
  <r>
    <n v="15"/>
    <x v="2"/>
    <s v="US"/>
    <s v="USD"/>
    <n v="1408657826"/>
    <n v="1407621026"/>
    <b v="0"/>
    <n v="2"/>
    <b v="0"/>
    <s v="photography/photobooks"/>
    <n v="3.3333333333333335"/>
    <n v="7.5"/>
    <s v="photography"/>
    <x v="20"/>
  </r>
  <r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865"/>
    <x v="2"/>
    <s v="GB"/>
    <s v="GBP"/>
    <n v="1467531536"/>
    <n v="1464939536"/>
    <b v="0"/>
    <n v="23"/>
    <b v="0"/>
    <s v="photography/photobooks"/>
    <n v="13.307692307692308"/>
    <n v="37.608695652173914"/>
    <s v="photography"/>
    <x v="20"/>
  </r>
  <r>
    <n v="0"/>
    <x v="2"/>
    <s v="GB"/>
    <s v="GBP"/>
    <n v="1407532812"/>
    <n v="1404940812"/>
    <b v="0"/>
    <n v="0"/>
    <b v="0"/>
    <s v="photography/photobooks"/>
    <n v="0"/>
    <s v="No Backers"/>
    <s v="photography"/>
    <x v="20"/>
  </r>
  <r>
    <n v="5902"/>
    <x v="2"/>
    <s v="GB"/>
    <s v="GBP"/>
    <n v="1425108736"/>
    <n v="1422516736"/>
    <b v="0"/>
    <n v="140"/>
    <b v="0"/>
    <s v="photography/photobooks"/>
    <n v="49.18333333333333"/>
    <n v="42.157142857142858"/>
    <s v="photography"/>
    <x v="20"/>
  </r>
  <r>
    <n v="0"/>
    <x v="2"/>
    <s v="US"/>
    <s v="USD"/>
    <n v="1435787137"/>
    <n v="1434577537"/>
    <b v="0"/>
    <n v="0"/>
    <b v="0"/>
    <s v="photography/photobooks"/>
    <n v="0"/>
    <s v="No Backers"/>
    <s v="photography"/>
    <x v="20"/>
  </r>
  <r>
    <n v="509"/>
    <x v="2"/>
    <s v="CH"/>
    <s v="CHF"/>
    <n v="1469473200"/>
    <n v="1467061303"/>
    <b v="0"/>
    <n v="6"/>
    <b v="0"/>
    <s v="photography/photobooks"/>
    <n v="2.036"/>
    <n v="84.833333333333329"/>
    <s v="photography"/>
    <x v="20"/>
  </r>
  <r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x v="20"/>
  </r>
  <r>
    <n v="0"/>
    <x v="2"/>
    <s v="US"/>
    <s v="USD"/>
    <n v="1428035850"/>
    <n v="1425447450"/>
    <b v="0"/>
    <n v="0"/>
    <b v="0"/>
    <s v="photography/photobooks"/>
    <n v="0"/>
    <s v="No Backers"/>
    <s v="photography"/>
    <x v="20"/>
  </r>
  <r>
    <n v="25"/>
    <x v="2"/>
    <s v="US"/>
    <s v="USD"/>
    <n v="1406743396"/>
    <n v="1404151396"/>
    <b v="0"/>
    <n v="4"/>
    <b v="0"/>
    <s v="photography/photobooks"/>
    <n v="2.0833333333333335"/>
    <n v="6.25"/>
    <s v="photography"/>
    <x v="20"/>
  </r>
  <r>
    <n v="1707"/>
    <x v="2"/>
    <s v="US"/>
    <s v="USD"/>
    <n v="1427850090"/>
    <n v="1425261690"/>
    <b v="0"/>
    <n v="8"/>
    <b v="0"/>
    <s v="photography/photobooks"/>
    <n v="6.5653846153846152"/>
    <n v="213.375"/>
    <s v="photography"/>
    <x v="20"/>
  </r>
  <r>
    <n v="3372.25"/>
    <x v="0"/>
    <s v="US"/>
    <s v="USD"/>
    <n v="1330760367"/>
    <n v="1326872367"/>
    <b v="0"/>
    <n v="57"/>
    <b v="1"/>
    <s v="music/rock"/>
    <n v="134.88999999999999"/>
    <n v="59.162280701754383"/>
    <s v="music"/>
    <x v="11"/>
  </r>
  <r>
    <n v="300"/>
    <x v="0"/>
    <s v="CA"/>
    <s v="CAD"/>
    <n v="1391194860"/>
    <n v="1388084862"/>
    <b v="0"/>
    <n v="11"/>
    <b v="1"/>
    <s v="music/rock"/>
    <n v="100"/>
    <n v="27.272727272727273"/>
    <s v="music"/>
    <x v="11"/>
  </r>
  <r>
    <n v="811"/>
    <x v="0"/>
    <s v="US"/>
    <s v="USD"/>
    <n v="1351095976"/>
    <n v="1348503976"/>
    <b v="0"/>
    <n v="33"/>
    <b v="1"/>
    <s v="music/rock"/>
    <n v="115.85714285714286"/>
    <n v="24.575757575757574"/>
    <s v="music"/>
    <x v="11"/>
  </r>
  <r>
    <n v="3002"/>
    <x v="0"/>
    <s v="US"/>
    <s v="USD"/>
    <n v="1389146880"/>
    <n v="1387403967"/>
    <b v="0"/>
    <n v="40"/>
    <b v="1"/>
    <s v="music/rock"/>
    <n v="100.06666666666666"/>
    <n v="75.05"/>
    <s v="music"/>
    <x v="11"/>
  </r>
  <r>
    <n v="2101"/>
    <x v="0"/>
    <s v="US"/>
    <s v="USD"/>
    <n v="1373572903"/>
    <n v="1371585703"/>
    <b v="0"/>
    <n v="50"/>
    <b v="1"/>
    <s v="music/rock"/>
    <n v="105.05"/>
    <n v="42.02"/>
    <s v="music"/>
    <x v="11"/>
  </r>
  <r>
    <n v="2020"/>
    <x v="0"/>
    <s v="US"/>
    <s v="USD"/>
    <n v="1392675017"/>
    <n v="1390083017"/>
    <b v="0"/>
    <n v="38"/>
    <b v="1"/>
    <s v="music/rock"/>
    <n v="101"/>
    <n v="53.157894736842103"/>
    <s v="music"/>
    <x v="11"/>
  </r>
  <r>
    <n v="8053"/>
    <x v="0"/>
    <s v="US"/>
    <s v="USD"/>
    <n v="1299138561"/>
    <n v="1294818561"/>
    <b v="0"/>
    <n v="96"/>
    <b v="1"/>
    <s v="music/rock"/>
    <n v="100.66249999999999"/>
    <n v="83.885416666666671"/>
    <s v="music"/>
    <x v="11"/>
  </r>
  <r>
    <n v="20032"/>
    <x v="0"/>
    <s v="US"/>
    <s v="USD"/>
    <n v="1399672800"/>
    <n v="1396906530"/>
    <b v="0"/>
    <n v="48"/>
    <b v="1"/>
    <s v="music/rock"/>
    <n v="100.16"/>
    <n v="417.33333333333331"/>
    <s v="music"/>
    <x v="11"/>
  </r>
  <r>
    <n v="2500.25"/>
    <x v="0"/>
    <s v="US"/>
    <s v="USD"/>
    <n v="1295647200"/>
    <n v="1291428371"/>
    <b v="0"/>
    <n v="33"/>
    <b v="1"/>
    <s v="music/rock"/>
    <n v="166.68333333333334"/>
    <n v="75.765151515151516"/>
    <s v="music"/>
    <x v="11"/>
  </r>
  <r>
    <n v="15230"/>
    <x v="0"/>
    <s v="US"/>
    <s v="USD"/>
    <n v="1393259107"/>
    <n v="1390667107"/>
    <b v="0"/>
    <n v="226"/>
    <b v="1"/>
    <s v="music/rock"/>
    <n v="101.53333333333333"/>
    <n v="67.389380530973455"/>
    <s v="music"/>
    <x v="11"/>
  </r>
  <r>
    <n v="1030"/>
    <x v="0"/>
    <s v="US"/>
    <s v="USD"/>
    <n v="1336866863"/>
    <n v="1335570863"/>
    <b v="0"/>
    <n v="14"/>
    <b v="1"/>
    <s v="music/rock"/>
    <n v="103"/>
    <n v="73.571428571428569"/>
    <s v="music"/>
    <x v="11"/>
  </r>
  <r>
    <n v="500"/>
    <x v="0"/>
    <s v="US"/>
    <s v="USD"/>
    <n v="1299243427"/>
    <n v="1296651427"/>
    <b v="0"/>
    <n v="20"/>
    <b v="1"/>
    <s v="music/rock"/>
    <n v="142.85714285714286"/>
    <n v="25"/>
    <s v="music"/>
    <x v="11"/>
  </r>
  <r>
    <n v="1050"/>
    <x v="0"/>
    <s v="US"/>
    <s v="USD"/>
    <n v="1362211140"/>
    <n v="1359421403"/>
    <b v="0"/>
    <n v="25"/>
    <b v="1"/>
    <s v="music/rock"/>
    <n v="262.5"/>
    <n v="42"/>
    <s v="music"/>
    <x v="11"/>
  </r>
  <r>
    <n v="11805"/>
    <x v="0"/>
    <s v="US"/>
    <s v="USD"/>
    <n v="1422140895"/>
    <n v="1418684895"/>
    <b v="0"/>
    <n v="90"/>
    <b v="1"/>
    <s v="music/rock"/>
    <n v="118.05"/>
    <n v="131.16666666666666"/>
    <s v="music"/>
    <x v="11"/>
  </r>
  <r>
    <n v="520"/>
    <x v="0"/>
    <s v="GB"/>
    <s v="GBP"/>
    <n v="1459439471"/>
    <n v="1456851071"/>
    <b v="0"/>
    <n v="11"/>
    <b v="1"/>
    <s v="music/rock"/>
    <n v="104"/>
    <n v="47.272727272727273"/>
    <s v="music"/>
    <x v="11"/>
  </r>
  <r>
    <n v="10017"/>
    <x v="0"/>
    <s v="US"/>
    <s v="USD"/>
    <n v="1361129129"/>
    <n v="1359660329"/>
    <b v="0"/>
    <n v="55"/>
    <b v="1"/>
    <s v="music/rock"/>
    <n v="200.34"/>
    <n v="182.12727272727273"/>
    <s v="music"/>
    <x v="11"/>
  </r>
  <r>
    <n v="1841"/>
    <x v="0"/>
    <s v="US"/>
    <s v="USD"/>
    <n v="1332029335"/>
    <n v="1326848935"/>
    <b v="0"/>
    <n v="30"/>
    <b v="1"/>
    <s v="music/rock"/>
    <n v="306.83333333333331"/>
    <n v="61.366666666666667"/>
    <s v="music"/>
    <x v="11"/>
  </r>
  <r>
    <n v="1001.49"/>
    <x v="0"/>
    <s v="US"/>
    <s v="USD"/>
    <n v="1317438000"/>
    <n v="1314989557"/>
    <b v="0"/>
    <n v="28"/>
    <b v="1"/>
    <s v="music/rock"/>
    <n v="100.149"/>
    <n v="35.767499999999998"/>
    <s v="music"/>
    <x v="11"/>
  </r>
  <r>
    <n v="2053"/>
    <x v="0"/>
    <s v="US"/>
    <s v="USD"/>
    <n v="1475342382"/>
    <n v="1472750382"/>
    <b v="0"/>
    <n v="45"/>
    <b v="1"/>
    <s v="music/rock"/>
    <n v="205.3"/>
    <n v="45.62222222222222"/>
    <s v="music"/>
    <x v="11"/>
  </r>
  <r>
    <n v="980"/>
    <x v="0"/>
    <s v="US"/>
    <s v="USD"/>
    <n v="1367902740"/>
    <n v="1366251510"/>
    <b v="0"/>
    <n v="13"/>
    <b v="1"/>
    <s v="music/rock"/>
    <n v="108.88888888888889"/>
    <n v="75.384615384615387"/>
    <s v="music"/>
    <x v="11"/>
  </r>
  <r>
    <n v="2035"/>
    <x v="0"/>
    <s v="US"/>
    <s v="USD"/>
    <n v="1400561940"/>
    <n v="1397679445"/>
    <b v="0"/>
    <n v="40"/>
    <b v="1"/>
    <s v="music/rock"/>
    <n v="101.75"/>
    <n v="50.875"/>
    <s v="music"/>
    <x v="11"/>
  </r>
  <r>
    <n v="2505"/>
    <x v="0"/>
    <s v="US"/>
    <s v="USD"/>
    <n v="1425275940"/>
    <n v="1422371381"/>
    <b v="0"/>
    <n v="21"/>
    <b v="1"/>
    <s v="music/rock"/>
    <n v="125.25"/>
    <n v="119.28571428571429"/>
    <s v="music"/>
    <x v="11"/>
  </r>
  <r>
    <n v="12400.61"/>
    <x v="0"/>
    <s v="US"/>
    <s v="USD"/>
    <n v="1298245954"/>
    <n v="1295653954"/>
    <b v="0"/>
    <n v="134"/>
    <b v="1"/>
    <s v="music/rock"/>
    <n v="124.0061"/>
    <n v="92.541865671641801"/>
    <s v="music"/>
    <x v="11"/>
  </r>
  <r>
    <n v="1521"/>
    <x v="0"/>
    <s v="US"/>
    <s v="USD"/>
    <n v="1307761200"/>
    <n v="1304464914"/>
    <b v="0"/>
    <n v="20"/>
    <b v="1"/>
    <s v="music/rock"/>
    <n v="101.4"/>
    <n v="76.05"/>
    <s v="music"/>
    <x v="11"/>
  </r>
  <r>
    <n v="1000"/>
    <x v="0"/>
    <s v="US"/>
    <s v="USD"/>
    <n v="1466139300"/>
    <n v="1464854398"/>
    <b v="0"/>
    <n v="19"/>
    <b v="1"/>
    <s v="music/rock"/>
    <n v="100"/>
    <n v="52.631578947368418"/>
    <s v="music"/>
    <x v="11"/>
  </r>
  <r>
    <n v="20689"/>
    <x v="0"/>
    <s v="US"/>
    <s v="USD"/>
    <n v="1355585777"/>
    <n v="1352993777"/>
    <b v="0"/>
    <n v="209"/>
    <b v="1"/>
    <s v="music/rock"/>
    <n v="137.92666666666668"/>
    <n v="98.990430622009569"/>
    <s v="music"/>
    <x v="11"/>
  </r>
  <r>
    <n v="3022"/>
    <x v="0"/>
    <s v="US"/>
    <s v="USD"/>
    <n v="1429594832"/>
    <n v="1427780432"/>
    <b v="0"/>
    <n v="38"/>
    <b v="1"/>
    <s v="music/rock"/>
    <n v="120.88"/>
    <n v="79.526315789473685"/>
    <s v="music"/>
    <x v="11"/>
  </r>
  <r>
    <n v="3221"/>
    <x v="0"/>
    <s v="US"/>
    <s v="USD"/>
    <n v="1312095540"/>
    <n v="1306608888"/>
    <b v="0"/>
    <n v="24"/>
    <b v="1"/>
    <s v="music/rock"/>
    <n v="107.36666666666666"/>
    <n v="134.20833333333334"/>
    <s v="music"/>
    <x v="11"/>
  </r>
  <r>
    <n v="301"/>
    <x v="0"/>
    <s v="US"/>
    <s v="USD"/>
    <n v="1350505059"/>
    <n v="1347913059"/>
    <b v="0"/>
    <n v="8"/>
    <b v="1"/>
    <s v="music/rock"/>
    <n v="100.33333333333333"/>
    <n v="37.625"/>
    <s v="music"/>
    <x v="11"/>
  </r>
  <r>
    <n v="9137"/>
    <x v="0"/>
    <s v="US"/>
    <s v="USD"/>
    <n v="1405033300"/>
    <n v="1402441300"/>
    <b v="0"/>
    <n v="179"/>
    <b v="1"/>
    <s v="music/rock"/>
    <n v="101.52222222222223"/>
    <n v="51.044692737430168"/>
    <s v="music"/>
    <x v="11"/>
  </r>
  <r>
    <n v="1301"/>
    <x v="0"/>
    <s v="US"/>
    <s v="USD"/>
    <n v="1406509200"/>
    <n v="1404769538"/>
    <b v="0"/>
    <n v="26"/>
    <b v="1"/>
    <s v="music/rock"/>
    <n v="100.07692307692308"/>
    <n v="50.03846153846154"/>
    <s v="music"/>
    <x v="11"/>
  </r>
  <r>
    <n v="17545"/>
    <x v="0"/>
    <s v="US"/>
    <s v="USD"/>
    <n v="1429920000"/>
    <n v="1426703452"/>
    <b v="0"/>
    <n v="131"/>
    <b v="1"/>
    <s v="music/rock"/>
    <n v="116.96666666666667"/>
    <n v="133.93129770992365"/>
    <s v="music"/>
    <x v="11"/>
  </r>
  <r>
    <n v="815"/>
    <x v="0"/>
    <s v="US"/>
    <s v="USD"/>
    <n v="1352860017"/>
    <n v="1348536417"/>
    <b v="0"/>
    <n v="14"/>
    <b v="1"/>
    <s v="music/rock"/>
    <n v="101.875"/>
    <n v="58.214285714285715"/>
    <s v="music"/>
    <x v="11"/>
  </r>
  <r>
    <n v="15318.55"/>
    <x v="0"/>
    <s v="US"/>
    <s v="USD"/>
    <n v="1369355437"/>
    <n v="1366763437"/>
    <b v="0"/>
    <n v="174"/>
    <b v="1"/>
    <s v="music/rock"/>
    <n v="102.12366666666667"/>
    <n v="88.037643678160919"/>
    <s v="music"/>
    <x v="11"/>
  </r>
  <r>
    <n v="13480.16"/>
    <x v="0"/>
    <s v="CA"/>
    <s v="CAD"/>
    <n v="1389012940"/>
    <n v="1385124940"/>
    <b v="0"/>
    <n v="191"/>
    <b v="1"/>
    <s v="music/rock"/>
    <n v="154.05897142857143"/>
    <n v="70.576753926701571"/>
    <s v="music"/>
    <x v="11"/>
  </r>
  <r>
    <n v="2025"/>
    <x v="0"/>
    <s v="US"/>
    <s v="USD"/>
    <n v="1405715472"/>
    <n v="1403901072"/>
    <b v="0"/>
    <n v="38"/>
    <b v="1"/>
    <s v="music/rock"/>
    <n v="101.25"/>
    <n v="53.289473684210527"/>
    <s v="music"/>
    <x v="11"/>
  </r>
  <r>
    <n v="3000"/>
    <x v="0"/>
    <s v="US"/>
    <s v="USD"/>
    <n v="1410546413"/>
    <n v="1407954413"/>
    <b v="0"/>
    <n v="22"/>
    <b v="1"/>
    <s v="music/rock"/>
    <n v="100"/>
    <n v="136.36363636363637"/>
    <s v="music"/>
    <x v="11"/>
  </r>
  <r>
    <n v="6041.55"/>
    <x v="0"/>
    <s v="US"/>
    <s v="USD"/>
    <n v="1324014521"/>
    <n v="1318826921"/>
    <b v="0"/>
    <n v="149"/>
    <b v="1"/>
    <s v="music/rock"/>
    <n v="108.74800874800874"/>
    <n v="40.547315436241611"/>
    <s v="music"/>
    <x v="11"/>
  </r>
  <r>
    <n v="3955"/>
    <x v="0"/>
    <s v="US"/>
    <s v="USD"/>
    <n v="1316716129"/>
    <n v="1314124129"/>
    <b v="0"/>
    <n v="56"/>
    <b v="1"/>
    <s v="music/rock"/>
    <n v="131.83333333333334"/>
    <n v="70.625"/>
    <s v="music"/>
    <x v="11"/>
  </r>
  <r>
    <n v="1001"/>
    <x v="0"/>
    <s v="US"/>
    <s v="USD"/>
    <n v="1391706084"/>
    <n v="1389891684"/>
    <b v="0"/>
    <n v="19"/>
    <b v="1"/>
    <s v="music/rock"/>
    <n v="133.46666666666667"/>
    <n v="52.684210526315788"/>
    <s v="music"/>
    <x v="11"/>
  </r>
  <r>
    <n v="0"/>
    <x v="2"/>
    <s v="GB"/>
    <s v="GBP"/>
    <n v="1422256341"/>
    <n v="1419664341"/>
    <b v="0"/>
    <n v="0"/>
    <b v="0"/>
    <s v="games/mobile games"/>
    <n v="0"/>
    <s v="No Backers"/>
    <s v="games"/>
    <x v="18"/>
  </r>
  <r>
    <n v="1455"/>
    <x v="2"/>
    <s v="US"/>
    <s v="USD"/>
    <n v="1488958200"/>
    <n v="1484912974"/>
    <b v="0"/>
    <n v="16"/>
    <b v="0"/>
    <s v="games/mobile games"/>
    <n v="8.0833333333333339"/>
    <n v="90.9375"/>
    <s v="games"/>
    <x v="18"/>
  </r>
  <r>
    <n v="10"/>
    <x v="2"/>
    <s v="US"/>
    <s v="USD"/>
    <n v="1402600085"/>
    <n v="1400008085"/>
    <b v="0"/>
    <n v="2"/>
    <b v="0"/>
    <s v="games/mobile games"/>
    <n v="0.4"/>
    <n v="5"/>
    <s v="games"/>
    <x v="18"/>
  </r>
  <r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x v="18"/>
  </r>
  <r>
    <n v="4"/>
    <x v="2"/>
    <s v="GB"/>
    <s v="GBP"/>
    <n v="1478425747"/>
    <n v="1475398147"/>
    <b v="0"/>
    <n v="2"/>
    <b v="0"/>
    <s v="games/mobile games"/>
    <n v="3.6363636363636364E-3"/>
    <n v="2"/>
    <s v="games"/>
    <x v="18"/>
  </r>
  <r>
    <n v="125"/>
    <x v="2"/>
    <s v="US"/>
    <s v="USD"/>
    <n v="1488340800"/>
    <n v="1483768497"/>
    <b v="0"/>
    <n v="2"/>
    <b v="0"/>
    <s v="games/mobile games"/>
    <n v="0.5"/>
    <n v="62.5"/>
    <s v="games"/>
    <x v="18"/>
  </r>
  <r>
    <n v="10"/>
    <x v="2"/>
    <s v="US"/>
    <s v="USD"/>
    <n v="1478383912"/>
    <n v="1475791912"/>
    <b v="0"/>
    <n v="1"/>
    <b v="0"/>
    <s v="games/mobile games"/>
    <n v="0.05"/>
    <n v="10"/>
    <s v="games"/>
    <x v="18"/>
  </r>
  <r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x v="18"/>
  </r>
  <r>
    <n v="0"/>
    <x v="2"/>
    <s v="US"/>
    <s v="USD"/>
    <n v="1483488249"/>
    <n v="1480896249"/>
    <b v="0"/>
    <n v="0"/>
    <b v="0"/>
    <s v="games/mobile games"/>
    <n v="0"/>
    <s v="No Backers"/>
    <s v="games"/>
    <x v="18"/>
  </r>
  <r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x v="18"/>
  </r>
  <r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x v="18"/>
  </r>
  <r>
    <n v="212"/>
    <x v="2"/>
    <s v="US"/>
    <s v="USD"/>
    <n v="1435633602"/>
    <n v="1433041602"/>
    <b v="0"/>
    <n v="13"/>
    <b v="0"/>
    <s v="games/mobile games"/>
    <n v="1.06"/>
    <n v="16.307692307692307"/>
    <s v="games"/>
    <x v="18"/>
  </r>
  <r>
    <n v="36"/>
    <x v="2"/>
    <s v="CA"/>
    <s v="CAD"/>
    <n v="1436373900"/>
    <n v="1433861210"/>
    <b v="0"/>
    <n v="2"/>
    <b v="0"/>
    <s v="games/mobile games"/>
    <n v="0.45"/>
    <n v="18"/>
    <s v="games"/>
    <x v="18"/>
  </r>
  <r>
    <n v="26"/>
    <x v="2"/>
    <s v="US"/>
    <s v="USD"/>
    <n v="1467155733"/>
    <n v="1465427733"/>
    <b v="0"/>
    <n v="2"/>
    <b v="0"/>
    <s v="games/mobile games"/>
    <n v="1.6250000000000001E-2"/>
    <n v="13"/>
    <s v="games"/>
    <x v="18"/>
  </r>
  <r>
    <n v="51"/>
    <x v="2"/>
    <s v="US"/>
    <s v="USD"/>
    <n v="1470519308"/>
    <n v="1465335308"/>
    <b v="0"/>
    <n v="3"/>
    <b v="0"/>
    <s v="games/mobile games"/>
    <n v="0.51"/>
    <n v="17"/>
    <s v="games"/>
    <x v="18"/>
  </r>
  <r>
    <n v="0"/>
    <x v="2"/>
    <s v="AU"/>
    <s v="AUD"/>
    <n v="1402901405"/>
    <n v="1400309405"/>
    <b v="0"/>
    <n v="0"/>
    <b v="0"/>
    <s v="games/mobile games"/>
    <n v="0"/>
    <s v="No Backers"/>
    <s v="games"/>
    <x v="18"/>
  </r>
  <r>
    <n v="0"/>
    <x v="2"/>
    <s v="US"/>
    <s v="USD"/>
    <n v="1425170525"/>
    <n v="1422664925"/>
    <b v="0"/>
    <n v="0"/>
    <b v="0"/>
    <s v="games/mobile games"/>
    <n v="0"/>
    <s v="No Backers"/>
    <s v="games"/>
    <x v="18"/>
  </r>
  <r>
    <n v="0"/>
    <x v="2"/>
    <s v="AU"/>
    <s v="AUD"/>
    <n v="1402618355"/>
    <n v="1400026355"/>
    <b v="0"/>
    <n v="0"/>
    <b v="0"/>
    <s v="games/mobile games"/>
    <n v="0"/>
    <s v="No Backers"/>
    <s v="games"/>
    <x v="18"/>
  </r>
  <r>
    <n v="6"/>
    <x v="2"/>
    <s v="ES"/>
    <s v="EUR"/>
    <n v="1457966129"/>
    <n v="1455377729"/>
    <b v="0"/>
    <n v="2"/>
    <b v="0"/>
    <s v="games/mobile games"/>
    <n v="0.12"/>
    <n v="3"/>
    <s v="games"/>
    <x v="18"/>
  </r>
  <r>
    <n v="1004"/>
    <x v="2"/>
    <s v="GB"/>
    <s v="GBP"/>
    <n v="1459341380"/>
    <n v="1456839380"/>
    <b v="0"/>
    <n v="24"/>
    <b v="0"/>
    <s v="games/mobile games"/>
    <n v="20.079999999999998"/>
    <n v="41.833333333333336"/>
    <s v="games"/>
    <x v="18"/>
  </r>
  <r>
    <n v="3453.69"/>
    <x v="0"/>
    <s v="US"/>
    <s v="USD"/>
    <n v="1425955189"/>
    <n v="1423366789"/>
    <b v="0"/>
    <n v="70"/>
    <b v="1"/>
    <s v="music/indie rock"/>
    <n v="172.68450000000001"/>
    <n v="49.338428571428572"/>
    <s v="music"/>
    <x v="14"/>
  </r>
  <r>
    <n v="3380"/>
    <x v="0"/>
    <s v="US"/>
    <s v="USD"/>
    <n v="1341964080"/>
    <n v="1339109212"/>
    <b v="0"/>
    <n v="81"/>
    <b v="1"/>
    <s v="music/indie rock"/>
    <n v="100.8955223880597"/>
    <n v="41.728395061728392"/>
    <s v="music"/>
    <x v="14"/>
  </r>
  <r>
    <n v="1047"/>
    <x v="0"/>
    <s v="US"/>
    <s v="USD"/>
    <n v="1333921508"/>
    <n v="1331333108"/>
    <b v="0"/>
    <n v="32"/>
    <b v="1"/>
    <s v="music/indie rock"/>
    <n v="104.8048048048048"/>
    <n v="32.71875"/>
    <s v="music"/>
    <x v="14"/>
  </r>
  <r>
    <n v="1351"/>
    <x v="0"/>
    <s v="US"/>
    <s v="USD"/>
    <n v="1354017600"/>
    <n v="1350967535"/>
    <b v="0"/>
    <n v="26"/>
    <b v="1"/>
    <s v="music/indie rock"/>
    <n v="135.1"/>
    <n v="51.96153846153846"/>
    <s v="music"/>
    <x v="14"/>
  </r>
  <r>
    <n v="5322"/>
    <x v="0"/>
    <s v="US"/>
    <s v="USD"/>
    <n v="1344636000"/>
    <n v="1341800110"/>
    <b v="0"/>
    <n v="105"/>
    <b v="1"/>
    <s v="music/indie rock"/>
    <n v="116.32786885245902"/>
    <n v="50.685714285714283"/>
    <s v="music"/>
    <x v="14"/>
  </r>
  <r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x v="14"/>
  </r>
  <r>
    <n v="3335"/>
    <x v="0"/>
    <s v="ES"/>
    <s v="EUR"/>
    <n v="1449178200"/>
    <n v="1447614732"/>
    <b v="0"/>
    <n v="8"/>
    <b v="1"/>
    <s v="music/indie rock"/>
    <n v="111.16666666666667"/>
    <n v="416.875"/>
    <s v="music"/>
    <x v="14"/>
  </r>
  <r>
    <n v="4152"/>
    <x v="0"/>
    <s v="US"/>
    <s v="USD"/>
    <n v="1275368340"/>
    <n v="1272692732"/>
    <b v="0"/>
    <n v="89"/>
    <b v="1"/>
    <s v="music/indie rock"/>
    <n v="166.08"/>
    <n v="46.651685393258425"/>
    <s v="music"/>
    <x v="14"/>
  </r>
  <r>
    <n v="2132"/>
    <x v="0"/>
    <s v="US"/>
    <s v="USD"/>
    <n v="1363024946"/>
    <n v="1359140546"/>
    <b v="0"/>
    <n v="44"/>
    <b v="1"/>
    <s v="music/indie rock"/>
    <n v="106.6"/>
    <n v="48.454545454545453"/>
    <s v="music"/>
    <x v="14"/>
  </r>
  <r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x v="14"/>
  </r>
  <r>
    <n v="10555"/>
    <x v="0"/>
    <s v="US"/>
    <s v="USD"/>
    <n v="1279778400"/>
    <n v="1275851354"/>
    <b v="0"/>
    <n v="120"/>
    <b v="1"/>
    <s v="music/indie rock"/>
    <n v="105.55"/>
    <n v="87.958333333333329"/>
    <s v="music"/>
    <x v="14"/>
  </r>
  <r>
    <n v="683"/>
    <x v="0"/>
    <s v="US"/>
    <s v="USD"/>
    <n v="1307459881"/>
    <n v="1304867881"/>
    <b v="0"/>
    <n v="26"/>
    <b v="1"/>
    <s v="music/indie rock"/>
    <n v="136.6"/>
    <n v="26.26923076923077"/>
    <s v="music"/>
    <x v="14"/>
  </r>
  <r>
    <n v="2600"/>
    <x v="0"/>
    <s v="US"/>
    <s v="USD"/>
    <n v="1302926340"/>
    <n v="1301524585"/>
    <b v="0"/>
    <n v="45"/>
    <b v="1"/>
    <s v="music/indie rock"/>
    <n v="104"/>
    <n v="57.777777777777779"/>
    <s v="music"/>
    <x v="14"/>
  </r>
  <r>
    <n v="1145"/>
    <x v="0"/>
    <s v="US"/>
    <s v="USD"/>
    <n v="1329082983"/>
    <n v="1326404583"/>
    <b v="0"/>
    <n v="20"/>
    <b v="1"/>
    <s v="music/indie rock"/>
    <n v="114.5"/>
    <n v="57.25"/>
    <s v="music"/>
    <x v="14"/>
  </r>
  <r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x v="14"/>
  </r>
  <r>
    <n v="559"/>
    <x v="0"/>
    <s v="US"/>
    <s v="USD"/>
    <n v="1334250165"/>
    <n v="1331658165"/>
    <b v="0"/>
    <n v="13"/>
    <b v="1"/>
    <s v="music/indie rock"/>
    <n v="123.94678492239468"/>
    <n v="43"/>
    <s v="music"/>
    <x v="14"/>
  </r>
  <r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x v="14"/>
  </r>
  <r>
    <n v="1445"/>
    <x v="0"/>
    <s v="US"/>
    <s v="USD"/>
    <n v="1454349600"/>
    <n v="1451277473"/>
    <b v="0"/>
    <n v="21"/>
    <b v="1"/>
    <s v="music/indie rock"/>
    <n v="144.5"/>
    <n v="68.80952380952381"/>
    <s v="music"/>
    <x v="14"/>
  </r>
  <r>
    <n v="1200"/>
    <x v="0"/>
    <s v="US"/>
    <s v="USD"/>
    <n v="1427319366"/>
    <n v="1424730966"/>
    <b v="0"/>
    <n v="42"/>
    <b v="1"/>
    <s v="music/indie rock"/>
    <n v="133.33333333333334"/>
    <n v="28.571428571428573"/>
    <s v="music"/>
    <x v="14"/>
  </r>
  <r>
    <n v="2734.11"/>
    <x v="0"/>
    <s v="US"/>
    <s v="USD"/>
    <n v="1349517540"/>
    <n v="1347137731"/>
    <b v="0"/>
    <n v="54"/>
    <b v="1"/>
    <s v="music/indie rock"/>
    <n v="109.3644"/>
    <n v="50.631666666666668"/>
    <s v="music"/>
    <x v="14"/>
  </r>
  <r>
    <n v="2670"/>
    <x v="2"/>
    <s v="GB"/>
    <s v="GBP"/>
    <n v="1432299600"/>
    <n v="1429707729"/>
    <b v="0"/>
    <n v="25"/>
    <b v="0"/>
    <s v="technology/gadgets"/>
    <n v="2.6969696969696968"/>
    <n v="106.8"/>
    <s v="technology"/>
    <x v="29"/>
  </r>
  <r>
    <n v="12"/>
    <x v="2"/>
    <s v="NL"/>
    <s v="EUR"/>
    <n v="1425495447"/>
    <n v="1422903447"/>
    <b v="0"/>
    <n v="3"/>
    <b v="0"/>
    <s v="technology/gadgets"/>
    <n v="1.2"/>
    <n v="4"/>
    <s v="technology"/>
    <x v="29"/>
  </r>
  <r>
    <n v="1398"/>
    <x v="2"/>
    <s v="US"/>
    <s v="USD"/>
    <n v="1485541791"/>
    <n v="1480357791"/>
    <b v="0"/>
    <n v="41"/>
    <b v="0"/>
    <s v="technology/gadgets"/>
    <n v="46.6"/>
    <n v="34.097560975609753"/>
    <s v="technology"/>
    <x v="29"/>
  </r>
  <r>
    <n v="50"/>
    <x v="2"/>
    <s v="US"/>
    <s v="USD"/>
    <n v="1451752021"/>
    <n v="1447864021"/>
    <b v="0"/>
    <n v="2"/>
    <b v="0"/>
    <s v="technology/gadgets"/>
    <n v="0.1"/>
    <n v="25"/>
    <s v="technology"/>
    <x v="29"/>
  </r>
  <r>
    <n v="42"/>
    <x v="2"/>
    <s v="US"/>
    <s v="USD"/>
    <n v="1410127994"/>
    <n v="1407535994"/>
    <b v="0"/>
    <n v="4"/>
    <b v="0"/>
    <s v="technology/gadgets"/>
    <n v="0.16800000000000001"/>
    <n v="10.5"/>
    <s v="technology"/>
    <x v="29"/>
  </r>
  <r>
    <n v="21380"/>
    <x v="2"/>
    <s v="US"/>
    <s v="USD"/>
    <n v="1466697983"/>
    <n v="1464105983"/>
    <b v="0"/>
    <n v="99"/>
    <b v="0"/>
    <s v="technology/gadgets"/>
    <n v="42.76"/>
    <n v="215.95959595959596"/>
    <s v="technology"/>
    <x v="29"/>
  </r>
  <r>
    <n v="85"/>
    <x v="2"/>
    <s v="US"/>
    <s v="USD"/>
    <n v="1400853925"/>
    <n v="1399557925"/>
    <b v="0"/>
    <n v="4"/>
    <b v="0"/>
    <s v="technology/gadgets"/>
    <n v="0.28333333333333333"/>
    <n v="21.25"/>
    <s v="technology"/>
    <x v="29"/>
  </r>
  <r>
    <n v="433"/>
    <x v="2"/>
    <s v="US"/>
    <s v="USD"/>
    <n v="1483048900"/>
    <n v="1480456900"/>
    <b v="0"/>
    <n v="4"/>
    <b v="0"/>
    <s v="technology/gadgets"/>
    <n v="1.732"/>
    <n v="108.25"/>
    <s v="technology"/>
    <x v="29"/>
  </r>
  <r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x v="29"/>
  </r>
  <r>
    <n v="33486"/>
    <x v="2"/>
    <s v="NL"/>
    <s v="EUR"/>
    <n v="1446331500"/>
    <n v="1442531217"/>
    <b v="0"/>
    <n v="285"/>
    <b v="0"/>
    <s v="technology/gadgets"/>
    <n v="39.395294117647062"/>
    <n v="117.49473684210527"/>
    <s v="technology"/>
    <x v="29"/>
  </r>
  <r>
    <n v="10"/>
    <x v="2"/>
    <s v="NZ"/>
    <s v="NZD"/>
    <n v="1407545334"/>
    <n v="1404953334"/>
    <b v="0"/>
    <n v="1"/>
    <b v="0"/>
    <s v="technology/gadgets"/>
    <n v="2.3529411764705882E-2"/>
    <n v="10"/>
    <s v="technology"/>
    <x v="29"/>
  </r>
  <r>
    <n v="2965"/>
    <x v="2"/>
    <s v="US"/>
    <s v="USD"/>
    <n v="1433395560"/>
    <n v="1430803560"/>
    <b v="0"/>
    <n v="42"/>
    <b v="0"/>
    <s v="technology/gadgets"/>
    <n v="59.3"/>
    <n v="70.595238095238102"/>
    <s v="technology"/>
    <x v="29"/>
  </r>
  <r>
    <n v="637"/>
    <x v="2"/>
    <s v="GB"/>
    <s v="GBP"/>
    <n v="1412770578"/>
    <n v="1410178578"/>
    <b v="0"/>
    <n v="26"/>
    <b v="0"/>
    <s v="technology/gadgets"/>
    <n v="1.3270833333333334"/>
    <n v="24.5"/>
    <s v="technology"/>
    <x v="29"/>
  </r>
  <r>
    <n v="60"/>
    <x v="2"/>
    <s v="US"/>
    <s v="USD"/>
    <n v="1414814340"/>
    <n v="1413519073"/>
    <b v="0"/>
    <n v="2"/>
    <b v="0"/>
    <s v="technology/gadgets"/>
    <n v="9.0090090090090094"/>
    <n v="30"/>
    <s v="technology"/>
    <x v="29"/>
  </r>
  <r>
    <n v="8"/>
    <x v="2"/>
    <s v="US"/>
    <s v="USD"/>
    <n v="1409620222"/>
    <n v="1407892222"/>
    <b v="0"/>
    <n v="4"/>
    <b v="0"/>
    <s v="technology/gadgets"/>
    <n v="1.6"/>
    <n v="2"/>
    <s v="technology"/>
    <x v="29"/>
  </r>
  <r>
    <n v="102"/>
    <x v="2"/>
    <s v="US"/>
    <s v="USD"/>
    <n v="1478542375"/>
    <n v="1476378775"/>
    <b v="0"/>
    <n v="6"/>
    <b v="0"/>
    <s v="technology/gadgets"/>
    <n v="0.51"/>
    <n v="17"/>
    <s v="technology"/>
    <x v="29"/>
  </r>
  <r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x v="29"/>
  </r>
  <r>
    <n v="260"/>
    <x v="2"/>
    <s v="US"/>
    <s v="USD"/>
    <n v="1407869851"/>
    <n v="1404845851"/>
    <b v="0"/>
    <n v="9"/>
    <b v="0"/>
    <s v="technology/gadgets"/>
    <n v="1.04"/>
    <n v="28.888888888888889"/>
    <s v="technology"/>
    <x v="29"/>
  </r>
  <r>
    <n v="237"/>
    <x v="2"/>
    <s v="US"/>
    <s v="USD"/>
    <n v="1432069249"/>
    <n v="1429477249"/>
    <b v="0"/>
    <n v="8"/>
    <b v="0"/>
    <s v="technology/gadgets"/>
    <n v="47.4"/>
    <n v="29.625"/>
    <s v="technology"/>
    <x v="29"/>
  </r>
  <r>
    <n v="4303"/>
    <x v="2"/>
    <s v="GB"/>
    <s v="GBP"/>
    <n v="1445468400"/>
    <n v="1443042061"/>
    <b v="0"/>
    <n v="105"/>
    <b v="0"/>
    <s v="technology/gadgets"/>
    <n v="43.03"/>
    <n v="40.980952380952381"/>
    <s v="technology"/>
    <x v="29"/>
  </r>
  <r>
    <n v="2052"/>
    <x v="0"/>
    <s v="US"/>
    <s v="USD"/>
    <n v="1342243143"/>
    <n v="1339651143"/>
    <b v="0"/>
    <n v="38"/>
    <b v="1"/>
    <s v="music/indie rock"/>
    <n v="136.80000000000001"/>
    <n v="54"/>
    <s v="music"/>
    <x v="14"/>
  </r>
  <r>
    <n v="2311"/>
    <x v="0"/>
    <s v="US"/>
    <s v="USD"/>
    <n v="1386828507"/>
    <n v="1384236507"/>
    <b v="0"/>
    <n v="64"/>
    <b v="1"/>
    <s v="music/indie rock"/>
    <n v="115.55"/>
    <n v="36.109375"/>
    <s v="music"/>
    <x v="14"/>
  </r>
  <r>
    <n v="301"/>
    <x v="0"/>
    <s v="US"/>
    <s v="USD"/>
    <n v="1317099540"/>
    <n v="1313612532"/>
    <b v="0"/>
    <n v="13"/>
    <b v="1"/>
    <s v="music/indie rock"/>
    <n v="240.8"/>
    <n v="23.153846153846153"/>
    <s v="music"/>
    <x v="14"/>
  </r>
  <r>
    <n v="3432"/>
    <x v="0"/>
    <s v="US"/>
    <s v="USD"/>
    <n v="1389814380"/>
    <n v="1387390555"/>
    <b v="0"/>
    <n v="33"/>
    <b v="1"/>
    <s v="music/indie rock"/>
    <n v="114.4"/>
    <n v="104"/>
    <s v="music"/>
    <x v="14"/>
  </r>
  <r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x v="14"/>
  </r>
  <r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x v="14"/>
  </r>
  <r>
    <n v="620"/>
    <x v="0"/>
    <s v="US"/>
    <s v="USD"/>
    <n v="1331182740"/>
    <n v="1329856839"/>
    <b v="0"/>
    <n v="11"/>
    <b v="1"/>
    <s v="music/indie rock"/>
    <n v="103.33333333333333"/>
    <n v="56.363636363636367"/>
    <s v="music"/>
    <x v="14"/>
  </r>
  <r>
    <n v="2630"/>
    <x v="0"/>
    <s v="US"/>
    <s v="USD"/>
    <n v="1367940794"/>
    <n v="1365348794"/>
    <b v="0"/>
    <n v="34"/>
    <b v="1"/>
    <s v="music/indie rock"/>
    <n v="103.13725490196079"/>
    <n v="77.352941176470594"/>
    <s v="music"/>
    <x v="14"/>
  </r>
  <r>
    <n v="3210"/>
    <x v="0"/>
    <s v="US"/>
    <s v="USD"/>
    <n v="1309825866"/>
    <n v="1306197066"/>
    <b v="0"/>
    <n v="75"/>
    <b v="1"/>
    <s v="music/indie rock"/>
    <n v="100.3125"/>
    <n v="42.8"/>
    <s v="music"/>
    <x v="14"/>
  </r>
  <r>
    <n v="1270"/>
    <x v="0"/>
    <s v="US"/>
    <s v="USD"/>
    <n v="1373203482"/>
    <n v="1368019482"/>
    <b v="0"/>
    <n v="26"/>
    <b v="1"/>
    <s v="music/indie rock"/>
    <n v="127"/>
    <n v="48.846153846153847"/>
    <s v="music"/>
    <x v="14"/>
  </r>
  <r>
    <n v="2412.02"/>
    <x v="0"/>
    <s v="US"/>
    <s v="USD"/>
    <n v="1337657400"/>
    <n v="1336512309"/>
    <b v="0"/>
    <n v="50"/>
    <b v="1"/>
    <s v="music/indie rock"/>
    <n v="120.601"/>
    <n v="48.240400000000001"/>
    <s v="music"/>
    <x v="14"/>
  </r>
  <r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x v="14"/>
  </r>
  <r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x v="14"/>
  </r>
  <r>
    <n v="6181"/>
    <x v="0"/>
    <s v="US"/>
    <s v="USD"/>
    <n v="1324789200"/>
    <n v="1321649321"/>
    <b v="0"/>
    <n v="77"/>
    <b v="1"/>
    <s v="music/indie rock"/>
    <n v="123.62"/>
    <n v="80.272727272727266"/>
    <s v="music"/>
    <x v="14"/>
  </r>
  <r>
    <n v="2710"/>
    <x v="0"/>
    <s v="US"/>
    <s v="USD"/>
    <n v="1403326740"/>
    <n v="1400106171"/>
    <b v="0"/>
    <n v="50"/>
    <b v="1"/>
    <s v="music/indie rock"/>
    <n v="108.4"/>
    <n v="54.2"/>
    <s v="music"/>
    <x v="14"/>
  </r>
  <r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x v="14"/>
  </r>
  <r>
    <n v="1123.47"/>
    <x v="0"/>
    <s v="US"/>
    <s v="USD"/>
    <n v="1339732740"/>
    <n v="1338346281"/>
    <b v="0"/>
    <n v="29"/>
    <b v="1"/>
    <s v="music/indie rock"/>
    <n v="187.245"/>
    <n v="38.740344827586206"/>
    <s v="music"/>
    <x v="14"/>
  </r>
  <r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x v="14"/>
  </r>
  <r>
    <n v="11070"/>
    <x v="0"/>
    <s v="US"/>
    <s v="USD"/>
    <n v="1362955108"/>
    <n v="1360366708"/>
    <b v="0"/>
    <n v="96"/>
    <b v="1"/>
    <s v="music/indie rock"/>
    <n v="110.7"/>
    <n v="115.3125"/>
    <s v="music"/>
    <x v="14"/>
  </r>
  <r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x v="14"/>
  </r>
  <r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x v="30"/>
  </r>
  <r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x v="30"/>
  </r>
  <r>
    <n v="170525"/>
    <x v="0"/>
    <s v="US"/>
    <s v="USD"/>
    <n v="1470896916"/>
    <n v="1467008916"/>
    <b v="1"/>
    <n v="2478"/>
    <b v="1"/>
    <s v="technology/hardware"/>
    <n v="1705.25"/>
    <n v="68.815577078288939"/>
    <s v="technology"/>
    <x v="30"/>
  </r>
  <r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x v="30"/>
  </r>
  <r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x v="30"/>
  </r>
  <r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x v="30"/>
  </r>
  <r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x v="30"/>
  </r>
  <r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x v="30"/>
  </r>
  <r>
    <n v="53001.3"/>
    <x v="0"/>
    <s v="GB"/>
    <s v="GBP"/>
    <n v="1404986951"/>
    <n v="1402394951"/>
    <b v="1"/>
    <n v="943"/>
    <b v="1"/>
    <s v="technology/hardware"/>
    <n v="106.0026"/>
    <n v="56.204984093319197"/>
    <s v="technology"/>
    <x v="30"/>
  </r>
  <r>
    <n v="96248.960000000006"/>
    <x v="0"/>
    <s v="US"/>
    <s v="USD"/>
    <n v="1303446073"/>
    <n v="1300767673"/>
    <b v="1"/>
    <n v="1876"/>
    <b v="1"/>
    <s v="technology/hardware"/>
    <n v="200.51866666666666"/>
    <n v="51.3054157782516"/>
    <s v="technology"/>
    <x v="30"/>
  </r>
  <r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x v="30"/>
  </r>
  <r>
    <n v="69465.33"/>
    <x v="0"/>
    <s v="CA"/>
    <s v="CAD"/>
    <n v="1381934015"/>
    <n v="1378737215"/>
    <b v="1"/>
    <n v="682"/>
    <b v="1"/>
    <s v="technology/hardware"/>
    <n v="198.47237142857142"/>
    <n v="101.85532258064516"/>
    <s v="technology"/>
    <x v="30"/>
  </r>
  <r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x v="30"/>
  </r>
  <r>
    <n v="349474"/>
    <x v="0"/>
    <s v="US"/>
    <s v="USD"/>
    <n v="1457758800"/>
    <n v="1453730176"/>
    <b v="1"/>
    <n v="415"/>
    <b v="1"/>
    <s v="technology/hardware"/>
    <n v="698.94799999999998"/>
    <n v="842.10602409638557"/>
    <s v="technology"/>
    <x v="30"/>
  </r>
  <r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x v="30"/>
  </r>
  <r>
    <n v="176420"/>
    <x v="0"/>
    <s v="US"/>
    <s v="USD"/>
    <n v="1429391405"/>
    <n v="1425507005"/>
    <b v="1"/>
    <n v="365"/>
    <b v="1"/>
    <s v="technology/hardware"/>
    <n v="294.03333333333336"/>
    <n v="483.34246575342468"/>
    <s v="technology"/>
    <x v="30"/>
  </r>
  <r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x v="30"/>
  </r>
  <r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x v="30"/>
  </r>
  <r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x v="30"/>
  </r>
  <r>
    <n v="82532"/>
    <x v="0"/>
    <s v="SE"/>
    <s v="SEK"/>
    <n v="1419151341"/>
    <n v="1416559341"/>
    <b v="1"/>
    <n v="33"/>
    <b v="1"/>
    <s v="technology/hardware"/>
    <n v="117.90285714285714"/>
    <n v="2500.969696969697"/>
    <s v="technology"/>
    <x v="30"/>
  </r>
  <r>
    <n v="110538.12"/>
    <x v="0"/>
    <s v="US"/>
    <s v="USD"/>
    <n v="1349495940"/>
    <n v="1346042417"/>
    <b v="1"/>
    <n v="1633"/>
    <b v="1"/>
    <s v="technology/hardware"/>
    <n v="1105.3812"/>
    <n v="67.690214329454989"/>
    <s v="technology"/>
    <x v="30"/>
  </r>
  <r>
    <n v="19292.5"/>
    <x v="0"/>
    <s v="US"/>
    <s v="USD"/>
    <n v="1400006636"/>
    <n v="1397414636"/>
    <b v="1"/>
    <n v="306"/>
    <b v="1"/>
    <s v="technology/hardware"/>
    <n v="192.92500000000001"/>
    <n v="63.04738562091503"/>
    <s v="technology"/>
    <x v="30"/>
  </r>
  <r>
    <n v="24108"/>
    <x v="0"/>
    <s v="GB"/>
    <s v="GBP"/>
    <n v="1410862734"/>
    <n v="1407838734"/>
    <b v="1"/>
    <n v="205"/>
    <b v="1"/>
    <s v="technology/hardware"/>
    <n v="126.88421052631578"/>
    <n v="117.6"/>
    <s v="technology"/>
    <x v="30"/>
  </r>
  <r>
    <n v="231543.12"/>
    <x v="0"/>
    <s v="IT"/>
    <s v="EUR"/>
    <n v="1461306772"/>
    <n v="1458714772"/>
    <b v="1"/>
    <n v="1281"/>
    <b v="1"/>
    <s v="technology/hardware"/>
    <n v="259.57748878923769"/>
    <n v="180.75185011709601"/>
    <s v="technology"/>
    <x v="30"/>
  </r>
  <r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x v="30"/>
  </r>
  <r>
    <n v="206743.09"/>
    <x v="0"/>
    <s v="US"/>
    <s v="USD"/>
    <n v="1408021098"/>
    <n v="1405429098"/>
    <b v="1"/>
    <n v="1513"/>
    <b v="1"/>
    <s v="technology/hardware"/>
    <n v="206.74309"/>
    <n v="136.6444745538665"/>
    <s v="technology"/>
    <x v="30"/>
  </r>
  <r>
    <n v="74026"/>
    <x v="0"/>
    <s v="US"/>
    <s v="USD"/>
    <n v="1398959729"/>
    <n v="1396367729"/>
    <b v="1"/>
    <n v="405"/>
    <b v="1"/>
    <s v="technology/hardware"/>
    <n v="370.13"/>
    <n v="182.78024691358024"/>
    <s v="technology"/>
    <x v="30"/>
  </r>
  <r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x v="30"/>
  </r>
  <r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x v="30"/>
  </r>
  <r>
    <n v="56590"/>
    <x v="0"/>
    <s v="US"/>
    <s v="USD"/>
    <n v="1366429101"/>
    <n v="1361248701"/>
    <b v="1"/>
    <n v="701"/>
    <b v="1"/>
    <s v="technology/hardware"/>
    <n v="1131.8"/>
    <n v="80.727532097004286"/>
    <s v="technology"/>
    <x v="30"/>
  </r>
  <r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x v="30"/>
  </r>
  <r>
    <n v="16862"/>
    <x v="0"/>
    <s v="US"/>
    <s v="USD"/>
    <n v="1353201444"/>
    <n v="1350605844"/>
    <b v="1"/>
    <n v="238"/>
    <b v="1"/>
    <s v="technology/hardware"/>
    <n v="674.48"/>
    <n v="70.848739495798313"/>
    <s v="technology"/>
    <x v="30"/>
  </r>
  <r>
    <n v="508525.01"/>
    <x v="0"/>
    <s v="US"/>
    <s v="USD"/>
    <n v="1470466800"/>
    <n v="1467134464"/>
    <b v="1"/>
    <n v="2051"/>
    <b v="1"/>
    <s v="technology/hardware"/>
    <n v="256.83081313131311"/>
    <n v="247.94003412969283"/>
    <s v="technology"/>
    <x v="30"/>
  </r>
  <r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x v="30"/>
  </r>
  <r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x v="30"/>
  </r>
  <r>
    <n v="13864"/>
    <x v="0"/>
    <s v="GB"/>
    <s v="GBP"/>
    <n v="1373751325"/>
    <n v="1371159325"/>
    <b v="1"/>
    <n v="473"/>
    <b v="1"/>
    <s v="technology/hardware"/>
    <n v="346.6"/>
    <n v="29.310782241014799"/>
    <s v="technology"/>
    <x v="30"/>
  </r>
  <r>
    <n v="201165"/>
    <x v="0"/>
    <s v="US"/>
    <s v="USD"/>
    <n v="1450511940"/>
    <n v="1446527540"/>
    <b v="1"/>
    <n v="821"/>
    <b v="1"/>
    <s v="technology/hardware"/>
    <n v="402.33"/>
    <n v="245.02436053593178"/>
    <s v="technology"/>
    <x v="30"/>
  </r>
  <r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x v="30"/>
  </r>
  <r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x v="30"/>
  </r>
  <r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x v="30"/>
  </r>
  <r>
    <n v="381"/>
    <x v="2"/>
    <s v="CA"/>
    <s v="CAD"/>
    <n v="1404926665"/>
    <n v="1402334665"/>
    <b v="0"/>
    <n v="12"/>
    <b v="0"/>
    <s v="photography/people"/>
    <n v="5.08"/>
    <n v="31.75"/>
    <s v="photography"/>
    <x v="31"/>
  </r>
  <r>
    <n v="0"/>
    <x v="2"/>
    <s v="HK"/>
    <s v="HKD"/>
    <n v="1480863887"/>
    <n v="1478268287"/>
    <b v="0"/>
    <n v="0"/>
    <b v="0"/>
    <s v="photography/people"/>
    <n v="0"/>
    <s v="No Backers"/>
    <s v="photography"/>
    <x v="31"/>
  </r>
  <r>
    <n v="1419"/>
    <x v="2"/>
    <s v="US"/>
    <s v="USD"/>
    <n v="1472799600"/>
    <n v="1470874618"/>
    <b v="0"/>
    <n v="16"/>
    <b v="0"/>
    <s v="photography/people"/>
    <n v="4.3"/>
    <n v="88.6875"/>
    <s v="photography"/>
    <x v="31"/>
  </r>
  <r>
    <n v="3172"/>
    <x v="2"/>
    <s v="US"/>
    <s v="USD"/>
    <n v="1417377481"/>
    <n v="1412189881"/>
    <b v="0"/>
    <n v="7"/>
    <b v="0"/>
    <s v="photography/people"/>
    <n v="21.146666666666668"/>
    <n v="453.14285714285717"/>
    <s v="photography"/>
    <x v="31"/>
  </r>
  <r>
    <n v="51"/>
    <x v="2"/>
    <s v="GB"/>
    <s v="GBP"/>
    <n v="1470178800"/>
    <n v="1467650771"/>
    <b v="0"/>
    <n v="4"/>
    <b v="0"/>
    <s v="photography/people"/>
    <n v="3.1875"/>
    <n v="12.75"/>
    <s v="photography"/>
    <x v="31"/>
  </r>
  <r>
    <n v="1"/>
    <x v="2"/>
    <s v="GB"/>
    <s v="GBP"/>
    <n v="1457947483"/>
    <n v="1455359083"/>
    <b v="0"/>
    <n v="1"/>
    <b v="0"/>
    <s v="photography/people"/>
    <n v="0.05"/>
    <n v="1"/>
    <s v="photography"/>
    <x v="31"/>
  </r>
  <r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x v="31"/>
  </r>
  <r>
    <n v="25"/>
    <x v="2"/>
    <s v="US"/>
    <s v="USD"/>
    <n v="1440094742"/>
    <n v="1437502742"/>
    <b v="0"/>
    <n v="1"/>
    <b v="0"/>
    <s v="photography/people"/>
    <n v="0.41666666666666669"/>
    <n v="25"/>
    <s v="photography"/>
    <x v="31"/>
  </r>
  <r>
    <n v="50"/>
    <x v="2"/>
    <s v="US"/>
    <s v="USD"/>
    <n v="1481473208"/>
    <n v="1478881208"/>
    <b v="0"/>
    <n v="1"/>
    <b v="0"/>
    <s v="photography/people"/>
    <n v="1"/>
    <n v="50"/>
    <s v="photography"/>
    <x v="31"/>
  </r>
  <r>
    <n v="509"/>
    <x v="2"/>
    <s v="US"/>
    <s v="USD"/>
    <n v="1455338532"/>
    <n v="1454042532"/>
    <b v="0"/>
    <n v="5"/>
    <b v="0"/>
    <s v="photography/people"/>
    <n v="16.966666666666665"/>
    <n v="101.8"/>
    <s v="photography"/>
    <x v="31"/>
  </r>
  <r>
    <n v="140"/>
    <x v="2"/>
    <s v="US"/>
    <s v="USD"/>
    <n v="1435958786"/>
    <n v="1434144386"/>
    <b v="0"/>
    <n v="3"/>
    <b v="0"/>
    <s v="photography/people"/>
    <n v="7"/>
    <n v="46.666666666666664"/>
    <s v="photography"/>
    <x v="31"/>
  </r>
  <r>
    <n v="2"/>
    <x v="2"/>
    <s v="US"/>
    <s v="USD"/>
    <n v="1424229991"/>
    <n v="1421637991"/>
    <b v="0"/>
    <n v="2"/>
    <b v="0"/>
    <s v="photography/people"/>
    <n v="0.13333333333333333"/>
    <n v="1"/>
    <s v="photography"/>
    <x v="31"/>
  </r>
  <r>
    <n v="0"/>
    <x v="2"/>
    <s v="GB"/>
    <s v="GBP"/>
    <n v="1450706837"/>
    <n v="1448114837"/>
    <b v="0"/>
    <n v="0"/>
    <b v="0"/>
    <s v="photography/people"/>
    <n v="0"/>
    <s v="No Backers"/>
    <s v="photography"/>
    <x v="31"/>
  </r>
  <r>
    <n v="0"/>
    <x v="2"/>
    <s v="US"/>
    <s v="USD"/>
    <n v="1481072942"/>
    <n v="1475885342"/>
    <b v="0"/>
    <n v="0"/>
    <b v="0"/>
    <s v="photography/people"/>
    <n v="0"/>
    <s v="No Backers"/>
    <s v="photography"/>
    <x v="31"/>
  </r>
  <r>
    <n v="78"/>
    <x v="2"/>
    <s v="CA"/>
    <s v="CAD"/>
    <n v="1437082736"/>
    <n v="1435354736"/>
    <b v="0"/>
    <n v="3"/>
    <b v="0"/>
    <s v="photography/people"/>
    <n v="7.8"/>
    <n v="26"/>
    <s v="photography"/>
    <x v="31"/>
  </r>
  <r>
    <n v="0"/>
    <x v="2"/>
    <s v="US"/>
    <s v="USD"/>
    <n v="1405021211"/>
    <n v="1402429211"/>
    <b v="0"/>
    <n v="0"/>
    <b v="0"/>
    <s v="photography/people"/>
    <n v="0"/>
    <s v="No Backers"/>
    <s v="photography"/>
    <x v="31"/>
  </r>
  <r>
    <n v="0"/>
    <x v="2"/>
    <s v="US"/>
    <s v="USD"/>
    <n v="1409091612"/>
    <n v="1406499612"/>
    <b v="0"/>
    <n v="0"/>
    <b v="0"/>
    <s v="photography/people"/>
    <n v="0"/>
    <s v="No Backers"/>
    <s v="photography"/>
    <x v="31"/>
  </r>
  <r>
    <n v="655"/>
    <x v="2"/>
    <s v="US"/>
    <s v="USD"/>
    <n v="1406861438"/>
    <n v="1402973438"/>
    <b v="0"/>
    <n v="3"/>
    <b v="0"/>
    <s v="photography/people"/>
    <n v="26.2"/>
    <n v="218.33333333333334"/>
    <s v="photography"/>
    <x v="31"/>
  </r>
  <r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x v="31"/>
  </r>
  <r>
    <n v="625"/>
    <x v="2"/>
    <s v="CA"/>
    <s v="CAD"/>
    <n v="1452120613"/>
    <n v="1449528613"/>
    <b v="0"/>
    <n v="25"/>
    <b v="0"/>
    <s v="photography/people"/>
    <n v="12.5"/>
    <n v="25"/>
    <s v="photography"/>
    <x v="31"/>
  </r>
  <r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x v="30"/>
  </r>
  <r>
    <n v="108397.11"/>
    <x v="0"/>
    <s v="US"/>
    <s v="USD"/>
    <n v="1485191143"/>
    <n v="1482599143"/>
    <b v="1"/>
    <n v="1375"/>
    <b v="1"/>
    <s v="technology/hardware"/>
    <n v="216.79422"/>
    <n v="78.834261818181815"/>
    <s v="technology"/>
    <x v="30"/>
  </r>
  <r>
    <n v="1560"/>
    <x v="0"/>
    <s v="US"/>
    <s v="USD"/>
    <n v="1278111600"/>
    <n v="1276830052"/>
    <b v="1"/>
    <n v="17"/>
    <b v="1"/>
    <s v="technology/hardware"/>
    <n v="312"/>
    <n v="91.764705882352942"/>
    <s v="technology"/>
    <x v="30"/>
  </r>
  <r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x v="30"/>
  </r>
  <r>
    <n v="37104.03"/>
    <x v="0"/>
    <s v="US"/>
    <s v="USD"/>
    <n v="1381895940"/>
    <n v="1379532618"/>
    <b v="1"/>
    <n v="191"/>
    <b v="1"/>
    <s v="technology/hardware"/>
    <n v="123.6801"/>
    <n v="194.26193717277485"/>
    <s v="technology"/>
    <x v="30"/>
  </r>
  <r>
    <n v="123920"/>
    <x v="0"/>
    <s v="US"/>
    <s v="USD"/>
    <n v="1417611645"/>
    <n v="1414584045"/>
    <b v="1"/>
    <n v="303"/>
    <b v="1"/>
    <s v="technology/hardware"/>
    <n v="247.84"/>
    <n v="408.97689768976898"/>
    <s v="technology"/>
    <x v="30"/>
  </r>
  <r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x v="30"/>
  </r>
  <r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x v="30"/>
  </r>
  <r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x v="30"/>
  </r>
  <r>
    <n v="96015.9"/>
    <x v="0"/>
    <s v="US"/>
    <s v="USD"/>
    <n v="1471564491"/>
    <n v="1468972491"/>
    <b v="1"/>
    <n v="1737"/>
    <b v="1"/>
    <s v="technology/hardware"/>
    <n v="320.053"/>
    <n v="55.276856649395505"/>
    <s v="technology"/>
    <x v="30"/>
  </r>
  <r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x v="30"/>
  </r>
  <r>
    <n v="11745"/>
    <x v="0"/>
    <s v="US"/>
    <s v="USD"/>
    <n v="1423165441"/>
    <n v="1420573441"/>
    <b v="1"/>
    <n v="183"/>
    <b v="1"/>
    <s v="technology/hardware"/>
    <n v="234.9"/>
    <n v="64.180327868852459"/>
    <s v="technology"/>
    <x v="30"/>
  </r>
  <r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x v="30"/>
  </r>
  <r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x v="30"/>
  </r>
  <r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x v="30"/>
  </r>
  <r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x v="30"/>
  </r>
  <r>
    <n v="31275.599999999999"/>
    <x v="0"/>
    <s v="US"/>
    <s v="USD"/>
    <n v="1332561600"/>
    <n v="1329873755"/>
    <b v="1"/>
    <n v="426"/>
    <b v="1"/>
    <s v="technology/hardware"/>
    <n v="125.1024"/>
    <n v="73.416901408450698"/>
    <s v="technology"/>
    <x v="30"/>
  </r>
  <r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x v="30"/>
  </r>
  <r>
    <n v="193963.9"/>
    <x v="0"/>
    <s v="US"/>
    <s v="USD"/>
    <n v="1474563621"/>
    <n v="1471971621"/>
    <b v="1"/>
    <n v="1780"/>
    <b v="1"/>
    <s v="technology/hardware"/>
    <n v="484.90974999999997"/>
    <n v="108.96848314606741"/>
    <s v="technology"/>
    <x v="30"/>
  </r>
  <r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x v="30"/>
  </r>
  <r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x v="30"/>
  </r>
  <r>
    <n v="125137"/>
    <x v="0"/>
    <s v="US"/>
    <s v="USD"/>
    <n v="1465652372"/>
    <n v="1463060372"/>
    <b v="1"/>
    <n v="325"/>
    <b v="1"/>
    <s v="technology/hardware"/>
    <n v="125.137"/>
    <n v="385.03692307692307"/>
    <s v="technology"/>
    <x v="30"/>
  </r>
  <r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x v="30"/>
  </r>
  <r>
    <n v="23414"/>
    <x v="0"/>
    <s v="US"/>
    <s v="USD"/>
    <n v="1344826800"/>
    <n v="1341875544"/>
    <b v="1"/>
    <n v="105"/>
    <b v="1"/>
    <s v="technology/hardware"/>
    <n v="585.35"/>
    <n v="222.99047619047619"/>
    <s v="technology"/>
    <x v="30"/>
  </r>
  <r>
    <n v="160920"/>
    <x v="0"/>
    <s v="DE"/>
    <s v="EUR"/>
    <n v="1433996746"/>
    <n v="1431404746"/>
    <b v="1"/>
    <n v="729"/>
    <b v="1"/>
    <s v="technology/hardware"/>
    <n v="201.15"/>
    <n v="220.74074074074073"/>
    <s v="technology"/>
    <x v="30"/>
  </r>
  <r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x v="30"/>
  </r>
  <r>
    <n v="120249"/>
    <x v="0"/>
    <s v="US"/>
    <s v="USD"/>
    <n v="1427740319"/>
    <n v="1423855919"/>
    <b v="1"/>
    <n v="539"/>
    <b v="1"/>
    <s v="technology/hardware"/>
    <n v="120.249"/>
    <n v="223.09647495361781"/>
    <s v="technology"/>
    <x v="30"/>
  </r>
  <r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x v="30"/>
  </r>
  <r>
    <n v="9030"/>
    <x v="0"/>
    <s v="US"/>
    <s v="USD"/>
    <n v="1409099481"/>
    <n v="1406507481"/>
    <b v="1"/>
    <n v="94"/>
    <b v="1"/>
    <s v="technology/hardware"/>
    <n v="361.2"/>
    <n v="96.063829787234042"/>
    <s v="technology"/>
    <x v="30"/>
  </r>
  <r>
    <n v="74134"/>
    <x v="0"/>
    <s v="GB"/>
    <s v="GBP"/>
    <n v="1354233296"/>
    <n v="1351641296"/>
    <b v="1"/>
    <n v="625"/>
    <b v="1"/>
    <s v="technology/hardware"/>
    <n v="226.239013671875"/>
    <n v="118.6144"/>
    <s v="technology"/>
    <x v="30"/>
  </r>
  <r>
    <n v="60175"/>
    <x v="0"/>
    <s v="NL"/>
    <s v="EUR"/>
    <n v="1420765200"/>
    <n v="1417506853"/>
    <b v="1"/>
    <n v="508"/>
    <b v="1"/>
    <s v="technology/hardware"/>
    <n v="120.35"/>
    <n v="118.45472440944881"/>
    <s v="technology"/>
    <x v="30"/>
  </r>
  <r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x v="30"/>
  </r>
  <r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x v="30"/>
  </r>
  <r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x v="30"/>
  </r>
  <r>
    <n v="168829.14"/>
    <x v="0"/>
    <s v="US"/>
    <s v="USD"/>
    <n v="1450486800"/>
    <n v="1446562807"/>
    <b v="1"/>
    <n v="644"/>
    <b v="1"/>
    <s v="technology/hardware"/>
    <n v="211.03642500000001"/>
    <n v="262.15704968944101"/>
    <s v="technology"/>
    <x v="30"/>
  </r>
  <r>
    <n v="39500.5"/>
    <x v="0"/>
    <s v="US"/>
    <s v="USD"/>
    <n v="1399668319"/>
    <n v="1397076319"/>
    <b v="1"/>
    <n v="848"/>
    <b v="1"/>
    <s v="technology/hardware"/>
    <n v="131.66833333333332"/>
    <n v="46.580778301886795"/>
    <s v="technology"/>
    <x v="30"/>
  </r>
  <r>
    <n v="30047.64"/>
    <x v="0"/>
    <s v="US"/>
    <s v="USD"/>
    <n v="1388383353"/>
    <n v="1383195753"/>
    <b v="1"/>
    <n v="429"/>
    <b v="1"/>
    <s v="technology/hardware"/>
    <n v="300.47640000000001"/>
    <n v="70.041118881118877"/>
    <s v="technology"/>
    <x v="30"/>
  </r>
  <r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x v="30"/>
  </r>
  <r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x v="30"/>
  </r>
  <r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x v="30"/>
  </r>
  <r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x v="30"/>
  </r>
  <r>
    <n v="12353"/>
    <x v="0"/>
    <s v="US"/>
    <s v="USD"/>
    <n v="1453481974"/>
    <n v="1448297974"/>
    <b v="0"/>
    <n v="140"/>
    <b v="1"/>
    <s v="technology/hardware"/>
    <n v="123.53"/>
    <n v="88.23571428571428"/>
    <s v="technology"/>
    <x v="30"/>
  </r>
  <r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x v="30"/>
  </r>
  <r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x v="30"/>
  </r>
  <r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x v="30"/>
  </r>
  <r>
    <n v="12110"/>
    <x v="0"/>
    <s v="US"/>
    <s v="USD"/>
    <n v="1369282044"/>
    <n v="1366690044"/>
    <b v="0"/>
    <n v="217"/>
    <b v="1"/>
    <s v="technology/hardware"/>
    <n v="121.1"/>
    <n v="55.806451612903224"/>
    <s v="technology"/>
    <x v="30"/>
  </r>
  <r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x v="30"/>
  </r>
  <r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x v="30"/>
  </r>
  <r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x v="30"/>
  </r>
  <r>
    <n v="47327"/>
    <x v="0"/>
    <s v="US"/>
    <s v="USD"/>
    <n v="1433036578"/>
    <n v="1429580578"/>
    <b v="0"/>
    <n v="170"/>
    <b v="1"/>
    <s v="technology/hardware"/>
    <n v="473.27"/>
    <n v="278.39411764705881"/>
    <s v="technology"/>
    <x v="30"/>
  </r>
  <r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x v="30"/>
  </r>
  <r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x v="30"/>
  </r>
  <r>
    <n v="5051"/>
    <x v="0"/>
    <s v="US"/>
    <s v="USD"/>
    <n v="1448466551"/>
    <n v="1445870951"/>
    <b v="0"/>
    <n v="121"/>
    <b v="1"/>
    <s v="technology/hardware"/>
    <n v="101.02"/>
    <n v="41.743801652892564"/>
    <s v="technology"/>
    <x v="30"/>
  </r>
  <r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x v="30"/>
  </r>
  <r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x v="30"/>
  </r>
  <r>
    <n v="76726"/>
    <x v="0"/>
    <s v="US"/>
    <s v="USD"/>
    <n v="1366222542"/>
    <n v="1363630542"/>
    <b v="0"/>
    <n v="554"/>
    <b v="1"/>
    <s v="technology/hardware"/>
    <n v="153.452"/>
    <n v="138.49458483754512"/>
    <s v="technology"/>
    <x v="30"/>
  </r>
  <r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x v="30"/>
  </r>
  <r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x v="30"/>
  </r>
  <r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x v="30"/>
  </r>
  <r>
    <n v="49100"/>
    <x v="0"/>
    <s v="US"/>
    <s v="USD"/>
    <n v="1406129150"/>
    <n v="1400945150"/>
    <b v="0"/>
    <n v="1364"/>
    <b v="1"/>
    <s v="technology/hardware"/>
    <n v="196.4"/>
    <n v="35.997067448680355"/>
    <s v="technology"/>
    <x v="30"/>
  </r>
  <r>
    <n v="5396"/>
    <x v="0"/>
    <s v="US"/>
    <s v="USD"/>
    <n v="1483208454"/>
    <n v="1480616454"/>
    <b v="0"/>
    <n v="35"/>
    <b v="1"/>
    <s v="technology/hardware"/>
    <n v="107.92"/>
    <n v="154.17142857142858"/>
    <s v="technology"/>
    <x v="30"/>
  </r>
  <r>
    <n v="114977"/>
    <x v="0"/>
    <s v="DK"/>
    <s v="DKK"/>
    <n v="1458807098"/>
    <n v="1456218698"/>
    <b v="0"/>
    <n v="203"/>
    <b v="1"/>
    <s v="technology/hardware"/>
    <n v="114.977"/>
    <n v="566.38916256157631"/>
    <s v="technology"/>
    <x v="30"/>
  </r>
  <r>
    <n v="5922"/>
    <x v="0"/>
    <s v="DE"/>
    <s v="EUR"/>
    <n v="1463333701"/>
    <n v="1460482501"/>
    <b v="0"/>
    <n v="49"/>
    <b v="1"/>
    <s v="technology/hardware"/>
    <n v="148.05000000000001"/>
    <n v="120.85714285714286"/>
    <s v="technology"/>
    <x v="30"/>
  </r>
  <r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x v="30"/>
  </r>
  <r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x v="30"/>
  </r>
  <r>
    <n v="4372"/>
    <x v="0"/>
    <s v="US"/>
    <s v="USD"/>
    <n v="1408818683"/>
    <n v="1406226683"/>
    <b v="0"/>
    <n v="65"/>
    <b v="1"/>
    <s v="technology/hardware"/>
    <n v="218.6"/>
    <n v="67.261538461538464"/>
    <s v="technology"/>
    <x v="30"/>
  </r>
  <r>
    <n v="628"/>
    <x v="0"/>
    <s v="GB"/>
    <s v="GBP"/>
    <n v="1432499376"/>
    <n v="1429648176"/>
    <b v="0"/>
    <n v="10"/>
    <b v="1"/>
    <s v="technology/hardware"/>
    <n v="126.86868686868686"/>
    <n v="62.8"/>
    <s v="technology"/>
    <x v="30"/>
  </r>
  <r>
    <n v="26305.97"/>
    <x v="0"/>
    <s v="US"/>
    <s v="USD"/>
    <n v="1476994315"/>
    <n v="1474402315"/>
    <b v="0"/>
    <n v="76"/>
    <b v="1"/>
    <s v="technology/hardware"/>
    <n v="105.22387999999999"/>
    <n v="346.13118421052633"/>
    <s v="technology"/>
    <x v="30"/>
  </r>
  <r>
    <n v="64203.33"/>
    <x v="0"/>
    <s v="US"/>
    <s v="USD"/>
    <n v="1451776791"/>
    <n v="1449098391"/>
    <b v="0"/>
    <n v="263"/>
    <b v="1"/>
    <s v="technology/hardware"/>
    <n v="128.40665999999999"/>
    <n v="244.11912547528519"/>
    <s v="technology"/>
    <x v="30"/>
  </r>
  <r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x v="30"/>
  </r>
  <r>
    <n v="56146"/>
    <x v="0"/>
    <s v="US"/>
    <s v="USD"/>
    <n v="1475390484"/>
    <n v="1471502484"/>
    <b v="0"/>
    <n v="278"/>
    <b v="1"/>
    <s v="technology/hardware"/>
    <n v="280.73"/>
    <n v="201.96402877697841"/>
    <s v="technology"/>
    <x v="30"/>
  </r>
  <r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x v="30"/>
  </r>
  <r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x v="30"/>
  </r>
  <r>
    <n v="615"/>
    <x v="0"/>
    <s v="US"/>
    <s v="USD"/>
    <n v="1462564182"/>
    <n v="1459972182"/>
    <b v="0"/>
    <n v="3"/>
    <b v="1"/>
    <s v="technology/hardware"/>
    <n v="102.5"/>
    <n v="205"/>
    <s v="technology"/>
    <x v="30"/>
  </r>
  <r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x v="30"/>
  </r>
  <r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x v="30"/>
  </r>
  <r>
    <n v="57754"/>
    <x v="0"/>
    <s v="US"/>
    <s v="USD"/>
    <n v="1433538000"/>
    <n v="1428541276"/>
    <b v="0"/>
    <n v="188"/>
    <b v="1"/>
    <s v="technology/hardware"/>
    <n v="115.508"/>
    <n v="307.20212765957444"/>
    <s v="technology"/>
    <x v="30"/>
  </r>
  <r>
    <n v="26241"/>
    <x v="0"/>
    <s v="ES"/>
    <s v="EUR"/>
    <n v="1482085857"/>
    <n v="1479493857"/>
    <b v="0"/>
    <n v="48"/>
    <b v="1"/>
    <s v="technology/hardware"/>
    <n v="131.20500000000001"/>
    <n v="546.6875"/>
    <s v="technology"/>
    <x v="30"/>
  </r>
  <r>
    <n v="28817"/>
    <x v="0"/>
    <s v="GB"/>
    <s v="GBP"/>
    <n v="1435258800"/>
    <n v="1432659793"/>
    <b v="0"/>
    <n v="607"/>
    <b v="1"/>
    <s v="technology/hardware"/>
    <n v="288.17"/>
    <n v="47.474464579901152"/>
    <s v="technology"/>
    <x v="30"/>
  </r>
  <r>
    <n v="5078"/>
    <x v="0"/>
    <s v="US"/>
    <s v="USD"/>
    <n v="1447286300"/>
    <n v="1444690700"/>
    <b v="0"/>
    <n v="50"/>
    <b v="1"/>
    <s v="technology/hardware"/>
    <n v="507.8"/>
    <n v="101.56"/>
    <s v="technology"/>
    <x v="30"/>
  </r>
  <r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x v="14"/>
  </r>
  <r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x v="14"/>
  </r>
  <r>
    <n v="850"/>
    <x v="0"/>
    <s v="US"/>
    <s v="USD"/>
    <n v="1338830395"/>
    <n v="1336238395"/>
    <b v="0"/>
    <n v="25"/>
    <b v="1"/>
    <s v="music/indie rock"/>
    <n v="113.33333333333333"/>
    <n v="34"/>
    <s v="music"/>
    <x v="14"/>
  </r>
  <r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x v="14"/>
  </r>
  <r>
    <n v="7412"/>
    <x v="0"/>
    <s v="US"/>
    <s v="USD"/>
    <n v="1342382587"/>
    <n v="1339790587"/>
    <b v="0"/>
    <n v="83"/>
    <b v="1"/>
    <s v="music/indie rock"/>
    <n v="123.53333333333333"/>
    <n v="89.301204819277103"/>
    <s v="music"/>
    <x v="14"/>
  </r>
  <r>
    <n v="4028"/>
    <x v="0"/>
    <s v="US"/>
    <s v="USD"/>
    <n v="1323838740"/>
    <n v="1321200332"/>
    <b v="0"/>
    <n v="35"/>
    <b v="1"/>
    <s v="music/indie rock"/>
    <n v="100.7"/>
    <n v="115.08571428571429"/>
    <s v="music"/>
    <x v="14"/>
  </r>
  <r>
    <n v="1553"/>
    <x v="0"/>
    <s v="US"/>
    <s v="USD"/>
    <n v="1315457658"/>
    <n v="1312865658"/>
    <b v="0"/>
    <n v="25"/>
    <b v="1"/>
    <s v="music/indie rock"/>
    <n v="103.53333333333333"/>
    <n v="62.12"/>
    <s v="music"/>
    <x v="14"/>
  </r>
  <r>
    <n v="3465.32"/>
    <x v="0"/>
    <s v="US"/>
    <s v="USD"/>
    <n v="1284177540"/>
    <n v="1281028152"/>
    <b v="0"/>
    <n v="75"/>
    <b v="1"/>
    <s v="music/indie rock"/>
    <n v="115.51066666666667"/>
    <n v="46.204266666666669"/>
    <s v="music"/>
    <x v="14"/>
  </r>
  <r>
    <n v="3010.01"/>
    <x v="0"/>
    <s v="US"/>
    <s v="USD"/>
    <n v="1375408194"/>
    <n v="1372384194"/>
    <b v="0"/>
    <n v="62"/>
    <b v="1"/>
    <s v="music/indie rock"/>
    <n v="120.4004"/>
    <n v="48.54854838709678"/>
    <s v="music"/>
    <x v="14"/>
  </r>
  <r>
    <n v="9203.23"/>
    <x v="0"/>
    <s v="US"/>
    <s v="USD"/>
    <n v="1361696955"/>
    <n v="1359104955"/>
    <b v="0"/>
    <n v="160"/>
    <b v="1"/>
    <s v="music/indie rock"/>
    <n v="115.040375"/>
    <n v="57.520187499999999"/>
    <s v="music"/>
    <x v="14"/>
  </r>
  <r>
    <n v="21684.2"/>
    <x v="0"/>
    <s v="US"/>
    <s v="USD"/>
    <n v="1299009600"/>
    <n v="1294818278"/>
    <b v="0"/>
    <n v="246"/>
    <b v="1"/>
    <s v="music/indie rock"/>
    <n v="120.46777777777778"/>
    <n v="88.147154471544724"/>
    <s v="music"/>
    <x v="14"/>
  </r>
  <r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x v="14"/>
  </r>
  <r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x v="14"/>
  </r>
  <r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x v="14"/>
  </r>
  <r>
    <n v="2500"/>
    <x v="0"/>
    <s v="US"/>
    <s v="USD"/>
    <n v="1317576973"/>
    <n v="1312392973"/>
    <b v="0"/>
    <n v="22"/>
    <b v="1"/>
    <s v="music/indie rock"/>
    <n v="100"/>
    <n v="113.63636363636364"/>
    <s v="music"/>
    <x v="14"/>
  </r>
  <r>
    <n v="610"/>
    <x v="0"/>
    <s v="US"/>
    <s v="USD"/>
    <n v="1351223940"/>
    <n v="1349892735"/>
    <b v="0"/>
    <n v="14"/>
    <b v="1"/>
    <s v="music/indie rock"/>
    <n v="101.66666666666667"/>
    <n v="43.571428571428569"/>
    <s v="music"/>
    <x v="14"/>
  </r>
  <r>
    <n v="3000"/>
    <x v="0"/>
    <s v="US"/>
    <s v="USD"/>
    <n v="1322751735"/>
    <n v="1317564135"/>
    <b v="0"/>
    <n v="38"/>
    <b v="1"/>
    <s v="music/indie rock"/>
    <n v="100"/>
    <n v="78.94736842105263"/>
    <s v="music"/>
    <x v="14"/>
  </r>
  <r>
    <n v="6020"/>
    <x v="0"/>
    <s v="US"/>
    <s v="USD"/>
    <n v="1331174635"/>
    <n v="1328582635"/>
    <b v="0"/>
    <n v="32"/>
    <b v="1"/>
    <s v="music/indie rock"/>
    <n v="100.33333333333333"/>
    <n v="188.125"/>
    <s v="music"/>
    <x v="14"/>
  </r>
  <r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x v="14"/>
  </r>
  <r>
    <n v="820"/>
    <x v="0"/>
    <s v="US"/>
    <s v="USD"/>
    <n v="1341028740"/>
    <n v="1339704141"/>
    <b v="0"/>
    <n v="27"/>
    <b v="1"/>
    <s v="music/indie rock"/>
    <n v="136.66666666666666"/>
    <n v="30.37037037037037"/>
    <s v="music"/>
    <x v="14"/>
  </r>
  <r>
    <n v="2265"/>
    <x v="0"/>
    <s v="US"/>
    <s v="USD"/>
    <n v="1329104114"/>
    <n v="1323920114"/>
    <b v="0"/>
    <n v="44"/>
    <b v="1"/>
    <s v="music/indie rock"/>
    <n v="113.25"/>
    <n v="51.477272727272727"/>
    <s v="music"/>
    <x v="14"/>
  </r>
  <r>
    <n v="1360"/>
    <x v="0"/>
    <s v="US"/>
    <s v="USD"/>
    <n v="1304628648"/>
    <n v="1302036648"/>
    <b v="0"/>
    <n v="38"/>
    <b v="1"/>
    <s v="music/indie rock"/>
    <n v="136"/>
    <n v="35.789473684210527"/>
    <s v="music"/>
    <x v="14"/>
  </r>
  <r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x v="14"/>
  </r>
  <r>
    <n v="1036"/>
    <x v="0"/>
    <s v="US"/>
    <s v="USD"/>
    <n v="1369958400"/>
    <n v="1367286434"/>
    <b v="0"/>
    <n v="37"/>
    <b v="1"/>
    <s v="music/indie rock"/>
    <n v="129.5"/>
    <n v="28"/>
    <s v="music"/>
    <x v="14"/>
  </r>
  <r>
    <n v="5080"/>
    <x v="0"/>
    <s v="US"/>
    <s v="USD"/>
    <n v="1416542400"/>
    <n v="1415472953"/>
    <b v="0"/>
    <n v="99"/>
    <b v="1"/>
    <s v="music/indie rock"/>
    <n v="254"/>
    <n v="51.313131313131315"/>
    <s v="music"/>
    <x v="14"/>
  </r>
  <r>
    <n v="2355"/>
    <x v="0"/>
    <s v="US"/>
    <s v="USD"/>
    <n v="1359176974"/>
    <n v="1356584974"/>
    <b v="0"/>
    <n v="44"/>
    <b v="1"/>
    <s v="music/indie rock"/>
    <n v="107.04545454545455"/>
    <n v="53.522727272727273"/>
    <s v="music"/>
    <x v="14"/>
  </r>
  <r>
    <n v="2154.66"/>
    <x v="0"/>
    <s v="US"/>
    <s v="USD"/>
    <n v="1415815393"/>
    <n v="1413997393"/>
    <b v="0"/>
    <n v="58"/>
    <b v="1"/>
    <s v="music/indie rock"/>
    <n v="107.733"/>
    <n v="37.149310344827583"/>
    <s v="music"/>
    <x v="14"/>
  </r>
  <r>
    <n v="17170"/>
    <x v="0"/>
    <s v="US"/>
    <s v="USD"/>
    <n v="1347249300"/>
    <n v="1344917580"/>
    <b v="0"/>
    <n v="191"/>
    <b v="1"/>
    <s v="music/indie rock"/>
    <n v="107.3125"/>
    <n v="89.895287958115176"/>
    <s v="music"/>
    <x v="14"/>
  </r>
  <r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x v="14"/>
  </r>
  <r>
    <n v="2007"/>
    <x v="0"/>
    <s v="US"/>
    <s v="USD"/>
    <n v="1401253140"/>
    <n v="1398873969"/>
    <b v="0"/>
    <n v="38"/>
    <b v="1"/>
    <s v="music/indie rock"/>
    <n v="100.35"/>
    <n v="52.815789473684212"/>
    <s v="music"/>
    <x v="14"/>
  </r>
  <r>
    <n v="2130"/>
    <x v="0"/>
    <s v="US"/>
    <s v="USD"/>
    <n v="1313370000"/>
    <n v="1307594625"/>
    <b v="0"/>
    <n v="39"/>
    <b v="1"/>
    <s v="music/indie rock"/>
    <n v="106.5"/>
    <n v="54.615384615384613"/>
    <s v="music"/>
    <x v="14"/>
  </r>
  <r>
    <n v="300"/>
    <x v="0"/>
    <s v="US"/>
    <s v="USD"/>
    <n v="1366064193"/>
    <n v="1364854593"/>
    <b v="0"/>
    <n v="11"/>
    <b v="1"/>
    <s v="music/indie rock"/>
    <n v="100"/>
    <n v="27.272727272727273"/>
    <s v="music"/>
    <x v="14"/>
  </r>
  <r>
    <n v="7340"/>
    <x v="0"/>
    <s v="US"/>
    <s v="USD"/>
    <n v="1411505176"/>
    <n v="1408481176"/>
    <b v="0"/>
    <n v="107"/>
    <b v="1"/>
    <s v="music/indie rock"/>
    <n v="104.85714285714286"/>
    <n v="68.598130841121488"/>
    <s v="music"/>
    <x v="14"/>
  </r>
  <r>
    <n v="5235"/>
    <x v="0"/>
    <s v="US"/>
    <s v="USD"/>
    <n v="1291870740"/>
    <n v="1286480070"/>
    <b v="0"/>
    <n v="147"/>
    <b v="1"/>
    <s v="music/indie rock"/>
    <n v="104.7"/>
    <n v="35.612244897959187"/>
    <s v="music"/>
    <x v="14"/>
  </r>
  <r>
    <n v="3385"/>
    <x v="0"/>
    <s v="US"/>
    <s v="USD"/>
    <n v="1298167001"/>
    <n v="1295575001"/>
    <b v="0"/>
    <n v="36"/>
    <b v="1"/>
    <s v="music/indie rock"/>
    <n v="225.66666666666666"/>
    <n v="94.027777777777771"/>
    <s v="music"/>
    <x v="14"/>
  </r>
  <r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x v="14"/>
  </r>
  <r>
    <n v="1773"/>
    <x v="0"/>
    <s v="US"/>
    <s v="USD"/>
    <n v="1445921940"/>
    <n v="1444699549"/>
    <b v="0"/>
    <n v="35"/>
    <b v="1"/>
    <s v="music/indie rock"/>
    <n v="147.75"/>
    <n v="50.657142857142858"/>
    <s v="music"/>
    <x v="14"/>
  </r>
  <r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x v="14"/>
  </r>
  <r>
    <n v="2015"/>
    <x v="0"/>
    <s v="US"/>
    <s v="USD"/>
    <n v="1345086445"/>
    <n v="1342494445"/>
    <b v="0"/>
    <n v="22"/>
    <b v="1"/>
    <s v="music/indie rock"/>
    <n v="100.75"/>
    <n v="91.590909090909093"/>
    <s v="music"/>
    <x v="14"/>
  </r>
  <r>
    <n v="8070.43"/>
    <x v="0"/>
    <s v="US"/>
    <s v="USD"/>
    <n v="1388617736"/>
    <n v="1384384136"/>
    <b v="0"/>
    <n v="69"/>
    <b v="1"/>
    <s v="music/indie rock"/>
    <n v="100.880375"/>
    <n v="116.96275362318841"/>
    <s v="music"/>
    <x v="14"/>
  </r>
  <r>
    <n v="284"/>
    <x v="2"/>
    <s v="CH"/>
    <s v="CHF"/>
    <n v="1484156948"/>
    <n v="1481564948"/>
    <b v="0"/>
    <n v="10"/>
    <b v="0"/>
    <s v="games/video games"/>
    <n v="0.56799999999999995"/>
    <n v="28.4"/>
    <s v="games"/>
    <x v="17"/>
  </r>
  <r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x v="17"/>
  </r>
  <r>
    <n v="50"/>
    <x v="2"/>
    <s v="US"/>
    <s v="USD"/>
    <n v="1268636340"/>
    <n v="1263982307"/>
    <b v="0"/>
    <n v="5"/>
    <b v="0"/>
    <s v="games/video games"/>
    <n v="10"/>
    <n v="10"/>
    <s v="games"/>
    <x v="17"/>
  </r>
  <r>
    <n v="115"/>
    <x v="2"/>
    <s v="US"/>
    <s v="USD"/>
    <n v="1291093200"/>
    <n v="1286930435"/>
    <b v="0"/>
    <n v="5"/>
    <b v="0"/>
    <s v="games/video games"/>
    <n v="10.454545454545455"/>
    <n v="23"/>
    <s v="games"/>
    <x v="17"/>
  </r>
  <r>
    <n v="852"/>
    <x v="2"/>
    <s v="US"/>
    <s v="USD"/>
    <n v="1438734833"/>
    <n v="1436142833"/>
    <b v="0"/>
    <n v="27"/>
    <b v="0"/>
    <s v="games/video games"/>
    <n v="1.42"/>
    <n v="31.555555555555557"/>
    <s v="games"/>
    <x v="17"/>
  </r>
  <r>
    <n v="10"/>
    <x v="2"/>
    <s v="US"/>
    <s v="USD"/>
    <n v="1418080887"/>
    <n v="1415488887"/>
    <b v="0"/>
    <n v="2"/>
    <b v="0"/>
    <s v="games/video games"/>
    <n v="0.05"/>
    <n v="5"/>
    <s v="games"/>
    <x v="17"/>
  </r>
  <r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x v="17"/>
  </r>
  <r>
    <n v="25"/>
    <x v="2"/>
    <s v="CA"/>
    <s v="CAD"/>
    <n v="1411324369"/>
    <n v="1406140369"/>
    <b v="0"/>
    <n v="1"/>
    <b v="0"/>
    <s v="games/video games"/>
    <n v="0.16666666666666666"/>
    <n v="25"/>
    <s v="games"/>
    <x v="17"/>
  </r>
  <r>
    <n v="236"/>
    <x v="2"/>
    <s v="US"/>
    <s v="USD"/>
    <n v="1457570100"/>
    <n v="1454978100"/>
    <b v="0"/>
    <n v="12"/>
    <b v="0"/>
    <s v="games/video games"/>
    <n v="11.8"/>
    <n v="19.666666666666668"/>
    <s v="games"/>
    <x v="17"/>
  </r>
  <r>
    <n v="85"/>
    <x v="2"/>
    <s v="US"/>
    <s v="USD"/>
    <n v="1408154663"/>
    <n v="1405130663"/>
    <b v="0"/>
    <n v="4"/>
    <b v="0"/>
    <s v="games/video games"/>
    <n v="0.20238095238095238"/>
    <n v="21.25"/>
    <s v="games"/>
    <x v="17"/>
  </r>
  <r>
    <n v="25"/>
    <x v="2"/>
    <s v="US"/>
    <s v="USD"/>
    <n v="1436677091"/>
    <n v="1434085091"/>
    <b v="0"/>
    <n v="3"/>
    <b v="0"/>
    <s v="games/video games"/>
    <n v="5"/>
    <n v="8.3333333333333339"/>
    <s v="games"/>
    <x v="17"/>
  </r>
  <r>
    <n v="2112.9899999999998"/>
    <x v="2"/>
    <s v="US"/>
    <s v="USD"/>
    <n v="1391427692"/>
    <n v="1388835692"/>
    <b v="0"/>
    <n v="99"/>
    <b v="0"/>
    <s v="games/video games"/>
    <n v="2.1129899999999999"/>
    <n v="21.34333333333333"/>
    <s v="games"/>
    <x v="17"/>
  </r>
  <r>
    <n v="16"/>
    <x v="2"/>
    <s v="US"/>
    <s v="USD"/>
    <n v="1303628340"/>
    <n v="1300328399"/>
    <b v="0"/>
    <n v="3"/>
    <b v="0"/>
    <s v="games/video games"/>
    <n v="1.6"/>
    <n v="5.333333333333333"/>
    <s v="games"/>
    <x v="17"/>
  </r>
  <r>
    <n v="104"/>
    <x v="2"/>
    <s v="US"/>
    <s v="USD"/>
    <n v="1367097391"/>
    <n v="1364505391"/>
    <b v="0"/>
    <n v="3"/>
    <b v="0"/>
    <s v="games/video games"/>
    <n v="1.7333333333333334"/>
    <n v="34.666666666666664"/>
    <s v="games"/>
    <x v="17"/>
  </r>
  <r>
    <n v="478"/>
    <x v="2"/>
    <s v="US"/>
    <s v="USD"/>
    <n v="1349392033"/>
    <n v="1346800033"/>
    <b v="0"/>
    <n v="22"/>
    <b v="0"/>
    <s v="games/video games"/>
    <n v="9.56"/>
    <n v="21.727272727272727"/>
    <s v="games"/>
    <x v="17"/>
  </r>
  <r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x v="17"/>
  </r>
  <r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x v="17"/>
  </r>
  <r>
    <n v="128"/>
    <x v="2"/>
    <s v="GB"/>
    <s v="GBP"/>
    <n v="1383959939"/>
    <n v="1381364339"/>
    <b v="0"/>
    <n v="12"/>
    <b v="0"/>
    <s v="games/video games"/>
    <n v="12.8"/>
    <n v="10.666666666666666"/>
    <s v="games"/>
    <x v="17"/>
  </r>
  <r>
    <n v="1626"/>
    <x v="2"/>
    <s v="US"/>
    <s v="USD"/>
    <n v="1478196008"/>
    <n v="1475604008"/>
    <b v="0"/>
    <n v="56"/>
    <b v="0"/>
    <s v="games/video games"/>
    <n v="5.42"/>
    <n v="29.035714285714285"/>
    <s v="games"/>
    <x v="17"/>
  </r>
  <r>
    <n v="560"/>
    <x v="2"/>
    <s v="US"/>
    <s v="USD"/>
    <n v="1357934424"/>
    <n v="1355342424"/>
    <b v="0"/>
    <n v="11"/>
    <b v="0"/>
    <s v="games/video games"/>
    <n v="0.112"/>
    <n v="50.909090909090907"/>
    <s v="games"/>
    <x v="17"/>
  </r>
  <r>
    <n v="0"/>
    <x v="2"/>
    <s v="US"/>
    <s v="USD"/>
    <n v="1415947159"/>
    <n v="1413351559"/>
    <b v="0"/>
    <n v="0"/>
    <b v="0"/>
    <s v="games/video games"/>
    <n v="0"/>
    <s v="No Backers"/>
    <s v="games"/>
    <x v="17"/>
  </r>
  <r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x v="17"/>
  </r>
  <r>
    <n v="225"/>
    <x v="2"/>
    <s v="US"/>
    <s v="USD"/>
    <n v="1279738800"/>
    <n v="1275599812"/>
    <b v="0"/>
    <n v="5"/>
    <b v="0"/>
    <s v="games/video games"/>
    <n v="11.25"/>
    <n v="45"/>
    <s v="games"/>
    <x v="17"/>
  </r>
  <r>
    <n v="607"/>
    <x v="2"/>
    <s v="US"/>
    <s v="USD"/>
    <n v="1379164040"/>
    <n v="1376399240"/>
    <b v="0"/>
    <n v="24"/>
    <b v="0"/>
    <s v="games/video games"/>
    <n v="1.7098591549295774"/>
    <n v="25.291666666666668"/>
    <s v="games"/>
    <x v="17"/>
  </r>
  <r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x v="17"/>
  </r>
  <r>
    <n v="1"/>
    <x v="2"/>
    <s v="US"/>
    <s v="USD"/>
    <n v="1455207510"/>
    <n v="1453997910"/>
    <b v="0"/>
    <n v="1"/>
    <b v="0"/>
    <s v="games/video games"/>
    <n v="0.02"/>
    <n v="1"/>
    <s v="games"/>
    <x v="17"/>
  </r>
  <r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x v="17"/>
  </r>
  <r>
    <n v="2"/>
    <x v="2"/>
    <s v="GB"/>
    <s v="GBP"/>
    <n v="1427992582"/>
    <n v="1425404182"/>
    <b v="0"/>
    <n v="2"/>
    <b v="0"/>
    <s v="games/video games"/>
    <n v="2"/>
    <n v="1"/>
    <s v="games"/>
    <x v="17"/>
  </r>
  <r>
    <n v="0"/>
    <x v="2"/>
    <s v="US"/>
    <s v="USD"/>
    <n v="1280534400"/>
    <n v="1277512556"/>
    <b v="0"/>
    <n v="0"/>
    <b v="0"/>
    <s v="games/video games"/>
    <n v="0"/>
    <s v="No Backers"/>
    <s v="games"/>
    <x v="17"/>
  </r>
  <r>
    <n v="405"/>
    <x v="2"/>
    <s v="NO"/>
    <s v="NOK"/>
    <n v="1468392599"/>
    <n v="1465800599"/>
    <b v="0"/>
    <n v="4"/>
    <b v="0"/>
    <s v="games/video games"/>
    <n v="0.81"/>
    <n v="101.25"/>
    <s v="games"/>
    <x v="17"/>
  </r>
  <r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x v="17"/>
  </r>
  <r>
    <n v="50"/>
    <x v="2"/>
    <s v="US"/>
    <s v="USD"/>
    <n v="1394909909"/>
    <n v="1392321509"/>
    <b v="0"/>
    <n v="4"/>
    <b v="0"/>
    <s v="games/video games"/>
    <n v="0.16666666666666666"/>
    <n v="12.5"/>
    <s v="games"/>
    <x v="17"/>
  </r>
  <r>
    <n v="34"/>
    <x v="2"/>
    <s v="US"/>
    <s v="USD"/>
    <n v="1420876740"/>
    <n v="1417470718"/>
    <b v="0"/>
    <n v="4"/>
    <b v="0"/>
    <s v="games/video games"/>
    <n v="9.124454880912446E-3"/>
    <n v="8.5"/>
    <s v="games"/>
    <x v="17"/>
  </r>
  <r>
    <n v="2"/>
    <x v="2"/>
    <s v="US"/>
    <s v="USD"/>
    <n v="1390921827"/>
    <n v="1389193827"/>
    <b v="0"/>
    <n v="2"/>
    <b v="0"/>
    <s v="games/video games"/>
    <n v="0.8"/>
    <n v="1"/>
    <s v="games"/>
    <x v="17"/>
  </r>
  <r>
    <n v="115"/>
    <x v="2"/>
    <s v="GB"/>
    <s v="GBP"/>
    <n v="1459443385"/>
    <n v="1456854985"/>
    <b v="0"/>
    <n v="5"/>
    <b v="0"/>
    <s v="games/video games"/>
    <n v="2.2999999999999998"/>
    <n v="23"/>
    <s v="games"/>
    <x v="17"/>
  </r>
  <r>
    <n v="1493"/>
    <x v="2"/>
    <s v="US"/>
    <s v="USD"/>
    <n v="1379363406"/>
    <n v="1375475406"/>
    <b v="0"/>
    <n v="83"/>
    <b v="0"/>
    <s v="games/video games"/>
    <n v="2.6660714285714286"/>
    <n v="17.987951807228917"/>
    <s v="games"/>
    <x v="17"/>
  </r>
  <r>
    <n v="21144"/>
    <x v="2"/>
    <s v="US"/>
    <s v="USD"/>
    <n v="1482479940"/>
    <n v="1479684783"/>
    <b v="0"/>
    <n v="57"/>
    <b v="0"/>
    <s v="games/video games"/>
    <n v="28.192"/>
    <n v="370.94736842105266"/>
    <s v="games"/>
    <x v="17"/>
  </r>
  <r>
    <n v="19770.11"/>
    <x v="2"/>
    <s v="US"/>
    <s v="USD"/>
    <n v="1360009774"/>
    <n v="1356121774"/>
    <b v="0"/>
    <n v="311"/>
    <b v="0"/>
    <s v="games/video games"/>
    <n v="6.5900366666666663"/>
    <n v="63.569485530546629"/>
    <s v="games"/>
    <x v="17"/>
  </r>
  <r>
    <n v="26"/>
    <x v="2"/>
    <s v="US"/>
    <s v="USD"/>
    <n v="1310837574"/>
    <n v="1308245574"/>
    <b v="0"/>
    <n v="2"/>
    <b v="0"/>
    <s v="games/video games"/>
    <n v="0.72222222222222221"/>
    <n v="13"/>
    <s v="games"/>
    <x v="17"/>
  </r>
  <r>
    <n v="85"/>
    <x v="2"/>
    <s v="US"/>
    <s v="USD"/>
    <n v="1337447105"/>
    <n v="1334855105"/>
    <b v="0"/>
    <n v="16"/>
    <b v="0"/>
    <s v="games/video games"/>
    <n v="0.85"/>
    <n v="5.3125"/>
    <s v="games"/>
    <x v="17"/>
  </r>
  <r>
    <n v="463"/>
    <x v="0"/>
    <s v="US"/>
    <s v="USD"/>
    <n v="1443040059"/>
    <n v="1440448059"/>
    <b v="0"/>
    <n v="13"/>
    <b v="1"/>
    <s v="music/rock"/>
    <n v="115.75"/>
    <n v="35.615384615384613"/>
    <s v="music"/>
    <x v="11"/>
  </r>
  <r>
    <n v="5052"/>
    <x v="0"/>
    <s v="US"/>
    <s v="USD"/>
    <n v="1406226191"/>
    <n v="1403547791"/>
    <b v="0"/>
    <n v="58"/>
    <b v="1"/>
    <s v="music/rock"/>
    <n v="112.26666666666667"/>
    <n v="87.103448275862064"/>
    <s v="music"/>
    <x v="11"/>
  </r>
  <r>
    <n v="3305"/>
    <x v="0"/>
    <s v="US"/>
    <s v="USD"/>
    <n v="1433735400"/>
    <n v="1429306520"/>
    <b v="0"/>
    <n v="44"/>
    <b v="1"/>
    <s v="music/rock"/>
    <n v="132.19999999999999"/>
    <n v="75.11363636363636"/>
    <s v="music"/>
    <x v="11"/>
  </r>
  <r>
    <n v="5645"/>
    <x v="0"/>
    <s v="US"/>
    <s v="USD"/>
    <n v="1466827140"/>
    <n v="1464196414"/>
    <b v="0"/>
    <n v="83"/>
    <b v="1"/>
    <s v="music/rock"/>
    <n v="102.63636363636364"/>
    <n v="68.01204819277109"/>
    <s v="music"/>
    <x v="11"/>
  </r>
  <r>
    <n v="3466"/>
    <x v="0"/>
    <s v="FR"/>
    <s v="EUR"/>
    <n v="1460127635"/>
    <n v="1457539235"/>
    <b v="0"/>
    <n v="117"/>
    <b v="1"/>
    <s v="music/rock"/>
    <n v="138.63999999999999"/>
    <n v="29.623931623931625"/>
    <s v="music"/>
    <x v="11"/>
  </r>
  <r>
    <n v="2932"/>
    <x v="0"/>
    <s v="US"/>
    <s v="USD"/>
    <n v="1417813618"/>
    <n v="1413922018"/>
    <b v="0"/>
    <n v="32"/>
    <b v="1"/>
    <s v="music/rock"/>
    <n v="146.6"/>
    <n v="91.625"/>
    <s v="music"/>
    <x v="11"/>
  </r>
  <r>
    <n v="180"/>
    <x v="0"/>
    <s v="US"/>
    <s v="USD"/>
    <n v="1347672937"/>
    <n v="1346463337"/>
    <b v="0"/>
    <n v="8"/>
    <b v="1"/>
    <s v="music/rock"/>
    <n v="120"/>
    <n v="22.5"/>
    <s v="music"/>
    <x v="11"/>
  </r>
  <r>
    <n v="21884.69"/>
    <x v="0"/>
    <s v="US"/>
    <s v="USD"/>
    <n v="1486702800"/>
    <n v="1484058261"/>
    <b v="0"/>
    <n v="340"/>
    <b v="1"/>
    <s v="music/rock"/>
    <n v="121.58161111111112"/>
    <n v="64.366735294117646"/>
    <s v="music"/>
    <x v="11"/>
  </r>
  <r>
    <n v="153"/>
    <x v="0"/>
    <s v="US"/>
    <s v="USD"/>
    <n v="1488473351"/>
    <n v="1488214151"/>
    <b v="0"/>
    <n v="7"/>
    <b v="1"/>
    <s v="music/rock"/>
    <n v="100"/>
    <n v="21.857142857142858"/>
    <s v="music"/>
    <x v="11"/>
  </r>
  <r>
    <n v="633"/>
    <x v="0"/>
    <s v="US"/>
    <s v="USD"/>
    <n v="1440266422"/>
    <n v="1436810422"/>
    <b v="0"/>
    <n v="19"/>
    <b v="1"/>
    <s v="music/rock"/>
    <n v="180.85714285714286"/>
    <n v="33.315789473684212"/>
    <s v="music"/>
    <x v="11"/>
  </r>
  <r>
    <n v="4243"/>
    <x v="0"/>
    <s v="US"/>
    <s v="USD"/>
    <n v="1434949200"/>
    <n v="1431903495"/>
    <b v="0"/>
    <n v="47"/>
    <b v="1"/>
    <s v="music/rock"/>
    <n v="106.075"/>
    <n v="90.276595744680847"/>
    <s v="music"/>
    <x v="11"/>
  </r>
  <r>
    <n v="1000"/>
    <x v="0"/>
    <s v="US"/>
    <s v="USD"/>
    <n v="1429365320"/>
    <n v="1426773320"/>
    <b v="0"/>
    <n v="13"/>
    <b v="1"/>
    <s v="music/rock"/>
    <n v="100"/>
    <n v="76.92307692307692"/>
    <s v="music"/>
    <x v="11"/>
  </r>
  <r>
    <n v="5331"/>
    <x v="0"/>
    <s v="US"/>
    <s v="USD"/>
    <n v="1378785540"/>
    <n v="1376066243"/>
    <b v="0"/>
    <n v="90"/>
    <b v="1"/>
    <s v="music/rock"/>
    <n v="126.92857142857143"/>
    <n v="59.233333333333334"/>
    <s v="music"/>
    <x v="11"/>
  </r>
  <r>
    <n v="4119"/>
    <x v="0"/>
    <s v="GB"/>
    <s v="GBP"/>
    <n v="1462453307"/>
    <n v="1459861307"/>
    <b v="0"/>
    <n v="63"/>
    <b v="1"/>
    <s v="music/rock"/>
    <n v="102.97499999999999"/>
    <n v="65.38095238095238"/>
    <s v="music"/>
    <x v="11"/>
  </r>
  <r>
    <n v="1750"/>
    <x v="0"/>
    <s v="US"/>
    <s v="USD"/>
    <n v="1469059986"/>
    <n v="1468455186"/>
    <b v="0"/>
    <n v="26"/>
    <b v="1"/>
    <s v="music/rock"/>
    <n v="250"/>
    <n v="67.307692307692307"/>
    <s v="music"/>
    <x v="11"/>
  </r>
  <r>
    <n v="6301"/>
    <x v="0"/>
    <s v="US"/>
    <s v="USD"/>
    <n v="1430579509"/>
    <n v="1427987509"/>
    <b v="0"/>
    <n v="71"/>
    <b v="1"/>
    <s v="music/rock"/>
    <n v="126.02"/>
    <n v="88.74647887323944"/>
    <s v="music"/>
    <x v="11"/>
  </r>
  <r>
    <n v="2503"/>
    <x v="0"/>
    <s v="US"/>
    <s v="USD"/>
    <n v="1465192867"/>
    <n v="1463032867"/>
    <b v="0"/>
    <n v="38"/>
    <b v="1"/>
    <s v="music/rock"/>
    <n v="100.12"/>
    <n v="65.868421052631575"/>
    <s v="music"/>
    <x v="11"/>
  </r>
  <r>
    <n v="34660"/>
    <x v="0"/>
    <s v="US"/>
    <s v="USD"/>
    <n v="1484752597"/>
    <n v="1482160597"/>
    <b v="0"/>
    <n v="859"/>
    <b v="1"/>
    <s v="music/rock"/>
    <n v="138.63999999999999"/>
    <n v="40.349243306169967"/>
    <s v="music"/>
    <x v="11"/>
  </r>
  <r>
    <n v="1614"/>
    <x v="0"/>
    <s v="US"/>
    <s v="USD"/>
    <n v="1428725192"/>
    <n v="1426133192"/>
    <b v="0"/>
    <n v="21"/>
    <b v="1"/>
    <s v="music/rock"/>
    <n v="161.4"/>
    <n v="76.857142857142861"/>
    <s v="music"/>
    <x v="11"/>
  </r>
  <r>
    <n v="5359.21"/>
    <x v="0"/>
    <s v="US"/>
    <s v="USD"/>
    <n v="1447434268"/>
    <n v="1443801868"/>
    <b v="0"/>
    <n v="78"/>
    <b v="1"/>
    <s v="music/rock"/>
    <n v="107.1842"/>
    <n v="68.707820512820518"/>
    <s v="music"/>
    <x v="11"/>
  </r>
  <r>
    <n v="3062"/>
    <x v="0"/>
    <s v="US"/>
    <s v="USD"/>
    <n v="1487635653"/>
    <n v="1486426053"/>
    <b v="0"/>
    <n v="53"/>
    <b v="1"/>
    <s v="games/tabletop games"/>
    <n v="153.1"/>
    <n v="57.773584905660378"/>
    <s v="games"/>
    <x v="32"/>
  </r>
  <r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x v="32"/>
  </r>
  <r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x v="32"/>
  </r>
  <r>
    <n v="28474"/>
    <x v="0"/>
    <s v="US"/>
    <s v="USD"/>
    <n v="1453737600"/>
    <n v="1452530041"/>
    <b v="1"/>
    <n v="266"/>
    <b v="1"/>
    <s v="games/tabletop games"/>
    <n v="284.74"/>
    <n v="107.04511278195488"/>
    <s v="games"/>
    <x v="32"/>
  </r>
  <r>
    <n v="92848.5"/>
    <x v="0"/>
    <s v="GB"/>
    <s v="GBP"/>
    <n v="1364286239"/>
    <n v="1360830239"/>
    <b v="0"/>
    <n v="623"/>
    <b v="1"/>
    <s v="games/tabletop games"/>
    <n v="1856.97"/>
    <n v="149.03451043338683"/>
    <s v="games"/>
    <x v="32"/>
  </r>
  <r>
    <n v="21935"/>
    <x v="0"/>
    <s v="US"/>
    <s v="USD"/>
    <n v="1473213600"/>
    <n v="1470062743"/>
    <b v="0"/>
    <n v="392"/>
    <b v="1"/>
    <s v="games/tabletop games"/>
    <n v="109.675"/>
    <n v="55.956632653061227"/>
    <s v="games"/>
    <x v="32"/>
  </r>
  <r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x v="32"/>
  </r>
  <r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x v="32"/>
  </r>
  <r>
    <n v="6039"/>
    <x v="0"/>
    <s v="GB"/>
    <s v="GBP"/>
    <n v="1461276000"/>
    <n v="1460055300"/>
    <b v="0"/>
    <n v="88"/>
    <b v="1"/>
    <s v="games/tabletop games"/>
    <n v="503.25"/>
    <n v="68.625"/>
    <s v="games"/>
    <x v="32"/>
  </r>
  <r>
    <n v="35076"/>
    <x v="0"/>
    <s v="US"/>
    <s v="USD"/>
    <n v="1458716340"/>
    <n v="1455721204"/>
    <b v="0"/>
    <n v="537"/>
    <b v="1"/>
    <s v="games/tabletop games"/>
    <n v="184.61052631578949"/>
    <n v="65.318435754189949"/>
    <s v="games"/>
    <x v="32"/>
  </r>
  <r>
    <n v="898"/>
    <x v="0"/>
    <s v="GB"/>
    <s v="GBP"/>
    <n v="1487102427"/>
    <n v="1486065627"/>
    <b v="0"/>
    <n v="25"/>
    <b v="1"/>
    <s v="games/tabletop games"/>
    <n v="119.73333333333333"/>
    <n v="35.92"/>
    <s v="games"/>
    <x v="32"/>
  </r>
  <r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x v="32"/>
  </r>
  <r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x v="32"/>
  </r>
  <r>
    <n v="53737"/>
    <x v="0"/>
    <s v="US"/>
    <s v="USD"/>
    <n v="1459012290"/>
    <n v="1456423890"/>
    <b v="0"/>
    <n v="878"/>
    <b v="1"/>
    <s v="games/tabletop games"/>
    <n v="537.37"/>
    <n v="61.203872437357631"/>
    <s v="games"/>
    <x v="32"/>
  </r>
  <r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x v="32"/>
  </r>
  <r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x v="32"/>
  </r>
  <r>
    <n v="285309.33"/>
    <x v="0"/>
    <s v="US"/>
    <s v="USD"/>
    <n v="1425132059"/>
    <n v="1422540059"/>
    <b v="0"/>
    <n v="4330"/>
    <b v="1"/>
    <s v="games/tabletop games"/>
    <n v="951.03110000000004"/>
    <n v="65.891300230946882"/>
    <s v="games"/>
    <x v="32"/>
  </r>
  <r>
    <n v="53157"/>
    <x v="0"/>
    <s v="US"/>
    <s v="USD"/>
    <n v="1447507200"/>
    <n v="1444911600"/>
    <b v="0"/>
    <n v="651"/>
    <b v="1"/>
    <s v="games/tabletop games"/>
    <n v="132.89250000000001"/>
    <n v="81.654377880184327"/>
    <s v="games"/>
    <x v="32"/>
  </r>
  <r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x v="32"/>
  </r>
  <r>
    <n v="10843"/>
    <x v="0"/>
    <s v="GB"/>
    <s v="GBP"/>
    <n v="1436151600"/>
    <n v="1433775668"/>
    <b v="0"/>
    <n v="263"/>
    <b v="1"/>
    <s v="games/tabletop games"/>
    <n v="542.15"/>
    <n v="41.228136882129277"/>
    <s v="games"/>
    <x v="32"/>
  </r>
  <r>
    <n v="420.99"/>
    <x v="0"/>
    <s v="GB"/>
    <s v="GBP"/>
    <n v="1358367565"/>
    <n v="1357157965"/>
    <b v="0"/>
    <n v="28"/>
    <b v="1"/>
    <s v="music/electronic music"/>
    <n v="382.71818181818179"/>
    <n v="15.035357142857142"/>
    <s v="music"/>
    <x v="15"/>
  </r>
  <r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x v="15"/>
  </r>
  <r>
    <n v="2191"/>
    <x v="0"/>
    <s v="CA"/>
    <s v="CAD"/>
    <n v="1443127082"/>
    <n v="1440535082"/>
    <b v="0"/>
    <n v="50"/>
    <b v="1"/>
    <s v="music/electronic music"/>
    <n v="109.55"/>
    <n v="43.82"/>
    <s v="music"/>
    <x v="15"/>
  </r>
  <r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x v="15"/>
  </r>
  <r>
    <n v="1140"/>
    <x v="0"/>
    <s v="US"/>
    <s v="USD"/>
    <n v="1338579789"/>
    <n v="1335987789"/>
    <b v="0"/>
    <n v="27"/>
    <b v="1"/>
    <s v="music/electronic music"/>
    <n v="152"/>
    <n v="42.222222222222221"/>
    <s v="music"/>
    <x v="15"/>
  </r>
  <r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x v="15"/>
  </r>
  <r>
    <n v="2000"/>
    <x v="0"/>
    <s v="US"/>
    <s v="USD"/>
    <n v="1384580373"/>
    <n v="1381984773"/>
    <b v="0"/>
    <n v="7"/>
    <b v="1"/>
    <s v="music/electronic music"/>
    <n v="100"/>
    <n v="285.71428571428572"/>
    <s v="music"/>
    <x v="15"/>
  </r>
  <r>
    <n v="1016"/>
    <x v="0"/>
    <s v="US"/>
    <s v="USD"/>
    <n v="1333771200"/>
    <n v="1328649026"/>
    <b v="0"/>
    <n v="24"/>
    <b v="1"/>
    <s v="music/electronic music"/>
    <n v="101.6"/>
    <n v="42.333333333333336"/>
    <s v="music"/>
    <x v="15"/>
  </r>
  <r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x v="15"/>
  </r>
  <r>
    <n v="4457"/>
    <x v="0"/>
    <s v="US"/>
    <s v="USD"/>
    <n v="1334424960"/>
    <n v="1329442510"/>
    <b v="0"/>
    <n v="72"/>
    <b v="1"/>
    <s v="music/electronic music"/>
    <n v="111.425"/>
    <n v="61.902777777777779"/>
    <s v="music"/>
    <x v="15"/>
  </r>
  <r>
    <n v="4890"/>
    <x v="0"/>
    <s v="US"/>
    <s v="USD"/>
    <n v="1397113140"/>
    <n v="1395168625"/>
    <b v="0"/>
    <n v="120"/>
    <b v="1"/>
    <s v="music/electronic music"/>
    <n v="195.6"/>
    <n v="40.75"/>
    <s v="music"/>
    <x v="15"/>
  </r>
  <r>
    <n v="6863"/>
    <x v="0"/>
    <s v="US"/>
    <s v="USD"/>
    <n v="1383526800"/>
    <n v="1380650177"/>
    <b v="0"/>
    <n v="123"/>
    <b v="1"/>
    <s v="music/electronic music"/>
    <n v="114.38333333333334"/>
    <n v="55.796747967479675"/>
    <s v="music"/>
    <x v="15"/>
  </r>
  <r>
    <n v="10"/>
    <x v="0"/>
    <s v="US"/>
    <s v="USD"/>
    <n v="1431719379"/>
    <n v="1429127379"/>
    <b v="0"/>
    <n v="1"/>
    <b v="1"/>
    <s v="music/electronic music"/>
    <n v="200"/>
    <n v="10"/>
    <s v="music"/>
    <x v="15"/>
  </r>
  <r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x v="15"/>
  </r>
  <r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x v="15"/>
  </r>
  <r>
    <n v="317"/>
    <x v="0"/>
    <s v="US"/>
    <s v="USD"/>
    <n v="1437674545"/>
    <n v="1436464945"/>
    <b v="0"/>
    <n v="14"/>
    <b v="1"/>
    <s v="music/electronic music"/>
    <n v="105.66666666666667"/>
    <n v="22.642857142857142"/>
    <s v="music"/>
    <x v="15"/>
  </r>
  <r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x v="15"/>
  </r>
  <r>
    <n v="2456.66"/>
    <x v="0"/>
    <s v="US"/>
    <s v="USD"/>
    <n v="1346198400"/>
    <n v="1344281383"/>
    <b v="0"/>
    <n v="76"/>
    <b v="1"/>
    <s v="music/electronic music"/>
    <n v="122.833"/>
    <n v="32.324473684210524"/>
    <s v="music"/>
    <x v="15"/>
  </r>
  <r>
    <n v="1015"/>
    <x v="0"/>
    <s v="US"/>
    <s v="USD"/>
    <n v="1440004512"/>
    <n v="1437412512"/>
    <b v="0"/>
    <n v="19"/>
    <b v="1"/>
    <s v="music/electronic music"/>
    <n v="101.5"/>
    <n v="53.421052631578945"/>
    <s v="music"/>
    <x v="15"/>
  </r>
  <r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x v="15"/>
  </r>
  <r>
    <n v="8109"/>
    <x v="0"/>
    <s v="US"/>
    <s v="USD"/>
    <n v="1461369600"/>
    <n v="1458748809"/>
    <b v="0"/>
    <n v="218"/>
    <b v="1"/>
    <s v="games/tabletop games"/>
    <n v="108.12"/>
    <n v="37.197247706422019"/>
    <s v="games"/>
    <x v="32"/>
  </r>
  <r>
    <n v="813"/>
    <x v="0"/>
    <s v="US"/>
    <s v="USD"/>
    <n v="1327776847"/>
    <n v="1325184847"/>
    <b v="0"/>
    <n v="30"/>
    <b v="1"/>
    <s v="games/tabletop games"/>
    <n v="162.6"/>
    <n v="27.1"/>
    <s v="games"/>
    <x v="32"/>
  </r>
  <r>
    <n v="20631"/>
    <x v="0"/>
    <s v="CA"/>
    <s v="CAD"/>
    <n v="1435418568"/>
    <n v="1432826568"/>
    <b v="0"/>
    <n v="100"/>
    <b v="1"/>
    <s v="games/tabletop games"/>
    <n v="105.8"/>
    <n v="206.31"/>
    <s v="games"/>
    <x v="32"/>
  </r>
  <r>
    <n v="24315"/>
    <x v="0"/>
    <s v="US"/>
    <s v="USD"/>
    <n v="1477767600"/>
    <n v="1475337675"/>
    <b v="0"/>
    <n v="296"/>
    <b v="1"/>
    <s v="games/tabletop games"/>
    <n v="243.15"/>
    <n v="82.145270270270274"/>
    <s v="games"/>
    <x v="32"/>
  </r>
  <r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x v="32"/>
  </r>
  <r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s v="games"/>
    <x v="32"/>
  </r>
  <r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x v="32"/>
  </r>
  <r>
    <n v="11744.9"/>
    <x v="0"/>
    <s v="DE"/>
    <s v="EUR"/>
    <n v="1439707236"/>
    <n v="1437115236"/>
    <b v="0"/>
    <n v="144"/>
    <b v="1"/>
    <s v="games/tabletop games"/>
    <n v="1174.49"/>
    <n v="81.561805555555551"/>
    <s v="games"/>
    <x v="32"/>
  </r>
  <r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x v="32"/>
  </r>
  <r>
    <n v="10706"/>
    <x v="0"/>
    <s v="US"/>
    <s v="USD"/>
    <n v="1398460127"/>
    <n v="1395868127"/>
    <b v="0"/>
    <n v="498"/>
    <b v="1"/>
    <s v="games/tabletop games"/>
    <n v="125.95294117647059"/>
    <n v="21.497991967871485"/>
    <s v="games"/>
    <x v="32"/>
  </r>
  <r>
    <n v="30303.24"/>
    <x v="0"/>
    <s v="US"/>
    <s v="USD"/>
    <n v="1372136400"/>
    <n v="1369864301"/>
    <b v="0"/>
    <n v="1113"/>
    <b v="1"/>
    <s v="games/tabletop games"/>
    <n v="1212.1296"/>
    <n v="27.226630727762803"/>
    <s v="games"/>
    <x v="32"/>
  </r>
  <r>
    <n v="24790"/>
    <x v="0"/>
    <s v="US"/>
    <s v="USD"/>
    <n v="1405738800"/>
    <n v="1402945408"/>
    <b v="0"/>
    <n v="988"/>
    <b v="1"/>
    <s v="games/tabletop games"/>
    <n v="495.8"/>
    <n v="25.091093117408906"/>
    <s v="games"/>
    <x v="32"/>
  </r>
  <r>
    <n v="8301"/>
    <x v="0"/>
    <s v="GB"/>
    <s v="GBP"/>
    <n v="1450051200"/>
    <n v="1448269539"/>
    <b v="0"/>
    <n v="391"/>
    <b v="1"/>
    <s v="games/tabletop games"/>
    <n v="332.04"/>
    <n v="21.230179028132991"/>
    <s v="games"/>
    <x v="32"/>
  </r>
  <r>
    <n v="1165"/>
    <x v="0"/>
    <s v="US"/>
    <s v="USD"/>
    <n v="1483645647"/>
    <n v="1481053647"/>
    <b v="0"/>
    <n v="28"/>
    <b v="1"/>
    <s v="games/tabletop games"/>
    <n v="1165"/>
    <n v="41.607142857142854"/>
    <s v="games"/>
    <x v="32"/>
  </r>
  <r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x v="32"/>
  </r>
  <r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x v="32"/>
  </r>
  <r>
    <n v="63527"/>
    <x v="0"/>
    <s v="US"/>
    <s v="USD"/>
    <n v="1415779140"/>
    <n v="1412294683"/>
    <b v="0"/>
    <n v="983"/>
    <b v="1"/>
    <s v="games/tabletop games"/>
    <n v="352.92777777777781"/>
    <n v="64.625635808748726"/>
    <s v="games"/>
    <x v="32"/>
  </r>
  <r>
    <n v="5496"/>
    <x v="0"/>
    <s v="DE"/>
    <s v="EUR"/>
    <n v="1489157716"/>
    <n v="1486565716"/>
    <b v="0"/>
    <n v="79"/>
    <b v="1"/>
    <s v="games/tabletop games"/>
    <n v="137.4"/>
    <n v="69.569620253164558"/>
    <s v="games"/>
    <x v="32"/>
  </r>
  <r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x v="32"/>
  </r>
  <r>
    <n v="13534"/>
    <x v="0"/>
    <s v="US"/>
    <s v="USD"/>
    <n v="1461354544"/>
    <n v="1458762544"/>
    <b v="0"/>
    <n v="96"/>
    <b v="1"/>
    <s v="games/tabletop games"/>
    <n v="270.68"/>
    <n v="140.97916666666666"/>
    <s v="games"/>
    <x v="32"/>
  </r>
  <r>
    <n v="8064"/>
    <x v="0"/>
    <s v="GB"/>
    <s v="GBP"/>
    <n v="1488484300"/>
    <n v="1485892300"/>
    <b v="0"/>
    <n v="163"/>
    <b v="1"/>
    <s v="games/tabletop games"/>
    <n v="806.4"/>
    <n v="49.472392638036808"/>
    <s v="games"/>
    <x v="32"/>
  </r>
  <r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x v="32"/>
  </r>
  <r>
    <n v="9302.5"/>
    <x v="0"/>
    <s v="US"/>
    <s v="USD"/>
    <n v="1489374000"/>
    <n v="1488823290"/>
    <b v="0"/>
    <n v="2035"/>
    <b v="1"/>
    <s v="games/tabletop games"/>
    <n v="930250"/>
    <n v="4.5712530712530715"/>
    <s v="games"/>
    <x v="32"/>
  </r>
  <r>
    <n v="18851"/>
    <x v="0"/>
    <s v="US"/>
    <s v="USD"/>
    <n v="1476649800"/>
    <n v="1475609946"/>
    <b v="0"/>
    <n v="290"/>
    <b v="1"/>
    <s v="games/tabletop games"/>
    <n v="377.02"/>
    <n v="65.00344827586207"/>
    <s v="games"/>
    <x v="32"/>
  </r>
  <r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x v="32"/>
  </r>
  <r>
    <n v="2503"/>
    <x v="0"/>
    <s v="GB"/>
    <s v="GBP"/>
    <n v="1441393210"/>
    <n v="1438801210"/>
    <b v="0"/>
    <n v="57"/>
    <b v="1"/>
    <s v="games/tabletop games"/>
    <n v="100.12"/>
    <n v="43.912280701754383"/>
    <s v="games"/>
    <x v="32"/>
  </r>
  <r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x v="32"/>
  </r>
  <r>
    <n v="7505"/>
    <x v="0"/>
    <s v="GB"/>
    <s v="GBP"/>
    <n v="1481749278"/>
    <n v="1479157278"/>
    <b v="0"/>
    <n v="128"/>
    <b v="1"/>
    <s v="games/tabletop games"/>
    <n v="107.21428571428571"/>
    <n v="58.6328125"/>
    <s v="games"/>
    <x v="32"/>
  </r>
  <r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x v="32"/>
  </r>
  <r>
    <n v="243778"/>
    <x v="0"/>
    <s v="US"/>
    <s v="USD"/>
    <n v="1480727273"/>
    <n v="1478131673"/>
    <b v="0"/>
    <n v="571"/>
    <b v="1"/>
    <s v="games/tabletop games"/>
    <n v="975.11199999999997"/>
    <n v="426.93169877408059"/>
    <s v="games"/>
    <x v="32"/>
  </r>
  <r>
    <n v="11428.19"/>
    <x v="0"/>
    <s v="US"/>
    <s v="USD"/>
    <n v="1408177077"/>
    <n v="1406362677"/>
    <b v="0"/>
    <n v="480"/>
    <b v="1"/>
    <s v="games/tabletop games"/>
    <n v="134.44929411764707"/>
    <n v="23.808729166666669"/>
    <s v="games"/>
    <x v="32"/>
  </r>
  <r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x v="32"/>
  </r>
  <r>
    <n v="9015"/>
    <x v="0"/>
    <s v="US"/>
    <s v="USD"/>
    <n v="1447862947"/>
    <n v="1445267347"/>
    <b v="0"/>
    <n v="84"/>
    <b v="1"/>
    <s v="games/tabletop games"/>
    <n v="112.6875"/>
    <n v="107.32142857142857"/>
    <s v="games"/>
    <x v="32"/>
  </r>
  <r>
    <n v="2299"/>
    <x v="0"/>
    <s v="US"/>
    <s v="USD"/>
    <n v="1485271968"/>
    <n v="1484667168"/>
    <b v="0"/>
    <n v="197"/>
    <b v="1"/>
    <s v="games/tabletop games"/>
    <n v="459.8"/>
    <n v="11.67005076142132"/>
    <s v="games"/>
    <x v="32"/>
  </r>
  <r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x v="32"/>
  </r>
  <r>
    <n v="1069"/>
    <x v="0"/>
    <s v="GB"/>
    <s v="GBP"/>
    <n v="1479811846"/>
    <n v="1478602246"/>
    <b v="0"/>
    <n v="50"/>
    <b v="1"/>
    <s v="games/tabletop games"/>
    <n v="222.70833333333334"/>
    <n v="21.38"/>
    <s v="games"/>
    <x v="32"/>
  </r>
  <r>
    <n v="15903.5"/>
    <x v="0"/>
    <s v="GB"/>
    <s v="GBP"/>
    <n v="1466377200"/>
    <n v="1463351329"/>
    <b v="0"/>
    <n v="169"/>
    <b v="1"/>
    <s v="games/tabletop games"/>
    <n v="636.14"/>
    <n v="94.103550295857985"/>
    <s v="games"/>
    <x v="32"/>
  </r>
  <r>
    <n v="3223"/>
    <x v="0"/>
    <s v="US"/>
    <s v="USD"/>
    <n v="1434045687"/>
    <n v="1431453687"/>
    <b v="0"/>
    <n v="205"/>
    <b v="1"/>
    <s v="games/tabletop games"/>
    <n v="146.5"/>
    <n v="15.721951219512196"/>
    <s v="games"/>
    <x v="32"/>
  </r>
  <r>
    <n v="18671"/>
    <x v="0"/>
    <s v="GB"/>
    <s v="GBP"/>
    <n v="1481224736"/>
    <n v="1480360736"/>
    <b v="0"/>
    <n v="206"/>
    <b v="1"/>
    <s v="games/tabletop games"/>
    <n v="1867.1"/>
    <n v="90.635922330097088"/>
    <s v="games"/>
    <x v="32"/>
  </r>
  <r>
    <n v="8173"/>
    <x v="0"/>
    <s v="US"/>
    <s v="USD"/>
    <n v="1395876250"/>
    <n v="1393287850"/>
    <b v="0"/>
    <n v="84"/>
    <b v="1"/>
    <s v="games/tabletop games"/>
    <n v="326.92"/>
    <n v="97.297619047619051"/>
    <s v="games"/>
    <x v="32"/>
  </r>
  <r>
    <n v="7795"/>
    <x v="0"/>
    <s v="AU"/>
    <s v="AUD"/>
    <n v="1487093020"/>
    <n v="1485278620"/>
    <b v="0"/>
    <n v="210"/>
    <b v="1"/>
    <s v="games/tabletop games"/>
    <n v="779.5"/>
    <n v="37.11904761904762"/>
    <s v="games"/>
    <x v="32"/>
  </r>
  <r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x v="32"/>
  </r>
  <r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x v="32"/>
  </r>
  <r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x v="32"/>
  </r>
  <r>
    <n v="597"/>
    <x v="0"/>
    <s v="GB"/>
    <s v="GBP"/>
    <n v="1479846507"/>
    <n v="1479241707"/>
    <b v="0"/>
    <n v="17"/>
    <b v="1"/>
    <s v="games/tabletop games"/>
    <n v="298.5"/>
    <n v="35.117647058823529"/>
    <s v="games"/>
    <x v="32"/>
  </r>
  <r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x v="32"/>
  </r>
  <r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x v="32"/>
  </r>
  <r>
    <n v="28728"/>
    <x v="0"/>
    <s v="US"/>
    <s v="USD"/>
    <n v="1489283915"/>
    <n v="1486691915"/>
    <b v="0"/>
    <n v="194"/>
    <b v="1"/>
    <s v="games/tabletop games"/>
    <n v="102.6"/>
    <n v="148.08247422680412"/>
    <s v="games"/>
    <x v="32"/>
  </r>
  <r>
    <n v="45041"/>
    <x v="0"/>
    <s v="US"/>
    <s v="USD"/>
    <n v="1488862800"/>
    <n v="1486745663"/>
    <b v="0"/>
    <n v="902"/>
    <b v="1"/>
    <s v="games/tabletop games"/>
    <n v="1801.64"/>
    <n v="49.934589800443462"/>
    <s v="games"/>
    <x v="32"/>
  </r>
  <r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x v="32"/>
  </r>
  <r>
    <n v="56618"/>
    <x v="0"/>
    <s v="US"/>
    <s v="USD"/>
    <n v="1481328004"/>
    <n v="1478736004"/>
    <b v="0"/>
    <n v="1328"/>
    <b v="1"/>
    <s v="games/tabletop games"/>
    <n v="283.08999999999997"/>
    <n v="42.63403614457831"/>
    <s v="games"/>
    <x v="32"/>
  </r>
  <r>
    <n v="13566"/>
    <x v="0"/>
    <s v="US"/>
    <s v="USD"/>
    <n v="1449506836"/>
    <n v="1446914836"/>
    <b v="0"/>
    <n v="944"/>
    <b v="1"/>
    <s v="games/tabletop games"/>
    <n v="1356.6"/>
    <n v="14.370762711864407"/>
    <s v="games"/>
    <x v="32"/>
  </r>
  <r>
    <n v="5509"/>
    <x v="0"/>
    <s v="CA"/>
    <s v="CAD"/>
    <n v="1489320642"/>
    <n v="1487164242"/>
    <b v="0"/>
    <n v="147"/>
    <b v="1"/>
    <s v="games/tabletop games"/>
    <n v="220.36"/>
    <n v="37.476190476190474"/>
    <s v="games"/>
    <x v="32"/>
  </r>
  <r>
    <n v="2990"/>
    <x v="0"/>
    <s v="US"/>
    <s v="USD"/>
    <n v="1393156857"/>
    <n v="1390564857"/>
    <b v="0"/>
    <n v="99"/>
    <b v="1"/>
    <s v="games/tabletop games"/>
    <n v="119.6"/>
    <n v="30.202020202020201"/>
    <s v="games"/>
    <x v="32"/>
  </r>
  <r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x v="32"/>
  </r>
  <r>
    <n v="4856"/>
    <x v="0"/>
    <s v="US"/>
    <s v="USD"/>
    <n v="1388936289"/>
    <n v="1386344289"/>
    <b v="0"/>
    <n v="75"/>
    <b v="1"/>
    <s v="games/tabletop games"/>
    <n v="105.81826105905427"/>
    <n v="64.74666666666667"/>
    <s v="games"/>
    <x v="32"/>
  </r>
  <r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x v="32"/>
  </r>
  <r>
    <n v="5414"/>
    <x v="0"/>
    <s v="IT"/>
    <s v="EUR"/>
    <n v="1451861940"/>
    <n v="1448902867"/>
    <b v="0"/>
    <n v="102"/>
    <b v="1"/>
    <s v="games/tabletop games"/>
    <n v="270.7"/>
    <n v="53.078431372549019"/>
    <s v="games"/>
    <x v="32"/>
  </r>
  <r>
    <n v="1538"/>
    <x v="0"/>
    <s v="US"/>
    <s v="USD"/>
    <n v="1423022400"/>
    <n v="1421436099"/>
    <b v="0"/>
    <n v="32"/>
    <b v="1"/>
    <s v="games/tabletop games"/>
    <n v="153.80000000000001"/>
    <n v="48.0625"/>
    <s v="games"/>
    <x v="32"/>
  </r>
  <r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x v="32"/>
  </r>
  <r>
    <n v="555"/>
    <x v="0"/>
    <s v="US"/>
    <s v="USD"/>
    <n v="1311576600"/>
    <n v="1306219897"/>
    <b v="0"/>
    <n v="11"/>
    <b v="1"/>
    <s v="music/rock"/>
    <n v="185"/>
    <n v="50.454545454545453"/>
    <s v="music"/>
    <x v="11"/>
  </r>
  <r>
    <n v="1390"/>
    <x v="0"/>
    <s v="US"/>
    <s v="USD"/>
    <n v="1452744686"/>
    <n v="1447560686"/>
    <b v="0"/>
    <n v="12"/>
    <b v="1"/>
    <s v="music/rock"/>
    <n v="185.33333333333334"/>
    <n v="115.83333333333333"/>
    <s v="music"/>
    <x v="11"/>
  </r>
  <r>
    <n v="3025.66"/>
    <x v="0"/>
    <s v="US"/>
    <s v="USD"/>
    <n v="1336528804"/>
    <n v="1331348404"/>
    <b v="0"/>
    <n v="48"/>
    <b v="1"/>
    <s v="music/rock"/>
    <n v="100.85533333333333"/>
    <n v="63.03458333333333"/>
    <s v="music"/>
    <x v="11"/>
  </r>
  <r>
    <n v="6373.27"/>
    <x v="0"/>
    <s v="US"/>
    <s v="USD"/>
    <n v="1299902400"/>
    <n v="1297451245"/>
    <b v="0"/>
    <n v="59"/>
    <b v="1"/>
    <s v="music/rock"/>
    <n v="106.22116666666666"/>
    <n v="108.02152542372882"/>
    <s v="music"/>
    <x v="11"/>
  </r>
  <r>
    <n v="3641"/>
    <x v="0"/>
    <s v="US"/>
    <s v="USD"/>
    <n v="1340944043"/>
    <n v="1338352043"/>
    <b v="0"/>
    <n v="79"/>
    <b v="1"/>
    <s v="music/rock"/>
    <n v="121.36666666666666"/>
    <n v="46.088607594936711"/>
    <s v="music"/>
    <x v="11"/>
  </r>
  <r>
    <n v="1501"/>
    <x v="0"/>
    <s v="US"/>
    <s v="USD"/>
    <n v="1378439940"/>
    <n v="1376003254"/>
    <b v="0"/>
    <n v="14"/>
    <b v="1"/>
    <s v="music/rock"/>
    <n v="100.06666666666666"/>
    <n v="107.21428571428571"/>
    <s v="music"/>
    <x v="11"/>
  </r>
  <r>
    <n v="5398.99"/>
    <x v="0"/>
    <s v="US"/>
    <s v="USD"/>
    <n v="1403539260"/>
    <n v="1401724860"/>
    <b v="0"/>
    <n v="106"/>
    <b v="1"/>
    <s v="music/rock"/>
    <n v="119.97755555555555"/>
    <n v="50.9338679245283"/>
    <s v="music"/>
    <x v="11"/>
  </r>
  <r>
    <n v="1001"/>
    <x v="0"/>
    <s v="US"/>
    <s v="USD"/>
    <n v="1340733600"/>
    <n v="1339098689"/>
    <b v="0"/>
    <n v="25"/>
    <b v="1"/>
    <s v="music/rock"/>
    <n v="100.1"/>
    <n v="40.04"/>
    <s v="music"/>
    <x v="11"/>
  </r>
  <r>
    <n v="1611"/>
    <x v="0"/>
    <s v="US"/>
    <s v="USD"/>
    <n v="1386372120"/>
    <n v="1382659060"/>
    <b v="0"/>
    <n v="25"/>
    <b v="1"/>
    <s v="music/rock"/>
    <n v="107.4"/>
    <n v="64.44"/>
    <s v="music"/>
    <x v="11"/>
  </r>
  <r>
    <n v="1561"/>
    <x v="0"/>
    <s v="US"/>
    <s v="USD"/>
    <n v="1259686800"/>
    <n v="1252908330"/>
    <b v="0"/>
    <n v="29"/>
    <b v="1"/>
    <s v="music/rock"/>
    <n v="104.06666666666666"/>
    <n v="53.827586206896555"/>
    <s v="music"/>
    <x v="11"/>
  </r>
  <r>
    <n v="4320"/>
    <x v="0"/>
    <s v="US"/>
    <s v="USD"/>
    <n v="1335153600"/>
    <n v="1332199618"/>
    <b v="0"/>
    <n v="43"/>
    <b v="1"/>
    <s v="music/rock"/>
    <n v="172.8"/>
    <n v="100.46511627906976"/>
    <s v="music"/>
    <x v="11"/>
  </r>
  <r>
    <n v="2145.0100000000002"/>
    <x v="0"/>
    <s v="US"/>
    <s v="USD"/>
    <n v="1334767476"/>
    <n v="1332175476"/>
    <b v="0"/>
    <n v="46"/>
    <b v="1"/>
    <s v="music/rock"/>
    <n v="107.25050000000002"/>
    <n v="46.630652173913049"/>
    <s v="music"/>
    <x v="11"/>
  </r>
  <r>
    <n v="920"/>
    <x v="0"/>
    <s v="US"/>
    <s v="USD"/>
    <n v="1348545540"/>
    <n v="1346345999"/>
    <b v="0"/>
    <n v="27"/>
    <b v="1"/>
    <s v="music/rock"/>
    <n v="108.23529411764706"/>
    <n v="34.074074074074076"/>
    <s v="music"/>
    <x v="11"/>
  </r>
  <r>
    <n v="7304.04"/>
    <x v="0"/>
    <s v="US"/>
    <s v="USD"/>
    <n v="1358702480"/>
    <n v="1356110480"/>
    <b v="0"/>
    <n v="112"/>
    <b v="1"/>
    <s v="music/rock"/>
    <n v="146.08080000000001"/>
    <n v="65.214642857142863"/>
    <s v="music"/>
    <x v="11"/>
  </r>
  <r>
    <n v="1503"/>
    <x v="0"/>
    <s v="US"/>
    <s v="USD"/>
    <n v="1359240856"/>
    <n v="1356648856"/>
    <b v="0"/>
    <n v="34"/>
    <b v="1"/>
    <s v="music/rock"/>
    <n v="125.25"/>
    <n v="44.205882352941174"/>
    <s v="music"/>
    <x v="11"/>
  </r>
  <r>
    <n v="10435"/>
    <x v="0"/>
    <s v="US"/>
    <s v="USD"/>
    <n v="1330018426"/>
    <n v="1326994426"/>
    <b v="0"/>
    <n v="145"/>
    <b v="1"/>
    <s v="music/rock"/>
    <n v="149.07142857142858"/>
    <n v="71.965517241379317"/>
    <s v="music"/>
    <x v="11"/>
  </r>
  <r>
    <n v="1006"/>
    <x v="0"/>
    <s v="US"/>
    <s v="USD"/>
    <n v="1331697540"/>
    <n v="1328749249"/>
    <b v="0"/>
    <n v="19"/>
    <b v="1"/>
    <s v="music/rock"/>
    <n v="100.6"/>
    <n v="52.94736842105263"/>
    <s v="music"/>
    <x v="11"/>
  </r>
  <r>
    <n v="31522"/>
    <x v="0"/>
    <s v="US"/>
    <s v="USD"/>
    <n v="1395861033"/>
    <n v="1393272633"/>
    <b v="0"/>
    <n v="288"/>
    <b v="1"/>
    <s v="music/rock"/>
    <n v="105.07333333333334"/>
    <n v="109.45138888888889"/>
    <s v="music"/>
    <x v="11"/>
  </r>
  <r>
    <n v="1050.5"/>
    <x v="0"/>
    <s v="US"/>
    <s v="USD"/>
    <n v="1296953209"/>
    <n v="1295657209"/>
    <b v="0"/>
    <n v="14"/>
    <b v="1"/>
    <s v="music/rock"/>
    <n v="350.16666666666669"/>
    <n v="75.035714285714292"/>
    <s v="music"/>
    <x v="11"/>
  </r>
  <r>
    <n v="810"/>
    <x v="0"/>
    <s v="US"/>
    <s v="USD"/>
    <n v="1340904416"/>
    <n v="1339694816"/>
    <b v="0"/>
    <n v="7"/>
    <b v="1"/>
    <s v="music/rock"/>
    <n v="101.25"/>
    <n v="115.71428571428571"/>
    <s v="music"/>
    <x v="11"/>
  </r>
  <r>
    <n v="6680.22"/>
    <x v="0"/>
    <s v="US"/>
    <s v="USD"/>
    <n v="1371785496"/>
    <n v="1369193496"/>
    <b v="1"/>
    <n v="211"/>
    <b v="1"/>
    <s v="music/indie rock"/>
    <n v="133.6044"/>
    <n v="31.659810426540286"/>
    <s v="music"/>
    <x v="14"/>
  </r>
  <r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x v="14"/>
  </r>
  <r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x v="14"/>
  </r>
  <r>
    <n v="6042.02"/>
    <x v="0"/>
    <s v="US"/>
    <s v="USD"/>
    <n v="1293857940"/>
    <n v="1290281691"/>
    <b v="1"/>
    <n v="113"/>
    <b v="1"/>
    <s v="music/indie rock"/>
    <n v="100.70033333333333"/>
    <n v="53.469203539823013"/>
    <s v="music"/>
    <x v="14"/>
  </r>
  <r>
    <n v="18221"/>
    <x v="0"/>
    <s v="US"/>
    <s v="USD"/>
    <n v="1407520800"/>
    <n v="1405356072"/>
    <b v="1"/>
    <n v="167"/>
    <b v="1"/>
    <s v="music/indie rock"/>
    <n v="101.22777777777777"/>
    <n v="109.10778443113773"/>
    <s v="music"/>
    <x v="14"/>
  </r>
  <r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x v="14"/>
  </r>
  <r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x v="14"/>
  </r>
  <r>
    <n v="50653.11"/>
    <x v="0"/>
    <s v="US"/>
    <s v="USD"/>
    <n v="1409274000"/>
    <n v="1406847996"/>
    <b v="1"/>
    <n v="614"/>
    <b v="1"/>
    <s v="music/indie rock"/>
    <n v="101.30622"/>
    <n v="82.496921824104234"/>
    <s v="music"/>
    <x v="14"/>
  </r>
  <r>
    <n v="6400.47"/>
    <x v="0"/>
    <s v="US"/>
    <s v="USD"/>
    <n v="1362872537"/>
    <n v="1359848537"/>
    <b v="1"/>
    <n v="107"/>
    <b v="1"/>
    <s v="music/indie rock"/>
    <n v="106.67449999999999"/>
    <n v="59.817476635514019"/>
    <s v="music"/>
    <x v="14"/>
  </r>
  <r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x v="14"/>
  </r>
  <r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x v="14"/>
  </r>
  <r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x v="14"/>
  </r>
  <r>
    <n v="8792.02"/>
    <x v="0"/>
    <s v="US"/>
    <s v="USD"/>
    <n v="1336086026"/>
    <n v="1333494026"/>
    <b v="1"/>
    <n v="157"/>
    <b v="1"/>
    <s v="music/indie rock"/>
    <n v="175.84039999999999"/>
    <n v="56.000127388535034"/>
    <s v="music"/>
    <x v="14"/>
  </r>
  <r>
    <n v="1883.64"/>
    <x v="0"/>
    <s v="US"/>
    <s v="USD"/>
    <n v="1339074857"/>
    <n v="1336482857"/>
    <b v="1"/>
    <n v="50"/>
    <b v="1"/>
    <s v="music/indie rock"/>
    <n v="156.97"/>
    <n v="37.672800000000002"/>
    <s v="music"/>
    <x v="14"/>
  </r>
  <r>
    <n v="2565"/>
    <x v="0"/>
    <s v="US"/>
    <s v="USD"/>
    <n v="1336238743"/>
    <n v="1333646743"/>
    <b v="1"/>
    <n v="64"/>
    <b v="1"/>
    <s v="music/indie rock"/>
    <n v="102.6"/>
    <n v="40.078125"/>
    <s v="music"/>
    <x v="14"/>
  </r>
  <r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x v="14"/>
  </r>
  <r>
    <n v="416"/>
    <x v="0"/>
    <s v="US"/>
    <s v="USD"/>
    <n v="1266210000"/>
    <n v="1263474049"/>
    <b v="1"/>
    <n v="22"/>
    <b v="1"/>
    <s v="music/indie rock"/>
    <n v="104"/>
    <n v="18.90909090909091"/>
    <s v="music"/>
    <x v="14"/>
  </r>
  <r>
    <n v="6053"/>
    <x v="0"/>
    <s v="US"/>
    <s v="USD"/>
    <n v="1253937540"/>
    <n v="1251214014"/>
    <b v="1"/>
    <n v="163"/>
    <b v="1"/>
    <s v="music/indie rock"/>
    <n v="121.06"/>
    <n v="37.134969325153371"/>
    <s v="music"/>
    <x v="14"/>
  </r>
  <r>
    <n v="3231"/>
    <x v="0"/>
    <s v="US"/>
    <s v="USD"/>
    <n v="1387072685"/>
    <n v="1384480685"/>
    <b v="1"/>
    <n v="77"/>
    <b v="1"/>
    <s v="music/indie rock"/>
    <n v="107.7"/>
    <n v="41.961038961038959"/>
    <s v="music"/>
    <x v="14"/>
  </r>
  <r>
    <n v="5433"/>
    <x v="0"/>
    <s v="US"/>
    <s v="USD"/>
    <n v="1396463800"/>
    <n v="1393443400"/>
    <b v="1"/>
    <n v="89"/>
    <b v="1"/>
    <s v="music/indie rock"/>
    <n v="108.66"/>
    <n v="61.044943820224717"/>
    <s v="music"/>
    <x v="14"/>
  </r>
  <r>
    <n v="4130"/>
    <x v="3"/>
    <s v="AT"/>
    <s v="EUR"/>
    <n v="1491282901"/>
    <n v="1488694501"/>
    <b v="0"/>
    <n v="64"/>
    <b v="0"/>
    <s v="food/small batch"/>
    <n v="39.120962394619681"/>
    <n v="64.53125"/>
    <s v="food"/>
    <x v="33"/>
  </r>
  <r>
    <n v="85"/>
    <x v="3"/>
    <s v="US"/>
    <s v="USD"/>
    <n v="1491769769"/>
    <n v="1489181369"/>
    <b v="0"/>
    <n v="4"/>
    <b v="0"/>
    <s v="food/small batch"/>
    <n v="3.1481481481481484"/>
    <n v="21.25"/>
    <s v="food"/>
    <x v="33"/>
  </r>
  <r>
    <n v="120"/>
    <x v="3"/>
    <s v="US"/>
    <s v="USD"/>
    <n v="1490033247"/>
    <n v="1489428447"/>
    <b v="0"/>
    <n v="4"/>
    <b v="0"/>
    <s v="food/small batch"/>
    <n v="48"/>
    <n v="30"/>
    <s v="food"/>
    <x v="33"/>
  </r>
  <r>
    <n v="1555"/>
    <x v="3"/>
    <s v="GB"/>
    <s v="GBP"/>
    <n v="1490559285"/>
    <n v="1487970885"/>
    <b v="0"/>
    <n v="61"/>
    <b v="0"/>
    <s v="food/small batch"/>
    <n v="20.733333333333334"/>
    <n v="25.491803278688526"/>
    <s v="food"/>
    <x v="33"/>
  </r>
  <r>
    <n v="80"/>
    <x v="3"/>
    <s v="US"/>
    <s v="USD"/>
    <n v="1490830331"/>
    <n v="1488241931"/>
    <b v="0"/>
    <n v="7"/>
    <b v="0"/>
    <s v="food/small batch"/>
    <n v="8"/>
    <n v="11.428571428571429"/>
    <s v="food"/>
    <x v="33"/>
  </r>
  <r>
    <n v="108"/>
    <x v="3"/>
    <s v="US"/>
    <s v="USD"/>
    <n v="1493571600"/>
    <n v="1489106948"/>
    <b v="0"/>
    <n v="1"/>
    <b v="0"/>
    <s v="food/small batch"/>
    <n v="0.72"/>
    <n v="108"/>
    <s v="food"/>
    <x v="33"/>
  </r>
  <r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x v="33"/>
  </r>
  <r>
    <n v="25445"/>
    <x v="0"/>
    <s v="US"/>
    <s v="USD"/>
    <n v="1434307537"/>
    <n v="1431715537"/>
    <b v="1"/>
    <n v="537"/>
    <b v="1"/>
    <s v="food/small batch"/>
    <n v="254.45"/>
    <n v="47.383612662942269"/>
    <s v="food"/>
    <x v="33"/>
  </r>
  <r>
    <n v="26480"/>
    <x v="0"/>
    <s v="US"/>
    <s v="USD"/>
    <n v="1405609146"/>
    <n v="1403017146"/>
    <b v="1"/>
    <n v="125"/>
    <b v="1"/>
    <s v="food/small batch"/>
    <n v="105.92"/>
    <n v="211.84"/>
    <s v="food"/>
    <x v="33"/>
  </r>
  <r>
    <n v="35848"/>
    <x v="0"/>
    <s v="US"/>
    <s v="USD"/>
    <n v="1451001600"/>
    <n v="1448400943"/>
    <b v="1"/>
    <n v="163"/>
    <b v="1"/>
    <s v="food/small batch"/>
    <n v="102.42285714285714"/>
    <n v="219.92638036809817"/>
    <s v="food"/>
    <x v="33"/>
  </r>
  <r>
    <n v="11545.1"/>
    <x v="0"/>
    <s v="US"/>
    <s v="USD"/>
    <n v="1408320490"/>
    <n v="1405728490"/>
    <b v="1"/>
    <n v="283"/>
    <b v="1"/>
    <s v="food/small batch"/>
    <n v="144.31375"/>
    <n v="40.795406360424032"/>
    <s v="food"/>
    <x v="33"/>
  </r>
  <r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x v="33"/>
  </r>
  <r>
    <n v="1273"/>
    <x v="0"/>
    <s v="US"/>
    <s v="USD"/>
    <n v="1401385800"/>
    <n v="1399563390"/>
    <b v="1"/>
    <n v="94"/>
    <b v="1"/>
    <s v="food/small batch"/>
    <n v="212.16666666666666"/>
    <n v="13.542553191489361"/>
    <s v="food"/>
    <x v="33"/>
  </r>
  <r>
    <n v="4078"/>
    <x v="0"/>
    <s v="US"/>
    <s v="USD"/>
    <n v="1415208840"/>
    <n v="1412611498"/>
    <b v="1"/>
    <n v="67"/>
    <b v="1"/>
    <s v="food/small batch"/>
    <n v="101.95"/>
    <n v="60.865671641791046"/>
    <s v="food"/>
    <x v="33"/>
  </r>
  <r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x v="33"/>
  </r>
  <r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x v="33"/>
  </r>
  <r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x v="33"/>
  </r>
  <r>
    <n v="15171.5"/>
    <x v="0"/>
    <s v="US"/>
    <s v="USD"/>
    <n v="1404077484"/>
    <n v="1401485484"/>
    <b v="1"/>
    <n v="123"/>
    <b v="1"/>
    <s v="food/small batch"/>
    <n v="101.14333333333333"/>
    <n v="123.34552845528455"/>
    <s v="food"/>
    <x v="33"/>
  </r>
  <r>
    <n v="73552"/>
    <x v="0"/>
    <s v="US"/>
    <s v="USD"/>
    <n v="1482134340"/>
    <n v="1479496309"/>
    <b v="1"/>
    <n v="1104"/>
    <b v="1"/>
    <s v="food/small batch"/>
    <n v="294.20800000000003"/>
    <n v="66.623188405797094"/>
    <s v="food"/>
    <x v="33"/>
  </r>
  <r>
    <n v="42311"/>
    <x v="0"/>
    <s v="US"/>
    <s v="USD"/>
    <n v="1477841138"/>
    <n v="1475249138"/>
    <b v="1"/>
    <n v="403"/>
    <b v="1"/>
    <s v="food/small batch"/>
    <n v="105.7775"/>
    <n v="104.99007444168734"/>
    <s v="food"/>
    <x v="33"/>
  </r>
  <r>
    <n v="0"/>
    <x v="1"/>
    <s v="US"/>
    <s v="USD"/>
    <n v="1436729504"/>
    <n v="1434137504"/>
    <b v="0"/>
    <n v="0"/>
    <b v="0"/>
    <s v="technology/web"/>
    <n v="0"/>
    <s v="No Backers"/>
    <s v="technology"/>
    <x v="7"/>
  </r>
  <r>
    <n v="0"/>
    <x v="1"/>
    <s v="US"/>
    <s v="USD"/>
    <n v="1412571600"/>
    <n v="1410799870"/>
    <b v="0"/>
    <n v="0"/>
    <b v="0"/>
    <s v="technology/web"/>
    <n v="0"/>
    <s v="No Backers"/>
    <s v="technology"/>
    <x v="7"/>
  </r>
  <r>
    <n v="300"/>
    <x v="1"/>
    <s v="US"/>
    <s v="USD"/>
    <n v="1452282420"/>
    <n v="1447962505"/>
    <b v="0"/>
    <n v="1"/>
    <b v="0"/>
    <s v="technology/web"/>
    <n v="3"/>
    <n v="300"/>
    <s v="technology"/>
    <x v="7"/>
  </r>
  <r>
    <n v="1"/>
    <x v="1"/>
    <s v="CA"/>
    <s v="CAD"/>
    <n v="1466789269"/>
    <n v="1464197269"/>
    <b v="0"/>
    <n v="1"/>
    <b v="0"/>
    <s v="technology/web"/>
    <n v="0.1"/>
    <n v="1"/>
    <s v="technology"/>
    <x v="7"/>
  </r>
  <r>
    <n v="0"/>
    <x v="1"/>
    <s v="US"/>
    <s v="USD"/>
    <n v="1427845140"/>
    <n v="1424822556"/>
    <b v="0"/>
    <n v="0"/>
    <b v="0"/>
    <s v="technology/web"/>
    <n v="0"/>
    <s v="No Backers"/>
    <s v="technology"/>
    <x v="7"/>
  </r>
  <r>
    <n v="39"/>
    <x v="1"/>
    <s v="US"/>
    <s v="USD"/>
    <n v="1476731431"/>
    <n v="1472843431"/>
    <b v="0"/>
    <n v="3"/>
    <b v="0"/>
    <s v="technology/web"/>
    <n v="6.5000000000000002E-2"/>
    <n v="13"/>
    <s v="technology"/>
    <x v="7"/>
  </r>
  <r>
    <n v="15"/>
    <x v="1"/>
    <s v="US"/>
    <s v="USD"/>
    <n v="1472135676"/>
    <n v="1469543676"/>
    <b v="0"/>
    <n v="1"/>
    <b v="0"/>
    <s v="technology/web"/>
    <n v="1.5"/>
    <n v="15"/>
    <s v="technology"/>
    <x v="7"/>
  </r>
  <r>
    <n v="270"/>
    <x v="1"/>
    <s v="US"/>
    <s v="USD"/>
    <n v="1456006938"/>
    <n v="1450822938"/>
    <b v="0"/>
    <n v="5"/>
    <b v="0"/>
    <s v="technology/web"/>
    <n v="0.38571428571428573"/>
    <n v="54"/>
    <s v="technology"/>
    <x v="7"/>
  </r>
  <r>
    <n v="0"/>
    <x v="1"/>
    <s v="SE"/>
    <s v="SEK"/>
    <n v="1439318228"/>
    <n v="1436812628"/>
    <b v="0"/>
    <n v="0"/>
    <b v="0"/>
    <s v="technology/web"/>
    <n v="0"/>
    <s v="No Backers"/>
    <s v="technology"/>
    <x v="7"/>
  </r>
  <r>
    <n v="0"/>
    <x v="1"/>
    <s v="IE"/>
    <s v="EUR"/>
    <n v="1483474370"/>
    <n v="1480882370"/>
    <b v="0"/>
    <n v="0"/>
    <b v="0"/>
    <s v="technology/web"/>
    <n v="0"/>
    <s v="No Backers"/>
    <s v="technology"/>
    <x v="7"/>
  </r>
  <r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x v="7"/>
  </r>
  <r>
    <n v="0"/>
    <x v="1"/>
    <s v="US"/>
    <s v="USD"/>
    <n v="1433603552"/>
    <n v="1428419552"/>
    <b v="0"/>
    <n v="0"/>
    <b v="0"/>
    <s v="technology/web"/>
    <n v="0"/>
    <s v="No Backers"/>
    <s v="technology"/>
    <x v="7"/>
  </r>
  <r>
    <n v="0"/>
    <x v="1"/>
    <s v="US"/>
    <s v="USD"/>
    <n v="1429632822"/>
    <n v="1428596022"/>
    <b v="0"/>
    <n v="0"/>
    <b v="0"/>
    <s v="technology/web"/>
    <n v="0"/>
    <s v="No Backers"/>
    <s v="technology"/>
    <x v="7"/>
  </r>
  <r>
    <n v="25"/>
    <x v="1"/>
    <s v="US"/>
    <s v="USD"/>
    <n v="1420910460"/>
    <n v="1415726460"/>
    <b v="0"/>
    <n v="1"/>
    <b v="0"/>
    <s v="technology/web"/>
    <n v="7.1428571428571425E-2"/>
    <n v="25"/>
    <s v="technology"/>
    <x v="7"/>
  </r>
  <r>
    <n v="55"/>
    <x v="1"/>
    <s v="AU"/>
    <s v="AUD"/>
    <n v="1430604136"/>
    <n v="1428012136"/>
    <b v="0"/>
    <n v="2"/>
    <b v="0"/>
    <s v="technology/web"/>
    <n v="0.6875"/>
    <n v="27.5"/>
    <s v="technology"/>
    <x v="7"/>
  </r>
  <r>
    <n v="0"/>
    <x v="1"/>
    <s v="NL"/>
    <s v="EUR"/>
    <n v="1433530104"/>
    <n v="1430938104"/>
    <b v="0"/>
    <n v="0"/>
    <b v="0"/>
    <s v="technology/web"/>
    <n v="0"/>
    <s v="No Backers"/>
    <s v="technology"/>
    <x v="7"/>
  </r>
  <r>
    <n v="0"/>
    <x v="1"/>
    <s v="GB"/>
    <s v="GBP"/>
    <n v="1445093578"/>
    <n v="1442501578"/>
    <b v="0"/>
    <n v="0"/>
    <b v="0"/>
    <s v="technology/web"/>
    <n v="0"/>
    <s v="No Backers"/>
    <s v="technology"/>
    <x v="7"/>
  </r>
  <r>
    <n v="0"/>
    <x v="1"/>
    <s v="GB"/>
    <s v="GBP"/>
    <n v="1422664740"/>
    <n v="1417818036"/>
    <b v="0"/>
    <n v="0"/>
    <b v="0"/>
    <s v="technology/web"/>
    <n v="0"/>
    <s v="No Backers"/>
    <s v="technology"/>
    <x v="7"/>
  </r>
  <r>
    <n v="1101"/>
    <x v="1"/>
    <s v="US"/>
    <s v="USD"/>
    <n v="1438616124"/>
    <n v="1433432124"/>
    <b v="0"/>
    <n v="3"/>
    <b v="0"/>
    <s v="technology/web"/>
    <n v="14.68"/>
    <n v="367"/>
    <s v="technology"/>
    <x v="7"/>
  </r>
  <r>
    <n v="2"/>
    <x v="1"/>
    <s v="CA"/>
    <s v="CAD"/>
    <n v="1454864280"/>
    <n v="1452272280"/>
    <b v="0"/>
    <n v="1"/>
    <b v="0"/>
    <s v="technology/web"/>
    <n v="0.04"/>
    <n v="2"/>
    <s v="technology"/>
    <x v="7"/>
  </r>
  <r>
    <n v="0"/>
    <x v="1"/>
    <s v="CA"/>
    <s v="CAD"/>
    <n v="1462053600"/>
    <n v="1459975008"/>
    <b v="0"/>
    <n v="0"/>
    <b v="0"/>
    <s v="technology/web"/>
    <n v="0"/>
    <s v="No Backers"/>
    <s v="technology"/>
    <x v="7"/>
  </r>
  <r>
    <n v="120"/>
    <x v="1"/>
    <s v="US"/>
    <s v="USD"/>
    <n v="1418315470"/>
    <n v="1415723470"/>
    <b v="0"/>
    <n v="2"/>
    <b v="0"/>
    <s v="technology/web"/>
    <n v="28.571428571428573"/>
    <n v="60"/>
    <s v="technology"/>
    <x v="7"/>
  </r>
  <r>
    <n v="0"/>
    <x v="1"/>
    <s v="US"/>
    <s v="USD"/>
    <n v="1451348200"/>
    <n v="1447460200"/>
    <b v="0"/>
    <n v="0"/>
    <b v="0"/>
    <s v="technology/web"/>
    <n v="0"/>
    <s v="No Backers"/>
    <s v="technology"/>
    <x v="7"/>
  </r>
  <r>
    <n v="0"/>
    <x v="1"/>
    <s v="US"/>
    <s v="USD"/>
    <n v="1445898356"/>
    <n v="1441146356"/>
    <b v="0"/>
    <n v="0"/>
    <b v="0"/>
    <s v="technology/web"/>
    <n v="0"/>
    <s v="No Backers"/>
    <s v="technology"/>
    <x v="7"/>
  </r>
  <r>
    <n v="0"/>
    <x v="1"/>
    <s v="IT"/>
    <s v="EUR"/>
    <n v="1453071600"/>
    <n v="1449596425"/>
    <b v="0"/>
    <n v="0"/>
    <b v="0"/>
    <s v="technology/web"/>
    <n v="0"/>
    <s v="No Backers"/>
    <s v="technology"/>
    <x v="7"/>
  </r>
  <r>
    <n v="2630"/>
    <x v="1"/>
    <s v="GB"/>
    <s v="GBP"/>
    <n v="1445431533"/>
    <n v="1442839533"/>
    <b v="0"/>
    <n v="27"/>
    <b v="0"/>
    <s v="technology/web"/>
    <n v="10.52"/>
    <n v="97.407407407407405"/>
    <s v="technology"/>
    <x v="7"/>
  </r>
  <r>
    <n v="670"/>
    <x v="1"/>
    <s v="US"/>
    <s v="USD"/>
    <n v="1461622616"/>
    <n v="1456442216"/>
    <b v="0"/>
    <n v="14"/>
    <b v="0"/>
    <s v="technology/web"/>
    <n v="1.34"/>
    <n v="47.857142857142854"/>
    <s v="technology"/>
    <x v="7"/>
  </r>
  <r>
    <n v="100"/>
    <x v="1"/>
    <s v="US"/>
    <s v="USD"/>
    <n v="1429028365"/>
    <n v="1425143965"/>
    <b v="0"/>
    <n v="2"/>
    <b v="0"/>
    <s v="technology/web"/>
    <n v="0.25"/>
    <n v="50"/>
    <s v="technology"/>
    <x v="7"/>
  </r>
  <r>
    <n v="0"/>
    <x v="1"/>
    <s v="US"/>
    <s v="USD"/>
    <n v="1455132611"/>
    <n v="1452540611"/>
    <b v="0"/>
    <n v="0"/>
    <b v="0"/>
    <s v="technology/web"/>
    <n v="0"/>
    <s v="No Backers"/>
    <s v="technology"/>
    <x v="7"/>
  </r>
  <r>
    <n v="82"/>
    <x v="1"/>
    <s v="US"/>
    <s v="USD"/>
    <n v="1418877141"/>
    <n v="1416285141"/>
    <b v="0"/>
    <n v="4"/>
    <b v="0"/>
    <s v="technology/web"/>
    <n v="0.32800000000000001"/>
    <n v="20.5"/>
    <s v="technology"/>
    <x v="7"/>
  </r>
  <r>
    <n v="0"/>
    <x v="1"/>
    <s v="US"/>
    <s v="USD"/>
    <n v="1435257596"/>
    <n v="1432665596"/>
    <b v="0"/>
    <n v="0"/>
    <b v="0"/>
    <s v="technology/web"/>
    <n v="0"/>
    <s v="No Backers"/>
    <s v="technology"/>
    <x v="7"/>
  </r>
  <r>
    <n v="180"/>
    <x v="1"/>
    <s v="AU"/>
    <s v="AUD"/>
    <n v="1429839571"/>
    <n v="1427247571"/>
    <b v="0"/>
    <n v="6"/>
    <b v="0"/>
    <s v="technology/web"/>
    <n v="3.2727272727272729"/>
    <n v="30"/>
    <s v="technology"/>
    <x v="7"/>
  </r>
  <r>
    <n v="50"/>
    <x v="1"/>
    <s v="SE"/>
    <s v="SEK"/>
    <n v="1440863624"/>
    <n v="1438271624"/>
    <b v="0"/>
    <n v="1"/>
    <b v="0"/>
    <s v="technology/web"/>
    <n v="5.8823529411764705E-3"/>
    <n v="50"/>
    <s v="technology"/>
    <x v="7"/>
  </r>
  <r>
    <n v="10"/>
    <x v="1"/>
    <s v="US"/>
    <s v="USD"/>
    <n v="1423772060"/>
    <n v="1421180060"/>
    <b v="0"/>
    <n v="1"/>
    <b v="0"/>
    <s v="technology/web"/>
    <n v="4.5454545454545456E-2"/>
    <n v="10"/>
    <s v="technology"/>
    <x v="7"/>
  </r>
  <r>
    <n v="0"/>
    <x v="1"/>
    <s v="US"/>
    <s v="USD"/>
    <n v="1473451437"/>
    <n v="1470859437"/>
    <b v="0"/>
    <n v="0"/>
    <b v="0"/>
    <s v="technology/web"/>
    <n v="0"/>
    <s v="No Backers"/>
    <s v="technology"/>
    <x v="7"/>
  </r>
  <r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x v="7"/>
  </r>
  <r>
    <n v="0"/>
    <x v="1"/>
    <s v="CA"/>
    <s v="CAD"/>
    <n v="1480110783"/>
    <n v="1477515183"/>
    <b v="0"/>
    <n v="0"/>
    <b v="0"/>
    <s v="technology/web"/>
    <n v="0"/>
    <s v="No Backers"/>
    <s v="technology"/>
    <x v="7"/>
  </r>
  <r>
    <n v="0"/>
    <x v="1"/>
    <s v="US"/>
    <s v="USD"/>
    <n v="1440548330"/>
    <n v="1438042730"/>
    <b v="0"/>
    <n v="0"/>
    <b v="0"/>
    <s v="technology/web"/>
    <n v="0"/>
    <s v="No Backers"/>
    <s v="technology"/>
    <x v="7"/>
  </r>
  <r>
    <n v="0"/>
    <x v="1"/>
    <s v="US"/>
    <s v="USD"/>
    <n v="1444004616"/>
    <n v="1440116616"/>
    <b v="0"/>
    <n v="0"/>
    <b v="0"/>
    <s v="technology/web"/>
    <n v="0"/>
    <s v="No Backers"/>
    <s v="technology"/>
    <x v="7"/>
  </r>
  <r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x v="7"/>
  </r>
  <r>
    <n v="1571"/>
    <x v="1"/>
    <s v="US"/>
    <s v="USD"/>
    <n v="1428704848"/>
    <n v="1426112848"/>
    <b v="0"/>
    <n v="7"/>
    <b v="0"/>
    <s v="technology/web"/>
    <n v="1.8193398957730167"/>
    <n v="224.42857142857142"/>
    <s v="technology"/>
    <x v="7"/>
  </r>
  <r>
    <n v="75"/>
    <x v="1"/>
    <s v="US"/>
    <s v="USD"/>
    <n v="1438662603"/>
    <n v="1436502603"/>
    <b v="0"/>
    <n v="2"/>
    <b v="0"/>
    <s v="technology/web"/>
    <n v="2.5"/>
    <n v="37.5"/>
    <s v="technology"/>
    <x v="7"/>
  </r>
  <r>
    <n v="435"/>
    <x v="1"/>
    <s v="NZ"/>
    <s v="NZD"/>
    <n v="1424568107"/>
    <n v="1421976107"/>
    <b v="0"/>
    <n v="3"/>
    <b v="0"/>
    <s v="technology/web"/>
    <n v="4.3499999999999996"/>
    <n v="145"/>
    <s v="technology"/>
    <x v="7"/>
  </r>
  <r>
    <n v="8"/>
    <x v="1"/>
    <s v="US"/>
    <s v="USD"/>
    <n v="1415932643"/>
    <n v="1413337043"/>
    <b v="0"/>
    <n v="8"/>
    <b v="0"/>
    <s v="technology/web"/>
    <n v="0.8"/>
    <n v="1"/>
    <s v="technology"/>
    <x v="7"/>
  </r>
  <r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x v="7"/>
  </r>
  <r>
    <n v="0"/>
    <x v="1"/>
    <s v="CA"/>
    <s v="CAD"/>
    <n v="1420920424"/>
    <n v="1415736424"/>
    <b v="0"/>
    <n v="0"/>
    <b v="0"/>
    <s v="technology/web"/>
    <n v="0"/>
    <s v="No Backers"/>
    <s v="technology"/>
    <x v="7"/>
  </r>
  <r>
    <n v="1026"/>
    <x v="1"/>
    <s v="US"/>
    <s v="USD"/>
    <n v="1469199740"/>
    <n v="1465311740"/>
    <b v="0"/>
    <n v="3"/>
    <b v="0"/>
    <s v="technology/web"/>
    <n v="0.68400000000000005"/>
    <n v="342"/>
    <s v="technology"/>
    <x v="7"/>
  </r>
  <r>
    <n v="463"/>
    <x v="1"/>
    <s v="US"/>
    <s v="USD"/>
    <n v="1421350140"/>
    <n v="1418761759"/>
    <b v="0"/>
    <n v="8"/>
    <b v="0"/>
    <s v="technology/web"/>
    <n v="1.2513513513513514"/>
    <n v="57.875"/>
    <s v="technology"/>
    <x v="7"/>
  </r>
  <r>
    <n v="30"/>
    <x v="1"/>
    <s v="FR"/>
    <s v="EUR"/>
    <n v="1437861540"/>
    <n v="1435160452"/>
    <b v="0"/>
    <n v="1"/>
    <b v="0"/>
    <s v="technology/web"/>
    <n v="0.1875"/>
    <n v="30"/>
    <s v="technology"/>
    <x v="7"/>
  </r>
  <r>
    <n v="0"/>
    <x v="1"/>
    <s v="AU"/>
    <s v="AUD"/>
    <n v="1420352264"/>
    <n v="1416896264"/>
    <b v="0"/>
    <n v="0"/>
    <b v="0"/>
    <s v="technology/web"/>
    <n v="0"/>
    <s v="No Backers"/>
    <s v="technology"/>
    <x v="7"/>
  </r>
  <r>
    <n v="25"/>
    <x v="1"/>
    <s v="US"/>
    <s v="USD"/>
    <n v="1427825044"/>
    <n v="1425236644"/>
    <b v="0"/>
    <n v="1"/>
    <b v="0"/>
    <s v="technology/web"/>
    <n v="0.125"/>
    <n v="25"/>
    <s v="technology"/>
    <x v="7"/>
  </r>
  <r>
    <n v="0"/>
    <x v="1"/>
    <s v="US"/>
    <s v="USD"/>
    <n v="1446087223"/>
    <n v="1443495223"/>
    <b v="0"/>
    <n v="0"/>
    <b v="0"/>
    <s v="technology/web"/>
    <n v="0"/>
    <s v="No Backers"/>
    <s v="technology"/>
    <x v="7"/>
  </r>
  <r>
    <n v="50"/>
    <x v="1"/>
    <s v="US"/>
    <s v="USD"/>
    <n v="1439048017"/>
    <n v="1436456017"/>
    <b v="0"/>
    <n v="1"/>
    <b v="0"/>
    <s v="technology/web"/>
    <n v="0.05"/>
    <n v="50"/>
    <s v="technology"/>
    <x v="7"/>
  </r>
  <r>
    <n v="3"/>
    <x v="1"/>
    <s v="IE"/>
    <s v="EUR"/>
    <n v="1424940093"/>
    <n v="1422348093"/>
    <b v="0"/>
    <n v="2"/>
    <b v="0"/>
    <s v="technology/web"/>
    <n v="0.06"/>
    <n v="1.5"/>
    <s v="technology"/>
    <x v="7"/>
  </r>
  <r>
    <n v="0"/>
    <x v="1"/>
    <s v="US"/>
    <s v="USD"/>
    <n v="1484038620"/>
    <n v="1481597687"/>
    <b v="0"/>
    <n v="0"/>
    <b v="0"/>
    <s v="technology/web"/>
    <n v="0"/>
    <s v="No Backers"/>
    <s v="technology"/>
    <x v="7"/>
  </r>
  <r>
    <n v="10"/>
    <x v="1"/>
    <s v="CH"/>
    <s v="CHF"/>
    <n v="1444940558"/>
    <n v="1442348558"/>
    <b v="0"/>
    <n v="1"/>
    <b v="0"/>
    <s v="technology/web"/>
    <n v="0.2"/>
    <n v="10"/>
    <s v="technology"/>
    <x v="7"/>
  </r>
  <r>
    <n v="0"/>
    <x v="1"/>
    <s v="US"/>
    <s v="USD"/>
    <n v="1420233256"/>
    <n v="1417641256"/>
    <b v="0"/>
    <n v="0"/>
    <b v="0"/>
    <s v="technology/web"/>
    <n v="0"/>
    <s v="No Backers"/>
    <s v="technology"/>
    <x v="7"/>
  </r>
  <r>
    <n v="0"/>
    <x v="1"/>
    <s v="US"/>
    <s v="USD"/>
    <n v="1435874384"/>
    <n v="1433282384"/>
    <b v="0"/>
    <n v="0"/>
    <b v="0"/>
    <s v="technology/web"/>
    <n v="0"/>
    <s v="No Backers"/>
    <s v="technology"/>
    <x v="7"/>
  </r>
  <r>
    <n v="0"/>
    <x v="1"/>
    <s v="SE"/>
    <s v="SEK"/>
    <n v="1418934506"/>
    <n v="1415910506"/>
    <b v="0"/>
    <n v="0"/>
    <b v="0"/>
    <s v="technology/web"/>
    <n v="0"/>
    <s v="No Backers"/>
    <s v="technology"/>
    <x v="7"/>
  </r>
  <r>
    <n v="0"/>
    <x v="1"/>
    <s v="AU"/>
    <s v="AUD"/>
    <n v="1460615164"/>
    <n v="1458023164"/>
    <b v="0"/>
    <n v="0"/>
    <b v="0"/>
    <s v="technology/web"/>
    <n v="0"/>
    <s v="No Backers"/>
    <s v="technology"/>
    <x v="7"/>
  </r>
  <r>
    <n v="201"/>
    <x v="2"/>
    <s v="US"/>
    <s v="USD"/>
    <n v="1457207096"/>
    <n v="1452023096"/>
    <b v="0"/>
    <n v="9"/>
    <b v="0"/>
    <s v="food/food trucks"/>
    <n v="0.71785714285714286"/>
    <n v="22.333333333333332"/>
    <s v="food"/>
    <x v="19"/>
  </r>
  <r>
    <n v="52"/>
    <x v="2"/>
    <s v="US"/>
    <s v="USD"/>
    <n v="1431533931"/>
    <n v="1428941931"/>
    <b v="0"/>
    <n v="1"/>
    <b v="0"/>
    <s v="food/food trucks"/>
    <n v="0.43333333333333335"/>
    <n v="52"/>
    <s v="food"/>
    <x v="19"/>
  </r>
  <r>
    <n v="202"/>
    <x v="2"/>
    <s v="GB"/>
    <s v="GBP"/>
    <n v="1459368658"/>
    <n v="1454188258"/>
    <b v="0"/>
    <n v="12"/>
    <b v="0"/>
    <s v="food/food trucks"/>
    <n v="16.833333333333332"/>
    <n v="16.833333333333332"/>
    <s v="food"/>
    <x v="19"/>
  </r>
  <r>
    <n v="0"/>
    <x v="2"/>
    <s v="US"/>
    <s v="USD"/>
    <n v="1451782607"/>
    <n v="1449190607"/>
    <b v="0"/>
    <n v="0"/>
    <b v="0"/>
    <s v="food/food trucks"/>
    <n v="0"/>
    <s v="No Backers"/>
    <s v="food"/>
    <x v="19"/>
  </r>
  <r>
    <n v="1126"/>
    <x v="2"/>
    <s v="US"/>
    <s v="USD"/>
    <n v="1472911375"/>
    <n v="1471096975"/>
    <b v="0"/>
    <n v="20"/>
    <b v="0"/>
    <s v="food/food trucks"/>
    <n v="22.52"/>
    <n v="56.3"/>
    <s v="food"/>
    <x v="19"/>
  </r>
  <r>
    <n v="1345"/>
    <x v="2"/>
    <s v="US"/>
    <s v="USD"/>
    <n v="1421635190"/>
    <n v="1418179190"/>
    <b v="0"/>
    <n v="16"/>
    <b v="0"/>
    <s v="food/food trucks"/>
    <n v="41.384615384615387"/>
    <n v="84.0625"/>
    <s v="food"/>
    <x v="19"/>
  </r>
  <r>
    <n v="5557"/>
    <x v="2"/>
    <s v="US"/>
    <s v="USD"/>
    <n v="1428732000"/>
    <n v="1426772928"/>
    <b v="0"/>
    <n v="33"/>
    <b v="0"/>
    <s v="food/food trucks"/>
    <n v="25.259090909090908"/>
    <n v="168.39393939393941"/>
    <s v="food"/>
    <x v="19"/>
  </r>
  <r>
    <n v="30"/>
    <x v="2"/>
    <s v="US"/>
    <s v="USD"/>
    <n v="1415247757"/>
    <n v="1412652157"/>
    <b v="0"/>
    <n v="2"/>
    <b v="0"/>
    <s v="food/food trucks"/>
    <n v="0.2"/>
    <n v="15"/>
    <s v="food"/>
    <x v="19"/>
  </r>
  <r>
    <n v="460"/>
    <x v="2"/>
    <s v="US"/>
    <s v="USD"/>
    <n v="1439931675"/>
    <n v="1437339675"/>
    <b v="0"/>
    <n v="6"/>
    <b v="0"/>
    <s v="food/food trucks"/>
    <n v="1.84"/>
    <n v="76.666666666666671"/>
    <s v="food"/>
    <x v="19"/>
  </r>
  <r>
    <n v="0"/>
    <x v="2"/>
    <s v="AU"/>
    <s v="AUD"/>
    <n v="1441619275"/>
    <n v="1439027275"/>
    <b v="0"/>
    <n v="0"/>
    <b v="0"/>
    <s v="food/food trucks"/>
    <n v="0"/>
    <s v="No Backers"/>
    <s v="food"/>
    <x v="19"/>
  </r>
  <r>
    <n v="151"/>
    <x v="2"/>
    <s v="US"/>
    <s v="USD"/>
    <n v="1440524082"/>
    <n v="1437932082"/>
    <b v="0"/>
    <n v="3"/>
    <b v="0"/>
    <s v="food/food trucks"/>
    <n v="0.60399999999999998"/>
    <n v="50.333333333333336"/>
    <s v="food"/>
    <x v="19"/>
  </r>
  <r>
    <n v="0"/>
    <x v="2"/>
    <s v="FR"/>
    <s v="EUR"/>
    <n v="1480185673"/>
    <n v="1476294073"/>
    <b v="0"/>
    <n v="0"/>
    <b v="0"/>
    <s v="food/food trucks"/>
    <n v="0"/>
    <s v="No Backers"/>
    <s v="food"/>
    <x v="19"/>
  </r>
  <r>
    <n v="25"/>
    <x v="2"/>
    <s v="US"/>
    <s v="USD"/>
    <n v="1401579000"/>
    <n v="1398911882"/>
    <b v="0"/>
    <n v="3"/>
    <b v="0"/>
    <s v="food/food trucks"/>
    <n v="0.83333333333333337"/>
    <n v="8.3333333333333339"/>
    <s v="food"/>
    <x v="19"/>
  </r>
  <r>
    <n v="460"/>
    <x v="2"/>
    <s v="US"/>
    <s v="USD"/>
    <n v="1440215940"/>
    <n v="1436805660"/>
    <b v="0"/>
    <n v="13"/>
    <b v="0"/>
    <s v="food/food trucks"/>
    <n v="3.0666666666666669"/>
    <n v="35.384615384615387"/>
    <s v="food"/>
    <x v="19"/>
  </r>
  <r>
    <n v="335"/>
    <x v="2"/>
    <s v="US"/>
    <s v="USD"/>
    <n v="1468615346"/>
    <n v="1466023346"/>
    <b v="0"/>
    <n v="6"/>
    <b v="0"/>
    <s v="food/food trucks"/>
    <n v="0.55833333333333335"/>
    <n v="55.833333333333336"/>
    <s v="food"/>
    <x v="19"/>
  </r>
  <r>
    <n v="5"/>
    <x v="2"/>
    <s v="US"/>
    <s v="USD"/>
    <n v="1426345200"/>
    <n v="1421343743"/>
    <b v="0"/>
    <n v="1"/>
    <b v="0"/>
    <s v="food/food trucks"/>
    <n v="2.5000000000000001E-2"/>
    <n v="5"/>
    <s v="food"/>
    <x v="19"/>
  </r>
  <r>
    <n v="0"/>
    <x v="2"/>
    <s v="US"/>
    <s v="USD"/>
    <n v="1407705187"/>
    <n v="1405113187"/>
    <b v="0"/>
    <n v="0"/>
    <b v="0"/>
    <s v="food/food trucks"/>
    <n v="0"/>
    <s v="No Backers"/>
    <s v="food"/>
    <x v="19"/>
  </r>
  <r>
    <n v="5"/>
    <x v="2"/>
    <s v="US"/>
    <s v="USD"/>
    <n v="1427225644"/>
    <n v="1422045244"/>
    <b v="0"/>
    <n v="5"/>
    <b v="0"/>
    <s v="food/food trucks"/>
    <n v="0.02"/>
    <n v="1"/>
    <s v="food"/>
    <x v="19"/>
  </r>
  <r>
    <n v="0"/>
    <x v="2"/>
    <s v="US"/>
    <s v="USD"/>
    <n v="1424281389"/>
    <n v="1419097389"/>
    <b v="0"/>
    <n v="0"/>
    <b v="0"/>
    <s v="food/food trucks"/>
    <n v="0"/>
    <s v="No Backers"/>
    <s v="food"/>
    <x v="19"/>
  </r>
  <r>
    <n v="2501"/>
    <x v="2"/>
    <s v="US"/>
    <s v="USD"/>
    <n v="1415583695"/>
    <n v="1410396095"/>
    <b v="0"/>
    <n v="36"/>
    <b v="0"/>
    <s v="food/food trucks"/>
    <n v="14.825133372851216"/>
    <n v="69.472222222222229"/>
    <s v="food"/>
    <x v="19"/>
  </r>
  <r>
    <n v="1"/>
    <x v="2"/>
    <s v="US"/>
    <s v="USD"/>
    <n v="1424536196"/>
    <n v="1421944196"/>
    <b v="0"/>
    <n v="1"/>
    <b v="0"/>
    <s v="food/food trucks"/>
    <n v="1.6666666666666666E-2"/>
    <n v="1"/>
    <s v="food"/>
    <x v="19"/>
  </r>
  <r>
    <n v="1"/>
    <x v="2"/>
    <s v="US"/>
    <s v="USD"/>
    <n v="1426091036"/>
    <n v="1423502636"/>
    <b v="0"/>
    <n v="1"/>
    <b v="0"/>
    <s v="food/food trucks"/>
    <n v="0.2"/>
    <n v="1"/>
    <s v="food"/>
    <x v="19"/>
  </r>
  <r>
    <n v="8"/>
    <x v="2"/>
    <s v="US"/>
    <s v="USD"/>
    <n v="1420044890"/>
    <n v="1417452890"/>
    <b v="0"/>
    <n v="1"/>
    <b v="0"/>
    <s v="food/food trucks"/>
    <n v="1.3333333333333334E-2"/>
    <n v="8"/>
    <s v="food"/>
    <x v="19"/>
  </r>
  <r>
    <n v="310"/>
    <x v="2"/>
    <s v="US"/>
    <s v="USD"/>
    <n v="1414445108"/>
    <n v="1411853108"/>
    <b v="0"/>
    <n v="9"/>
    <b v="0"/>
    <s v="food/food trucks"/>
    <n v="1.24"/>
    <n v="34.444444444444443"/>
    <s v="food"/>
    <x v="19"/>
  </r>
  <r>
    <n v="1"/>
    <x v="2"/>
    <s v="US"/>
    <s v="USD"/>
    <n v="1464386640"/>
    <n v="1463090149"/>
    <b v="0"/>
    <n v="1"/>
    <b v="0"/>
    <s v="food/food trucks"/>
    <n v="2.8571428571428571E-2"/>
    <n v="1"/>
    <s v="food"/>
    <x v="19"/>
  </r>
  <r>
    <n v="0"/>
    <x v="2"/>
    <s v="US"/>
    <s v="USD"/>
    <n v="1439006692"/>
    <n v="1433822692"/>
    <b v="0"/>
    <n v="0"/>
    <b v="0"/>
    <s v="food/food trucks"/>
    <n v="0"/>
    <s v="No Backers"/>
    <s v="food"/>
    <x v="19"/>
  </r>
  <r>
    <n v="1"/>
    <x v="2"/>
    <s v="US"/>
    <s v="USD"/>
    <n v="1458715133"/>
    <n v="1455262733"/>
    <b v="0"/>
    <n v="1"/>
    <b v="0"/>
    <s v="food/food trucks"/>
    <n v="2E-3"/>
    <n v="1"/>
    <s v="food"/>
    <x v="19"/>
  </r>
  <r>
    <n v="1"/>
    <x v="2"/>
    <s v="US"/>
    <s v="USD"/>
    <n v="1426182551"/>
    <n v="1423594151"/>
    <b v="0"/>
    <n v="1"/>
    <b v="0"/>
    <s v="food/food trucks"/>
    <n v="2.8571428571428571E-3"/>
    <n v="1"/>
    <s v="food"/>
    <x v="19"/>
  </r>
  <r>
    <n v="2005"/>
    <x v="2"/>
    <s v="NO"/>
    <s v="NOK"/>
    <n v="1486313040"/>
    <n v="1483131966"/>
    <b v="0"/>
    <n v="4"/>
    <b v="0"/>
    <s v="food/food trucks"/>
    <n v="1.4321428571428572"/>
    <n v="501.25"/>
    <s v="food"/>
    <x v="19"/>
  </r>
  <r>
    <n v="21"/>
    <x v="2"/>
    <s v="US"/>
    <s v="USD"/>
    <n v="1455246504"/>
    <n v="1452654504"/>
    <b v="0"/>
    <n v="2"/>
    <b v="0"/>
    <s v="food/food trucks"/>
    <n v="0.7"/>
    <n v="10.5"/>
    <s v="food"/>
    <x v="19"/>
  </r>
  <r>
    <n v="2"/>
    <x v="2"/>
    <s v="US"/>
    <s v="USD"/>
    <n v="1467080613"/>
    <n v="1461896613"/>
    <b v="0"/>
    <n v="2"/>
    <b v="0"/>
    <s v="food/food trucks"/>
    <n v="2E-3"/>
    <n v="1"/>
    <s v="food"/>
    <x v="19"/>
  </r>
  <r>
    <n v="2"/>
    <x v="2"/>
    <s v="US"/>
    <s v="USD"/>
    <n v="1425791697"/>
    <n v="1423199697"/>
    <b v="0"/>
    <n v="2"/>
    <b v="0"/>
    <s v="food/food trucks"/>
    <n v="1.4285714285714285E-2"/>
    <n v="1"/>
    <s v="food"/>
    <x v="19"/>
  </r>
  <r>
    <n v="0"/>
    <x v="2"/>
    <s v="US"/>
    <s v="USD"/>
    <n v="1456608943"/>
    <n v="1454016943"/>
    <b v="0"/>
    <n v="0"/>
    <b v="0"/>
    <s v="food/food trucks"/>
    <n v="0"/>
    <s v="No Backers"/>
    <s v="food"/>
    <x v="19"/>
  </r>
  <r>
    <n v="26"/>
    <x v="2"/>
    <s v="US"/>
    <s v="USD"/>
    <n v="1438662474"/>
    <n v="1435206474"/>
    <b v="0"/>
    <n v="2"/>
    <b v="0"/>
    <s v="food/food trucks"/>
    <n v="0.13"/>
    <n v="13"/>
    <s v="food"/>
    <x v="19"/>
  </r>
  <r>
    <n v="1224"/>
    <x v="2"/>
    <s v="SE"/>
    <s v="SEK"/>
    <n v="1444027186"/>
    <n v="1441435186"/>
    <b v="0"/>
    <n v="4"/>
    <b v="0"/>
    <s v="food/food trucks"/>
    <n v="0.48959999999999998"/>
    <n v="306"/>
    <s v="food"/>
    <x v="19"/>
  </r>
  <r>
    <n v="45"/>
    <x v="2"/>
    <s v="CA"/>
    <s v="CAD"/>
    <n v="1454078770"/>
    <n v="1448894770"/>
    <b v="0"/>
    <n v="2"/>
    <b v="0"/>
    <s v="food/food trucks"/>
    <n v="3.8461538461538464E-2"/>
    <n v="22.5"/>
    <s v="food"/>
    <x v="19"/>
  </r>
  <r>
    <n v="0"/>
    <x v="2"/>
    <s v="US"/>
    <s v="USD"/>
    <n v="1426615200"/>
    <n v="1422400188"/>
    <b v="0"/>
    <n v="0"/>
    <b v="0"/>
    <s v="food/food trucks"/>
    <n v="0"/>
    <s v="No Backers"/>
    <s v="food"/>
    <x v="19"/>
  </r>
  <r>
    <n v="50"/>
    <x v="2"/>
    <s v="US"/>
    <s v="USD"/>
    <n v="1449529062"/>
    <n v="1444341462"/>
    <b v="0"/>
    <n v="1"/>
    <b v="0"/>
    <s v="food/food trucks"/>
    <n v="0.33333333333333331"/>
    <n v="50"/>
    <s v="food"/>
    <x v="19"/>
  </r>
  <r>
    <n v="0"/>
    <x v="2"/>
    <s v="US"/>
    <s v="USD"/>
    <n v="1445197129"/>
    <n v="1442605129"/>
    <b v="0"/>
    <n v="0"/>
    <b v="0"/>
    <s v="food/food trucks"/>
    <n v="0"/>
    <s v="No Backers"/>
    <s v="food"/>
    <x v="19"/>
  </r>
  <r>
    <n v="10"/>
    <x v="2"/>
    <s v="BE"/>
    <s v="EUR"/>
    <n v="1455399313"/>
    <n v="1452807313"/>
    <b v="0"/>
    <n v="2"/>
    <b v="0"/>
    <s v="food/food trucks"/>
    <n v="0.2"/>
    <n v="5"/>
    <s v="food"/>
    <x v="19"/>
  </r>
  <r>
    <n v="8091"/>
    <x v="0"/>
    <s v="US"/>
    <s v="USD"/>
    <n v="1437627540"/>
    <n v="1435806054"/>
    <b v="0"/>
    <n v="109"/>
    <b v="1"/>
    <s v="food/small batch"/>
    <n v="107.88"/>
    <n v="74.22935779816514"/>
    <s v="food"/>
    <x v="33"/>
  </r>
  <r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x v="33"/>
  </r>
  <r>
    <n v="40502.99"/>
    <x v="0"/>
    <s v="US"/>
    <s v="USD"/>
    <n v="1408114822"/>
    <n v="1405522822"/>
    <b v="0"/>
    <n v="311"/>
    <b v="1"/>
    <s v="food/small batch"/>
    <n v="202.51495"/>
    <n v="130.23469453376205"/>
    <s v="food"/>
    <x v="33"/>
  </r>
  <r>
    <n v="3258"/>
    <x v="0"/>
    <s v="US"/>
    <s v="USD"/>
    <n v="1464199591"/>
    <n v="1461607591"/>
    <b v="0"/>
    <n v="61"/>
    <b v="1"/>
    <s v="food/small batch"/>
    <n v="108.6"/>
    <n v="53.409836065573771"/>
    <s v="food"/>
    <x v="33"/>
  </r>
  <r>
    <n v="8640"/>
    <x v="0"/>
    <s v="US"/>
    <s v="USD"/>
    <n v="1443242021"/>
    <n v="1440650021"/>
    <b v="0"/>
    <n v="115"/>
    <b v="1"/>
    <s v="food/small batch"/>
    <n v="172.8"/>
    <n v="75.130434782608702"/>
    <s v="food"/>
    <x v="33"/>
  </r>
  <r>
    <n v="8399"/>
    <x v="0"/>
    <s v="US"/>
    <s v="USD"/>
    <n v="1480174071"/>
    <n v="1477578471"/>
    <b v="0"/>
    <n v="111"/>
    <b v="1"/>
    <s v="food/small batch"/>
    <n v="167.98"/>
    <n v="75.666666666666671"/>
    <s v="food"/>
    <x v="33"/>
  </r>
  <r>
    <n v="10680"/>
    <x v="0"/>
    <s v="US"/>
    <s v="USD"/>
    <n v="1478923200"/>
    <n v="1476184593"/>
    <b v="0"/>
    <n v="337"/>
    <b v="1"/>
    <s v="food/small batch"/>
    <n v="427.2"/>
    <n v="31.691394658753708"/>
    <s v="food"/>
    <x v="33"/>
  </r>
  <r>
    <n v="430"/>
    <x v="0"/>
    <s v="US"/>
    <s v="USD"/>
    <n v="1472621760"/>
    <n v="1472110513"/>
    <b v="0"/>
    <n v="9"/>
    <b v="1"/>
    <s v="food/small batch"/>
    <n v="107.5"/>
    <n v="47.777777777777779"/>
    <s v="food"/>
    <x v="33"/>
  </r>
  <r>
    <n v="10800"/>
    <x v="0"/>
    <s v="US"/>
    <s v="USD"/>
    <n v="1417321515"/>
    <n v="1414725915"/>
    <b v="0"/>
    <n v="120"/>
    <b v="1"/>
    <s v="food/small batch"/>
    <n v="108"/>
    <n v="90"/>
    <s v="food"/>
    <x v="33"/>
  </r>
  <r>
    <n v="15230.03"/>
    <x v="0"/>
    <s v="US"/>
    <s v="USD"/>
    <n v="1414465860"/>
    <n v="1411177456"/>
    <b v="0"/>
    <n v="102"/>
    <b v="1"/>
    <s v="food/small batch"/>
    <n v="101.53353333333334"/>
    <n v="149.31401960784314"/>
    <s v="food"/>
    <x v="33"/>
  </r>
  <r>
    <n v="11545"/>
    <x v="0"/>
    <s v="US"/>
    <s v="USD"/>
    <n v="1488750490"/>
    <n v="1487022490"/>
    <b v="0"/>
    <n v="186"/>
    <b v="1"/>
    <s v="food/small batch"/>
    <n v="115.45"/>
    <n v="62.06989247311828"/>
    <s v="food"/>
    <x v="33"/>
  </r>
  <r>
    <n v="801"/>
    <x v="0"/>
    <s v="US"/>
    <s v="USD"/>
    <n v="1451430000"/>
    <n v="1448914500"/>
    <b v="0"/>
    <n v="15"/>
    <b v="1"/>
    <s v="food/small batch"/>
    <n v="133.5"/>
    <n v="53.4"/>
    <s v="food"/>
    <x v="33"/>
  </r>
  <r>
    <n v="4641"/>
    <x v="0"/>
    <s v="US"/>
    <s v="USD"/>
    <n v="1486053409"/>
    <n v="1483461409"/>
    <b v="0"/>
    <n v="67"/>
    <b v="1"/>
    <s v="food/small batch"/>
    <n v="154.69999999999999"/>
    <n v="69.268656716417908"/>
    <s v="food"/>
    <x v="33"/>
  </r>
  <r>
    <n v="35296"/>
    <x v="0"/>
    <s v="US"/>
    <s v="USD"/>
    <n v="1489207808"/>
    <n v="1486183808"/>
    <b v="0"/>
    <n v="130"/>
    <b v="1"/>
    <s v="food/small batch"/>
    <n v="100.84571428571428"/>
    <n v="271.50769230769231"/>
    <s v="food"/>
    <x v="33"/>
  </r>
  <r>
    <n v="546"/>
    <x v="0"/>
    <s v="US"/>
    <s v="USD"/>
    <n v="1461177950"/>
    <n v="1458758750"/>
    <b v="0"/>
    <n v="16"/>
    <b v="1"/>
    <s v="food/small batch"/>
    <n v="182"/>
    <n v="34.125"/>
    <s v="food"/>
    <x v="33"/>
  </r>
  <r>
    <n v="2713"/>
    <x v="0"/>
    <s v="US"/>
    <s v="USD"/>
    <n v="1488063839"/>
    <n v="1485471839"/>
    <b v="0"/>
    <n v="67"/>
    <b v="1"/>
    <s v="food/small batch"/>
    <n v="180.86666666666667"/>
    <n v="40.492537313432834"/>
    <s v="food"/>
    <x v="33"/>
  </r>
  <r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x v="33"/>
  </r>
  <r>
    <n v="5509"/>
    <x v="0"/>
    <s v="US"/>
    <s v="USD"/>
    <n v="1465498800"/>
    <n v="1462481718"/>
    <b v="0"/>
    <n v="80"/>
    <b v="1"/>
    <s v="food/small batch"/>
    <n v="110.18"/>
    <n v="68.862499999999997"/>
    <s v="food"/>
    <x v="33"/>
  </r>
  <r>
    <n v="30675"/>
    <x v="0"/>
    <s v="US"/>
    <s v="USD"/>
    <n v="1458742685"/>
    <n v="1454858285"/>
    <b v="0"/>
    <n v="282"/>
    <b v="1"/>
    <s v="food/small batch"/>
    <n v="102.25"/>
    <n v="108.77659574468085"/>
    <s v="food"/>
    <x v="33"/>
  </r>
  <r>
    <n v="8567"/>
    <x v="0"/>
    <s v="US"/>
    <s v="USD"/>
    <n v="1483417020"/>
    <n v="1480480167"/>
    <b v="0"/>
    <n v="68"/>
    <b v="1"/>
    <s v="food/small batch"/>
    <n v="100.78823529411764"/>
    <n v="125.98529411764706"/>
    <s v="food"/>
    <x v="33"/>
  </r>
  <r>
    <n v="7785"/>
    <x v="0"/>
    <s v="US"/>
    <s v="USD"/>
    <n v="1317438000"/>
    <n v="1314577097"/>
    <b v="0"/>
    <n v="86"/>
    <b v="1"/>
    <s v="music/indie rock"/>
    <n v="103.8"/>
    <n v="90.523255813953483"/>
    <s v="music"/>
    <x v="14"/>
  </r>
  <r>
    <n v="3321.25"/>
    <x v="0"/>
    <s v="US"/>
    <s v="USD"/>
    <n v="1342672096"/>
    <n v="1340944096"/>
    <b v="0"/>
    <n v="115"/>
    <b v="1"/>
    <s v="music/indie rock"/>
    <n v="110.70833333333333"/>
    <n v="28.880434782608695"/>
    <s v="music"/>
    <x v="14"/>
  </r>
  <r>
    <n v="2325"/>
    <x v="0"/>
    <s v="US"/>
    <s v="USD"/>
    <n v="1366138800"/>
    <n v="1362710425"/>
    <b v="0"/>
    <n v="75"/>
    <b v="1"/>
    <s v="music/indie rock"/>
    <n v="116.25"/>
    <n v="31"/>
    <s v="music"/>
    <x v="14"/>
  </r>
  <r>
    <n v="2222"/>
    <x v="0"/>
    <s v="CA"/>
    <s v="CAD"/>
    <n v="1443641340"/>
    <n v="1441143397"/>
    <b v="0"/>
    <n v="43"/>
    <b v="1"/>
    <s v="music/indie rock"/>
    <n v="111.1"/>
    <n v="51.674418604651166"/>
    <s v="music"/>
    <x v="14"/>
  </r>
  <r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x v="14"/>
  </r>
  <r>
    <n v="2500"/>
    <x v="0"/>
    <s v="US"/>
    <s v="USD"/>
    <n v="1368066453"/>
    <n v="1365474453"/>
    <b v="0"/>
    <n v="52"/>
    <b v="1"/>
    <s v="music/indie rock"/>
    <n v="100"/>
    <n v="48.07692307692308"/>
    <s v="music"/>
    <x v="14"/>
  </r>
  <r>
    <n v="1185"/>
    <x v="0"/>
    <s v="US"/>
    <s v="USD"/>
    <n v="1336669200"/>
    <n v="1335473931"/>
    <b v="0"/>
    <n v="43"/>
    <b v="1"/>
    <s v="music/indie rock"/>
    <n v="118.5"/>
    <n v="27.558139534883722"/>
    <s v="music"/>
    <x v="14"/>
  </r>
  <r>
    <n v="2144.34"/>
    <x v="0"/>
    <s v="US"/>
    <s v="USD"/>
    <n v="1351400400"/>
    <n v="1348285321"/>
    <b v="0"/>
    <n v="58"/>
    <b v="1"/>
    <s v="music/indie rock"/>
    <n v="107.217"/>
    <n v="36.97137931034483"/>
    <s v="music"/>
    <x v="14"/>
  </r>
  <r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x v="14"/>
  </r>
  <r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x v="14"/>
  </r>
  <r>
    <n v="640"/>
    <x v="0"/>
    <s v="US"/>
    <s v="USD"/>
    <n v="1327535392"/>
    <n v="1324079392"/>
    <b v="0"/>
    <n v="17"/>
    <b v="1"/>
    <s v="music/indie rock"/>
    <n v="128"/>
    <n v="37.647058823529413"/>
    <s v="music"/>
    <x v="14"/>
  </r>
  <r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x v="14"/>
  </r>
  <r>
    <n v="2000"/>
    <x v="0"/>
    <s v="US"/>
    <s v="USD"/>
    <n v="1352573869"/>
    <n v="1349978269"/>
    <b v="0"/>
    <n v="47"/>
    <b v="1"/>
    <s v="music/indie rock"/>
    <n v="100"/>
    <n v="42.553191489361701"/>
    <s v="music"/>
    <x v="14"/>
  </r>
  <r>
    <n v="5000.18"/>
    <x v="0"/>
    <s v="US"/>
    <s v="USD"/>
    <n v="1286756176"/>
    <n v="1282868176"/>
    <b v="0"/>
    <n v="38"/>
    <b v="1"/>
    <s v="music/indie rock"/>
    <n v="100.00360000000001"/>
    <n v="131.58368421052631"/>
    <s v="music"/>
    <x v="14"/>
  </r>
  <r>
    <n v="2618"/>
    <x v="0"/>
    <s v="US"/>
    <s v="USD"/>
    <n v="1278799200"/>
    <n v="1273647255"/>
    <b v="0"/>
    <n v="81"/>
    <b v="1"/>
    <s v="music/indie rock"/>
    <n v="104.72"/>
    <n v="32.320987654320987"/>
    <s v="music"/>
    <x v="14"/>
  </r>
  <r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x v="14"/>
  </r>
  <r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x v="14"/>
  </r>
  <r>
    <n v="10200"/>
    <x v="0"/>
    <s v="US"/>
    <s v="USD"/>
    <n v="1358117313"/>
    <n v="1355525313"/>
    <b v="0"/>
    <n v="79"/>
    <b v="1"/>
    <s v="music/indie rock"/>
    <n v="127.5"/>
    <n v="129.1139240506329"/>
    <s v="music"/>
    <x v="14"/>
  </r>
  <r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x v="14"/>
  </r>
  <r>
    <n v="2000"/>
    <x v="0"/>
    <s v="US"/>
    <s v="USD"/>
    <n v="1444516084"/>
    <n v="1439332084"/>
    <b v="0"/>
    <n v="8"/>
    <b v="1"/>
    <s v="music/indie rock"/>
    <n v="100"/>
    <n v="250"/>
    <s v="music"/>
    <x v="14"/>
  </r>
  <r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x v="14"/>
  </r>
  <r>
    <n v="1001"/>
    <x v="0"/>
    <s v="US"/>
    <s v="USD"/>
    <n v="1312224383"/>
    <n v="1308336383"/>
    <b v="0"/>
    <n v="25"/>
    <b v="1"/>
    <s v="music/indie rock"/>
    <n v="100.1"/>
    <n v="40.04"/>
    <s v="music"/>
    <x v="14"/>
  </r>
  <r>
    <n v="1251"/>
    <x v="0"/>
    <s v="US"/>
    <s v="USD"/>
    <n v="1335891603"/>
    <n v="1330711203"/>
    <b v="0"/>
    <n v="19"/>
    <b v="1"/>
    <s v="music/indie rock"/>
    <n v="113.72727272727273"/>
    <n v="65.84210526315789"/>
    <s v="music"/>
    <x v="14"/>
  </r>
  <r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x v="14"/>
  </r>
  <r>
    <n v="2065"/>
    <x v="0"/>
    <s v="US"/>
    <s v="USD"/>
    <n v="1318463879"/>
    <n v="1315439879"/>
    <b v="0"/>
    <n v="41"/>
    <b v="1"/>
    <s v="music/indie rock"/>
    <n v="103.25"/>
    <n v="50.365853658536587"/>
    <s v="music"/>
    <x v="14"/>
  </r>
  <r>
    <n v="797"/>
    <x v="0"/>
    <s v="US"/>
    <s v="USD"/>
    <n v="1335113976"/>
    <n v="1332521976"/>
    <b v="0"/>
    <n v="30"/>
    <b v="1"/>
    <s v="music/indie rock"/>
    <n v="265.66666666666669"/>
    <n v="26.566666666666666"/>
    <s v="music"/>
    <x v="14"/>
  </r>
  <r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x v="14"/>
  </r>
  <r>
    <n v="3201"/>
    <x v="0"/>
    <s v="US"/>
    <s v="USD"/>
    <n v="1321459908"/>
    <n v="1318864308"/>
    <b v="0"/>
    <n v="65"/>
    <b v="1"/>
    <s v="music/indie rock"/>
    <n v="106.7"/>
    <n v="49.246153846153845"/>
    <s v="music"/>
    <x v="14"/>
  </r>
  <r>
    <n v="4678.5"/>
    <x v="0"/>
    <s v="US"/>
    <s v="USD"/>
    <n v="1368117239"/>
    <n v="1365525239"/>
    <b v="0"/>
    <n v="75"/>
    <b v="1"/>
    <s v="music/indie rock"/>
    <n v="133.67142857142858"/>
    <n v="62.38"/>
    <s v="music"/>
    <x v="14"/>
  </r>
  <r>
    <n v="607"/>
    <x v="0"/>
    <s v="US"/>
    <s v="USD"/>
    <n v="1340429276"/>
    <n v="1335245276"/>
    <b v="0"/>
    <n v="16"/>
    <b v="1"/>
    <s v="music/indie rock"/>
    <n v="121.4"/>
    <n v="37.9375"/>
    <s v="music"/>
    <x v="14"/>
  </r>
  <r>
    <n v="516"/>
    <x v="0"/>
    <s v="US"/>
    <s v="USD"/>
    <n v="1295142660"/>
    <n v="1293739714"/>
    <b v="0"/>
    <n v="10"/>
    <b v="1"/>
    <s v="music/indie rock"/>
    <n v="103.2"/>
    <n v="51.6"/>
    <s v="music"/>
    <x v="14"/>
  </r>
  <r>
    <n v="750"/>
    <x v="0"/>
    <s v="US"/>
    <s v="USD"/>
    <n v="1339840740"/>
    <n v="1335397188"/>
    <b v="0"/>
    <n v="27"/>
    <b v="1"/>
    <s v="music/indie rock"/>
    <n v="125"/>
    <n v="27.777777777777779"/>
    <s v="music"/>
    <x v="14"/>
  </r>
  <r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x v="14"/>
  </r>
  <r>
    <n v="1515.08"/>
    <x v="0"/>
    <s v="US"/>
    <s v="USD"/>
    <n v="1337786944"/>
    <n v="1335194944"/>
    <b v="0"/>
    <n v="39"/>
    <b v="1"/>
    <s v="music/indie rock"/>
    <n v="101.00533333333334"/>
    <n v="38.848205128205123"/>
    <s v="music"/>
    <x v="14"/>
  </r>
  <r>
    <n v="1913.05"/>
    <x v="0"/>
    <s v="US"/>
    <s v="USD"/>
    <n v="1339022575"/>
    <n v="1336430575"/>
    <b v="0"/>
    <n v="42"/>
    <b v="1"/>
    <s v="music/indie rock"/>
    <n v="127.53666666666666"/>
    <n v="45.548809523809524"/>
    <s v="music"/>
    <x v="14"/>
  </r>
  <r>
    <n v="6000"/>
    <x v="0"/>
    <s v="US"/>
    <s v="USD"/>
    <n v="1364597692"/>
    <n v="1361577292"/>
    <b v="0"/>
    <n v="10"/>
    <b v="1"/>
    <s v="music/indie rock"/>
    <n v="100"/>
    <n v="600"/>
    <s v="music"/>
    <x v="14"/>
  </r>
  <r>
    <n v="4510.8599999999997"/>
    <x v="0"/>
    <s v="US"/>
    <s v="USD"/>
    <n v="1312578338"/>
    <n v="1309986338"/>
    <b v="0"/>
    <n v="56"/>
    <b v="1"/>
    <s v="music/indie rock"/>
    <n v="112.77149999999999"/>
    <n v="80.551071428571419"/>
    <s v="music"/>
    <x v="14"/>
  </r>
  <r>
    <n v="1056"/>
    <x v="0"/>
    <s v="US"/>
    <s v="USD"/>
    <n v="1422400387"/>
    <n v="1421190787"/>
    <b v="0"/>
    <n v="20"/>
    <b v="1"/>
    <s v="music/indie rock"/>
    <n v="105.6"/>
    <n v="52.8"/>
    <s v="music"/>
    <x v="14"/>
  </r>
  <r>
    <n v="8105"/>
    <x v="0"/>
    <s v="US"/>
    <s v="USD"/>
    <n v="1356976800"/>
    <n v="1352820837"/>
    <b v="0"/>
    <n v="170"/>
    <b v="1"/>
    <s v="music/indie rock"/>
    <n v="202.625"/>
    <n v="47.676470588235297"/>
    <s v="music"/>
    <x v="14"/>
  </r>
  <r>
    <n v="680"/>
    <x v="0"/>
    <s v="US"/>
    <s v="USD"/>
    <n v="1340476375"/>
    <n v="1337884375"/>
    <b v="0"/>
    <n v="29"/>
    <b v="1"/>
    <s v="music/indie rock"/>
    <n v="113.33333333333333"/>
    <n v="23.448275862068964"/>
    <s v="music"/>
    <x v="14"/>
  </r>
  <r>
    <n v="281"/>
    <x v="2"/>
    <s v="CA"/>
    <s v="CAD"/>
    <n v="1443379104"/>
    <n v="1440787104"/>
    <b v="0"/>
    <n v="7"/>
    <b v="0"/>
    <s v="food/restaurants"/>
    <n v="2.5545454545454547"/>
    <n v="40.142857142857146"/>
    <s v="food"/>
    <x v="34"/>
  </r>
  <r>
    <n v="86"/>
    <x v="2"/>
    <s v="US"/>
    <s v="USD"/>
    <n v="1411328918"/>
    <n v="1407440918"/>
    <b v="0"/>
    <n v="5"/>
    <b v="0"/>
    <s v="food/restaurants"/>
    <n v="7.8181818181818186E-2"/>
    <n v="17.2"/>
    <s v="food"/>
    <x v="34"/>
  </r>
  <r>
    <n v="0"/>
    <x v="2"/>
    <s v="US"/>
    <s v="USD"/>
    <n v="1465333560"/>
    <n v="1462743308"/>
    <b v="0"/>
    <n v="0"/>
    <b v="0"/>
    <s v="food/restaurants"/>
    <n v="0"/>
    <s v="No Backers"/>
    <s v="food"/>
    <x v="34"/>
  </r>
  <r>
    <n v="0"/>
    <x v="2"/>
    <s v="US"/>
    <s v="USD"/>
    <n v="1416014534"/>
    <n v="1413418934"/>
    <b v="0"/>
    <n v="0"/>
    <b v="0"/>
    <s v="food/restaurants"/>
    <n v="0"/>
    <s v="No Backers"/>
    <s v="food"/>
    <x v="34"/>
  </r>
  <r>
    <n v="0"/>
    <x v="2"/>
    <s v="US"/>
    <s v="USD"/>
    <n v="1426292416"/>
    <n v="1423704016"/>
    <b v="0"/>
    <n v="0"/>
    <b v="0"/>
    <s v="food/restaurants"/>
    <n v="0"/>
    <s v="No Backers"/>
    <s v="food"/>
    <x v="34"/>
  </r>
  <r>
    <n v="30"/>
    <x v="2"/>
    <s v="GB"/>
    <s v="GBP"/>
    <n v="1443906000"/>
    <n v="1441955269"/>
    <b v="0"/>
    <n v="2"/>
    <b v="0"/>
    <s v="food/restaurants"/>
    <n v="0.6"/>
    <n v="15"/>
    <s v="food"/>
    <x v="34"/>
  </r>
  <r>
    <n v="0"/>
    <x v="2"/>
    <s v="US"/>
    <s v="USD"/>
    <n v="1431308704"/>
    <n v="1428716704"/>
    <b v="0"/>
    <n v="0"/>
    <b v="0"/>
    <s v="food/restaurants"/>
    <n v="0"/>
    <s v="No Backers"/>
    <s v="food"/>
    <x v="34"/>
  </r>
  <r>
    <n v="0"/>
    <x v="2"/>
    <s v="US"/>
    <s v="USD"/>
    <n v="1408056634"/>
    <n v="1405464634"/>
    <b v="0"/>
    <n v="0"/>
    <b v="0"/>
    <s v="food/restaurants"/>
    <n v="0"/>
    <s v="No Backers"/>
    <s v="food"/>
    <x v="34"/>
  </r>
  <r>
    <n v="1000"/>
    <x v="2"/>
    <s v="GB"/>
    <s v="GBP"/>
    <n v="1429554349"/>
    <n v="1424719549"/>
    <b v="0"/>
    <n v="28"/>
    <b v="0"/>
    <s v="food/restaurants"/>
    <n v="1.0526315789473684"/>
    <n v="35.714285714285715"/>
    <s v="food"/>
    <x v="34"/>
  </r>
  <r>
    <n v="75"/>
    <x v="2"/>
    <s v="US"/>
    <s v="USD"/>
    <n v="1431647772"/>
    <n v="1426463772"/>
    <b v="0"/>
    <n v="2"/>
    <b v="0"/>
    <s v="food/restaurants"/>
    <n v="0.15"/>
    <n v="37.5"/>
    <s v="food"/>
    <x v="34"/>
  </r>
  <r>
    <n v="0"/>
    <x v="2"/>
    <s v="GB"/>
    <s v="GBP"/>
    <n v="1454323413"/>
    <n v="1451731413"/>
    <b v="0"/>
    <n v="0"/>
    <b v="0"/>
    <s v="food/restaurants"/>
    <n v="0"/>
    <s v="No Backers"/>
    <s v="food"/>
    <x v="34"/>
  </r>
  <r>
    <n v="0"/>
    <x v="2"/>
    <s v="US"/>
    <s v="USD"/>
    <n v="1418504561"/>
    <n v="1417208561"/>
    <b v="0"/>
    <n v="0"/>
    <b v="0"/>
    <s v="food/restaurants"/>
    <n v="0"/>
    <s v="No Backers"/>
    <s v="food"/>
    <x v="34"/>
  </r>
  <r>
    <n v="0"/>
    <x v="2"/>
    <s v="DE"/>
    <s v="EUR"/>
    <n v="1488067789"/>
    <n v="1482883789"/>
    <b v="0"/>
    <n v="0"/>
    <b v="0"/>
    <s v="food/restaurants"/>
    <n v="0"/>
    <s v="No Backers"/>
    <s v="food"/>
    <x v="34"/>
  </r>
  <r>
    <n v="210"/>
    <x v="2"/>
    <s v="US"/>
    <s v="USD"/>
    <n v="1408526477"/>
    <n v="1407057677"/>
    <b v="0"/>
    <n v="4"/>
    <b v="0"/>
    <s v="food/restaurants"/>
    <n v="1.75"/>
    <n v="52.5"/>
    <s v="food"/>
    <x v="34"/>
  </r>
  <r>
    <n v="930"/>
    <x v="2"/>
    <s v="US"/>
    <s v="USD"/>
    <n v="1424635753"/>
    <n v="1422043753"/>
    <b v="0"/>
    <n v="12"/>
    <b v="0"/>
    <s v="food/restaurants"/>
    <n v="18.600000000000001"/>
    <n v="77.5"/>
    <s v="food"/>
    <x v="34"/>
  </r>
  <r>
    <n v="0"/>
    <x v="2"/>
    <s v="US"/>
    <s v="USD"/>
    <n v="1417279252"/>
    <n v="1414683652"/>
    <b v="0"/>
    <n v="0"/>
    <b v="0"/>
    <s v="food/restaurants"/>
    <n v="0"/>
    <s v="No Backers"/>
    <s v="food"/>
    <x v="34"/>
  </r>
  <r>
    <n v="1767"/>
    <x v="2"/>
    <s v="CA"/>
    <s v="CAD"/>
    <n v="1426788930"/>
    <n v="1424200530"/>
    <b v="0"/>
    <n v="33"/>
    <b v="0"/>
    <s v="food/restaurants"/>
    <n v="9.8166666666666664"/>
    <n v="53.545454545454547"/>
    <s v="food"/>
    <x v="34"/>
  </r>
  <r>
    <n v="0"/>
    <x v="2"/>
    <s v="US"/>
    <s v="USD"/>
    <n v="1415899228"/>
    <n v="1413303628"/>
    <b v="0"/>
    <n v="0"/>
    <b v="0"/>
    <s v="food/restaurants"/>
    <n v="0"/>
    <s v="No Backers"/>
    <s v="food"/>
    <x v="34"/>
  </r>
  <r>
    <n v="65"/>
    <x v="2"/>
    <s v="US"/>
    <s v="USD"/>
    <n v="1405741404"/>
    <n v="1403149404"/>
    <b v="0"/>
    <n v="4"/>
    <b v="0"/>
    <s v="food/restaurants"/>
    <n v="4.3333333333333335E-2"/>
    <n v="16.25"/>
    <s v="food"/>
    <x v="34"/>
  </r>
  <r>
    <n v="0"/>
    <x v="2"/>
    <s v="US"/>
    <s v="USD"/>
    <n v="1476559260"/>
    <n v="1472567085"/>
    <b v="0"/>
    <n v="0"/>
    <b v="0"/>
    <s v="food/restaurants"/>
    <n v="0"/>
    <s v="No Backers"/>
    <s v="food"/>
    <x v="34"/>
  </r>
  <r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x v="35"/>
  </r>
  <r>
    <n v="5000"/>
    <x v="0"/>
    <s v="US"/>
    <s v="USD"/>
    <n v="1461336720"/>
    <n v="1459431960"/>
    <b v="0"/>
    <n v="27"/>
    <b v="1"/>
    <s v="music/classical music"/>
    <n v="100"/>
    <n v="185.18518518518519"/>
    <s v="music"/>
    <x v="35"/>
  </r>
  <r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x v="35"/>
  </r>
  <r>
    <n v="7620"/>
    <x v="0"/>
    <s v="US"/>
    <s v="USD"/>
    <n v="1419136200"/>
    <n v="1416338557"/>
    <b v="0"/>
    <n v="43"/>
    <b v="1"/>
    <s v="music/classical music"/>
    <n v="101.6"/>
    <n v="177.2093023255814"/>
    <s v="music"/>
    <x v="35"/>
  </r>
  <r>
    <n v="8026"/>
    <x v="0"/>
    <s v="US"/>
    <s v="USD"/>
    <n v="1340914571"/>
    <n v="1338322571"/>
    <b v="0"/>
    <n v="80"/>
    <b v="1"/>
    <s v="music/classical music"/>
    <n v="100.325"/>
    <n v="100.325"/>
    <s v="music"/>
    <x v="35"/>
  </r>
  <r>
    <n v="4518"/>
    <x v="0"/>
    <s v="US"/>
    <s v="USD"/>
    <n v="1418014740"/>
    <n v="1415585474"/>
    <b v="0"/>
    <n v="33"/>
    <b v="1"/>
    <s v="music/classical music"/>
    <n v="112.95"/>
    <n v="136.90909090909091"/>
    <s v="music"/>
    <x v="35"/>
  </r>
  <r>
    <n v="4085"/>
    <x v="0"/>
    <s v="US"/>
    <s v="USD"/>
    <n v="1382068740"/>
    <n v="1380477691"/>
    <b v="0"/>
    <n v="71"/>
    <b v="1"/>
    <s v="music/classical music"/>
    <n v="102.125"/>
    <n v="57.535211267605632"/>
    <s v="music"/>
    <x v="35"/>
  </r>
  <r>
    <n v="4289.99"/>
    <x v="0"/>
    <s v="GB"/>
    <s v="GBP"/>
    <n v="1440068400"/>
    <n v="1438459303"/>
    <b v="0"/>
    <n v="81"/>
    <b v="1"/>
    <s v="music/classical music"/>
    <n v="107.24975000000001"/>
    <n v="52.962839506172834"/>
    <s v="music"/>
    <x v="35"/>
  </r>
  <r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x v="35"/>
  </r>
  <r>
    <n v="6500"/>
    <x v="0"/>
    <s v="US"/>
    <s v="USD"/>
    <n v="1429505400"/>
    <n v="1426711505"/>
    <b v="0"/>
    <n v="48"/>
    <b v="1"/>
    <s v="music/classical music"/>
    <n v="100"/>
    <n v="135.41666666666666"/>
    <s v="music"/>
    <x v="35"/>
  </r>
  <r>
    <n v="4518"/>
    <x v="0"/>
    <s v="US"/>
    <s v="USD"/>
    <n v="1439611140"/>
    <n v="1437668354"/>
    <b v="0"/>
    <n v="61"/>
    <b v="1"/>
    <s v="music/classical music"/>
    <n v="100.4"/>
    <n v="74.06557377049181"/>
    <s v="music"/>
    <x v="35"/>
  </r>
  <r>
    <n v="5045"/>
    <x v="0"/>
    <s v="US"/>
    <s v="USD"/>
    <n v="1345148566"/>
    <n v="1342556566"/>
    <b v="0"/>
    <n v="60"/>
    <b v="1"/>
    <s v="music/classical music"/>
    <n v="126.125"/>
    <n v="84.083333333333329"/>
    <s v="music"/>
    <x v="35"/>
  </r>
  <r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x v="35"/>
  </r>
  <r>
    <n v="2100"/>
    <x v="0"/>
    <s v="US"/>
    <s v="USD"/>
    <n v="1262325600"/>
    <n v="1257871712"/>
    <b v="0"/>
    <n v="14"/>
    <b v="1"/>
    <s v="music/classical music"/>
    <n v="105"/>
    <n v="150"/>
    <s v="music"/>
    <x v="35"/>
  </r>
  <r>
    <n v="20755"/>
    <x v="0"/>
    <s v="US"/>
    <s v="USD"/>
    <n v="1417463945"/>
    <n v="1414781945"/>
    <b v="0"/>
    <n v="78"/>
    <b v="1"/>
    <s v="music/classical music"/>
    <n v="103.77500000000001"/>
    <n v="266.08974358974359"/>
    <s v="music"/>
    <x v="35"/>
  </r>
  <r>
    <n v="29"/>
    <x v="0"/>
    <s v="US"/>
    <s v="USD"/>
    <n v="1375151566"/>
    <n v="1373337166"/>
    <b v="0"/>
    <n v="4"/>
    <b v="1"/>
    <s v="music/classical music"/>
    <n v="116"/>
    <n v="7.25"/>
    <s v="music"/>
    <x v="35"/>
  </r>
  <r>
    <n v="1100"/>
    <x v="0"/>
    <s v="US"/>
    <s v="USD"/>
    <n v="1312212855"/>
    <n v="1307028855"/>
    <b v="0"/>
    <n v="11"/>
    <b v="1"/>
    <s v="music/classical music"/>
    <n v="110"/>
    <n v="100"/>
    <s v="music"/>
    <x v="35"/>
  </r>
  <r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s v="music"/>
    <x v="35"/>
  </r>
  <r>
    <n v="10025"/>
    <x v="0"/>
    <s v="US"/>
    <s v="USD"/>
    <n v="1422913152"/>
    <n v="1417729152"/>
    <b v="0"/>
    <n v="59"/>
    <b v="1"/>
    <s v="music/classical music"/>
    <n v="100.25"/>
    <n v="169.91525423728814"/>
    <s v="music"/>
    <x v="35"/>
  </r>
  <r>
    <n v="2585"/>
    <x v="0"/>
    <s v="US"/>
    <s v="USD"/>
    <n v="1319904721"/>
    <n v="1314720721"/>
    <b v="0"/>
    <n v="27"/>
    <b v="1"/>
    <s v="music/classical music"/>
    <n v="103.4"/>
    <n v="95.740740740740748"/>
    <s v="music"/>
    <x v="35"/>
  </r>
  <r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x v="35"/>
  </r>
  <r>
    <n v="725"/>
    <x v="0"/>
    <s v="US"/>
    <s v="USD"/>
    <n v="1380599940"/>
    <n v="1377252857"/>
    <b v="0"/>
    <n v="13"/>
    <b v="1"/>
    <s v="music/classical music"/>
    <n v="103.57142857142857"/>
    <n v="55.769230769230766"/>
    <s v="music"/>
    <x v="35"/>
  </r>
  <r>
    <n v="391"/>
    <x v="0"/>
    <s v="US"/>
    <s v="USD"/>
    <n v="1293937200"/>
    <n v="1291257298"/>
    <b v="0"/>
    <n v="13"/>
    <b v="1"/>
    <s v="music/classical music"/>
    <n v="156.4"/>
    <n v="30.076923076923077"/>
    <s v="music"/>
    <x v="35"/>
  </r>
  <r>
    <n v="5041"/>
    <x v="0"/>
    <s v="US"/>
    <s v="USD"/>
    <n v="1341750569"/>
    <n v="1339158569"/>
    <b v="0"/>
    <n v="57"/>
    <b v="1"/>
    <s v="music/classical music"/>
    <n v="100.82"/>
    <n v="88.438596491228068"/>
    <s v="music"/>
    <x v="35"/>
  </r>
  <r>
    <n v="3906"/>
    <x v="0"/>
    <s v="US"/>
    <s v="USD"/>
    <n v="1424997000"/>
    <n v="1421983138"/>
    <b v="0"/>
    <n v="61"/>
    <b v="1"/>
    <s v="music/classical music"/>
    <n v="195.3"/>
    <n v="64.032786885245898"/>
    <s v="music"/>
    <x v="35"/>
  </r>
  <r>
    <n v="3910"/>
    <x v="0"/>
    <s v="US"/>
    <s v="USD"/>
    <n v="1380949200"/>
    <n v="1378586179"/>
    <b v="0"/>
    <n v="65"/>
    <b v="1"/>
    <s v="music/classical music"/>
    <n v="111.71428571428571"/>
    <n v="60.153846153846153"/>
    <s v="music"/>
    <x v="35"/>
  </r>
  <r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x v="35"/>
  </r>
  <r>
    <n v="6111"/>
    <x v="0"/>
    <s v="FR"/>
    <s v="EUR"/>
    <n v="1475209620"/>
    <n v="1473087637"/>
    <b v="0"/>
    <n v="37"/>
    <b v="1"/>
    <s v="music/classical music"/>
    <n v="101.85"/>
    <n v="165.16216216216216"/>
    <s v="music"/>
    <x v="35"/>
  </r>
  <r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x v="35"/>
  </r>
  <r>
    <n v="6555"/>
    <x v="0"/>
    <s v="US"/>
    <s v="USD"/>
    <n v="1444276740"/>
    <n v="1439392406"/>
    <b v="0"/>
    <n v="150"/>
    <b v="1"/>
    <s v="music/classical music"/>
    <n v="100.84615384615384"/>
    <n v="43.7"/>
    <s v="music"/>
    <x v="35"/>
  </r>
  <r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x v="35"/>
  </r>
  <r>
    <n v="3195"/>
    <x v="0"/>
    <s v="US"/>
    <s v="USD"/>
    <n v="1488741981"/>
    <n v="1486149981"/>
    <b v="0"/>
    <n v="18"/>
    <b v="1"/>
    <s v="music/classical music"/>
    <n v="106.5"/>
    <n v="177.5"/>
    <s v="music"/>
    <x v="35"/>
  </r>
  <r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x v="35"/>
  </r>
  <r>
    <n v="3684"/>
    <x v="0"/>
    <s v="US"/>
    <s v="USD"/>
    <n v="1433131140"/>
    <n v="1430445163"/>
    <b v="0"/>
    <n v="67"/>
    <b v="1"/>
    <s v="music/classical music"/>
    <n v="122.8"/>
    <n v="54.985074626865675"/>
    <s v="music"/>
    <x v="35"/>
  </r>
  <r>
    <n v="2147"/>
    <x v="0"/>
    <s v="US"/>
    <s v="USD"/>
    <n v="1338219793"/>
    <n v="1335541393"/>
    <b v="0"/>
    <n v="35"/>
    <b v="1"/>
    <s v="music/classical music"/>
    <n v="107.35"/>
    <n v="61.342857142857142"/>
    <s v="music"/>
    <x v="35"/>
  </r>
  <r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x v="35"/>
  </r>
  <r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x v="35"/>
  </r>
  <r>
    <n v="1361"/>
    <x v="0"/>
    <s v="AU"/>
    <s v="AUD"/>
    <n v="1430488740"/>
    <n v="1427747906"/>
    <b v="0"/>
    <n v="18"/>
    <b v="1"/>
    <s v="music/classical music"/>
    <n v="108.88"/>
    <n v="75.611111111111114"/>
    <s v="music"/>
    <x v="35"/>
  </r>
  <r>
    <n v="890"/>
    <x v="0"/>
    <s v="US"/>
    <s v="USD"/>
    <n v="1321385820"/>
    <n v="1318539484"/>
    <b v="0"/>
    <n v="25"/>
    <b v="1"/>
    <s v="music/classical music"/>
    <n v="111.25"/>
    <n v="35.6"/>
    <s v="music"/>
    <x v="35"/>
  </r>
  <r>
    <n v="3003"/>
    <x v="0"/>
    <s v="GB"/>
    <s v="GBP"/>
    <n v="1425682174"/>
    <n v="1423090174"/>
    <b v="0"/>
    <n v="21"/>
    <b v="1"/>
    <s v="music/classical music"/>
    <n v="100.1"/>
    <n v="143"/>
    <s v="music"/>
    <x v="35"/>
  </r>
  <r>
    <n v="0"/>
    <x v="1"/>
    <s v="CA"/>
    <s v="CAD"/>
    <n v="1444740089"/>
    <n v="1442148089"/>
    <b v="0"/>
    <n v="0"/>
    <b v="0"/>
    <s v="food/food trucks"/>
    <n v="0"/>
    <s v="No Backers"/>
    <s v="food"/>
    <x v="19"/>
  </r>
  <r>
    <n v="75"/>
    <x v="1"/>
    <s v="DE"/>
    <s v="EUR"/>
    <n v="1476189339"/>
    <n v="1471005339"/>
    <b v="0"/>
    <n v="3"/>
    <b v="0"/>
    <s v="food/food trucks"/>
    <n v="0.75"/>
    <n v="25"/>
    <s v="food"/>
    <x v="19"/>
  </r>
  <r>
    <n v="0"/>
    <x v="1"/>
    <s v="US"/>
    <s v="USD"/>
    <n v="1438226451"/>
    <n v="1433042451"/>
    <b v="0"/>
    <n v="0"/>
    <b v="0"/>
    <s v="food/food trucks"/>
    <n v="0"/>
    <s v="No Backers"/>
    <s v="food"/>
    <x v="19"/>
  </r>
  <r>
    <n v="0"/>
    <x v="1"/>
    <s v="CA"/>
    <s v="CAD"/>
    <n v="1406854699"/>
    <n v="1404262699"/>
    <b v="0"/>
    <n v="0"/>
    <b v="0"/>
    <s v="food/food trucks"/>
    <n v="0"/>
    <s v="No Backers"/>
    <s v="food"/>
    <x v="19"/>
  </r>
  <r>
    <n v="100"/>
    <x v="1"/>
    <s v="US"/>
    <s v="USD"/>
    <n v="1462827000"/>
    <n v="1457710589"/>
    <b v="0"/>
    <n v="1"/>
    <b v="0"/>
    <s v="food/food trucks"/>
    <n v="1"/>
    <n v="100"/>
    <s v="food"/>
    <x v="19"/>
  </r>
  <r>
    <n v="0"/>
    <x v="1"/>
    <s v="US"/>
    <s v="USD"/>
    <n v="1408663948"/>
    <n v="1406071948"/>
    <b v="0"/>
    <n v="0"/>
    <b v="0"/>
    <s v="food/food trucks"/>
    <n v="0"/>
    <s v="No Backers"/>
    <s v="food"/>
    <x v="19"/>
  </r>
  <r>
    <n v="120"/>
    <x v="1"/>
    <s v="US"/>
    <s v="USD"/>
    <n v="1429823138"/>
    <n v="1427231138"/>
    <b v="0"/>
    <n v="2"/>
    <b v="0"/>
    <s v="food/food trucks"/>
    <n v="0.26666666666666666"/>
    <n v="60"/>
    <s v="food"/>
    <x v="19"/>
  </r>
  <r>
    <n v="50"/>
    <x v="1"/>
    <s v="GB"/>
    <s v="GBP"/>
    <n v="1472745594"/>
    <n v="1470153594"/>
    <b v="0"/>
    <n v="1"/>
    <b v="0"/>
    <s v="food/food trucks"/>
    <n v="0.5"/>
    <n v="50"/>
    <s v="food"/>
    <x v="19"/>
  </r>
  <r>
    <n v="145"/>
    <x v="1"/>
    <s v="US"/>
    <s v="USD"/>
    <n v="1442457112"/>
    <n v="1439865112"/>
    <b v="0"/>
    <n v="2"/>
    <b v="0"/>
    <s v="food/food trucks"/>
    <n v="2.2307692307692308"/>
    <n v="72.5"/>
    <s v="food"/>
    <x v="19"/>
  </r>
  <r>
    <n v="59"/>
    <x v="1"/>
    <s v="US"/>
    <s v="USD"/>
    <n v="1486590035"/>
    <n v="1483998035"/>
    <b v="0"/>
    <n v="2"/>
    <b v="0"/>
    <s v="food/food trucks"/>
    <n v="0.84285714285714286"/>
    <n v="29.5"/>
    <s v="food"/>
    <x v="19"/>
  </r>
  <r>
    <n v="250"/>
    <x v="1"/>
    <s v="AU"/>
    <s v="AUD"/>
    <n v="1463645521"/>
    <n v="1458461521"/>
    <b v="0"/>
    <n v="4"/>
    <b v="0"/>
    <s v="food/food trucks"/>
    <n v="0.25"/>
    <n v="62.5"/>
    <s v="food"/>
    <x v="19"/>
  </r>
  <r>
    <n v="0"/>
    <x v="1"/>
    <s v="US"/>
    <s v="USD"/>
    <n v="1428893517"/>
    <n v="1426301517"/>
    <b v="0"/>
    <n v="0"/>
    <b v="0"/>
    <s v="food/food trucks"/>
    <n v="0"/>
    <s v="No Backers"/>
    <s v="food"/>
    <x v="19"/>
  </r>
  <r>
    <n v="0"/>
    <x v="1"/>
    <s v="US"/>
    <s v="USD"/>
    <n v="1408803149"/>
    <n v="1404915149"/>
    <b v="0"/>
    <n v="0"/>
    <b v="0"/>
    <s v="food/food trucks"/>
    <n v="0"/>
    <s v="No Backers"/>
    <s v="food"/>
    <x v="19"/>
  </r>
  <r>
    <n v="0"/>
    <x v="1"/>
    <s v="US"/>
    <s v="USD"/>
    <n v="1463600945"/>
    <n v="1461786545"/>
    <b v="0"/>
    <n v="0"/>
    <b v="0"/>
    <s v="food/food trucks"/>
    <n v="0"/>
    <s v="No Backers"/>
    <s v="food"/>
    <x v="19"/>
  </r>
  <r>
    <n v="0"/>
    <x v="1"/>
    <s v="US"/>
    <s v="USD"/>
    <n v="1421030194"/>
    <n v="1418438194"/>
    <b v="0"/>
    <n v="0"/>
    <b v="0"/>
    <s v="food/food trucks"/>
    <n v="0"/>
    <s v="No Backers"/>
    <s v="food"/>
    <x v="19"/>
  </r>
  <r>
    <n v="0"/>
    <x v="1"/>
    <s v="US"/>
    <s v="USD"/>
    <n v="1428707647"/>
    <n v="1424823247"/>
    <b v="0"/>
    <n v="0"/>
    <b v="0"/>
    <s v="food/food trucks"/>
    <n v="0"/>
    <s v="No Backers"/>
    <s v="food"/>
    <x v="19"/>
  </r>
  <r>
    <n v="0"/>
    <x v="1"/>
    <s v="US"/>
    <s v="USD"/>
    <n v="1407181297"/>
    <n v="1405021297"/>
    <b v="0"/>
    <n v="0"/>
    <b v="0"/>
    <s v="food/food trucks"/>
    <n v="0"/>
    <s v="No Backers"/>
    <s v="food"/>
    <x v="19"/>
  </r>
  <r>
    <n v="0"/>
    <x v="1"/>
    <s v="US"/>
    <s v="USD"/>
    <n v="1444410000"/>
    <n v="1440203579"/>
    <b v="0"/>
    <n v="0"/>
    <b v="0"/>
    <s v="food/food trucks"/>
    <n v="0"/>
    <s v="No Backers"/>
    <s v="food"/>
    <x v="19"/>
  </r>
  <r>
    <n v="277"/>
    <x v="1"/>
    <s v="US"/>
    <s v="USD"/>
    <n v="1410810903"/>
    <n v="1405626903"/>
    <b v="0"/>
    <n v="12"/>
    <b v="0"/>
    <s v="food/food trucks"/>
    <n v="0.13850000000000001"/>
    <n v="23.083333333333332"/>
    <s v="food"/>
    <x v="19"/>
  </r>
  <r>
    <n v="51"/>
    <x v="1"/>
    <s v="US"/>
    <s v="USD"/>
    <n v="1431745200"/>
    <n v="1429170603"/>
    <b v="0"/>
    <n v="2"/>
    <b v="0"/>
    <s v="food/food trucks"/>
    <n v="0.6"/>
    <n v="25.5"/>
    <s v="food"/>
    <x v="19"/>
  </r>
  <r>
    <n v="530"/>
    <x v="2"/>
    <s v="US"/>
    <s v="USD"/>
    <n v="1447689898"/>
    <n v="1445094298"/>
    <b v="0"/>
    <n v="11"/>
    <b v="0"/>
    <s v="food/food trucks"/>
    <n v="10.6"/>
    <n v="48.18181818181818"/>
    <s v="food"/>
    <x v="19"/>
  </r>
  <r>
    <n v="1"/>
    <x v="2"/>
    <s v="US"/>
    <s v="USD"/>
    <n v="1477784634"/>
    <n v="1475192634"/>
    <b v="0"/>
    <n v="1"/>
    <b v="0"/>
    <s v="food/food trucks"/>
    <n v="1.1111111111111111E-3"/>
    <n v="1"/>
    <s v="food"/>
    <x v="19"/>
  </r>
  <r>
    <n v="5"/>
    <x v="2"/>
    <s v="US"/>
    <s v="USD"/>
    <n v="1426526880"/>
    <n v="1421346480"/>
    <b v="0"/>
    <n v="5"/>
    <b v="0"/>
    <s v="food/food trucks"/>
    <n v="0.5"/>
    <n v="1"/>
    <s v="food"/>
    <x v="19"/>
  </r>
  <r>
    <n v="0"/>
    <x v="2"/>
    <s v="US"/>
    <s v="USD"/>
    <n v="1434341369"/>
    <n v="1431749369"/>
    <b v="0"/>
    <n v="0"/>
    <b v="0"/>
    <s v="food/food trucks"/>
    <n v="0"/>
    <s v="No Backers"/>
    <s v="food"/>
    <x v="19"/>
  </r>
  <r>
    <n v="50"/>
    <x v="2"/>
    <s v="US"/>
    <s v="USD"/>
    <n v="1404601632"/>
    <n v="1402009632"/>
    <b v="0"/>
    <n v="1"/>
    <b v="0"/>
    <s v="food/food trucks"/>
    <n v="0.16666666666666666"/>
    <n v="50"/>
    <s v="food"/>
    <x v="19"/>
  </r>
  <r>
    <n v="5"/>
    <x v="2"/>
    <s v="GB"/>
    <s v="GBP"/>
    <n v="1451030136"/>
    <n v="1448438136"/>
    <b v="0"/>
    <n v="1"/>
    <b v="0"/>
    <s v="food/food trucks"/>
    <n v="0.16666666666666666"/>
    <n v="5"/>
    <s v="food"/>
    <x v="19"/>
  </r>
  <r>
    <n v="1217"/>
    <x v="2"/>
    <s v="US"/>
    <s v="USD"/>
    <n v="1451491953"/>
    <n v="1448899953"/>
    <b v="0"/>
    <n v="6"/>
    <b v="0"/>
    <s v="food/food trucks"/>
    <n v="2.4340000000000002"/>
    <n v="202.83333333333334"/>
    <s v="food"/>
    <x v="19"/>
  </r>
  <r>
    <n v="233"/>
    <x v="2"/>
    <s v="US"/>
    <s v="USD"/>
    <n v="1427807640"/>
    <n v="1423325626"/>
    <b v="0"/>
    <n v="8"/>
    <b v="0"/>
    <s v="food/food trucks"/>
    <n v="3.8833333333333333"/>
    <n v="29.125"/>
    <s v="food"/>
    <x v="19"/>
  </r>
  <r>
    <n v="5"/>
    <x v="2"/>
    <s v="DK"/>
    <s v="DKK"/>
    <n v="1458733927"/>
    <n v="1456145527"/>
    <b v="0"/>
    <n v="1"/>
    <b v="0"/>
    <s v="food/food trucks"/>
    <n v="0.01"/>
    <n v="5"/>
    <s v="food"/>
    <x v="19"/>
  </r>
  <r>
    <n v="0"/>
    <x v="2"/>
    <s v="AU"/>
    <s v="AUD"/>
    <n v="1453817297"/>
    <n v="1453212497"/>
    <b v="0"/>
    <n v="0"/>
    <b v="0"/>
    <s v="food/food trucks"/>
    <n v="0"/>
    <s v="No Backers"/>
    <s v="food"/>
    <x v="19"/>
  </r>
  <r>
    <n v="26"/>
    <x v="2"/>
    <s v="US"/>
    <s v="USD"/>
    <n v="1457901924"/>
    <n v="1452721524"/>
    <b v="0"/>
    <n v="2"/>
    <b v="0"/>
    <s v="food/food trucks"/>
    <n v="1.7333333333333334"/>
    <n v="13"/>
    <s v="food"/>
    <x v="19"/>
  </r>
  <r>
    <n v="50"/>
    <x v="2"/>
    <s v="US"/>
    <s v="USD"/>
    <n v="1412536421"/>
    <n v="1409944421"/>
    <b v="0"/>
    <n v="1"/>
    <b v="0"/>
    <s v="food/food trucks"/>
    <n v="0.16666666666666666"/>
    <n v="50"/>
    <s v="food"/>
    <x v="19"/>
  </r>
  <r>
    <n v="0"/>
    <x v="2"/>
    <s v="US"/>
    <s v="USD"/>
    <n v="1429993026"/>
    <n v="1427401026"/>
    <b v="0"/>
    <n v="0"/>
    <b v="0"/>
    <s v="food/food trucks"/>
    <n v="0"/>
    <s v="No Backers"/>
    <s v="food"/>
    <x v="19"/>
  </r>
  <r>
    <n v="1"/>
    <x v="2"/>
    <s v="US"/>
    <s v="USD"/>
    <n v="1407453228"/>
    <n v="1404861228"/>
    <b v="0"/>
    <n v="1"/>
    <b v="0"/>
    <s v="food/food trucks"/>
    <n v="1.25E-3"/>
    <n v="1"/>
    <s v="food"/>
    <x v="19"/>
  </r>
  <r>
    <n v="1825"/>
    <x v="2"/>
    <s v="US"/>
    <s v="USD"/>
    <n v="1487915500"/>
    <n v="1485323500"/>
    <b v="0"/>
    <n v="19"/>
    <b v="0"/>
    <s v="food/food trucks"/>
    <n v="12.166666666666666"/>
    <n v="96.05263157894737"/>
    <s v="food"/>
    <x v="19"/>
  </r>
  <r>
    <n v="8256"/>
    <x v="2"/>
    <s v="CA"/>
    <s v="CAD"/>
    <n v="1407427009"/>
    <n v="1404835009"/>
    <b v="0"/>
    <n v="27"/>
    <b v="0"/>
    <s v="food/food trucks"/>
    <n v="23.588571428571427"/>
    <n v="305.77777777777777"/>
    <s v="food"/>
    <x v="19"/>
  </r>
  <r>
    <n v="85"/>
    <x v="2"/>
    <s v="GB"/>
    <s v="GBP"/>
    <n v="1466323917"/>
    <n v="1463731917"/>
    <b v="0"/>
    <n v="7"/>
    <b v="0"/>
    <s v="food/food trucks"/>
    <n v="5.666666666666667"/>
    <n v="12.142857142857142"/>
    <s v="food"/>
    <x v="19"/>
  </r>
  <r>
    <n v="1170"/>
    <x v="2"/>
    <s v="US"/>
    <s v="USD"/>
    <n v="1443039001"/>
    <n v="1440447001"/>
    <b v="0"/>
    <n v="14"/>
    <b v="0"/>
    <s v="food/food trucks"/>
    <n v="39"/>
    <n v="83.571428571428569"/>
    <s v="food"/>
    <x v="19"/>
  </r>
  <r>
    <n v="90"/>
    <x v="2"/>
    <s v="US"/>
    <s v="USD"/>
    <n v="1407089147"/>
    <n v="1403201147"/>
    <b v="0"/>
    <n v="5"/>
    <b v="0"/>
    <s v="food/food trucks"/>
    <n v="0.99546510341776351"/>
    <n v="18"/>
    <s v="food"/>
    <x v="19"/>
  </r>
  <r>
    <n v="3466"/>
    <x v="2"/>
    <s v="US"/>
    <s v="USD"/>
    <n v="1458938200"/>
    <n v="1453757800"/>
    <b v="0"/>
    <n v="30"/>
    <b v="0"/>
    <s v="food/food trucks"/>
    <n v="6.9320000000000004"/>
    <n v="115.53333333333333"/>
    <s v="food"/>
    <x v="19"/>
  </r>
  <r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x v="36"/>
  </r>
  <r>
    <n v="39131"/>
    <x v="0"/>
    <s v="US"/>
    <s v="USD"/>
    <n v="1415827200"/>
    <n v="1412358968"/>
    <b v="1"/>
    <n v="489"/>
    <b v="1"/>
    <s v="technology/space exploration"/>
    <n v="326.09166666666664"/>
    <n v="80.022494887525568"/>
    <s v="technology"/>
    <x v="36"/>
  </r>
  <r>
    <n v="1776"/>
    <x v="0"/>
    <s v="US"/>
    <s v="USD"/>
    <n v="1387835654"/>
    <n v="1386626054"/>
    <b v="1"/>
    <n v="50"/>
    <b v="1"/>
    <s v="technology/space exploration"/>
    <n v="101.48571428571428"/>
    <n v="35.520000000000003"/>
    <s v="technology"/>
    <x v="36"/>
  </r>
  <r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107421.57"/>
    <x v="0"/>
    <s v="US"/>
    <s v="USD"/>
    <n v="1466168390"/>
    <n v="1463576390"/>
    <b v="1"/>
    <n v="1762"/>
    <b v="1"/>
    <s v="technology/space exploration"/>
    <n v="107.42157"/>
    <n v="60.965703745743475"/>
    <s v="technology"/>
    <x v="36"/>
  </r>
  <r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x v="36"/>
  </r>
  <r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</r>
  <r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x v="36"/>
  </r>
  <r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1884"/>
    <x v="0"/>
    <s v="US"/>
    <s v="USD"/>
    <n v="1445598000"/>
    <n v="1443302004"/>
    <b v="1"/>
    <n v="53"/>
    <b v="1"/>
    <s v="technology/space exploration"/>
    <n v="188.4"/>
    <n v="35.547169811320757"/>
    <s v="technology"/>
    <x v="36"/>
  </r>
  <r>
    <n v="93374"/>
    <x v="0"/>
    <s v="AU"/>
    <s v="AUD"/>
    <n v="1444525200"/>
    <n v="1441339242"/>
    <b v="1"/>
    <n v="1251"/>
    <b v="1"/>
    <s v="technology/space exploration"/>
    <n v="143.65230769230769"/>
    <n v="74.639488409272587"/>
    <s v="technology"/>
    <x v="36"/>
  </r>
  <r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x v="36"/>
  </r>
  <r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x v="36"/>
  </r>
  <r>
    <n v="2280"/>
    <x v="0"/>
    <s v="US"/>
    <s v="USD"/>
    <n v="1480658966"/>
    <n v="1479449366"/>
    <b v="0"/>
    <n v="62"/>
    <b v="1"/>
    <s v="technology/space exploration"/>
    <n v="114"/>
    <n v="36.774193548387096"/>
    <s v="technology"/>
    <x v="36"/>
  </r>
  <r>
    <n v="110353.65"/>
    <x v="0"/>
    <s v="US"/>
    <s v="USD"/>
    <n v="1347530822"/>
    <n v="1345716422"/>
    <b v="0"/>
    <n v="3468"/>
    <b v="1"/>
    <s v="technology/space exploration"/>
    <n v="1379.420625"/>
    <n v="31.820544982698959"/>
    <s v="technology"/>
    <x v="36"/>
  </r>
  <r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x v="36"/>
  </r>
  <r>
    <n v="2800"/>
    <x v="0"/>
    <s v="US"/>
    <s v="USD"/>
    <n v="1433343869"/>
    <n v="1430751869"/>
    <b v="0"/>
    <n v="50"/>
    <b v="1"/>
    <s v="technology/space exploration"/>
    <n v="112"/>
    <n v="56"/>
    <s v="technology"/>
    <x v="36"/>
  </r>
  <r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6387"/>
    <x v="0"/>
    <s v="GB"/>
    <s v="GBP"/>
    <n v="1431608122"/>
    <n v="1429016122"/>
    <b v="0"/>
    <n v="100"/>
    <b v="1"/>
    <s v="technology/space exploration"/>
    <n v="127.74"/>
    <n v="63.87"/>
    <s v="technology"/>
    <x v="36"/>
  </r>
  <r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x v="36"/>
  </r>
  <r>
    <n v="22933.05"/>
    <x v="0"/>
    <s v="US"/>
    <s v="USD"/>
    <n v="1440907427"/>
    <n v="1438488227"/>
    <b v="0"/>
    <n v="286"/>
    <b v="1"/>
    <s v="technology/space exploration"/>
    <n v="114.66525"/>
    <n v="80.185489510489504"/>
    <s v="technology"/>
    <x v="36"/>
  </r>
  <r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x v="36"/>
  </r>
  <r>
    <n v="986"/>
    <x v="0"/>
    <s v="US"/>
    <s v="USD"/>
    <n v="1475163921"/>
    <n v="1472571921"/>
    <b v="0"/>
    <n v="25"/>
    <b v="1"/>
    <s v="technology/space exploration"/>
    <n v="106.02150537634408"/>
    <n v="39.44"/>
    <s v="technology"/>
    <x v="36"/>
  </r>
  <r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x v="36"/>
  </r>
  <r>
    <n v="1873"/>
    <x v="0"/>
    <s v="US"/>
    <s v="USD"/>
    <n v="1476579600"/>
    <n v="1474641914"/>
    <b v="0"/>
    <n v="50"/>
    <b v="1"/>
    <s v="technology/space exploration"/>
    <n v="187.3"/>
    <n v="37.46"/>
    <s v="technology"/>
    <x v="36"/>
  </r>
  <r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x v="36"/>
  </r>
  <r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x v="36"/>
  </r>
  <r>
    <n v="3170"/>
    <x v="0"/>
    <s v="US"/>
    <s v="USD"/>
    <n v="1433735474"/>
    <n v="1428551474"/>
    <b v="0"/>
    <n v="69"/>
    <b v="1"/>
    <s v="technology/space exploration"/>
    <n v="105.66666666666667"/>
    <n v="45.94202898550725"/>
    <s v="technology"/>
    <x v="36"/>
  </r>
  <r>
    <n v="15"/>
    <x v="2"/>
    <s v="US"/>
    <s v="USD"/>
    <n v="1410811740"/>
    <n v="1409341863"/>
    <b v="0"/>
    <n v="1"/>
    <b v="0"/>
    <s v="technology/space exploration"/>
    <n v="1"/>
    <n v="15"/>
    <s v="technology"/>
    <x v="36"/>
  </r>
  <r>
    <n v="0"/>
    <x v="2"/>
    <s v="DE"/>
    <s v="EUR"/>
    <n v="1468565820"/>
    <n v="1465970108"/>
    <b v="0"/>
    <n v="0"/>
    <b v="0"/>
    <s v="technology/space exploration"/>
    <n v="0"/>
    <s v="No Backers"/>
    <s v="technology"/>
    <x v="36"/>
  </r>
  <r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x v="36"/>
  </r>
  <r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36"/>
    <x v="1"/>
    <s v="CA"/>
    <s v="CAD"/>
    <n v="1439533019"/>
    <n v="1436941019"/>
    <b v="0"/>
    <n v="3"/>
    <b v="0"/>
    <s v="technology/space exploration"/>
    <n v="1.44"/>
    <n v="12"/>
    <s v="technology"/>
    <x v="36"/>
  </r>
  <r>
    <n v="106"/>
    <x v="1"/>
    <s v="US"/>
    <s v="USD"/>
    <n v="1457543360"/>
    <n v="1454951360"/>
    <b v="0"/>
    <n v="6"/>
    <b v="0"/>
    <s v="technology/space exploration"/>
    <n v="0.8833333333333333"/>
    <n v="17.666666666666668"/>
    <s v="technology"/>
    <x v="36"/>
  </r>
  <r>
    <n v="124"/>
    <x v="1"/>
    <s v="US"/>
    <s v="USD"/>
    <n v="1454370941"/>
    <n v="1449186941"/>
    <b v="0"/>
    <n v="3"/>
    <b v="0"/>
    <s v="technology/space exploration"/>
    <n v="9.9199999999999997E-2"/>
    <n v="41.333333333333336"/>
    <s v="technology"/>
    <x v="36"/>
  </r>
  <r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51"/>
    <x v="1"/>
    <s v="US"/>
    <s v="USD"/>
    <n v="1429622726"/>
    <n v="1424442326"/>
    <b v="0"/>
    <n v="6"/>
    <b v="0"/>
    <s v="technology/space exploration"/>
    <n v="5.0999999999999997E-2"/>
    <n v="8.5"/>
    <s v="technology"/>
    <x v="36"/>
  </r>
  <r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x v="36"/>
  </r>
  <r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x v="36"/>
  </r>
  <r>
    <n v="5145"/>
    <x v="0"/>
    <s v="US"/>
    <s v="USD"/>
    <n v="1382742010"/>
    <n v="1380150010"/>
    <b v="0"/>
    <n v="60"/>
    <b v="1"/>
    <s v="technology/makerspaces"/>
    <n v="102.9"/>
    <n v="85.75"/>
    <s v="technology"/>
    <x v="37"/>
  </r>
  <r>
    <n v="21360"/>
    <x v="0"/>
    <s v="US"/>
    <s v="USD"/>
    <n v="1440179713"/>
    <n v="1437587713"/>
    <b v="0"/>
    <n v="80"/>
    <b v="1"/>
    <s v="technology/makerspaces"/>
    <n v="106.8"/>
    <n v="267"/>
    <s v="technology"/>
    <x v="37"/>
  </r>
  <r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x v="37"/>
  </r>
  <r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x v="37"/>
  </r>
  <r>
    <n v="4310"/>
    <x v="0"/>
    <s v="US"/>
    <s v="USD"/>
    <n v="1430774974"/>
    <n v="1426886974"/>
    <b v="0"/>
    <n v="46"/>
    <b v="1"/>
    <s v="technology/makerspaces"/>
    <n v="123.14285714285714"/>
    <n v="93.695652173913047"/>
    <s v="technology"/>
    <x v="37"/>
  </r>
  <r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x v="37"/>
  </r>
  <r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x v="37"/>
  </r>
  <r>
    <n v="1707"/>
    <x v="0"/>
    <s v="CA"/>
    <s v="CAD"/>
    <n v="1447079520"/>
    <n v="1443449265"/>
    <b v="0"/>
    <n v="28"/>
    <b v="1"/>
    <s v="technology/makerspaces"/>
    <n v="170.7"/>
    <n v="60.964285714285715"/>
    <s v="technology"/>
    <x v="37"/>
  </r>
  <r>
    <n v="1001"/>
    <x v="0"/>
    <s v="US"/>
    <s v="USD"/>
    <n v="1452387096"/>
    <n v="1447203096"/>
    <b v="0"/>
    <n v="11"/>
    <b v="1"/>
    <s v="technology/makerspaces"/>
    <n v="125.125"/>
    <n v="91"/>
    <s v="technology"/>
    <x v="37"/>
  </r>
  <r>
    <n v="2495"/>
    <x v="2"/>
    <s v="AU"/>
    <s v="AUD"/>
    <n v="1406593780"/>
    <n v="1404174580"/>
    <b v="1"/>
    <n v="60"/>
    <b v="0"/>
    <s v="technology/makerspaces"/>
    <n v="6.415860933964205"/>
    <n v="41.583333333333336"/>
    <s v="technology"/>
    <x v="37"/>
  </r>
  <r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x v="37"/>
  </r>
  <r>
    <n v="3319"/>
    <x v="2"/>
    <s v="US"/>
    <s v="USD"/>
    <n v="1451282400"/>
    <n v="1449436390"/>
    <b v="1"/>
    <n v="47"/>
    <b v="0"/>
    <s v="technology/makerspaces"/>
    <n v="33.19"/>
    <n v="70.61702127659575"/>
    <s v="technology"/>
    <x v="37"/>
  </r>
  <r>
    <n v="11032"/>
    <x v="2"/>
    <s v="US"/>
    <s v="USD"/>
    <n v="1414622700"/>
    <n v="1412081999"/>
    <b v="1"/>
    <n v="66"/>
    <b v="0"/>
    <s v="technology/makerspaces"/>
    <n v="27.58"/>
    <n v="167.15151515151516"/>
    <s v="technology"/>
    <x v="37"/>
  </r>
  <r>
    <n v="21994"/>
    <x v="2"/>
    <s v="US"/>
    <s v="USD"/>
    <n v="1467694740"/>
    <n v="1465398670"/>
    <b v="1"/>
    <n v="171"/>
    <b v="0"/>
    <s v="technology/makerspaces"/>
    <n v="62.84"/>
    <n v="128.61988304093566"/>
    <s v="technology"/>
    <x v="37"/>
  </r>
  <r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x v="37"/>
  </r>
  <r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x v="37"/>
  </r>
  <r>
    <n v="3415"/>
    <x v="2"/>
    <s v="US"/>
    <s v="USD"/>
    <n v="1404348143"/>
    <n v="1401756143"/>
    <b v="0"/>
    <n v="27"/>
    <b v="0"/>
    <s v="technology/makerspaces"/>
    <n v="17.512820512820515"/>
    <n v="126.48148148148148"/>
    <s v="technology"/>
    <x v="37"/>
  </r>
  <r>
    <n v="1100"/>
    <x v="2"/>
    <s v="ES"/>
    <s v="EUR"/>
    <n v="1443121765"/>
    <n v="1440529765"/>
    <b v="0"/>
    <n v="2"/>
    <b v="0"/>
    <s v="technology/makerspaces"/>
    <n v="1.375E-2"/>
    <n v="550"/>
    <s v="technology"/>
    <x v="37"/>
  </r>
  <r>
    <n v="132"/>
    <x v="2"/>
    <s v="US"/>
    <s v="USD"/>
    <n v="1425081694"/>
    <n v="1422489694"/>
    <b v="0"/>
    <n v="3"/>
    <b v="0"/>
    <s v="technology/makerspaces"/>
    <n v="0.33"/>
    <n v="44"/>
    <s v="technology"/>
    <x v="37"/>
  </r>
  <r>
    <n v="276"/>
    <x v="2"/>
    <s v="ES"/>
    <s v="EUR"/>
    <n v="1459915491"/>
    <n v="1457327091"/>
    <b v="0"/>
    <n v="4"/>
    <b v="0"/>
    <s v="technology/makerspaces"/>
    <n v="0.86250000000000004"/>
    <n v="69"/>
    <s v="technology"/>
    <x v="37"/>
  </r>
  <r>
    <n v="55"/>
    <x v="2"/>
    <s v="US"/>
    <s v="USD"/>
    <n v="1405027750"/>
    <n v="1402867750"/>
    <b v="0"/>
    <n v="2"/>
    <b v="0"/>
    <s v="food/food trucks"/>
    <n v="0.6875"/>
    <n v="27.5"/>
    <s v="food"/>
    <x v="19"/>
  </r>
  <r>
    <n v="1698"/>
    <x v="2"/>
    <s v="US"/>
    <s v="USD"/>
    <n v="1416635940"/>
    <n v="1413838540"/>
    <b v="0"/>
    <n v="20"/>
    <b v="0"/>
    <s v="food/food trucks"/>
    <n v="28.3"/>
    <n v="84.9"/>
    <s v="food"/>
    <x v="19"/>
  </r>
  <r>
    <n v="36"/>
    <x v="2"/>
    <s v="US"/>
    <s v="USD"/>
    <n v="1425233240"/>
    <n v="1422641240"/>
    <b v="0"/>
    <n v="3"/>
    <b v="0"/>
    <s v="food/food trucks"/>
    <n v="0.24"/>
    <n v="12"/>
    <s v="food"/>
    <x v="19"/>
  </r>
  <r>
    <n v="800"/>
    <x v="2"/>
    <s v="US"/>
    <s v="USD"/>
    <n v="1407621425"/>
    <n v="1404165425"/>
    <b v="0"/>
    <n v="4"/>
    <b v="0"/>
    <s v="food/food trucks"/>
    <n v="1.1428571428571428"/>
    <n v="200"/>
    <s v="food"/>
    <x v="19"/>
  </r>
  <r>
    <n v="10"/>
    <x v="2"/>
    <s v="US"/>
    <s v="USD"/>
    <n v="1430149330"/>
    <n v="1424968930"/>
    <b v="0"/>
    <n v="1"/>
    <b v="0"/>
    <s v="food/food trucks"/>
    <n v="0.02"/>
    <n v="10"/>
    <s v="food"/>
    <x v="19"/>
  </r>
  <r>
    <n v="0"/>
    <x v="2"/>
    <s v="US"/>
    <s v="USD"/>
    <n v="1412119423"/>
    <n v="1410391423"/>
    <b v="0"/>
    <n v="0"/>
    <b v="0"/>
    <s v="food/food trucks"/>
    <n v="0"/>
    <s v="No Backers"/>
    <s v="food"/>
    <x v="19"/>
  </r>
  <r>
    <n v="0"/>
    <x v="2"/>
    <s v="US"/>
    <s v="USD"/>
    <n v="1435591318"/>
    <n v="1432999318"/>
    <b v="0"/>
    <n v="0"/>
    <b v="0"/>
    <s v="food/food trucks"/>
    <n v="0"/>
    <s v="No Backers"/>
    <s v="food"/>
    <x v="19"/>
  </r>
  <r>
    <n v="74"/>
    <x v="2"/>
    <s v="US"/>
    <s v="USD"/>
    <n v="1424746800"/>
    <n v="1422067870"/>
    <b v="0"/>
    <n v="14"/>
    <b v="0"/>
    <s v="food/food trucks"/>
    <n v="0.14799999999999999"/>
    <n v="5.2857142857142856"/>
    <s v="food"/>
    <x v="19"/>
  </r>
  <r>
    <n v="1"/>
    <x v="2"/>
    <s v="US"/>
    <s v="USD"/>
    <n v="1469919890"/>
    <n v="1467327890"/>
    <b v="0"/>
    <n v="1"/>
    <b v="0"/>
    <s v="food/food trucks"/>
    <n v="2.8571428571428571E-3"/>
    <n v="1"/>
    <s v="food"/>
    <x v="19"/>
  </r>
  <r>
    <n v="8586"/>
    <x v="2"/>
    <s v="US"/>
    <s v="USD"/>
    <n v="1433298676"/>
    <n v="1429410676"/>
    <b v="0"/>
    <n v="118"/>
    <b v="0"/>
    <s v="food/food trucks"/>
    <n v="10.7325"/>
    <n v="72.762711864406782"/>
    <s v="food"/>
    <x v="19"/>
  </r>
  <r>
    <n v="35"/>
    <x v="2"/>
    <s v="CA"/>
    <s v="CAD"/>
    <n v="1431278557"/>
    <n v="1427390557"/>
    <b v="0"/>
    <n v="2"/>
    <b v="0"/>
    <s v="food/food trucks"/>
    <n v="5.3846153846153849E-2"/>
    <n v="17.5"/>
    <s v="food"/>
    <x v="19"/>
  </r>
  <r>
    <n v="25"/>
    <x v="2"/>
    <s v="US"/>
    <s v="USD"/>
    <n v="1427266860"/>
    <n v="1424678460"/>
    <b v="0"/>
    <n v="1"/>
    <b v="0"/>
    <s v="food/food trucks"/>
    <n v="0.7142857142857143"/>
    <n v="25"/>
    <s v="food"/>
    <x v="19"/>
  </r>
  <r>
    <n v="40"/>
    <x v="2"/>
    <s v="US"/>
    <s v="USD"/>
    <n v="1407899966"/>
    <n v="1405307966"/>
    <b v="0"/>
    <n v="3"/>
    <b v="0"/>
    <s v="food/food trucks"/>
    <n v="0.8"/>
    <n v="13.333333333333334"/>
    <s v="food"/>
    <x v="19"/>
  </r>
  <r>
    <n v="1"/>
    <x v="2"/>
    <s v="US"/>
    <s v="USD"/>
    <n v="1411701739"/>
    <n v="1409109739"/>
    <b v="0"/>
    <n v="1"/>
    <b v="0"/>
    <s v="food/food trucks"/>
    <n v="3.3333333333333335E-3"/>
    <n v="1"/>
    <s v="food"/>
    <x v="19"/>
  </r>
  <r>
    <n v="71"/>
    <x v="2"/>
    <s v="US"/>
    <s v="USD"/>
    <n v="1428981718"/>
    <n v="1423801318"/>
    <b v="0"/>
    <n v="3"/>
    <b v="0"/>
    <s v="food/food trucks"/>
    <n v="0.47333333333333333"/>
    <n v="23.666666666666668"/>
    <s v="food"/>
    <x v="19"/>
  </r>
  <r>
    <n v="3390"/>
    <x v="2"/>
    <s v="US"/>
    <s v="USD"/>
    <n v="1419538560"/>
    <n v="1416600960"/>
    <b v="0"/>
    <n v="38"/>
    <b v="0"/>
    <s v="food/food trucks"/>
    <n v="5.65"/>
    <n v="89.21052631578948"/>
    <s v="food"/>
    <x v="19"/>
  </r>
  <r>
    <n v="6061"/>
    <x v="2"/>
    <s v="US"/>
    <s v="USD"/>
    <n v="1438552800"/>
    <n v="1435876423"/>
    <b v="0"/>
    <n v="52"/>
    <b v="0"/>
    <s v="food/food trucks"/>
    <n v="26.35217391304348"/>
    <n v="116.55769230769231"/>
    <s v="food"/>
    <x v="19"/>
  </r>
  <r>
    <n v="26.01"/>
    <x v="2"/>
    <s v="US"/>
    <s v="USD"/>
    <n v="1403904808"/>
    <n v="1401312808"/>
    <b v="0"/>
    <n v="2"/>
    <b v="0"/>
    <s v="food/food trucks"/>
    <n v="0.325125"/>
    <n v="13.005000000000001"/>
    <s v="food"/>
    <x v="19"/>
  </r>
  <r>
    <n v="0"/>
    <x v="2"/>
    <s v="CA"/>
    <s v="CAD"/>
    <n v="1407533463"/>
    <n v="1404941463"/>
    <b v="0"/>
    <n v="0"/>
    <b v="0"/>
    <s v="food/food trucks"/>
    <n v="0"/>
    <s v="No Backers"/>
    <s v="food"/>
    <x v="19"/>
  </r>
  <r>
    <n v="70"/>
    <x v="2"/>
    <s v="US"/>
    <s v="USD"/>
    <n v="1411073972"/>
    <n v="1408481972"/>
    <b v="0"/>
    <n v="4"/>
    <b v="0"/>
    <s v="food/food trucks"/>
    <n v="0.7000700070007001"/>
    <n v="17.5"/>
    <s v="food"/>
    <x v="19"/>
  </r>
  <r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x v="38"/>
  </r>
  <r>
    <n v="3441"/>
    <x v="3"/>
    <s v="US"/>
    <s v="USD"/>
    <n v="1491416077"/>
    <n v="1488827677"/>
    <b v="1"/>
    <n v="26"/>
    <b v="0"/>
    <s v="theater/spaces"/>
    <n v="34.409999999999997"/>
    <n v="132.34615384615384"/>
    <s v="theater"/>
    <x v="38"/>
  </r>
  <r>
    <n v="41500"/>
    <x v="3"/>
    <s v="MX"/>
    <s v="MXN"/>
    <n v="1490196830"/>
    <n v="1485016430"/>
    <b v="0"/>
    <n v="45"/>
    <b v="0"/>
    <s v="theater/spaces"/>
    <n v="103.75"/>
    <n v="922.22222222222217"/>
    <s v="theater"/>
    <x v="38"/>
  </r>
  <r>
    <n v="1145"/>
    <x v="3"/>
    <s v="US"/>
    <s v="USD"/>
    <n v="1491421314"/>
    <n v="1487709714"/>
    <b v="0"/>
    <n v="7"/>
    <b v="0"/>
    <s v="theater/spaces"/>
    <n v="6.0263157894736841"/>
    <n v="163.57142857142858"/>
    <s v="theater"/>
    <x v="38"/>
  </r>
  <r>
    <n v="1739"/>
    <x v="3"/>
    <s v="US"/>
    <s v="USD"/>
    <n v="1490389158"/>
    <n v="1486504758"/>
    <b v="0"/>
    <n v="8"/>
    <b v="0"/>
    <s v="theater/spaces"/>
    <n v="10.539393939393939"/>
    <n v="217.375"/>
    <s v="theater"/>
    <x v="38"/>
  </r>
  <r>
    <n v="39304"/>
    <x v="0"/>
    <s v="US"/>
    <s v="USD"/>
    <n v="1413442740"/>
    <n v="1410937483"/>
    <b v="1"/>
    <n v="263"/>
    <b v="1"/>
    <s v="theater/spaces"/>
    <n v="112.29714285714286"/>
    <n v="149.44486692015209"/>
    <s v="theater"/>
    <x v="38"/>
  </r>
  <r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x v="38"/>
  </r>
  <r>
    <n v="46643.07"/>
    <x v="0"/>
    <s v="GB"/>
    <s v="GBP"/>
    <n v="1469119526"/>
    <n v="1463935526"/>
    <b v="1"/>
    <n v="1049"/>
    <b v="1"/>
    <s v="theater/spaces"/>
    <n v="233.21535"/>
    <n v="44.464318398474738"/>
    <s v="theater"/>
    <x v="38"/>
  </r>
  <r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x v="38"/>
  </r>
  <r>
    <n v="92340.21"/>
    <x v="0"/>
    <s v="US"/>
    <s v="USD"/>
    <n v="1407549600"/>
    <n v="1404797428"/>
    <b v="1"/>
    <n v="1088"/>
    <b v="1"/>
    <s v="theater/spaces"/>
    <n v="153.90035"/>
    <n v="84.871516544117654"/>
    <s v="theater"/>
    <x v="38"/>
  </r>
  <r>
    <n v="3938"/>
    <x v="0"/>
    <s v="GB"/>
    <s v="GBP"/>
    <n v="1403301660"/>
    <n v="1400694790"/>
    <b v="1"/>
    <n v="73"/>
    <b v="1"/>
    <s v="theater/spaces"/>
    <n v="100.71611253196932"/>
    <n v="53.945205479452056"/>
    <s v="theater"/>
    <x v="38"/>
  </r>
  <r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x v="38"/>
  </r>
  <r>
    <n v="153362"/>
    <x v="0"/>
    <s v="US"/>
    <s v="USD"/>
    <n v="1450971684"/>
    <n v="1447515684"/>
    <b v="1"/>
    <n v="1420"/>
    <b v="1"/>
    <s v="theater/spaces"/>
    <n v="102.24133333333333"/>
    <n v="108.00140845070422"/>
    <s v="theater"/>
    <x v="38"/>
  </r>
  <r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x v="38"/>
  </r>
  <r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x v="38"/>
  </r>
  <r>
    <n v="11998.01"/>
    <x v="0"/>
    <s v="DE"/>
    <s v="EUR"/>
    <n v="1444291193"/>
    <n v="1441699193"/>
    <b v="1"/>
    <n v="187"/>
    <b v="1"/>
    <s v="theater/spaces"/>
    <n v="119.98009999999999"/>
    <n v="64.160481283422456"/>
    <s v="theater"/>
    <x v="38"/>
  </r>
  <r>
    <n v="30026"/>
    <x v="0"/>
    <s v="US"/>
    <s v="USD"/>
    <n v="1417906649"/>
    <n v="1414015049"/>
    <b v="1"/>
    <n v="325"/>
    <b v="1"/>
    <s v="theater/spaces"/>
    <n v="120.104"/>
    <n v="92.387692307692305"/>
    <s v="theater"/>
    <x v="38"/>
  </r>
  <r>
    <n v="18645"/>
    <x v="0"/>
    <s v="US"/>
    <s v="USD"/>
    <n v="1462316400"/>
    <n v="1459865945"/>
    <b v="1"/>
    <n v="148"/>
    <b v="1"/>
    <s v="theater/spaces"/>
    <n v="103.58333333333333"/>
    <n v="125.97972972972973"/>
    <s v="theater"/>
    <x v="38"/>
  </r>
  <r>
    <n v="6530"/>
    <x v="0"/>
    <s v="US"/>
    <s v="USD"/>
    <n v="1460936694"/>
    <n v="1455756294"/>
    <b v="0"/>
    <n v="69"/>
    <b v="1"/>
    <s v="theater/spaces"/>
    <n v="108.83333333333333"/>
    <n v="94.637681159420296"/>
    <s v="theater"/>
    <x v="38"/>
  </r>
  <r>
    <n v="29531"/>
    <x v="0"/>
    <s v="US"/>
    <s v="USD"/>
    <n v="1478866253"/>
    <n v="1476270653"/>
    <b v="0"/>
    <n v="173"/>
    <b v="1"/>
    <s v="theater/spaces"/>
    <n v="118.124"/>
    <n v="170.69942196531792"/>
    <s v="theater"/>
    <x v="38"/>
  </r>
  <r>
    <n v="10965"/>
    <x v="0"/>
    <s v="GB"/>
    <s v="GBP"/>
    <n v="1378494000"/>
    <n v="1375880598"/>
    <b v="0"/>
    <n v="269"/>
    <b v="1"/>
    <s v="technology/hardware"/>
    <n v="1462"/>
    <n v="40.762081784386616"/>
    <s v="technology"/>
    <x v="30"/>
  </r>
  <r>
    <n v="12627"/>
    <x v="0"/>
    <s v="US"/>
    <s v="USD"/>
    <n v="1485722053"/>
    <n v="1480538053"/>
    <b v="0"/>
    <n v="185"/>
    <b v="1"/>
    <s v="technology/hardware"/>
    <n v="252.54"/>
    <n v="68.254054054054052"/>
    <s v="technology"/>
    <x v="30"/>
  </r>
  <r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x v="30"/>
  </r>
  <r>
    <n v="7326.88"/>
    <x v="0"/>
    <s v="GB"/>
    <s v="GBP"/>
    <n v="1439625059"/>
    <n v="1436860259"/>
    <b v="0"/>
    <n v="1019"/>
    <b v="1"/>
    <s v="technology/hardware"/>
    <n v="296.87520259319285"/>
    <n v="7.1902649656526005"/>
    <s v="technology"/>
    <x v="30"/>
  </r>
  <r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x v="30"/>
  </r>
  <r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x v="30"/>
  </r>
  <r>
    <n v="49321"/>
    <x v="0"/>
    <s v="US"/>
    <s v="USD"/>
    <n v="1438964063"/>
    <n v="1436804063"/>
    <b v="0"/>
    <n v="707"/>
    <b v="1"/>
    <s v="technology/hardware"/>
    <n v="493.21"/>
    <n v="69.760961810466767"/>
    <s v="technology"/>
    <x v="30"/>
  </r>
  <r>
    <n v="30274"/>
    <x v="0"/>
    <s v="US"/>
    <s v="USD"/>
    <n v="1451485434"/>
    <n v="1448461434"/>
    <b v="0"/>
    <n v="392"/>
    <b v="1"/>
    <s v="technology/hardware"/>
    <n v="201.82666666666665"/>
    <n v="77.229591836734699"/>
    <s v="technology"/>
    <x v="30"/>
  </r>
  <r>
    <n v="7833"/>
    <x v="0"/>
    <s v="US"/>
    <s v="USD"/>
    <n v="1430459197"/>
    <n v="1427867197"/>
    <b v="0"/>
    <n v="23"/>
    <b v="1"/>
    <s v="technology/hardware"/>
    <n v="104.44"/>
    <n v="340.56521739130437"/>
    <s v="technology"/>
    <x v="30"/>
  </r>
  <r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x v="30"/>
  </r>
  <r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x v="30"/>
  </r>
  <r>
    <n v="14190"/>
    <x v="0"/>
    <s v="US"/>
    <s v="USD"/>
    <n v="1369699200"/>
    <n v="1366917828"/>
    <b v="0"/>
    <n v="146"/>
    <b v="1"/>
    <s v="technology/hardware"/>
    <n v="118.25"/>
    <n v="97.191780821917803"/>
    <s v="technology"/>
    <x v="30"/>
  </r>
  <r>
    <n v="53769"/>
    <x v="0"/>
    <s v="US"/>
    <s v="USD"/>
    <n v="1428643974"/>
    <n v="1423463574"/>
    <b v="0"/>
    <n v="119"/>
    <b v="1"/>
    <s v="technology/hardware"/>
    <n v="107.538"/>
    <n v="451.84033613445376"/>
    <s v="technology"/>
    <x v="30"/>
  </r>
  <r>
    <n v="22603"/>
    <x v="0"/>
    <s v="US"/>
    <s v="USD"/>
    <n v="1476395940"/>
    <n v="1473782592"/>
    <b v="0"/>
    <n v="163"/>
    <b v="1"/>
    <s v="technology/hardware"/>
    <n v="2260300"/>
    <n v="138.66871165644173"/>
    <s v="technology"/>
    <x v="30"/>
  </r>
  <r>
    <n v="7336.01"/>
    <x v="0"/>
    <s v="GB"/>
    <s v="GBP"/>
    <n v="1363204800"/>
    <n v="1360551250"/>
    <b v="0"/>
    <n v="339"/>
    <b v="1"/>
    <s v="technology/hardware"/>
    <n v="978.1346666666667"/>
    <n v="21.640147492625371"/>
    <s v="technology"/>
    <x v="30"/>
  </r>
  <r>
    <n v="9832"/>
    <x v="0"/>
    <s v="CA"/>
    <s v="CAD"/>
    <n v="1398268773"/>
    <n v="1395676773"/>
    <b v="0"/>
    <n v="58"/>
    <b v="1"/>
    <s v="technology/hardware"/>
    <n v="122.9"/>
    <n v="169.51724137931035"/>
    <s v="technology"/>
    <x v="30"/>
  </r>
  <r>
    <n v="73818.240000000005"/>
    <x v="0"/>
    <s v="US"/>
    <s v="USD"/>
    <n v="1389812400"/>
    <n v="1386108087"/>
    <b v="0"/>
    <n v="456"/>
    <b v="1"/>
    <s v="technology/hardware"/>
    <n v="246.06080000000003"/>
    <n v="161.88210526315791"/>
    <s v="technology"/>
    <x v="30"/>
  </r>
  <r>
    <n v="7397"/>
    <x v="0"/>
    <s v="US"/>
    <s v="USD"/>
    <n v="1478402804"/>
    <n v="1473218804"/>
    <b v="0"/>
    <n v="15"/>
    <b v="1"/>
    <s v="technology/hardware"/>
    <n v="147.94"/>
    <n v="493.13333333333333"/>
    <s v="technology"/>
    <x v="30"/>
  </r>
  <r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x v="30"/>
  </r>
  <r>
    <n v="310"/>
    <x v="0"/>
    <s v="US"/>
    <s v="USD"/>
    <n v="1426117552"/>
    <n v="1423529152"/>
    <b v="0"/>
    <n v="17"/>
    <b v="1"/>
    <s v="technology/hardware"/>
    <n v="103.33333333333333"/>
    <n v="18.235294117647058"/>
    <s v="technology"/>
    <x v="30"/>
  </r>
  <r>
    <n v="35"/>
    <x v="2"/>
    <s v="US"/>
    <s v="USD"/>
    <n v="1413770820"/>
    <n v="1412005602"/>
    <b v="0"/>
    <n v="4"/>
    <b v="0"/>
    <s v="publishing/children's books"/>
    <n v="0.4375"/>
    <n v="8.75"/>
    <s v="publishing"/>
    <x v="39"/>
  </r>
  <r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x v="39"/>
  </r>
  <r>
    <n v="0"/>
    <x v="2"/>
    <s v="US"/>
    <s v="USD"/>
    <n v="1476863607"/>
    <n v="1474271607"/>
    <b v="0"/>
    <n v="0"/>
    <b v="0"/>
    <s v="publishing/children's books"/>
    <n v="0"/>
    <s v="No Backers"/>
    <s v="publishing"/>
    <x v="39"/>
  </r>
  <r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x v="39"/>
  </r>
  <r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801"/>
    <x v="2"/>
    <s v="US"/>
    <s v="USD"/>
    <n v="1409337911"/>
    <n v="1406745911"/>
    <b v="0"/>
    <n v="19"/>
    <b v="0"/>
    <s v="publishing/children's books"/>
    <n v="26.7"/>
    <n v="42.157894736842103"/>
    <s v="publishing"/>
    <x v="39"/>
  </r>
  <r>
    <n v="140"/>
    <x v="2"/>
    <s v="US"/>
    <s v="USD"/>
    <n v="1339816200"/>
    <n v="1337095997"/>
    <b v="0"/>
    <n v="4"/>
    <b v="0"/>
    <s v="publishing/children's books"/>
    <n v="28"/>
    <n v="35"/>
    <s v="publishing"/>
    <x v="39"/>
  </r>
  <r>
    <n v="53"/>
    <x v="2"/>
    <s v="US"/>
    <s v="USD"/>
    <n v="1472835802"/>
    <n v="1470243802"/>
    <b v="0"/>
    <n v="4"/>
    <b v="0"/>
    <s v="publishing/children's books"/>
    <n v="1.06"/>
    <n v="13.25"/>
    <s v="publishing"/>
    <x v="39"/>
  </r>
  <r>
    <n v="110"/>
    <x v="2"/>
    <s v="US"/>
    <s v="USD"/>
    <n v="1428171037"/>
    <n v="1425582637"/>
    <b v="0"/>
    <n v="2"/>
    <b v="0"/>
    <s v="publishing/children's books"/>
    <n v="1.1000000000000001"/>
    <n v="55"/>
    <s v="publishing"/>
    <x v="39"/>
  </r>
  <r>
    <n v="0"/>
    <x v="2"/>
    <s v="US"/>
    <s v="USD"/>
    <n v="1341086400"/>
    <n v="1340055345"/>
    <b v="0"/>
    <n v="0"/>
    <b v="0"/>
    <s v="publishing/children's books"/>
    <n v="0"/>
    <s v="No Backers"/>
    <s v="publishing"/>
    <x v="39"/>
  </r>
  <r>
    <n v="0"/>
    <x v="2"/>
    <s v="US"/>
    <s v="USD"/>
    <n v="1403039842"/>
    <n v="1397855842"/>
    <b v="0"/>
    <n v="0"/>
    <b v="0"/>
    <s v="publishing/children's books"/>
    <n v="0"/>
    <s v="No Backers"/>
    <s v="publishing"/>
    <x v="39"/>
  </r>
  <r>
    <n v="550"/>
    <x v="2"/>
    <s v="US"/>
    <s v="USD"/>
    <n v="1324232504"/>
    <n v="1320776504"/>
    <b v="0"/>
    <n v="14"/>
    <b v="0"/>
    <s v="publishing/children's books"/>
    <n v="11.458333333333334"/>
    <n v="39.285714285714285"/>
    <s v="publishing"/>
    <x v="39"/>
  </r>
  <r>
    <n v="380"/>
    <x v="2"/>
    <s v="US"/>
    <s v="USD"/>
    <n v="1346017023"/>
    <n v="1343425023"/>
    <b v="0"/>
    <n v="8"/>
    <b v="0"/>
    <s v="publishing/children's books"/>
    <n v="19"/>
    <n v="47.5"/>
    <s v="publishing"/>
    <x v="39"/>
  </r>
  <r>
    <n v="0"/>
    <x v="2"/>
    <s v="US"/>
    <s v="USD"/>
    <n v="1410448551"/>
    <n v="1407856551"/>
    <b v="0"/>
    <n v="0"/>
    <b v="0"/>
    <s v="publishing/children's books"/>
    <n v="0"/>
    <s v="No Backers"/>
    <s v="publishing"/>
    <x v="39"/>
  </r>
  <r>
    <n v="260"/>
    <x v="2"/>
    <s v="IE"/>
    <s v="EUR"/>
    <n v="1428519527"/>
    <n v="1425927527"/>
    <b v="0"/>
    <n v="15"/>
    <b v="0"/>
    <s v="publishing/children's books"/>
    <n v="52"/>
    <n v="17.333333333333332"/>
    <s v="publishing"/>
    <x v="39"/>
  </r>
  <r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x v="39"/>
  </r>
  <r>
    <n v="10"/>
    <x v="2"/>
    <s v="US"/>
    <s v="USD"/>
    <n v="1470498332"/>
    <n v="1469202332"/>
    <b v="0"/>
    <n v="2"/>
    <b v="0"/>
    <s v="publishing/children's books"/>
    <n v="0.66666666666666663"/>
    <n v="5"/>
    <s v="publishing"/>
    <x v="39"/>
  </r>
  <r>
    <n v="234"/>
    <x v="2"/>
    <s v="AU"/>
    <s v="AUD"/>
    <n v="1476095783"/>
    <n v="1474886183"/>
    <b v="0"/>
    <n v="6"/>
    <b v="0"/>
    <s v="publishing/children's books"/>
    <n v="11.7"/>
    <n v="39"/>
    <s v="publishing"/>
    <x v="39"/>
  </r>
  <r>
    <n v="105"/>
    <x v="2"/>
    <s v="AU"/>
    <s v="AUD"/>
    <n v="1468658866"/>
    <n v="1464943666"/>
    <b v="0"/>
    <n v="2"/>
    <b v="0"/>
    <s v="publishing/children's books"/>
    <n v="10.5"/>
    <n v="52.5"/>
    <s v="publishing"/>
    <x v="39"/>
  </r>
  <r>
    <n v="0"/>
    <x v="2"/>
    <s v="GB"/>
    <s v="GBP"/>
    <n v="1371726258"/>
    <n v="1369134258"/>
    <b v="0"/>
    <n v="0"/>
    <b v="0"/>
    <s v="publishing/children's books"/>
    <n v="0"/>
    <s v="No Backers"/>
    <s v="publishing"/>
    <x v="39"/>
  </r>
  <r>
    <n v="36"/>
    <x v="2"/>
    <s v="US"/>
    <s v="USD"/>
    <n v="1357176693"/>
    <n v="1354584693"/>
    <b v="0"/>
    <n v="4"/>
    <b v="0"/>
    <s v="publishing/children's books"/>
    <n v="0.72"/>
    <n v="9"/>
    <s v="publishing"/>
    <x v="39"/>
  </r>
  <r>
    <n v="25"/>
    <x v="2"/>
    <s v="US"/>
    <s v="USD"/>
    <n v="1332114795"/>
    <n v="1326934395"/>
    <b v="0"/>
    <n v="1"/>
    <b v="0"/>
    <s v="publishing/children's books"/>
    <n v="0.76923076923076927"/>
    <n v="25"/>
    <s v="publishing"/>
    <x v="39"/>
  </r>
  <r>
    <n v="90"/>
    <x v="2"/>
    <s v="US"/>
    <s v="USD"/>
    <n v="1369403684"/>
    <n v="1365515684"/>
    <b v="0"/>
    <n v="3"/>
    <b v="0"/>
    <s v="publishing/children's books"/>
    <n v="0.22842639593908629"/>
    <n v="30"/>
    <s v="publishing"/>
    <x v="39"/>
  </r>
  <r>
    <n v="45"/>
    <x v="2"/>
    <s v="US"/>
    <s v="USD"/>
    <n v="1338404400"/>
    <n v="1335855631"/>
    <b v="0"/>
    <n v="4"/>
    <b v="0"/>
    <s v="publishing/children's books"/>
    <n v="1.125"/>
    <n v="11.25"/>
    <s v="publishing"/>
    <x v="39"/>
  </r>
  <r>
    <n v="0"/>
    <x v="2"/>
    <s v="US"/>
    <s v="USD"/>
    <n v="1351432428"/>
    <n v="1350050028"/>
    <b v="0"/>
    <n v="0"/>
    <b v="0"/>
    <s v="publishing/children's books"/>
    <n v="0"/>
    <s v="No Backers"/>
    <s v="publishing"/>
    <x v="39"/>
  </r>
  <r>
    <n v="100"/>
    <x v="2"/>
    <s v="US"/>
    <s v="USD"/>
    <n v="1313078518"/>
    <n v="1310486518"/>
    <b v="0"/>
    <n v="4"/>
    <b v="0"/>
    <s v="publishing/children's books"/>
    <n v="2"/>
    <n v="25"/>
    <s v="publishing"/>
    <x v="39"/>
  </r>
  <r>
    <n v="34"/>
    <x v="2"/>
    <s v="CA"/>
    <s v="CAD"/>
    <n v="1439766050"/>
    <n v="1434582050"/>
    <b v="0"/>
    <n v="3"/>
    <b v="0"/>
    <s v="publishing/children's books"/>
    <n v="0.85"/>
    <n v="11.333333333333334"/>
    <s v="publishing"/>
    <x v="39"/>
  </r>
  <r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2"/>
    <x v="2"/>
    <s v="GB"/>
    <s v="GBP"/>
    <n v="1401997790"/>
    <n v="1397677790"/>
    <b v="0"/>
    <n v="2"/>
    <b v="0"/>
    <s v="publishing/children's books"/>
    <n v="0.25"/>
    <n v="1"/>
    <s v="publishing"/>
    <x v="39"/>
  </r>
  <r>
    <n v="2082.25"/>
    <x v="2"/>
    <s v="US"/>
    <s v="USD"/>
    <n v="1395158130"/>
    <n v="1392569730"/>
    <b v="0"/>
    <n v="33"/>
    <b v="0"/>
    <s v="publishing/children's books"/>
    <n v="10.411250000000001"/>
    <n v="63.098484848484851"/>
    <s v="publishing"/>
    <x v="39"/>
  </r>
  <r>
    <n v="0"/>
    <x v="2"/>
    <s v="US"/>
    <s v="USD"/>
    <n v="1359738000"/>
    <n v="1355489140"/>
    <b v="0"/>
    <n v="0"/>
    <b v="0"/>
    <s v="publishing/children's books"/>
    <n v="0"/>
    <s v="No Backers"/>
    <s v="publishing"/>
    <x v="39"/>
  </r>
  <r>
    <n v="0"/>
    <x v="2"/>
    <s v="US"/>
    <s v="USD"/>
    <n v="1381006294"/>
    <n v="1379710294"/>
    <b v="0"/>
    <n v="0"/>
    <b v="0"/>
    <s v="publishing/children's books"/>
    <n v="0"/>
    <s v="No Backers"/>
    <s v="publishing"/>
    <x v="39"/>
  </r>
  <r>
    <n v="1"/>
    <x v="2"/>
    <s v="CA"/>
    <s v="CAD"/>
    <n v="1461530721"/>
    <n v="1460666721"/>
    <b v="0"/>
    <n v="1"/>
    <b v="0"/>
    <s v="publishing/children's books"/>
    <n v="0.18867924528301888"/>
    <n v="1"/>
    <s v="publishing"/>
    <x v="39"/>
  </r>
  <r>
    <n v="570"/>
    <x v="2"/>
    <s v="US"/>
    <s v="USD"/>
    <n v="1362711728"/>
    <n v="1360119728"/>
    <b v="0"/>
    <n v="13"/>
    <b v="0"/>
    <s v="publishing/children's books"/>
    <n v="14.25"/>
    <n v="43.846153846153847"/>
    <s v="publishing"/>
    <x v="39"/>
  </r>
  <r>
    <n v="150"/>
    <x v="2"/>
    <s v="US"/>
    <s v="USD"/>
    <n v="1323994754"/>
    <n v="1321402754"/>
    <b v="0"/>
    <n v="2"/>
    <b v="0"/>
    <s v="publishing/children's books"/>
    <n v="3"/>
    <n v="75"/>
    <s v="publishing"/>
    <x v="39"/>
  </r>
  <r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10"/>
    <x v="2"/>
    <s v="US"/>
    <s v="USD"/>
    <n v="1437149004"/>
    <n v="1434557004"/>
    <b v="0"/>
    <n v="1"/>
    <b v="0"/>
    <s v="publishing/children's books"/>
    <n v="0.33333333333333331"/>
    <n v="10"/>
    <s v="publishing"/>
    <x v="39"/>
  </r>
  <r>
    <n v="1405"/>
    <x v="2"/>
    <s v="US"/>
    <s v="USD"/>
    <n v="1409009306"/>
    <n v="1406417306"/>
    <b v="0"/>
    <n v="15"/>
    <b v="0"/>
    <s v="publishing/children's books"/>
    <n v="25.545454545454547"/>
    <n v="93.666666666666671"/>
    <s v="publishing"/>
    <x v="39"/>
  </r>
  <r>
    <n v="53"/>
    <x v="2"/>
    <s v="US"/>
    <s v="USD"/>
    <n v="1448204621"/>
    <n v="1445609021"/>
    <b v="0"/>
    <n v="1"/>
    <b v="0"/>
    <s v="publishing/children's books"/>
    <n v="2.12"/>
    <n v="53"/>
    <s v="publishing"/>
    <x v="39"/>
  </r>
  <r>
    <n v="0"/>
    <x v="2"/>
    <s v="IT"/>
    <s v="EUR"/>
    <n v="1489142688"/>
    <n v="1486550688"/>
    <b v="0"/>
    <n v="0"/>
    <b v="0"/>
    <s v="publishing/children's books"/>
    <n v="0"/>
    <s v="No Backers"/>
    <s v="publishing"/>
    <x v="39"/>
  </r>
  <r>
    <n v="1316"/>
    <x v="0"/>
    <s v="US"/>
    <s v="USD"/>
    <n v="1423724400"/>
    <n v="1421274954"/>
    <b v="0"/>
    <n v="28"/>
    <b v="1"/>
    <s v="theater/plays"/>
    <n v="105.28"/>
    <n v="47"/>
    <s v="theater"/>
    <x v="6"/>
  </r>
  <r>
    <n v="1200"/>
    <x v="0"/>
    <s v="US"/>
    <s v="USD"/>
    <n v="1424149140"/>
    <n v="1421964718"/>
    <b v="0"/>
    <n v="18"/>
    <b v="1"/>
    <s v="theater/plays"/>
    <n v="120"/>
    <n v="66.666666666666671"/>
    <s v="theater"/>
    <x v="6"/>
  </r>
  <r>
    <n v="1145"/>
    <x v="0"/>
    <s v="GB"/>
    <s v="GBP"/>
    <n v="1429793446"/>
    <n v="1428583846"/>
    <b v="0"/>
    <n v="61"/>
    <b v="1"/>
    <s v="theater/plays"/>
    <n v="114.5"/>
    <n v="18.770491803278688"/>
    <s v="theater"/>
    <x v="6"/>
  </r>
  <r>
    <n v="7140"/>
    <x v="0"/>
    <s v="US"/>
    <s v="USD"/>
    <n v="1414608843"/>
    <n v="1412794443"/>
    <b v="0"/>
    <n v="108"/>
    <b v="1"/>
    <s v="theater/plays"/>
    <n v="119"/>
    <n v="66.111111111111114"/>
    <s v="theater"/>
    <x v="6"/>
  </r>
  <r>
    <n v="5234"/>
    <x v="0"/>
    <s v="US"/>
    <s v="USD"/>
    <n v="1470430800"/>
    <n v="1467865967"/>
    <b v="0"/>
    <n v="142"/>
    <b v="1"/>
    <s v="theater/plays"/>
    <n v="104.68"/>
    <n v="36.859154929577464"/>
    <s v="theater"/>
    <x v="6"/>
  </r>
  <r>
    <n v="2946"/>
    <x v="0"/>
    <s v="GB"/>
    <s v="GBP"/>
    <n v="1404913180"/>
    <n v="1403703580"/>
    <b v="0"/>
    <n v="74"/>
    <b v="1"/>
    <s v="theater/plays"/>
    <n v="117.84"/>
    <n v="39.810810810810814"/>
    <s v="theater"/>
    <x v="6"/>
  </r>
  <r>
    <n v="1197"/>
    <x v="0"/>
    <s v="US"/>
    <s v="USD"/>
    <n v="1405658752"/>
    <n v="1403066752"/>
    <b v="0"/>
    <n v="38"/>
    <b v="1"/>
    <s v="theater/plays"/>
    <n v="119.7"/>
    <n v="31.5"/>
    <s v="theater"/>
    <x v="6"/>
  </r>
  <r>
    <n v="2050"/>
    <x v="0"/>
    <s v="US"/>
    <s v="USD"/>
    <n v="1469811043"/>
    <n v="1467219043"/>
    <b v="0"/>
    <n v="20"/>
    <b v="1"/>
    <s v="theater/plays"/>
    <n v="102.5"/>
    <n v="102.5"/>
    <s v="theater"/>
    <x v="6"/>
  </r>
  <r>
    <n v="3035"/>
    <x v="0"/>
    <s v="US"/>
    <s v="USD"/>
    <n v="1426132800"/>
    <n v="1424477934"/>
    <b v="0"/>
    <n v="24"/>
    <b v="1"/>
    <s v="theater/plays"/>
    <n v="101.16666666666667"/>
    <n v="126.45833333333333"/>
    <s v="theater"/>
    <x v="6"/>
  </r>
  <r>
    <n v="3160"/>
    <x v="0"/>
    <s v="US"/>
    <s v="USD"/>
    <n v="1423693903"/>
    <n v="1421101903"/>
    <b v="0"/>
    <n v="66"/>
    <b v="1"/>
    <s v="theater/plays"/>
    <n v="105.33333333333333"/>
    <n v="47.878787878787875"/>
    <s v="theater"/>
    <x v="6"/>
  </r>
  <r>
    <n v="2050"/>
    <x v="0"/>
    <s v="US"/>
    <s v="USD"/>
    <n v="1473393600"/>
    <n v="1470778559"/>
    <b v="0"/>
    <n v="28"/>
    <b v="1"/>
    <s v="theater/plays"/>
    <n v="102.5"/>
    <n v="73.214285714285708"/>
    <s v="theater"/>
    <x v="6"/>
  </r>
  <r>
    <n v="2152"/>
    <x v="0"/>
    <s v="US"/>
    <s v="USD"/>
    <n v="1439357559"/>
    <n v="1435469559"/>
    <b v="0"/>
    <n v="24"/>
    <b v="1"/>
    <s v="theater/plays"/>
    <n v="107.6"/>
    <n v="89.666666666666671"/>
    <s v="theater"/>
    <x v="6"/>
  </r>
  <r>
    <n v="11056.75"/>
    <x v="0"/>
    <s v="AU"/>
    <s v="AUD"/>
    <n v="1437473005"/>
    <n v="1434881005"/>
    <b v="0"/>
    <n v="73"/>
    <b v="1"/>
    <s v="theater/plays"/>
    <n v="110.5675"/>
    <n v="151.4623287671233"/>
    <s v="theater"/>
    <x v="6"/>
  </r>
  <r>
    <n v="75"/>
    <x v="0"/>
    <s v="GB"/>
    <s v="GBP"/>
    <n v="1457031600"/>
    <n v="1455640559"/>
    <b v="0"/>
    <n v="3"/>
    <b v="1"/>
    <s v="theater/plays"/>
    <n v="150"/>
    <n v="25"/>
    <s v="theater"/>
    <x v="6"/>
  </r>
  <r>
    <n v="730"/>
    <x v="0"/>
    <s v="US"/>
    <s v="USD"/>
    <n v="1402095600"/>
    <n v="1400675841"/>
    <b v="0"/>
    <n v="20"/>
    <b v="1"/>
    <s v="theater/plays"/>
    <n v="104.28571428571429"/>
    <n v="36.5"/>
    <s v="theater"/>
    <x v="6"/>
  </r>
  <r>
    <n v="924"/>
    <x v="0"/>
    <s v="GB"/>
    <s v="GBP"/>
    <n v="1404564028"/>
    <n v="1401972028"/>
    <b v="0"/>
    <n v="21"/>
    <b v="1"/>
    <s v="theater/plays"/>
    <n v="115.5"/>
    <n v="44"/>
    <s v="theater"/>
    <x v="6"/>
  </r>
  <r>
    <n v="8211.61"/>
    <x v="0"/>
    <s v="GB"/>
    <s v="GBP"/>
    <n v="1404858840"/>
    <n v="1402266840"/>
    <b v="0"/>
    <n v="94"/>
    <b v="1"/>
    <s v="theater/plays"/>
    <n v="102.64512499999999"/>
    <n v="87.357553191489373"/>
    <s v="theater"/>
    <x v="6"/>
  </r>
  <r>
    <n v="5070"/>
    <x v="0"/>
    <s v="GB"/>
    <s v="GBP"/>
    <n v="1438358400"/>
    <n v="1437063121"/>
    <b v="0"/>
    <n v="139"/>
    <b v="1"/>
    <s v="theater/plays"/>
    <n v="101.4"/>
    <n v="36.474820143884891"/>
    <s v="theater"/>
    <x v="6"/>
  </r>
  <r>
    <n v="5831.74"/>
    <x v="0"/>
    <s v="GB"/>
    <s v="GBP"/>
    <n v="1466179200"/>
    <n v="1463466070"/>
    <b v="0"/>
    <n v="130"/>
    <b v="1"/>
    <s v="theater/plays"/>
    <n v="116.6348"/>
    <n v="44.859538461538463"/>
    <s v="theater"/>
    <x v="6"/>
  </r>
  <r>
    <n v="1330"/>
    <x v="0"/>
    <s v="GB"/>
    <s v="GBP"/>
    <n v="1420377366"/>
    <n v="1415193366"/>
    <b v="0"/>
    <n v="31"/>
    <b v="1"/>
    <s v="theater/plays"/>
    <n v="133"/>
    <n v="42.903225806451616"/>
    <s v="theater"/>
    <x v="6"/>
  </r>
  <r>
    <n v="666"/>
    <x v="0"/>
    <s v="AU"/>
    <s v="AUD"/>
    <n v="1412938800"/>
    <n v="1411019409"/>
    <b v="0"/>
    <n v="13"/>
    <b v="1"/>
    <s v="theater/plays"/>
    <n v="133.19999999999999"/>
    <n v="51.230769230769234"/>
    <s v="theater"/>
    <x v="6"/>
  </r>
  <r>
    <n v="3055"/>
    <x v="0"/>
    <s v="GB"/>
    <s v="GBP"/>
    <n v="1438875107"/>
    <n v="1436283107"/>
    <b v="0"/>
    <n v="90"/>
    <b v="1"/>
    <s v="theater/plays"/>
    <n v="101.83333333333333"/>
    <n v="33.944444444444443"/>
    <s v="theater"/>
    <x v="6"/>
  </r>
  <r>
    <n v="12795"/>
    <x v="0"/>
    <s v="US"/>
    <s v="USD"/>
    <n v="1437004800"/>
    <n v="1433295276"/>
    <b v="0"/>
    <n v="141"/>
    <b v="1"/>
    <s v="theater/plays"/>
    <n v="127.95"/>
    <n v="90.744680851063833"/>
    <s v="theater"/>
    <x v="6"/>
  </r>
  <r>
    <n v="1150"/>
    <x v="0"/>
    <s v="GB"/>
    <s v="GBP"/>
    <n v="1411987990"/>
    <n v="1409395990"/>
    <b v="0"/>
    <n v="23"/>
    <b v="1"/>
    <s v="theater/plays"/>
    <n v="115"/>
    <n v="50"/>
    <s v="theater"/>
    <x v="6"/>
  </r>
  <r>
    <n v="440"/>
    <x v="0"/>
    <s v="GB"/>
    <s v="GBP"/>
    <n v="1440245273"/>
    <n v="1438085273"/>
    <b v="0"/>
    <n v="18"/>
    <b v="1"/>
    <s v="theater/plays"/>
    <n v="110"/>
    <n v="24.444444444444443"/>
    <s v="theater"/>
    <x v="6"/>
  </r>
  <r>
    <n v="3363"/>
    <x v="0"/>
    <s v="GB"/>
    <s v="GBP"/>
    <n v="1438772400"/>
    <n v="1435645490"/>
    <b v="0"/>
    <n v="76"/>
    <b v="1"/>
    <s v="theater/plays"/>
    <n v="112.1"/>
    <n v="44.25"/>
    <s v="theater"/>
    <x v="6"/>
  </r>
  <r>
    <n v="6300"/>
    <x v="0"/>
    <s v="US"/>
    <s v="USD"/>
    <n v="1435611438"/>
    <n v="1433019438"/>
    <b v="0"/>
    <n v="93"/>
    <b v="1"/>
    <s v="theater/plays"/>
    <n v="126"/>
    <n v="67.741935483870961"/>
    <s v="theater"/>
    <x v="6"/>
  </r>
  <r>
    <n v="4511"/>
    <x v="0"/>
    <s v="US"/>
    <s v="USD"/>
    <n v="1440274735"/>
    <n v="1437682735"/>
    <b v="0"/>
    <n v="69"/>
    <b v="1"/>
    <s v="theater/plays"/>
    <n v="100.24444444444444"/>
    <n v="65.376811594202906"/>
    <s v="theater"/>
    <x v="6"/>
  </r>
  <r>
    <n v="2560"/>
    <x v="0"/>
    <s v="US"/>
    <s v="USD"/>
    <n v="1459348740"/>
    <n v="1458647725"/>
    <b v="0"/>
    <n v="21"/>
    <b v="1"/>
    <s v="theater/plays"/>
    <n v="102.4"/>
    <n v="121.9047619047619"/>
    <s v="theater"/>
    <x v="6"/>
  </r>
  <r>
    <n v="2705"/>
    <x v="0"/>
    <s v="US"/>
    <s v="USD"/>
    <n v="1401595140"/>
    <n v="1398828064"/>
    <b v="0"/>
    <n v="57"/>
    <b v="1"/>
    <s v="theater/plays"/>
    <n v="108.2"/>
    <n v="47.456140350877192"/>
    <s v="theater"/>
    <x v="6"/>
  </r>
  <r>
    <n v="10027"/>
    <x v="0"/>
    <s v="GB"/>
    <s v="GBP"/>
    <n v="1424692503"/>
    <n v="1422100503"/>
    <b v="0"/>
    <n v="108"/>
    <b v="1"/>
    <s v="theater/plays"/>
    <n v="100.27"/>
    <n v="92.842592592592595"/>
    <s v="theater"/>
    <x v="6"/>
  </r>
  <r>
    <n v="5665"/>
    <x v="0"/>
    <s v="CA"/>
    <s v="CAD"/>
    <n v="1428292800"/>
    <n v="1424368298"/>
    <b v="0"/>
    <n v="83"/>
    <b v="1"/>
    <s v="theater/plays"/>
    <n v="113.3"/>
    <n v="68.253012048192772"/>
    <s v="theater"/>
    <x v="6"/>
  </r>
  <r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x v="6"/>
  </r>
  <r>
    <n v="1616"/>
    <x v="0"/>
    <s v="GB"/>
    <s v="GBP"/>
    <n v="1431164115"/>
    <n v="1428572115"/>
    <b v="0"/>
    <n v="64"/>
    <b v="1"/>
    <s v="theater/plays"/>
    <n v="107.73333333333333"/>
    <n v="25.25"/>
    <s v="theater"/>
    <x v="6"/>
  </r>
  <r>
    <n v="605"/>
    <x v="0"/>
    <s v="CA"/>
    <s v="CAD"/>
    <n v="1470595109"/>
    <n v="1468003109"/>
    <b v="0"/>
    <n v="14"/>
    <b v="1"/>
    <s v="theater/plays"/>
    <n v="242"/>
    <n v="43.214285714285715"/>
    <s v="theater"/>
    <x v="6"/>
  </r>
  <r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x v="6"/>
  </r>
  <r>
    <n v="780"/>
    <x v="0"/>
    <s v="GB"/>
    <s v="GBP"/>
    <n v="1425136462"/>
    <n v="1421680462"/>
    <b v="0"/>
    <n v="33"/>
    <b v="1"/>
    <s v="theater/plays"/>
    <n v="130"/>
    <n v="23.636363636363637"/>
    <s v="theater"/>
    <x v="6"/>
  </r>
  <r>
    <n v="10603"/>
    <x v="0"/>
    <s v="US"/>
    <s v="USD"/>
    <n v="1443018086"/>
    <n v="1441290086"/>
    <b v="0"/>
    <n v="102"/>
    <b v="1"/>
    <s v="theater/plays"/>
    <n v="106.03"/>
    <n v="103.95098039215686"/>
    <s v="theater"/>
    <x v="6"/>
  </r>
  <r>
    <n v="5240"/>
    <x v="0"/>
    <s v="GB"/>
    <s v="GBP"/>
    <n v="1434285409"/>
    <n v="1431693409"/>
    <b v="0"/>
    <n v="104"/>
    <b v="1"/>
    <s v="theater/plays"/>
    <n v="104.8"/>
    <n v="50.384615384615387"/>
    <s v="theater"/>
    <x v="6"/>
  </r>
  <r>
    <n v="272"/>
    <x v="0"/>
    <s v="GB"/>
    <s v="GBP"/>
    <n v="1456444800"/>
    <n v="1454337589"/>
    <b v="0"/>
    <n v="20"/>
    <b v="1"/>
    <s v="theater/plays"/>
    <n v="136"/>
    <n v="13.6"/>
    <s v="theater"/>
    <x v="6"/>
  </r>
  <r>
    <n v="1000"/>
    <x v="0"/>
    <s v="GB"/>
    <s v="GBP"/>
    <n v="1411510135"/>
    <n v="1408918135"/>
    <b v="0"/>
    <n v="35"/>
    <b v="1"/>
    <s v="theater/plays"/>
    <n v="100"/>
    <n v="28.571428571428573"/>
    <s v="theater"/>
    <x v="6"/>
  </r>
  <r>
    <n v="6000"/>
    <x v="0"/>
    <s v="US"/>
    <s v="USD"/>
    <n v="1427469892"/>
    <n v="1424881492"/>
    <b v="0"/>
    <n v="94"/>
    <b v="1"/>
    <s v="theater/plays"/>
    <n v="100"/>
    <n v="63.829787234042556"/>
    <s v="theater"/>
    <x v="6"/>
  </r>
  <r>
    <n v="124"/>
    <x v="0"/>
    <s v="GB"/>
    <s v="GBP"/>
    <n v="1427842740"/>
    <n v="1425428206"/>
    <b v="0"/>
    <n v="14"/>
    <b v="1"/>
    <s v="theater/plays"/>
    <n v="124"/>
    <n v="8.8571428571428577"/>
    <s v="theater"/>
    <x v="6"/>
  </r>
  <r>
    <n v="760"/>
    <x v="0"/>
    <s v="US"/>
    <s v="USD"/>
    <n v="1434159780"/>
    <n v="1431412196"/>
    <b v="0"/>
    <n v="15"/>
    <b v="1"/>
    <s v="theater/plays"/>
    <n v="116.92307692307692"/>
    <n v="50.666666666666664"/>
    <s v="theater"/>
    <x v="6"/>
  </r>
  <r>
    <n v="3100"/>
    <x v="0"/>
    <s v="GB"/>
    <s v="GBP"/>
    <n v="1449255686"/>
    <n v="1446663686"/>
    <b v="0"/>
    <n v="51"/>
    <b v="1"/>
    <s v="theater/plays"/>
    <n v="103.33333333333333"/>
    <n v="60.784313725490193"/>
    <s v="theater"/>
    <x v="6"/>
  </r>
  <r>
    <n v="2155"/>
    <x v="0"/>
    <s v="US"/>
    <s v="USD"/>
    <n v="1436511600"/>
    <n v="1434415812"/>
    <b v="0"/>
    <n v="19"/>
    <b v="1"/>
    <s v="theater/plays"/>
    <n v="107.75"/>
    <n v="113.42105263157895"/>
    <s v="theater"/>
    <x v="6"/>
  </r>
  <r>
    <n v="2405"/>
    <x v="0"/>
    <s v="US"/>
    <s v="USD"/>
    <n v="1464971400"/>
    <n v="1462379066"/>
    <b v="0"/>
    <n v="23"/>
    <b v="1"/>
    <s v="theater/plays"/>
    <n v="120.25"/>
    <n v="104.56521739130434"/>
    <s v="theater"/>
    <x v="6"/>
  </r>
  <r>
    <n v="9536"/>
    <x v="0"/>
    <s v="GB"/>
    <s v="GBP"/>
    <n v="1443826800"/>
    <n v="1441606869"/>
    <b v="0"/>
    <n v="97"/>
    <b v="1"/>
    <s v="theater/plays"/>
    <n v="100.37894736842105"/>
    <n v="98.30927835051547"/>
    <s v="theater"/>
    <x v="6"/>
  </r>
  <r>
    <n v="2663"/>
    <x v="0"/>
    <s v="GB"/>
    <s v="GBP"/>
    <n v="1464863118"/>
    <n v="1462443918"/>
    <b v="0"/>
    <n v="76"/>
    <b v="1"/>
    <s v="theater/plays"/>
    <n v="106.52"/>
    <n v="35.039473684210527"/>
    <s v="theater"/>
    <x v="6"/>
  </r>
  <r>
    <n v="3000"/>
    <x v="0"/>
    <s v="US"/>
    <s v="USD"/>
    <n v="1399867140"/>
    <n v="1398802148"/>
    <b v="0"/>
    <n v="11"/>
    <b v="1"/>
    <s v="theater/plays"/>
    <n v="100"/>
    <n v="272.72727272727275"/>
    <s v="theater"/>
    <x v="6"/>
  </r>
  <r>
    <n v="3320"/>
    <x v="0"/>
    <s v="US"/>
    <s v="USD"/>
    <n v="1437076070"/>
    <n v="1434484070"/>
    <b v="0"/>
    <n v="52"/>
    <b v="1"/>
    <s v="theater/plays"/>
    <n v="110.66666666666667"/>
    <n v="63.846153846153847"/>
    <s v="theater"/>
    <x v="6"/>
  </r>
  <r>
    <n v="2867.99"/>
    <x v="0"/>
    <s v="GB"/>
    <s v="GBP"/>
    <n v="1416780000"/>
    <n v="1414342894"/>
    <b v="0"/>
    <n v="95"/>
    <b v="1"/>
    <s v="theater/plays"/>
    <n v="114.7196"/>
    <n v="30.189368421052631"/>
    <s v="theater"/>
    <x v="6"/>
  </r>
  <r>
    <n v="2923"/>
    <x v="0"/>
    <s v="US"/>
    <s v="USD"/>
    <n v="1444528800"/>
    <n v="1442804633"/>
    <b v="0"/>
    <n v="35"/>
    <b v="1"/>
    <s v="theater/plays"/>
    <n v="108.25925925925925"/>
    <n v="83.51428571428572"/>
    <s v="theater"/>
    <x v="6"/>
  </r>
  <r>
    <n v="1360"/>
    <x v="0"/>
    <s v="GB"/>
    <s v="GBP"/>
    <n v="1422658930"/>
    <n v="1421362930"/>
    <b v="0"/>
    <n v="21"/>
    <b v="1"/>
    <s v="theater/plays"/>
    <n v="170"/>
    <n v="64.761904761904759"/>
    <s v="theater"/>
    <x v="6"/>
  </r>
  <r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x v="6"/>
  </r>
  <r>
    <n v="485"/>
    <x v="0"/>
    <s v="US"/>
    <s v="USD"/>
    <n v="1487393940"/>
    <n v="1484115418"/>
    <b v="0"/>
    <n v="11"/>
    <b v="1"/>
    <s v="theater/plays"/>
    <n v="107.77777777777777"/>
    <n v="44.090909090909093"/>
    <s v="theater"/>
    <x v="6"/>
  </r>
  <r>
    <n v="850"/>
    <x v="0"/>
    <s v="CA"/>
    <s v="CAD"/>
    <n v="1449701284"/>
    <n v="1446241684"/>
    <b v="0"/>
    <n v="21"/>
    <b v="1"/>
    <s v="theater/plays"/>
    <n v="100"/>
    <n v="40.476190476190474"/>
    <s v="theater"/>
    <x v="6"/>
  </r>
  <r>
    <n v="2405"/>
    <x v="0"/>
    <s v="US"/>
    <s v="USD"/>
    <n v="1407967200"/>
    <n v="1406039696"/>
    <b v="0"/>
    <n v="54"/>
    <b v="1"/>
    <s v="theater/plays"/>
    <n v="120.25"/>
    <n v="44.537037037037038"/>
    <s v="theater"/>
    <x v="6"/>
  </r>
  <r>
    <n v="3900"/>
    <x v="0"/>
    <s v="US"/>
    <s v="USD"/>
    <n v="1408942740"/>
    <n v="1406958354"/>
    <b v="0"/>
    <n v="31"/>
    <b v="1"/>
    <s v="theater/plays"/>
    <n v="111.42857142857143"/>
    <n v="125.80645161290323"/>
    <s v="theater"/>
    <x v="6"/>
  </r>
  <r>
    <n v="2600"/>
    <x v="0"/>
    <s v="GB"/>
    <s v="GBP"/>
    <n v="1426698000"/>
    <n v="1424825479"/>
    <b v="0"/>
    <n v="132"/>
    <b v="1"/>
    <s v="theater/plays"/>
    <n v="104"/>
    <n v="19.696969696969695"/>
    <s v="theater"/>
    <x v="6"/>
  </r>
  <r>
    <n v="10"/>
    <x v="2"/>
    <s v="GB"/>
    <s v="GBP"/>
    <n v="1450032297"/>
    <n v="1444844697"/>
    <b v="0"/>
    <n v="1"/>
    <b v="0"/>
    <s v="theater/plays"/>
    <n v="1"/>
    <n v="10"/>
    <s v="theater"/>
    <x v="6"/>
  </r>
  <r>
    <n v="0"/>
    <x v="2"/>
    <s v="GB"/>
    <s v="GBP"/>
    <n v="1403348400"/>
    <n v="1401058295"/>
    <b v="0"/>
    <n v="0"/>
    <b v="0"/>
    <s v="theater/plays"/>
    <n v="0"/>
    <s v="No Backers"/>
    <s v="theater"/>
    <x v="6"/>
  </r>
  <r>
    <n v="0"/>
    <x v="2"/>
    <s v="US"/>
    <s v="USD"/>
    <n v="1465790400"/>
    <n v="1462210950"/>
    <b v="0"/>
    <n v="0"/>
    <b v="0"/>
    <s v="theater/plays"/>
    <n v="0"/>
    <s v="No Backers"/>
    <s v="theater"/>
    <x v="6"/>
  </r>
  <r>
    <n v="30"/>
    <x v="2"/>
    <s v="AT"/>
    <s v="EUR"/>
    <n v="1483535180"/>
    <n v="1480943180"/>
    <b v="0"/>
    <n v="1"/>
    <b v="0"/>
    <s v="theater/plays"/>
    <n v="5.4545454545454541"/>
    <n v="30"/>
    <s v="theater"/>
    <x v="6"/>
  </r>
  <r>
    <n v="2366"/>
    <x v="2"/>
    <s v="US"/>
    <s v="USD"/>
    <n v="1433723033"/>
    <n v="1428539033"/>
    <b v="0"/>
    <n v="39"/>
    <b v="0"/>
    <s v="theater/plays"/>
    <n v="31.546666666666667"/>
    <n v="60.666666666666664"/>
    <s v="theater"/>
    <x v="6"/>
  </r>
  <r>
    <n v="0"/>
    <x v="2"/>
    <s v="US"/>
    <s v="USD"/>
    <n v="1432917394"/>
    <n v="1429029394"/>
    <b v="0"/>
    <n v="0"/>
    <b v="0"/>
    <s v="theater/plays"/>
    <n v="0"/>
    <s v="No Backers"/>
    <s v="theater"/>
    <x v="6"/>
  </r>
  <r>
    <n v="0"/>
    <x v="2"/>
    <s v="US"/>
    <s v="USD"/>
    <n v="1464031265"/>
    <n v="1458847265"/>
    <b v="0"/>
    <n v="0"/>
    <b v="0"/>
    <s v="theater/plays"/>
    <n v="0"/>
    <s v="No Backers"/>
    <s v="theater"/>
    <x v="6"/>
  </r>
  <r>
    <n v="70"/>
    <x v="2"/>
    <s v="US"/>
    <s v="USD"/>
    <n v="1432913659"/>
    <n v="1430321659"/>
    <b v="0"/>
    <n v="3"/>
    <b v="0"/>
    <s v="theater/plays"/>
    <n v="0.2"/>
    <n v="23.333333333333332"/>
    <s v="theater"/>
    <x v="6"/>
  </r>
  <r>
    <n v="5"/>
    <x v="2"/>
    <s v="GB"/>
    <s v="GBP"/>
    <n v="1461406600"/>
    <n v="1458814600"/>
    <b v="0"/>
    <n v="1"/>
    <b v="0"/>
    <s v="theater/plays"/>
    <n v="1"/>
    <n v="5"/>
    <s v="theater"/>
    <x v="6"/>
  </r>
  <r>
    <n v="311"/>
    <x v="2"/>
    <s v="US"/>
    <s v="USD"/>
    <n v="1409962211"/>
    <n v="1407370211"/>
    <b v="0"/>
    <n v="13"/>
    <b v="0"/>
    <s v="theater/plays"/>
    <n v="3.8875000000000002"/>
    <n v="23.923076923076923"/>
    <s v="theater"/>
    <x v="6"/>
  </r>
  <r>
    <n v="0"/>
    <x v="2"/>
    <s v="IE"/>
    <s v="EUR"/>
    <n v="1454109420"/>
    <n v="1453334629"/>
    <b v="0"/>
    <n v="0"/>
    <b v="0"/>
    <s v="theater/plays"/>
    <n v="0"/>
    <s v="No Backers"/>
    <s v="theater"/>
    <x v="6"/>
  </r>
  <r>
    <n v="95"/>
    <x v="2"/>
    <s v="US"/>
    <s v="USD"/>
    <n v="1403312703"/>
    <n v="1400720703"/>
    <b v="0"/>
    <n v="6"/>
    <b v="0"/>
    <s v="theater/plays"/>
    <n v="1.9"/>
    <n v="15.833333333333334"/>
    <s v="theater"/>
    <x v="6"/>
  </r>
  <r>
    <n v="0"/>
    <x v="2"/>
    <s v="CA"/>
    <s v="CAD"/>
    <n v="1410669297"/>
    <n v="1405485297"/>
    <b v="0"/>
    <n v="0"/>
    <b v="0"/>
    <s v="theater/plays"/>
    <n v="0"/>
    <s v="No Backers"/>
    <s v="theater"/>
    <x v="6"/>
  </r>
  <r>
    <n v="417"/>
    <x v="2"/>
    <s v="GB"/>
    <s v="GBP"/>
    <n v="1431018719"/>
    <n v="1429290719"/>
    <b v="0"/>
    <n v="14"/>
    <b v="0"/>
    <s v="theater/plays"/>
    <n v="41.7"/>
    <n v="29.785714285714285"/>
    <s v="theater"/>
    <x v="6"/>
  </r>
  <r>
    <n v="300"/>
    <x v="2"/>
    <s v="US"/>
    <s v="USD"/>
    <n v="1454110440"/>
    <n v="1451607071"/>
    <b v="0"/>
    <n v="5"/>
    <b v="0"/>
    <s v="theater/plays"/>
    <n v="50"/>
    <n v="60"/>
    <s v="theater"/>
    <x v="6"/>
  </r>
  <r>
    <n v="146"/>
    <x v="2"/>
    <s v="US"/>
    <s v="USD"/>
    <n v="1439069640"/>
    <n v="1433897647"/>
    <b v="0"/>
    <n v="6"/>
    <b v="0"/>
    <s v="theater/plays"/>
    <n v="4.8666666666666663"/>
    <n v="24.333333333333332"/>
    <s v="theater"/>
    <x v="6"/>
  </r>
  <r>
    <n v="7500"/>
    <x v="2"/>
    <s v="MX"/>
    <s v="MXN"/>
    <n v="1487613600"/>
    <n v="1482444295"/>
    <b v="0"/>
    <n v="15"/>
    <b v="0"/>
    <s v="theater/plays"/>
    <n v="19.736842105263158"/>
    <n v="500"/>
    <s v="theater"/>
    <x v="6"/>
  </r>
  <r>
    <n v="0"/>
    <x v="2"/>
    <s v="NL"/>
    <s v="EUR"/>
    <n v="1417778880"/>
    <n v="1415711095"/>
    <b v="0"/>
    <n v="0"/>
    <b v="0"/>
    <s v="theater/plays"/>
    <n v="0"/>
    <s v="No Backers"/>
    <s v="theater"/>
    <x v="6"/>
  </r>
  <r>
    <n v="35"/>
    <x v="2"/>
    <s v="AU"/>
    <s v="AUD"/>
    <n v="1444984904"/>
    <n v="1439800904"/>
    <b v="0"/>
    <n v="1"/>
    <b v="0"/>
    <s v="theater/plays"/>
    <n v="1.75"/>
    <n v="35"/>
    <s v="theater"/>
    <x v="6"/>
  </r>
  <r>
    <n v="266"/>
    <x v="2"/>
    <s v="US"/>
    <s v="USD"/>
    <n v="1466363576"/>
    <n v="1461179576"/>
    <b v="0"/>
    <n v="9"/>
    <b v="0"/>
    <s v="theater/plays"/>
    <n v="6.65"/>
    <n v="29.555555555555557"/>
    <s v="theater"/>
    <x v="6"/>
  </r>
  <r>
    <n v="80"/>
    <x v="2"/>
    <s v="AU"/>
    <s v="AUD"/>
    <n v="1443103848"/>
    <n v="1441894248"/>
    <b v="0"/>
    <n v="3"/>
    <b v="0"/>
    <s v="theater/plays"/>
    <n v="32"/>
    <n v="26.666666666666668"/>
    <s v="theater"/>
    <x v="6"/>
  </r>
  <r>
    <n v="55"/>
    <x v="2"/>
    <s v="US"/>
    <s v="USD"/>
    <n v="1403636229"/>
    <n v="1401044229"/>
    <b v="0"/>
    <n v="3"/>
    <b v="0"/>
    <s v="theater/plays"/>
    <n v="0.43307086614173229"/>
    <n v="18.333333333333332"/>
    <s v="theater"/>
    <x v="6"/>
  </r>
  <r>
    <n v="20"/>
    <x v="2"/>
    <s v="US"/>
    <s v="USD"/>
    <n v="1410279123"/>
    <n v="1405095123"/>
    <b v="0"/>
    <n v="1"/>
    <b v="0"/>
    <s v="theater/plays"/>
    <n v="0.04"/>
    <n v="20"/>
    <s v="theater"/>
    <x v="6"/>
  </r>
  <r>
    <n v="40"/>
    <x v="2"/>
    <s v="GB"/>
    <s v="GBP"/>
    <n v="1437139080"/>
    <n v="1434552207"/>
    <b v="0"/>
    <n v="3"/>
    <b v="0"/>
    <s v="theater/plays"/>
    <n v="1.6"/>
    <n v="13.333333333333334"/>
    <s v="theater"/>
    <x v="6"/>
  </r>
  <r>
    <n v="0"/>
    <x v="2"/>
    <s v="US"/>
    <s v="USD"/>
    <n v="1420512259"/>
    <n v="1415328259"/>
    <b v="0"/>
    <n v="0"/>
    <b v="0"/>
    <s v="theater/plays"/>
    <n v="0"/>
    <s v="No Backers"/>
    <s v="theater"/>
    <x v="6"/>
  </r>
  <r>
    <n v="45"/>
    <x v="2"/>
    <s v="US"/>
    <s v="USD"/>
    <n v="1476482400"/>
    <n v="1473893721"/>
    <b v="0"/>
    <n v="2"/>
    <b v="0"/>
    <s v="theater/plays"/>
    <n v="0.9"/>
    <n v="22.5"/>
    <s v="theater"/>
    <x v="6"/>
  </r>
  <r>
    <n v="504"/>
    <x v="2"/>
    <s v="US"/>
    <s v="USD"/>
    <n v="1467604800"/>
    <n v="1465533672"/>
    <b v="0"/>
    <n v="10"/>
    <b v="0"/>
    <s v="theater/plays"/>
    <n v="20.16"/>
    <n v="50.4"/>
    <s v="theater"/>
    <x v="6"/>
  </r>
  <r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x v="6"/>
  </r>
  <r>
    <n v="177"/>
    <x v="2"/>
    <s v="US"/>
    <s v="USD"/>
    <n v="1468937681"/>
    <n v="1466345681"/>
    <b v="0"/>
    <n v="5"/>
    <b v="0"/>
    <s v="theater/plays"/>
    <n v="0.88500000000000001"/>
    <n v="35.4"/>
    <s v="theater"/>
    <x v="6"/>
  </r>
  <r>
    <n v="750"/>
    <x v="2"/>
    <s v="US"/>
    <s v="USD"/>
    <n v="1400301165"/>
    <n v="1397709165"/>
    <b v="0"/>
    <n v="9"/>
    <b v="0"/>
    <s v="theater/plays"/>
    <n v="15"/>
    <n v="83.333333333333329"/>
    <s v="theater"/>
    <x v="6"/>
  </r>
  <r>
    <n v="467"/>
    <x v="2"/>
    <s v="US"/>
    <s v="USD"/>
    <n v="1419183813"/>
    <n v="1417455813"/>
    <b v="0"/>
    <n v="13"/>
    <b v="0"/>
    <s v="theater/plays"/>
    <n v="4.67"/>
    <n v="35.92307692307692"/>
    <s v="theater"/>
    <x v="6"/>
  </r>
  <r>
    <n v="0"/>
    <x v="2"/>
    <s v="US"/>
    <s v="USD"/>
    <n v="1434768438"/>
    <n v="1429584438"/>
    <b v="0"/>
    <n v="0"/>
    <b v="0"/>
    <s v="theater/plays"/>
    <n v="0"/>
    <s v="No Backers"/>
    <s v="theater"/>
    <x v="6"/>
  </r>
  <r>
    <n v="953"/>
    <x v="2"/>
    <s v="US"/>
    <s v="USD"/>
    <n v="1422473831"/>
    <n v="1419881831"/>
    <b v="0"/>
    <n v="8"/>
    <b v="0"/>
    <s v="theater/plays"/>
    <n v="38.119999999999997"/>
    <n v="119.125"/>
    <s v="theater"/>
    <x v="6"/>
  </r>
  <r>
    <n v="271"/>
    <x v="2"/>
    <s v="US"/>
    <s v="USD"/>
    <n v="1484684186"/>
    <n v="1482092186"/>
    <b v="0"/>
    <n v="3"/>
    <b v="0"/>
    <s v="theater/plays"/>
    <n v="5.42"/>
    <n v="90.333333333333329"/>
    <s v="theater"/>
    <x v="6"/>
  </r>
  <r>
    <n v="7"/>
    <x v="2"/>
    <s v="US"/>
    <s v="USD"/>
    <n v="1462417493"/>
    <n v="1459825493"/>
    <b v="0"/>
    <n v="3"/>
    <b v="0"/>
    <s v="theater/plays"/>
    <n v="3.5000000000000003E-2"/>
    <n v="2.3333333333333335"/>
    <s v="theater"/>
    <x v="6"/>
  </r>
  <r>
    <n v="0"/>
    <x v="2"/>
    <s v="US"/>
    <s v="USD"/>
    <n v="1437069079"/>
    <n v="1434477079"/>
    <b v="0"/>
    <n v="0"/>
    <b v="0"/>
    <s v="theater/plays"/>
    <n v="0"/>
    <s v="No Backers"/>
    <s v="theater"/>
    <x v="6"/>
  </r>
  <r>
    <n v="650"/>
    <x v="2"/>
    <s v="US"/>
    <s v="USD"/>
    <n v="1480525200"/>
    <n v="1477781724"/>
    <b v="0"/>
    <n v="6"/>
    <b v="0"/>
    <s v="theater/plays"/>
    <n v="10.833333333333334"/>
    <n v="108.33333333333333"/>
    <s v="theater"/>
    <x v="6"/>
  </r>
  <r>
    <n v="63"/>
    <x v="2"/>
    <s v="GB"/>
    <s v="GBP"/>
    <n v="1435934795"/>
    <n v="1430750795"/>
    <b v="0"/>
    <n v="4"/>
    <b v="0"/>
    <s v="theater/plays"/>
    <n v="2.1"/>
    <n v="15.75"/>
    <s v="theater"/>
    <x v="6"/>
  </r>
  <r>
    <n v="29"/>
    <x v="2"/>
    <s v="US"/>
    <s v="USD"/>
    <n v="1453310661"/>
    <n v="1450718661"/>
    <b v="0"/>
    <n v="1"/>
    <b v="0"/>
    <s v="theater/plays"/>
    <n v="0.25892857142857145"/>
    <n v="29"/>
    <s v="theater"/>
    <x v="6"/>
  </r>
  <r>
    <n v="2800"/>
    <x v="2"/>
    <s v="US"/>
    <s v="USD"/>
    <n v="1440090300"/>
    <n v="1436305452"/>
    <b v="0"/>
    <n v="29"/>
    <b v="0"/>
    <s v="theater/plays"/>
    <n v="23.333333333333332"/>
    <n v="96.551724137931032"/>
    <s v="theater"/>
    <x v="6"/>
  </r>
  <r>
    <n v="0"/>
    <x v="2"/>
    <s v="US"/>
    <s v="USD"/>
    <n v="1417620036"/>
    <n v="1412432436"/>
    <b v="0"/>
    <n v="0"/>
    <b v="0"/>
    <s v="theater/plays"/>
    <n v="0"/>
    <s v="No Backers"/>
    <s v="theater"/>
    <x v="6"/>
  </r>
  <r>
    <n v="252"/>
    <x v="2"/>
    <s v="US"/>
    <s v="USD"/>
    <n v="1462112318"/>
    <n v="1459520318"/>
    <b v="0"/>
    <n v="4"/>
    <b v="0"/>
    <s v="theater/plays"/>
    <n v="33.6"/>
    <n v="63"/>
    <s v="theater"/>
    <x v="6"/>
  </r>
  <r>
    <n v="1908"/>
    <x v="2"/>
    <s v="US"/>
    <s v="USD"/>
    <n v="1454734740"/>
    <n v="1451684437"/>
    <b v="0"/>
    <n v="5"/>
    <b v="0"/>
    <s v="theater/plays"/>
    <n v="19.079999999999998"/>
    <n v="381.6"/>
    <s v="theater"/>
    <x v="6"/>
  </r>
  <r>
    <n v="185"/>
    <x v="2"/>
    <s v="US"/>
    <s v="USD"/>
    <n v="1417800435"/>
    <n v="1415208435"/>
    <b v="0"/>
    <n v="4"/>
    <b v="0"/>
    <s v="theater/plays"/>
    <n v="0.41111111111111109"/>
    <n v="46.25"/>
    <s v="theater"/>
    <x v="6"/>
  </r>
  <r>
    <n v="130"/>
    <x v="2"/>
    <s v="US"/>
    <s v="USD"/>
    <n v="1426294201"/>
    <n v="1423705801"/>
    <b v="0"/>
    <n v="5"/>
    <b v="0"/>
    <s v="theater/plays"/>
    <n v="32.5"/>
    <n v="26"/>
    <s v="theater"/>
    <x v="6"/>
  </r>
  <r>
    <n v="10"/>
    <x v="2"/>
    <s v="US"/>
    <s v="USD"/>
    <n v="1442635140"/>
    <n v="1442243484"/>
    <b v="0"/>
    <n v="1"/>
    <b v="0"/>
    <s v="theater/plays"/>
    <n v="5"/>
    <n v="10"/>
    <s v="theater"/>
    <x v="6"/>
  </r>
  <r>
    <n v="5"/>
    <x v="2"/>
    <s v="US"/>
    <s v="USD"/>
    <n v="1420971324"/>
    <n v="1418379324"/>
    <b v="0"/>
    <n v="1"/>
    <b v="0"/>
    <s v="theater/plays"/>
    <n v="0.16666666666666666"/>
    <n v="5"/>
    <s v="theater"/>
    <x v="6"/>
  </r>
  <r>
    <n v="0"/>
    <x v="2"/>
    <s v="US"/>
    <s v="USD"/>
    <n v="1413608340"/>
    <n v="1412945440"/>
    <b v="0"/>
    <n v="0"/>
    <b v="0"/>
    <s v="theater/plays"/>
    <n v="0"/>
    <s v="No Backers"/>
    <s v="theater"/>
    <x v="6"/>
  </r>
  <r>
    <n v="1142"/>
    <x v="2"/>
    <s v="US"/>
    <s v="USD"/>
    <n v="1409344985"/>
    <n v="1406752985"/>
    <b v="0"/>
    <n v="14"/>
    <b v="0"/>
    <s v="theater/plays"/>
    <n v="38.06666666666667"/>
    <n v="81.571428571428569"/>
    <s v="theater"/>
    <x v="6"/>
  </r>
  <r>
    <n v="21"/>
    <x v="2"/>
    <s v="US"/>
    <s v="USD"/>
    <n v="1407553200"/>
    <n v="1405100992"/>
    <b v="0"/>
    <n v="3"/>
    <b v="0"/>
    <s v="theater/plays"/>
    <n v="1.05"/>
    <n v="7"/>
    <s v="theater"/>
    <x v="6"/>
  </r>
  <r>
    <n v="273"/>
    <x v="2"/>
    <s v="US"/>
    <s v="USD"/>
    <n v="1460751128"/>
    <n v="1455570728"/>
    <b v="0"/>
    <n v="10"/>
    <b v="0"/>
    <s v="theater/plays"/>
    <n v="2.73"/>
    <n v="27.3"/>
    <s v="theater"/>
    <x v="6"/>
  </r>
  <r>
    <n v="500"/>
    <x v="2"/>
    <s v="US"/>
    <s v="USD"/>
    <n v="1409000400"/>
    <n v="1408381704"/>
    <b v="0"/>
    <n v="17"/>
    <b v="0"/>
    <s v="theater/plays"/>
    <n v="9.0909090909090917"/>
    <n v="29.411764705882351"/>
    <s v="theater"/>
    <x v="6"/>
  </r>
  <r>
    <n v="25"/>
    <x v="2"/>
    <s v="US"/>
    <s v="USD"/>
    <n v="1420768800"/>
    <n v="1415644395"/>
    <b v="0"/>
    <n v="2"/>
    <b v="0"/>
    <s v="theater/plays"/>
    <n v="0.5"/>
    <n v="12.5"/>
    <s v="theater"/>
    <x v="6"/>
  </r>
  <r>
    <n v="0"/>
    <x v="2"/>
    <s v="US"/>
    <s v="USD"/>
    <n v="1428100815"/>
    <n v="1422920415"/>
    <b v="0"/>
    <n v="0"/>
    <b v="0"/>
    <s v="theater/plays"/>
    <n v="0"/>
    <s v="No Backers"/>
    <s v="theater"/>
    <x v="6"/>
  </r>
  <r>
    <n v="23"/>
    <x v="2"/>
    <s v="US"/>
    <s v="USD"/>
    <n v="1403470800"/>
    <n v="1403356792"/>
    <b v="0"/>
    <n v="4"/>
    <b v="0"/>
    <s v="theater/plays"/>
    <n v="4.5999999999999996"/>
    <n v="5.75"/>
    <s v="theater"/>
    <x v="6"/>
  </r>
  <r>
    <n v="625"/>
    <x v="2"/>
    <s v="US"/>
    <s v="USD"/>
    <n v="1481522400"/>
    <n v="1480283321"/>
    <b v="0"/>
    <n v="12"/>
    <b v="0"/>
    <s v="theater/plays"/>
    <n v="20.833333333333332"/>
    <n v="52.083333333333336"/>
    <s v="theater"/>
    <x v="6"/>
  </r>
  <r>
    <n v="550"/>
    <x v="2"/>
    <s v="US"/>
    <s v="USD"/>
    <n v="1444577345"/>
    <n v="1441985458"/>
    <b v="0"/>
    <n v="3"/>
    <b v="0"/>
    <s v="theater/plays"/>
    <n v="4.583333333333333"/>
    <n v="183.33333333333334"/>
    <s v="theater"/>
    <x v="6"/>
  </r>
  <r>
    <n v="316"/>
    <x v="2"/>
    <s v="US"/>
    <s v="USD"/>
    <n v="1446307053"/>
    <n v="1443715053"/>
    <b v="0"/>
    <n v="12"/>
    <b v="0"/>
    <s v="theater/plays"/>
    <n v="4.2133333333333329"/>
    <n v="26.333333333333332"/>
    <s v="theater"/>
    <x v="6"/>
  </r>
  <r>
    <n v="0"/>
    <x v="2"/>
    <s v="US"/>
    <s v="USD"/>
    <n v="1469325158"/>
    <n v="1464141158"/>
    <b v="0"/>
    <n v="0"/>
    <b v="0"/>
    <s v="theater/plays"/>
    <n v="0"/>
    <s v="No Backers"/>
    <s v="theater"/>
    <x v="6"/>
  </r>
  <r>
    <n v="3405"/>
    <x v="2"/>
    <s v="US"/>
    <s v="USD"/>
    <n v="1407562632"/>
    <n v="1404970632"/>
    <b v="0"/>
    <n v="7"/>
    <b v="0"/>
    <s v="theater/plays"/>
    <n v="61.909090909090907"/>
    <n v="486.42857142857144"/>
    <s v="theater"/>
    <x v="6"/>
  </r>
  <r>
    <n v="6"/>
    <x v="2"/>
    <s v="US"/>
    <s v="USD"/>
    <n v="1423345339"/>
    <n v="1418161339"/>
    <b v="0"/>
    <n v="2"/>
    <b v="0"/>
    <s v="theater/plays"/>
    <n v="0.8"/>
    <n v="3"/>
    <s v="theater"/>
    <x v="6"/>
  </r>
  <r>
    <n v="25"/>
    <x v="2"/>
    <s v="US"/>
    <s v="USD"/>
    <n v="1440412396"/>
    <n v="1437820396"/>
    <b v="0"/>
    <n v="1"/>
    <b v="0"/>
    <s v="theater/plays"/>
    <n v="1.6666666666666666E-2"/>
    <n v="25"/>
    <s v="theater"/>
    <x v="6"/>
  </r>
  <r>
    <n v="39"/>
    <x v="2"/>
    <s v="US"/>
    <s v="USD"/>
    <n v="1441771218"/>
    <n v="1436587218"/>
    <b v="0"/>
    <n v="4"/>
    <b v="0"/>
    <s v="theater/plays"/>
    <n v="0.78"/>
    <n v="9.75"/>
    <s v="theater"/>
    <x v="6"/>
  </r>
  <r>
    <n v="75"/>
    <x v="2"/>
    <s v="GB"/>
    <s v="GBP"/>
    <n v="1415534400"/>
    <n v="1414538031"/>
    <b v="0"/>
    <n v="4"/>
    <b v="0"/>
    <s v="theater/plays"/>
    <n v="5"/>
    <n v="18.75"/>
    <s v="theater"/>
    <x v="6"/>
  </r>
  <r>
    <n v="622"/>
    <x v="2"/>
    <s v="US"/>
    <s v="USD"/>
    <n v="1473211313"/>
    <n v="1472001713"/>
    <b v="0"/>
    <n v="17"/>
    <b v="0"/>
    <s v="theater/plays"/>
    <n v="17.771428571428572"/>
    <n v="36.588235294117645"/>
    <s v="theater"/>
    <x v="6"/>
  </r>
  <r>
    <n v="565"/>
    <x v="2"/>
    <s v="US"/>
    <s v="USD"/>
    <n v="1438390800"/>
    <n v="1436888066"/>
    <b v="0"/>
    <n v="7"/>
    <b v="0"/>
    <s v="theater/plays"/>
    <n v="9.4166666666666661"/>
    <n v="80.714285714285708"/>
    <s v="theater"/>
    <x v="6"/>
  </r>
  <r>
    <n v="2"/>
    <x v="2"/>
    <s v="US"/>
    <s v="USD"/>
    <n v="1463259837"/>
    <n v="1458075837"/>
    <b v="0"/>
    <n v="2"/>
    <b v="0"/>
    <s v="theater/plays"/>
    <n v="0.08"/>
    <n v="1"/>
    <s v="theater"/>
    <x v="6"/>
  </r>
  <r>
    <n v="264"/>
    <x v="2"/>
    <s v="US"/>
    <s v="USD"/>
    <n v="1465407219"/>
    <n v="1462815219"/>
    <b v="0"/>
    <n v="5"/>
    <b v="0"/>
    <s v="theater/plays"/>
    <n v="2.75"/>
    <n v="52.8"/>
    <s v="theater"/>
    <x v="6"/>
  </r>
  <r>
    <n v="20"/>
    <x v="2"/>
    <s v="US"/>
    <s v="USD"/>
    <n v="1416944760"/>
    <n v="1413527001"/>
    <b v="0"/>
    <n v="1"/>
    <b v="0"/>
    <s v="theater/plays"/>
    <n v="1.1111111111111112E-2"/>
    <n v="20"/>
    <s v="theater"/>
    <x v="6"/>
  </r>
  <r>
    <n v="1"/>
    <x v="2"/>
    <s v="GB"/>
    <s v="GBP"/>
    <n v="1434139887"/>
    <n v="1428955887"/>
    <b v="0"/>
    <n v="1"/>
    <b v="0"/>
    <s v="theater/plays"/>
    <n v="3.3333333333333335E-3"/>
    <n v="1"/>
    <s v="theater"/>
    <x v="6"/>
  </r>
  <r>
    <n v="657"/>
    <x v="2"/>
    <s v="US"/>
    <s v="USD"/>
    <n v="1435429626"/>
    <n v="1431973626"/>
    <b v="0"/>
    <n v="14"/>
    <b v="0"/>
    <s v="theater/plays"/>
    <n v="36.5"/>
    <n v="46.928571428571431"/>
    <s v="theater"/>
    <x v="6"/>
  </r>
  <r>
    <n v="2030"/>
    <x v="2"/>
    <s v="US"/>
    <s v="USD"/>
    <n v="1452827374"/>
    <n v="1450235374"/>
    <b v="0"/>
    <n v="26"/>
    <b v="0"/>
    <s v="theater/plays"/>
    <n v="14.058171745152354"/>
    <n v="78.07692307692308"/>
    <s v="theater"/>
    <x v="6"/>
  </r>
  <r>
    <n v="2"/>
    <x v="2"/>
    <s v="US"/>
    <s v="USD"/>
    <n v="1410041339"/>
    <n v="1404857339"/>
    <b v="0"/>
    <n v="2"/>
    <b v="0"/>
    <s v="theater/plays"/>
    <n v="0.02"/>
    <n v="1"/>
    <s v="theater"/>
    <x v="6"/>
  </r>
  <r>
    <n v="1"/>
    <x v="2"/>
    <s v="GB"/>
    <s v="GBP"/>
    <n v="1426365994"/>
    <n v="1421185594"/>
    <b v="0"/>
    <n v="1"/>
    <b v="0"/>
    <s v="theater/plays"/>
    <n v="4.0000000000000001E-3"/>
    <n v="1"/>
    <s v="theater"/>
    <x v="6"/>
  </r>
  <r>
    <n v="611"/>
    <x v="2"/>
    <s v="GB"/>
    <s v="GBP"/>
    <n v="1458117190"/>
    <n v="1455528790"/>
    <b v="0"/>
    <n v="3"/>
    <b v="0"/>
    <s v="theater/plays"/>
    <n v="61.1"/>
    <n v="203.66666666666666"/>
    <s v="theater"/>
    <x v="6"/>
  </r>
  <r>
    <n v="145"/>
    <x v="2"/>
    <s v="GB"/>
    <s v="GBP"/>
    <n v="1400498789"/>
    <n v="1398511589"/>
    <b v="0"/>
    <n v="7"/>
    <b v="0"/>
    <s v="theater/plays"/>
    <n v="7.8378378378378377"/>
    <n v="20.714285714285715"/>
    <s v="theater"/>
    <x v="6"/>
  </r>
  <r>
    <n v="437"/>
    <x v="2"/>
    <s v="US"/>
    <s v="USD"/>
    <n v="1442381847"/>
    <n v="1440826647"/>
    <b v="0"/>
    <n v="9"/>
    <b v="0"/>
    <s v="theater/plays"/>
    <n v="21.85"/>
    <n v="48.555555555555557"/>
    <s v="theater"/>
    <x v="6"/>
  </r>
  <r>
    <n v="1362"/>
    <x v="2"/>
    <s v="US"/>
    <s v="USD"/>
    <n v="1446131207"/>
    <n v="1443712007"/>
    <b v="0"/>
    <n v="20"/>
    <b v="0"/>
    <s v="theater/plays"/>
    <n v="27.24"/>
    <n v="68.099999999999994"/>
    <s v="theater"/>
    <x v="6"/>
  </r>
  <r>
    <n v="51"/>
    <x v="2"/>
    <s v="US"/>
    <s v="USD"/>
    <n v="1407250329"/>
    <n v="1404658329"/>
    <b v="0"/>
    <n v="6"/>
    <b v="0"/>
    <s v="theater/plays"/>
    <n v="8.5"/>
    <n v="8.5"/>
    <s v="theater"/>
    <x v="6"/>
  </r>
  <r>
    <n v="671"/>
    <x v="2"/>
    <s v="CA"/>
    <s v="CAD"/>
    <n v="1427306470"/>
    <n v="1424718070"/>
    <b v="0"/>
    <n v="13"/>
    <b v="0"/>
    <s v="theater/plays"/>
    <n v="26.84"/>
    <n v="51.615384615384613"/>
    <s v="theater"/>
    <x v="6"/>
  </r>
  <r>
    <n v="129"/>
    <x v="0"/>
    <s v="US"/>
    <s v="USD"/>
    <n v="1411679804"/>
    <n v="1409087804"/>
    <b v="0"/>
    <n v="3"/>
    <b v="1"/>
    <s v="theater/musical"/>
    <n v="129"/>
    <n v="43"/>
    <s v="theater"/>
    <x v="40"/>
  </r>
  <r>
    <n v="500"/>
    <x v="0"/>
    <s v="GB"/>
    <s v="GBP"/>
    <n v="1431982727"/>
    <n v="1428094727"/>
    <b v="0"/>
    <n v="6"/>
    <b v="1"/>
    <s v="theater/musical"/>
    <n v="100"/>
    <n v="83.333333333333329"/>
    <s v="theater"/>
    <x v="40"/>
  </r>
  <r>
    <n v="300"/>
    <x v="0"/>
    <s v="US"/>
    <s v="USD"/>
    <n v="1422068400"/>
    <n v="1420774779"/>
    <b v="0"/>
    <n v="10"/>
    <b v="1"/>
    <s v="theater/musical"/>
    <n v="100"/>
    <n v="30"/>
    <s v="theater"/>
    <x v="40"/>
  </r>
  <r>
    <n v="25800"/>
    <x v="0"/>
    <s v="US"/>
    <s v="USD"/>
    <n v="1431143940"/>
    <n v="1428585710"/>
    <b v="0"/>
    <n v="147"/>
    <b v="1"/>
    <s v="theater/musical"/>
    <n v="103.2"/>
    <n v="175.51020408163265"/>
    <s v="theater"/>
    <x v="40"/>
  </r>
  <r>
    <n v="46100.69"/>
    <x v="0"/>
    <s v="US"/>
    <s v="USD"/>
    <n v="1410444068"/>
    <n v="1407852068"/>
    <b v="0"/>
    <n v="199"/>
    <b v="1"/>
    <s v="theater/musical"/>
    <n v="102.44597777777778"/>
    <n v="231.66175879396985"/>
    <s v="theater"/>
    <x v="40"/>
  </r>
  <r>
    <n v="3750"/>
    <x v="0"/>
    <s v="US"/>
    <s v="USD"/>
    <n v="1424715779"/>
    <n v="1423506179"/>
    <b v="0"/>
    <n v="50"/>
    <b v="1"/>
    <s v="theater/musical"/>
    <n v="125"/>
    <n v="75"/>
    <s v="theater"/>
    <x v="40"/>
  </r>
  <r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x v="40"/>
  </r>
  <r>
    <n v="1000"/>
    <x v="0"/>
    <s v="US"/>
    <s v="USD"/>
    <n v="1457135846"/>
    <n v="1454543846"/>
    <b v="0"/>
    <n v="24"/>
    <b v="1"/>
    <s v="theater/musical"/>
    <n v="100"/>
    <n v="41.666666666666664"/>
    <s v="theater"/>
    <x v="40"/>
  </r>
  <r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x v="40"/>
  </r>
  <r>
    <n v="10092"/>
    <x v="0"/>
    <s v="GB"/>
    <s v="GBP"/>
    <n v="1431007264"/>
    <n v="1428415264"/>
    <b v="0"/>
    <n v="62"/>
    <b v="1"/>
    <s v="theater/musical"/>
    <n v="100.92"/>
    <n v="162.7741935483871"/>
    <s v="theater"/>
    <x v="40"/>
  </r>
  <r>
    <n v="795"/>
    <x v="0"/>
    <s v="CA"/>
    <s v="CAD"/>
    <n v="1410761280"/>
    <n v="1408604363"/>
    <b v="0"/>
    <n v="9"/>
    <b v="1"/>
    <s v="theater/musical"/>
    <n v="106"/>
    <n v="88.333333333333329"/>
    <s v="theater"/>
    <x v="40"/>
  </r>
  <r>
    <n v="3258"/>
    <x v="0"/>
    <s v="AU"/>
    <s v="AUD"/>
    <n v="1424516400"/>
    <n v="1421812637"/>
    <b v="0"/>
    <n v="38"/>
    <b v="1"/>
    <s v="theater/musical"/>
    <n v="105.09677419354838"/>
    <n v="85.736842105263165"/>
    <s v="theater"/>
    <x v="40"/>
  </r>
  <r>
    <n v="2569"/>
    <x v="0"/>
    <s v="US"/>
    <s v="USD"/>
    <n v="1465081053"/>
    <n v="1462489053"/>
    <b v="0"/>
    <n v="54"/>
    <b v="1"/>
    <s v="theater/musical"/>
    <n v="102.76"/>
    <n v="47.574074074074076"/>
    <s v="theater"/>
    <x v="40"/>
  </r>
  <r>
    <n v="2700"/>
    <x v="0"/>
    <s v="CA"/>
    <s v="CAD"/>
    <n v="1402845364"/>
    <n v="1400253364"/>
    <b v="0"/>
    <n v="37"/>
    <b v="1"/>
    <s v="theater/musical"/>
    <n v="108"/>
    <n v="72.972972972972968"/>
    <s v="theater"/>
    <x v="40"/>
  </r>
  <r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x v="40"/>
  </r>
  <r>
    <n v="1280"/>
    <x v="0"/>
    <s v="US"/>
    <s v="USD"/>
    <n v="1413176340"/>
    <n v="1412091423"/>
    <b v="0"/>
    <n v="34"/>
    <b v="1"/>
    <s v="theater/musical"/>
    <n v="128"/>
    <n v="37.647058823529413"/>
    <s v="theater"/>
    <x v="40"/>
  </r>
  <r>
    <n v="2000"/>
    <x v="0"/>
    <s v="GB"/>
    <s v="GBP"/>
    <n v="1405249113"/>
    <n v="1402657113"/>
    <b v="0"/>
    <n v="55"/>
    <b v="1"/>
    <s v="theater/musical"/>
    <n v="133.33333333333334"/>
    <n v="36.363636363636367"/>
    <s v="theater"/>
    <x v="40"/>
  </r>
  <r>
    <n v="4055"/>
    <x v="0"/>
    <s v="US"/>
    <s v="USD"/>
    <n v="1422636814"/>
    <n v="1420044814"/>
    <b v="0"/>
    <n v="32"/>
    <b v="1"/>
    <s v="theater/musical"/>
    <n v="101.375"/>
    <n v="126.71875"/>
    <s v="theater"/>
    <x v="40"/>
  </r>
  <r>
    <n v="8230"/>
    <x v="0"/>
    <s v="US"/>
    <s v="USD"/>
    <n v="1409187600"/>
    <n v="1406316312"/>
    <b v="0"/>
    <n v="25"/>
    <b v="1"/>
    <s v="theater/musical"/>
    <n v="102.875"/>
    <n v="329.2"/>
    <s v="theater"/>
    <x v="40"/>
  </r>
  <r>
    <n v="2681"/>
    <x v="0"/>
    <s v="US"/>
    <s v="USD"/>
    <n v="1421606018"/>
    <n v="1418150018"/>
    <b v="0"/>
    <n v="33"/>
    <b v="1"/>
    <s v="theater/musical"/>
    <n v="107.24"/>
    <n v="81.242424242424249"/>
    <s v="theater"/>
    <x v="40"/>
  </r>
  <r>
    <n v="1"/>
    <x v="2"/>
    <s v="US"/>
    <s v="USD"/>
    <n v="1425250955"/>
    <n v="1422658955"/>
    <b v="0"/>
    <n v="1"/>
    <b v="0"/>
    <s v="theater/spaces"/>
    <n v="4.0000000000000001E-3"/>
    <n v="1"/>
    <s v="theater"/>
    <x v="38"/>
  </r>
  <r>
    <n v="40850"/>
    <x v="2"/>
    <s v="CA"/>
    <s v="CAD"/>
    <n v="1450297080"/>
    <n v="1448565459"/>
    <b v="0"/>
    <n v="202"/>
    <b v="0"/>
    <s v="theater/spaces"/>
    <n v="20.425000000000001"/>
    <n v="202.22772277227722"/>
    <s v="theater"/>
    <x v="38"/>
  </r>
  <r>
    <n v="0"/>
    <x v="2"/>
    <s v="US"/>
    <s v="USD"/>
    <n v="1428894380"/>
    <n v="1426302380"/>
    <b v="0"/>
    <n v="0"/>
    <b v="0"/>
    <s v="theater/spaces"/>
    <n v="0"/>
    <s v="No Backers"/>
    <s v="theater"/>
    <x v="38"/>
  </r>
  <r>
    <n v="100"/>
    <x v="2"/>
    <s v="US"/>
    <s v="USD"/>
    <n v="1433714198"/>
    <n v="1431122198"/>
    <b v="0"/>
    <n v="1"/>
    <b v="0"/>
    <s v="theater/spaces"/>
    <n v="1"/>
    <n v="100"/>
    <s v="theater"/>
    <x v="38"/>
  </r>
  <r>
    <n v="0"/>
    <x v="2"/>
    <s v="US"/>
    <s v="USD"/>
    <n v="1432437660"/>
    <n v="1429845660"/>
    <b v="0"/>
    <n v="0"/>
    <b v="0"/>
    <s v="theater/spaces"/>
    <n v="0"/>
    <s v="No Backers"/>
    <s v="theater"/>
    <x v="38"/>
  </r>
  <r>
    <n v="2"/>
    <x v="2"/>
    <s v="GB"/>
    <s v="GBP"/>
    <n v="1471265092"/>
    <n v="1468673092"/>
    <b v="0"/>
    <n v="2"/>
    <b v="0"/>
    <s v="theater/spaces"/>
    <n v="0.1"/>
    <n v="1"/>
    <s v="theater"/>
    <x v="38"/>
  </r>
  <r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x v="38"/>
  </r>
  <r>
    <n v="24"/>
    <x v="2"/>
    <s v="US"/>
    <s v="USD"/>
    <n v="1433259293"/>
    <n v="1428075293"/>
    <b v="0"/>
    <n v="9"/>
    <b v="0"/>
    <s v="theater/spaces"/>
    <n v="4.7999999999999996E-3"/>
    <n v="2.6666666666666665"/>
    <s v="theater"/>
    <x v="38"/>
  </r>
  <r>
    <n v="25"/>
    <x v="2"/>
    <s v="US"/>
    <s v="USD"/>
    <n v="1447965917"/>
    <n v="1445370317"/>
    <b v="0"/>
    <n v="2"/>
    <b v="0"/>
    <s v="theater/spaces"/>
    <n v="2.5"/>
    <n v="12.5"/>
    <s v="theater"/>
    <x v="38"/>
  </r>
  <r>
    <n v="0"/>
    <x v="2"/>
    <s v="US"/>
    <s v="USD"/>
    <n v="1453538752"/>
    <n v="1450946752"/>
    <b v="0"/>
    <n v="0"/>
    <b v="0"/>
    <s v="theater/spaces"/>
    <n v="0"/>
    <s v="No Backers"/>
    <s v="theater"/>
    <x v="38"/>
  </r>
  <r>
    <n v="1096"/>
    <x v="1"/>
    <s v="US"/>
    <s v="USD"/>
    <n v="1412536573"/>
    <n v="1408648573"/>
    <b v="0"/>
    <n v="58"/>
    <b v="0"/>
    <s v="theater/spaces"/>
    <n v="2.1920000000000002"/>
    <n v="18.896551724137932"/>
    <s v="theater"/>
    <x v="38"/>
  </r>
  <r>
    <n v="1605"/>
    <x v="1"/>
    <s v="US"/>
    <s v="USD"/>
    <n v="1476676800"/>
    <n v="1473957239"/>
    <b v="0"/>
    <n v="8"/>
    <b v="0"/>
    <s v="theater/spaces"/>
    <n v="8.0250000000000004"/>
    <n v="200.625"/>
    <s v="theater"/>
    <x v="38"/>
  </r>
  <r>
    <n v="605"/>
    <x v="1"/>
    <s v="US"/>
    <s v="USD"/>
    <n v="1444330821"/>
    <n v="1441738821"/>
    <b v="0"/>
    <n v="3"/>
    <b v="0"/>
    <s v="theater/spaces"/>
    <n v="0.15125"/>
    <n v="201.66666666666666"/>
    <s v="theater"/>
    <x v="38"/>
  </r>
  <r>
    <n v="0"/>
    <x v="1"/>
    <s v="US"/>
    <s v="USD"/>
    <n v="1489669203"/>
    <n v="1487944803"/>
    <b v="0"/>
    <n v="0"/>
    <b v="0"/>
    <s v="theater/spaces"/>
    <n v="0"/>
    <s v="No Backers"/>
    <s v="theater"/>
    <x v="38"/>
  </r>
  <r>
    <n v="715"/>
    <x v="1"/>
    <s v="US"/>
    <s v="USD"/>
    <n v="1434476849"/>
    <n v="1431884849"/>
    <b v="0"/>
    <n v="11"/>
    <b v="0"/>
    <s v="theater/spaces"/>
    <n v="59.583333333333336"/>
    <n v="65"/>
    <s v="theater"/>
    <x v="38"/>
  </r>
  <r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x v="38"/>
  </r>
  <r>
    <n v="280"/>
    <x v="1"/>
    <s v="US"/>
    <s v="USD"/>
    <n v="1427498172"/>
    <n v="1422317772"/>
    <b v="0"/>
    <n v="3"/>
    <b v="0"/>
    <s v="theater/spaces"/>
    <n v="1.8666666666666667"/>
    <n v="93.333333333333329"/>
    <s v="theater"/>
    <x v="38"/>
  </r>
  <r>
    <n v="0"/>
    <x v="1"/>
    <s v="US"/>
    <s v="USD"/>
    <n v="1462729317"/>
    <n v="1457548917"/>
    <b v="0"/>
    <n v="0"/>
    <b v="0"/>
    <s v="theater/spaces"/>
    <n v="0"/>
    <s v="No Backers"/>
    <s v="theater"/>
    <x v="38"/>
  </r>
  <r>
    <n v="0"/>
    <x v="1"/>
    <s v="GB"/>
    <s v="GBP"/>
    <n v="1465258325"/>
    <n v="1462666325"/>
    <b v="0"/>
    <n v="0"/>
    <b v="0"/>
    <s v="theater/spaces"/>
    <n v="0"/>
    <s v="No Backers"/>
    <s v="theater"/>
    <x v="38"/>
  </r>
  <r>
    <n v="0"/>
    <x v="1"/>
    <s v="US"/>
    <s v="USD"/>
    <n v="1410459023"/>
    <n v="1407867023"/>
    <b v="0"/>
    <n v="0"/>
    <b v="0"/>
    <s v="theater/spaces"/>
    <n v="0"/>
    <s v="No Backers"/>
    <s v="theater"/>
    <x v="38"/>
  </r>
  <r>
    <n v="5481"/>
    <x v="0"/>
    <s v="US"/>
    <s v="USD"/>
    <n v="1427342400"/>
    <n v="1424927159"/>
    <b v="0"/>
    <n v="108"/>
    <b v="1"/>
    <s v="theater/plays"/>
    <n v="109.62"/>
    <n v="50.75"/>
    <s v="theater"/>
    <x v="6"/>
  </r>
  <r>
    <n v="1218"/>
    <x v="0"/>
    <s v="US"/>
    <s v="USD"/>
    <n v="1425193140"/>
    <n v="1422769906"/>
    <b v="0"/>
    <n v="20"/>
    <b v="1"/>
    <s v="theater/plays"/>
    <n v="121.8"/>
    <n v="60.9"/>
    <s v="theater"/>
    <x v="6"/>
  </r>
  <r>
    <n v="10685"/>
    <x v="0"/>
    <s v="US"/>
    <s v="USD"/>
    <n v="1435835824"/>
    <n v="1433243824"/>
    <b v="0"/>
    <n v="98"/>
    <b v="1"/>
    <s v="theater/plays"/>
    <n v="106.85"/>
    <n v="109.03061224489795"/>
    <s v="theater"/>
    <x v="6"/>
  </r>
  <r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x v="6"/>
  </r>
  <r>
    <n v="1635"/>
    <x v="0"/>
    <s v="US"/>
    <s v="USD"/>
    <n v="1436290233"/>
    <n v="1433698233"/>
    <b v="0"/>
    <n v="39"/>
    <b v="1"/>
    <s v="theater/plays"/>
    <n v="109"/>
    <n v="41.92307692307692"/>
    <s v="theater"/>
    <x v="6"/>
  </r>
  <r>
    <n v="11363"/>
    <x v="0"/>
    <s v="US"/>
    <s v="USD"/>
    <n v="1442425412"/>
    <n v="1439833412"/>
    <b v="0"/>
    <n v="128"/>
    <b v="1"/>
    <s v="theater/plays"/>
    <n v="113.63"/>
    <n v="88.7734375"/>
    <s v="theater"/>
    <x v="6"/>
  </r>
  <r>
    <n v="5696"/>
    <x v="0"/>
    <s v="US"/>
    <s v="USD"/>
    <n v="1425872692"/>
    <n v="1423284292"/>
    <b v="0"/>
    <n v="71"/>
    <b v="1"/>
    <s v="theater/plays"/>
    <n v="113.92"/>
    <n v="80.225352112676063"/>
    <s v="theater"/>
    <x v="6"/>
  </r>
  <r>
    <n v="3710"/>
    <x v="0"/>
    <s v="US"/>
    <s v="USD"/>
    <n v="1471406340"/>
    <n v="1470227660"/>
    <b v="0"/>
    <n v="47"/>
    <b v="1"/>
    <s v="theater/plays"/>
    <n v="106"/>
    <n v="78.936170212765958"/>
    <s v="theater"/>
    <x v="6"/>
  </r>
  <r>
    <n v="1625"/>
    <x v="0"/>
    <s v="CA"/>
    <s v="CAD"/>
    <n v="1430693460"/>
    <n v="1428087153"/>
    <b v="0"/>
    <n v="17"/>
    <b v="1"/>
    <s v="theater/plays"/>
    <n v="162.5"/>
    <n v="95.588235294117652"/>
    <s v="theater"/>
    <x v="6"/>
  </r>
  <r>
    <n v="6360"/>
    <x v="0"/>
    <s v="US"/>
    <s v="USD"/>
    <n v="1405699451"/>
    <n v="1403107451"/>
    <b v="0"/>
    <n v="91"/>
    <b v="1"/>
    <s v="theater/plays"/>
    <n v="106"/>
    <n v="69.890109890109883"/>
    <s v="theater"/>
    <x v="6"/>
  </r>
  <r>
    <n v="3205"/>
    <x v="0"/>
    <s v="US"/>
    <s v="USD"/>
    <n v="1409500078"/>
    <n v="1406908078"/>
    <b v="0"/>
    <n v="43"/>
    <b v="1"/>
    <s v="theater/plays"/>
    <n v="100.15625"/>
    <n v="74.534883720930239"/>
    <s v="theater"/>
    <x v="6"/>
  </r>
  <r>
    <n v="2107"/>
    <x v="0"/>
    <s v="US"/>
    <s v="USD"/>
    <n v="1480899600"/>
    <n v="1479609520"/>
    <b v="0"/>
    <n v="17"/>
    <b v="1"/>
    <s v="theater/plays"/>
    <n v="105.35"/>
    <n v="123.94117647058823"/>
    <s v="theater"/>
    <x v="6"/>
  </r>
  <r>
    <n v="8740"/>
    <x v="0"/>
    <s v="US"/>
    <s v="USD"/>
    <n v="1451620800"/>
    <n v="1449171508"/>
    <b v="0"/>
    <n v="33"/>
    <b v="1"/>
    <s v="theater/plays"/>
    <n v="174.8"/>
    <n v="264.84848484848487"/>
    <s v="theater"/>
    <x v="6"/>
  </r>
  <r>
    <n v="5100"/>
    <x v="0"/>
    <s v="US"/>
    <s v="USD"/>
    <n v="1411695300"/>
    <n v="1409275671"/>
    <b v="0"/>
    <n v="87"/>
    <b v="1"/>
    <s v="theater/plays"/>
    <n v="102"/>
    <n v="58.620689655172413"/>
    <s v="theater"/>
    <x v="6"/>
  </r>
  <r>
    <n v="8010"/>
    <x v="0"/>
    <s v="US"/>
    <s v="USD"/>
    <n v="1417057200"/>
    <n v="1414599886"/>
    <b v="0"/>
    <n v="113"/>
    <b v="1"/>
    <s v="theater/plays"/>
    <n v="100.125"/>
    <n v="70.884955752212392"/>
    <s v="theater"/>
    <x v="6"/>
  </r>
  <r>
    <n v="120"/>
    <x v="0"/>
    <s v="GB"/>
    <s v="GBP"/>
    <n v="1457870400"/>
    <n v="1456421530"/>
    <b v="0"/>
    <n v="14"/>
    <b v="1"/>
    <s v="theater/plays"/>
    <n v="171.42857142857142"/>
    <n v="8.5714285714285712"/>
    <s v="theater"/>
    <x v="6"/>
  </r>
  <r>
    <n v="3407"/>
    <x v="0"/>
    <s v="US"/>
    <s v="USD"/>
    <n v="1427076840"/>
    <n v="1421960934"/>
    <b v="0"/>
    <n v="30"/>
    <b v="1"/>
    <s v="theater/plays"/>
    <n v="113.56666666666666"/>
    <n v="113.56666666666666"/>
    <s v="theater"/>
    <x v="6"/>
  </r>
  <r>
    <n v="971"/>
    <x v="0"/>
    <s v="US"/>
    <s v="USD"/>
    <n v="1413784740"/>
    <n v="1412954547"/>
    <b v="0"/>
    <n v="16"/>
    <b v="1"/>
    <s v="theater/plays"/>
    <n v="129.46666666666667"/>
    <n v="60.6875"/>
    <s v="theater"/>
    <x v="6"/>
  </r>
  <r>
    <n v="5070"/>
    <x v="0"/>
    <s v="US"/>
    <s v="USD"/>
    <n v="1420524000"/>
    <n v="1419104823"/>
    <b v="0"/>
    <n v="46"/>
    <b v="1"/>
    <s v="theater/plays"/>
    <n v="101.4"/>
    <n v="110.21739130434783"/>
    <s v="theater"/>
    <x v="6"/>
  </r>
  <r>
    <n v="3275"/>
    <x v="0"/>
    <s v="US"/>
    <s v="USD"/>
    <n v="1440381600"/>
    <n v="1438639130"/>
    <b v="0"/>
    <n v="24"/>
    <b v="1"/>
    <s v="theater/plays"/>
    <n v="109.16666666666667"/>
    <n v="136.45833333333334"/>
    <s v="theater"/>
    <x v="6"/>
  </r>
  <r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x v="38"/>
  </r>
  <r>
    <n v="5103"/>
    <x v="0"/>
    <s v="GB"/>
    <s v="GBP"/>
    <n v="1455208143"/>
    <n v="1452616143"/>
    <b v="1"/>
    <n v="59"/>
    <b v="1"/>
    <s v="theater/spaces"/>
    <n v="102.06"/>
    <n v="86.491525423728817"/>
    <s v="theater"/>
    <x v="38"/>
  </r>
  <r>
    <n v="169985.91"/>
    <x v="0"/>
    <s v="US"/>
    <s v="USD"/>
    <n v="1415722236"/>
    <n v="1410534636"/>
    <b v="1"/>
    <n v="1095"/>
    <b v="1"/>
    <s v="theater/spaces"/>
    <n v="146.53957758620689"/>
    <n v="155.23827397260274"/>
    <s v="theater"/>
    <x v="38"/>
  </r>
  <r>
    <n v="25088"/>
    <x v="0"/>
    <s v="US"/>
    <s v="USD"/>
    <n v="1472020881"/>
    <n v="1469428881"/>
    <b v="1"/>
    <n v="218"/>
    <b v="1"/>
    <s v="theater/spaces"/>
    <n v="100.352"/>
    <n v="115.08256880733946"/>
    <s v="theater"/>
    <x v="38"/>
  </r>
  <r>
    <n v="12165"/>
    <x v="0"/>
    <s v="NZ"/>
    <s v="NZD"/>
    <n v="1477886400"/>
    <n v="1476228128"/>
    <b v="0"/>
    <n v="111"/>
    <b v="1"/>
    <s v="theater/spaces"/>
    <n v="121.65"/>
    <n v="109.5945945945946"/>
    <s v="theater"/>
    <x v="38"/>
  </r>
  <r>
    <n v="2532"/>
    <x v="0"/>
    <s v="GB"/>
    <s v="GBP"/>
    <n v="1462100406"/>
    <n v="1456920006"/>
    <b v="0"/>
    <n v="56"/>
    <b v="1"/>
    <s v="theater/spaces"/>
    <n v="105.5"/>
    <n v="45.214285714285715"/>
    <s v="theater"/>
    <x v="38"/>
  </r>
  <r>
    <n v="27600.2"/>
    <x v="0"/>
    <s v="US"/>
    <s v="USD"/>
    <n v="1476316800"/>
    <n v="1473837751"/>
    <b v="0"/>
    <n v="265"/>
    <b v="1"/>
    <s v="theater/spaces"/>
    <n v="110.4008"/>
    <n v="104.15169811320754"/>
    <s v="theater"/>
    <x v="38"/>
  </r>
  <r>
    <n v="1000"/>
    <x v="0"/>
    <s v="GB"/>
    <s v="GBP"/>
    <n v="1466412081"/>
    <n v="1463820081"/>
    <b v="0"/>
    <n v="28"/>
    <b v="1"/>
    <s v="theater/spaces"/>
    <n v="100"/>
    <n v="35.714285714285715"/>
    <s v="theater"/>
    <x v="38"/>
  </r>
  <r>
    <n v="35307"/>
    <x v="0"/>
    <s v="US"/>
    <s v="USD"/>
    <n v="1450673940"/>
    <n v="1448756962"/>
    <b v="0"/>
    <n v="364"/>
    <b v="1"/>
    <s v="theater/spaces"/>
    <n v="176.535"/>
    <n v="96.997252747252745"/>
    <s v="theater"/>
    <x v="38"/>
  </r>
  <r>
    <n v="10000"/>
    <x v="0"/>
    <s v="US"/>
    <s v="USD"/>
    <n v="1452174420"/>
    <n v="1449150420"/>
    <b v="0"/>
    <n v="27"/>
    <b v="1"/>
    <s v="theater/spaces"/>
    <n v="100"/>
    <n v="370.37037037037038"/>
    <s v="theater"/>
    <x v="38"/>
  </r>
  <r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x v="38"/>
  </r>
  <r>
    <n v="3135"/>
    <x v="0"/>
    <s v="US"/>
    <s v="USD"/>
    <n v="1476037510"/>
    <n v="1473445510"/>
    <b v="0"/>
    <n v="64"/>
    <b v="1"/>
    <s v="theater/spaces"/>
    <n v="104.5"/>
    <n v="48.984375"/>
    <s v="theater"/>
    <x v="38"/>
  </r>
  <r>
    <n v="1003"/>
    <x v="0"/>
    <s v="US"/>
    <s v="USD"/>
    <n v="1455998867"/>
    <n v="1453406867"/>
    <b v="0"/>
    <n v="22"/>
    <b v="1"/>
    <s v="theater/spaces"/>
    <n v="100.3"/>
    <n v="45.590909090909093"/>
    <s v="theater"/>
    <x v="38"/>
  </r>
  <r>
    <n v="1373.24"/>
    <x v="0"/>
    <s v="GB"/>
    <s v="GBP"/>
    <n v="1412335772"/>
    <n v="1409743772"/>
    <b v="0"/>
    <n v="59"/>
    <b v="1"/>
    <s v="theater/spaces"/>
    <n v="457.74666666666667"/>
    <n v="23.275254237288134"/>
    <s v="theater"/>
    <x v="38"/>
  </r>
  <r>
    <n v="15744"/>
    <x v="0"/>
    <s v="US"/>
    <s v="USD"/>
    <n v="1484841471"/>
    <n v="1482249471"/>
    <b v="0"/>
    <n v="249"/>
    <b v="1"/>
    <s v="theater/spaces"/>
    <n v="104.96"/>
    <n v="63.2289156626506"/>
    <s v="theater"/>
    <x v="38"/>
  </r>
  <r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x v="38"/>
  </r>
  <r>
    <n v="10373"/>
    <x v="0"/>
    <s v="US"/>
    <s v="USD"/>
    <n v="1488171540"/>
    <n v="1486661793"/>
    <b v="0"/>
    <n v="115"/>
    <b v="1"/>
    <s v="theater/spaces"/>
    <n v="103.73"/>
    <n v="90.2"/>
    <s v="theater"/>
    <x v="38"/>
  </r>
  <r>
    <n v="51514.5"/>
    <x v="0"/>
    <s v="US"/>
    <s v="USD"/>
    <n v="1402892700"/>
    <n v="1400474329"/>
    <b v="0"/>
    <n v="433"/>
    <b v="1"/>
    <s v="theater/spaces"/>
    <n v="103.029"/>
    <n v="118.97113163972287"/>
    <s v="theater"/>
    <x v="38"/>
  </r>
  <r>
    <n v="1605"/>
    <x v="0"/>
    <s v="US"/>
    <s v="USD"/>
    <n v="1488333600"/>
    <n v="1487094360"/>
    <b v="0"/>
    <n v="20"/>
    <b v="1"/>
    <s v="theater/spaces"/>
    <n v="118.88888888888889"/>
    <n v="80.25"/>
    <s v="theater"/>
    <x v="38"/>
  </r>
  <r>
    <n v="500"/>
    <x v="0"/>
    <s v="US"/>
    <s v="USD"/>
    <n v="1485885600"/>
    <n v="1484682670"/>
    <b v="0"/>
    <n v="8"/>
    <b v="1"/>
    <s v="theater/spaces"/>
    <n v="100"/>
    <n v="62.5"/>
    <s v="theater"/>
    <x v="38"/>
  </r>
  <r>
    <n v="22991.01"/>
    <x v="0"/>
    <s v="US"/>
    <s v="USD"/>
    <n v="1468445382"/>
    <n v="1465853382"/>
    <b v="0"/>
    <n v="175"/>
    <b v="1"/>
    <s v="theater/spaces"/>
    <n v="318.699889104519"/>
    <n v="131.37719999999999"/>
    <s v="theater"/>
    <x v="38"/>
  </r>
  <r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x v="38"/>
  </r>
  <r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x v="38"/>
  </r>
  <r>
    <n v="45126"/>
    <x v="0"/>
    <s v="US"/>
    <s v="USD"/>
    <n v="1416089324"/>
    <n v="1413493724"/>
    <b v="0"/>
    <n v="277"/>
    <b v="1"/>
    <s v="theater/spaces"/>
    <n v="112.815"/>
    <n v="162.90974729241879"/>
    <s v="theater"/>
    <x v="38"/>
  </r>
  <r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x v="38"/>
  </r>
  <r>
    <n v="8620"/>
    <x v="0"/>
    <s v="CA"/>
    <s v="CAD"/>
    <n v="1418580591"/>
    <n v="1415988591"/>
    <b v="0"/>
    <n v="97"/>
    <b v="1"/>
    <s v="theater/spaces"/>
    <n v="107.75"/>
    <n v="88.865979381443296"/>
    <s v="theater"/>
    <x v="38"/>
  </r>
  <r>
    <n v="1080"/>
    <x v="0"/>
    <s v="US"/>
    <s v="USD"/>
    <n v="1429938683"/>
    <n v="1428124283"/>
    <b v="0"/>
    <n v="20"/>
    <b v="1"/>
    <s v="theater/spaces"/>
    <n v="180"/>
    <n v="54"/>
    <s v="theater"/>
    <x v="38"/>
  </r>
  <r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x v="38"/>
  </r>
  <r>
    <n v="29939"/>
    <x v="0"/>
    <s v="US"/>
    <s v="USD"/>
    <n v="1417012840"/>
    <n v="1414417240"/>
    <b v="0"/>
    <n v="128"/>
    <b v="1"/>
    <s v="theater/spaces"/>
    <n v="119.756"/>
    <n v="233.8984375"/>
    <s v="theater"/>
    <x v="38"/>
  </r>
  <r>
    <n v="2370"/>
    <x v="0"/>
    <s v="US"/>
    <s v="USD"/>
    <n v="1424548719"/>
    <n v="1419364719"/>
    <b v="0"/>
    <n v="15"/>
    <b v="1"/>
    <s v="theater/spaces"/>
    <n v="158"/>
    <n v="158"/>
    <s v="theater"/>
    <x v="38"/>
  </r>
  <r>
    <n v="371"/>
    <x v="0"/>
    <s v="ES"/>
    <s v="EUR"/>
    <n v="1450911540"/>
    <n v="1448536516"/>
    <b v="0"/>
    <n v="25"/>
    <b v="1"/>
    <s v="theater/spaces"/>
    <n v="123.66666666666667"/>
    <n v="14.84"/>
    <s v="theater"/>
    <x v="38"/>
  </r>
  <r>
    <n v="4685"/>
    <x v="0"/>
    <s v="US"/>
    <s v="USD"/>
    <n v="1423587130"/>
    <n v="1421772730"/>
    <b v="0"/>
    <n v="55"/>
    <b v="1"/>
    <s v="theater/spaces"/>
    <n v="117.125"/>
    <n v="85.181818181818187"/>
    <s v="theater"/>
    <x v="38"/>
  </r>
  <r>
    <n v="15696"/>
    <x v="0"/>
    <s v="US"/>
    <s v="USD"/>
    <n v="1434917049"/>
    <n v="1432325049"/>
    <b v="0"/>
    <n v="107"/>
    <b v="1"/>
    <s v="theater/spaces"/>
    <n v="156.96"/>
    <n v="146.69158878504672"/>
    <s v="theater"/>
    <x v="38"/>
  </r>
  <r>
    <n v="28276"/>
    <x v="0"/>
    <s v="US"/>
    <s v="USD"/>
    <n v="1415163600"/>
    <n v="1412737080"/>
    <b v="0"/>
    <n v="557"/>
    <b v="1"/>
    <s v="theater/spaces"/>
    <n v="113.104"/>
    <n v="50.764811490125673"/>
    <s v="theater"/>
    <x v="38"/>
  </r>
  <r>
    <n v="3508"/>
    <x v="0"/>
    <s v="US"/>
    <s v="USD"/>
    <n v="1402459200"/>
    <n v="1401125238"/>
    <b v="0"/>
    <n v="40"/>
    <b v="1"/>
    <s v="theater/spaces"/>
    <n v="103.17647058823529"/>
    <n v="87.7"/>
    <s v="theater"/>
    <x v="38"/>
  </r>
  <r>
    <n v="8722"/>
    <x v="0"/>
    <s v="US"/>
    <s v="USD"/>
    <n v="1405688952"/>
    <n v="1400504952"/>
    <b v="0"/>
    <n v="36"/>
    <b v="1"/>
    <s v="theater/spaces"/>
    <n v="102.61176470588235"/>
    <n v="242.27777777777777"/>
    <s v="theater"/>
    <x v="38"/>
  </r>
  <r>
    <n v="23285"/>
    <x v="0"/>
    <s v="US"/>
    <s v="USD"/>
    <n v="1408566243"/>
    <n v="1405974243"/>
    <b v="0"/>
    <n v="159"/>
    <b v="1"/>
    <s v="theater/spaces"/>
    <n v="105.84090909090909"/>
    <n v="146.44654088050314"/>
    <s v="theater"/>
    <x v="38"/>
  </r>
  <r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x v="38"/>
  </r>
  <r>
    <n v="18185"/>
    <x v="0"/>
    <s v="US"/>
    <s v="USD"/>
    <n v="1401159600"/>
    <n v="1398801620"/>
    <b v="0"/>
    <n v="226"/>
    <b v="1"/>
    <s v="theater/spaces"/>
    <n v="121.23333333333333"/>
    <n v="80.464601769911511"/>
    <s v="theater"/>
    <x v="38"/>
  </r>
  <r>
    <n v="7040"/>
    <x v="0"/>
    <s v="US"/>
    <s v="USD"/>
    <n v="1439583533"/>
    <n v="1434399533"/>
    <b v="0"/>
    <n v="30"/>
    <b v="1"/>
    <s v="theater/spaces"/>
    <n v="100.57142857142857"/>
    <n v="234.66666666666666"/>
    <s v="theater"/>
    <x v="38"/>
  </r>
  <r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x v="38"/>
  </r>
  <r>
    <n v="10088"/>
    <x v="0"/>
    <s v="US"/>
    <s v="USD"/>
    <n v="1472338409"/>
    <n v="1468450409"/>
    <b v="0"/>
    <n v="62"/>
    <b v="1"/>
    <s v="theater/spaces"/>
    <n v="100.88"/>
    <n v="162.70967741935485"/>
    <s v="theater"/>
    <x v="38"/>
  </r>
  <r>
    <n v="721"/>
    <x v="0"/>
    <s v="GB"/>
    <s v="GBP"/>
    <n v="1434039186"/>
    <n v="1430151186"/>
    <b v="0"/>
    <n v="6"/>
    <b v="1"/>
    <s v="theater/spaces"/>
    <n v="103"/>
    <n v="120.16666666666667"/>
    <s v="theater"/>
    <x v="38"/>
  </r>
  <r>
    <n v="12321"/>
    <x v="0"/>
    <s v="US"/>
    <s v="USD"/>
    <n v="1349567475"/>
    <n v="1346975475"/>
    <b v="0"/>
    <n v="182"/>
    <b v="1"/>
    <s v="theater/spaces"/>
    <n v="246.42"/>
    <n v="67.697802197802204"/>
    <s v="theater"/>
    <x v="38"/>
  </r>
  <r>
    <n v="7555"/>
    <x v="0"/>
    <s v="GB"/>
    <s v="GBP"/>
    <n v="1401465600"/>
    <n v="1399032813"/>
    <b v="0"/>
    <n v="145"/>
    <b v="1"/>
    <s v="theater/spaces"/>
    <n v="302.2"/>
    <n v="52.103448275862071"/>
    <s v="theater"/>
    <x v="38"/>
  </r>
  <r>
    <n v="1290"/>
    <x v="0"/>
    <s v="GB"/>
    <s v="GBP"/>
    <n v="1488538892"/>
    <n v="1487329292"/>
    <b v="0"/>
    <n v="25"/>
    <b v="1"/>
    <s v="theater/spaces"/>
    <n v="143.33333333333334"/>
    <n v="51.6"/>
    <s v="theater"/>
    <x v="38"/>
  </r>
  <r>
    <n v="52576"/>
    <x v="0"/>
    <s v="US"/>
    <s v="USD"/>
    <n v="1426866851"/>
    <n v="1424278451"/>
    <b v="0"/>
    <n v="320"/>
    <b v="1"/>
    <s v="theater/spaces"/>
    <n v="131.44"/>
    <n v="164.3"/>
    <s v="theater"/>
    <x v="38"/>
  </r>
  <r>
    <n v="8401"/>
    <x v="0"/>
    <s v="US"/>
    <s v="USD"/>
    <n v="1471242025"/>
    <n v="1468650025"/>
    <b v="0"/>
    <n v="99"/>
    <b v="1"/>
    <s v="theater/spaces"/>
    <n v="168.02"/>
    <n v="84.858585858585855"/>
    <s v="theater"/>
    <x v="38"/>
  </r>
  <r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x v="38"/>
  </r>
  <r>
    <n v="1867"/>
    <x v="0"/>
    <s v="US"/>
    <s v="USD"/>
    <n v="1442426171"/>
    <n v="1439834171"/>
    <b v="0"/>
    <n v="41"/>
    <b v="1"/>
    <s v="theater/spaces"/>
    <n v="106.68571428571428"/>
    <n v="45.536585365853661"/>
    <s v="theater"/>
    <x v="38"/>
  </r>
  <r>
    <n v="1500"/>
    <x v="0"/>
    <s v="US"/>
    <s v="USD"/>
    <n v="1476479447"/>
    <n v="1471295447"/>
    <b v="0"/>
    <n v="29"/>
    <b v="1"/>
    <s v="theater/spaces"/>
    <n v="100"/>
    <n v="51.724137931034484"/>
    <s v="theater"/>
    <x v="38"/>
  </r>
  <r>
    <n v="1272"/>
    <x v="0"/>
    <s v="US"/>
    <s v="USD"/>
    <n v="1441933459"/>
    <n v="1439341459"/>
    <b v="0"/>
    <n v="25"/>
    <b v="1"/>
    <s v="theater/spaces"/>
    <n v="127.2"/>
    <n v="50.88"/>
    <s v="theater"/>
    <x v="38"/>
  </r>
  <r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x v="38"/>
  </r>
  <r>
    <n v="112536"/>
    <x v="0"/>
    <s v="US"/>
    <s v="USD"/>
    <n v="1477972740"/>
    <n v="1475326255"/>
    <b v="0"/>
    <n v="1260"/>
    <b v="1"/>
    <s v="theater/spaces"/>
    <n v="112.536"/>
    <n v="89.314285714285717"/>
    <s v="theater"/>
    <x v="38"/>
  </r>
  <r>
    <n v="27196.71"/>
    <x v="0"/>
    <s v="US"/>
    <s v="USD"/>
    <n v="1367674009"/>
    <n v="1365082009"/>
    <b v="0"/>
    <n v="307"/>
    <b v="1"/>
    <s v="theater/spaces"/>
    <n v="108.78684"/>
    <n v="88.588631921824103"/>
    <s v="theater"/>
    <x v="38"/>
  </r>
  <r>
    <n v="31683"/>
    <x v="0"/>
    <s v="US"/>
    <s v="USD"/>
    <n v="1376654340"/>
    <n v="1373568644"/>
    <b v="0"/>
    <n v="329"/>
    <b v="1"/>
    <s v="theater/spaces"/>
    <n v="126.732"/>
    <n v="96.300911854103347"/>
    <s v="theater"/>
    <x v="38"/>
  </r>
  <r>
    <n v="1066"/>
    <x v="0"/>
    <s v="US"/>
    <s v="USD"/>
    <n v="1285995540"/>
    <n v="1279574773"/>
    <b v="0"/>
    <n v="32"/>
    <b v="1"/>
    <s v="theater/spaces"/>
    <n v="213.2"/>
    <n v="33.3125"/>
    <s v="theater"/>
    <x v="38"/>
  </r>
  <r>
    <n v="1005"/>
    <x v="0"/>
    <s v="US"/>
    <s v="USD"/>
    <n v="1457071397"/>
    <n v="1451887397"/>
    <b v="0"/>
    <n v="27"/>
    <b v="1"/>
    <s v="theater/spaces"/>
    <n v="100.5"/>
    <n v="37.222222222222221"/>
    <s v="theater"/>
    <x v="38"/>
  </r>
  <r>
    <n v="21742.78"/>
    <x v="0"/>
    <s v="US"/>
    <s v="USD"/>
    <n v="1388303940"/>
    <n v="1386011038"/>
    <b v="0"/>
    <n v="236"/>
    <b v="1"/>
    <s v="theater/spaces"/>
    <n v="108.7139"/>
    <n v="92.130423728813554"/>
    <s v="theater"/>
    <x v="38"/>
  </r>
  <r>
    <n v="3225"/>
    <x v="0"/>
    <s v="US"/>
    <s v="USD"/>
    <n v="1435359600"/>
    <n v="1434999621"/>
    <b v="0"/>
    <n v="42"/>
    <b v="1"/>
    <s v="theater/spaces"/>
    <n v="107.5"/>
    <n v="76.785714285714292"/>
    <s v="theater"/>
    <x v="38"/>
  </r>
  <r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x v="38"/>
  </r>
  <r>
    <n v="1920"/>
    <x v="0"/>
    <s v="GB"/>
    <s v="GBP"/>
    <n v="1444149047"/>
    <n v="1441557047"/>
    <b v="0"/>
    <n v="37"/>
    <b v="1"/>
    <s v="theater/spaces"/>
    <n v="128"/>
    <n v="51.891891891891895"/>
    <s v="theater"/>
    <x v="38"/>
  </r>
  <r>
    <n v="16501"/>
    <x v="0"/>
    <s v="CA"/>
    <s v="CAD"/>
    <n v="1429152600"/>
    <n v="1426815699"/>
    <b v="0"/>
    <n v="128"/>
    <b v="1"/>
    <s v="theater/spaces"/>
    <n v="110.00666666666666"/>
    <n v="128.9140625"/>
    <s v="theater"/>
    <x v="38"/>
  </r>
  <r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x v="38"/>
  </r>
  <r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x v="38"/>
  </r>
  <r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x v="38"/>
  </r>
  <r>
    <n v="745"/>
    <x v="0"/>
    <s v="US"/>
    <s v="USD"/>
    <n v="1461762960"/>
    <n v="1457999054"/>
    <b v="0"/>
    <n v="20"/>
    <b v="1"/>
    <s v="theater/spaces"/>
    <n v="149"/>
    <n v="37.25"/>
    <s v="theater"/>
    <x v="38"/>
  </r>
  <r>
    <n v="8320"/>
    <x v="0"/>
    <s v="US"/>
    <s v="USD"/>
    <n v="1420060920"/>
    <n v="1417556262"/>
    <b v="0"/>
    <n v="47"/>
    <b v="1"/>
    <s v="theater/spaces"/>
    <n v="166.4"/>
    <n v="177.02127659574469"/>
    <s v="theater"/>
    <x v="38"/>
  </r>
  <r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x v="38"/>
  </r>
  <r>
    <n v="636"/>
    <x v="0"/>
    <s v="US"/>
    <s v="USD"/>
    <n v="1462420960"/>
    <n v="1459828960"/>
    <b v="0"/>
    <n v="9"/>
    <b v="1"/>
    <s v="theater/spaces"/>
    <n v="106"/>
    <n v="70.666666666666671"/>
    <s v="theater"/>
    <x v="38"/>
  </r>
  <r>
    <n v="827"/>
    <x v="2"/>
    <s v="GB"/>
    <s v="GBP"/>
    <n v="1486547945"/>
    <n v="1483955945"/>
    <b v="1"/>
    <n v="35"/>
    <b v="0"/>
    <s v="theater/spaces"/>
    <n v="23.62857142857143"/>
    <n v="23.62857142857143"/>
    <s v="theater"/>
    <x v="38"/>
  </r>
  <r>
    <n v="75"/>
    <x v="2"/>
    <s v="US"/>
    <s v="USD"/>
    <n v="1432828740"/>
    <n v="1430237094"/>
    <b v="0"/>
    <n v="2"/>
    <b v="0"/>
    <s v="theater/spaces"/>
    <n v="0.15"/>
    <n v="37.5"/>
    <s v="theater"/>
    <x v="38"/>
  </r>
  <r>
    <n v="40"/>
    <x v="2"/>
    <s v="US"/>
    <s v="USD"/>
    <n v="1412222340"/>
    <n v="1407781013"/>
    <b v="0"/>
    <n v="3"/>
    <b v="0"/>
    <s v="theater/spaces"/>
    <n v="0.4"/>
    <n v="13.333333333333334"/>
    <s v="theater"/>
    <x v="38"/>
  </r>
  <r>
    <n v="0"/>
    <x v="2"/>
    <s v="US"/>
    <s v="USD"/>
    <n v="1425258240"/>
    <n v="1422043154"/>
    <b v="0"/>
    <n v="0"/>
    <b v="0"/>
    <s v="theater/spaces"/>
    <n v="0"/>
    <s v="No Backers"/>
    <s v="theater"/>
    <x v="38"/>
  </r>
  <r>
    <n v="1"/>
    <x v="2"/>
    <s v="US"/>
    <s v="USD"/>
    <n v="1420844390"/>
    <n v="1415660390"/>
    <b v="0"/>
    <n v="1"/>
    <b v="0"/>
    <s v="theater/spaces"/>
    <n v="5.0000000000000001E-3"/>
    <n v="1"/>
    <s v="theater"/>
    <x v="38"/>
  </r>
  <r>
    <n v="0"/>
    <x v="2"/>
    <s v="US"/>
    <s v="USD"/>
    <n v="1412003784"/>
    <n v="1406819784"/>
    <b v="0"/>
    <n v="0"/>
    <b v="0"/>
    <s v="theater/spaces"/>
    <n v="0"/>
    <s v="No Backers"/>
    <s v="theater"/>
    <x v="38"/>
  </r>
  <r>
    <n v="0"/>
    <x v="2"/>
    <s v="GB"/>
    <s v="GBP"/>
    <n v="1459694211"/>
    <n v="1457105811"/>
    <b v="0"/>
    <n v="0"/>
    <b v="0"/>
    <s v="theater/spaces"/>
    <n v="0"/>
    <s v="No Backers"/>
    <s v="theater"/>
    <x v="38"/>
  </r>
  <r>
    <n v="3"/>
    <x v="2"/>
    <s v="IT"/>
    <s v="EUR"/>
    <n v="1463734740"/>
    <n v="1459414740"/>
    <b v="0"/>
    <n v="3"/>
    <b v="0"/>
    <s v="theater/spaces"/>
    <n v="1.6666666666666666E-2"/>
    <n v="1"/>
    <s v="theater"/>
    <x v="38"/>
  </r>
  <r>
    <n v="451"/>
    <x v="2"/>
    <s v="US"/>
    <s v="USD"/>
    <n v="1407536846"/>
    <n v="1404944846"/>
    <b v="0"/>
    <n v="11"/>
    <b v="0"/>
    <s v="theater/spaces"/>
    <n v="3.0066666666666668"/>
    <n v="41"/>
    <s v="theater"/>
    <x v="38"/>
  </r>
  <r>
    <n v="335"/>
    <x v="2"/>
    <s v="US"/>
    <s v="USD"/>
    <n v="1443422134"/>
    <n v="1440830134"/>
    <b v="0"/>
    <n v="6"/>
    <b v="0"/>
    <s v="theater/spaces"/>
    <n v="0.15227272727272728"/>
    <n v="55.833333333333336"/>
    <s v="theater"/>
    <x v="38"/>
  </r>
  <r>
    <n v="0"/>
    <x v="2"/>
    <s v="US"/>
    <s v="USD"/>
    <n v="1407955748"/>
    <n v="1405363748"/>
    <b v="0"/>
    <n v="0"/>
    <b v="0"/>
    <s v="theater/spaces"/>
    <n v="0"/>
    <s v="No Backers"/>
    <s v="theater"/>
    <x v="38"/>
  </r>
  <r>
    <n v="6684"/>
    <x v="2"/>
    <s v="US"/>
    <s v="USD"/>
    <n v="1443636000"/>
    <n v="1441111892"/>
    <b v="0"/>
    <n v="67"/>
    <b v="0"/>
    <s v="theater/spaces"/>
    <n v="66.84"/>
    <n v="99.761194029850742"/>
    <s v="theater"/>
    <x v="38"/>
  </r>
  <r>
    <n v="587"/>
    <x v="2"/>
    <s v="US"/>
    <s v="USD"/>
    <n v="1477174138"/>
    <n v="1474150138"/>
    <b v="0"/>
    <n v="23"/>
    <b v="0"/>
    <s v="theater/spaces"/>
    <n v="19.566666666666666"/>
    <n v="25.521739130434781"/>
    <s v="theater"/>
    <x v="38"/>
  </r>
  <r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x v="38"/>
  </r>
  <r>
    <n v="10"/>
    <x v="2"/>
    <s v="US"/>
    <s v="USD"/>
    <n v="1406683172"/>
    <n v="1404523172"/>
    <b v="0"/>
    <n v="2"/>
    <b v="0"/>
    <s v="theater/spaces"/>
    <n v="0.04"/>
    <n v="5"/>
    <s v="theater"/>
    <x v="38"/>
  </r>
  <r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x v="38"/>
  </r>
  <r>
    <n v="200"/>
    <x v="2"/>
    <s v="NZ"/>
    <s v="NZD"/>
    <n v="1441837879"/>
    <n v="1439245879"/>
    <b v="0"/>
    <n v="1"/>
    <b v="0"/>
    <s v="theater/spaces"/>
    <n v="2.5"/>
    <n v="200"/>
    <s v="theater"/>
    <x v="38"/>
  </r>
  <r>
    <n v="175"/>
    <x v="2"/>
    <s v="US"/>
    <s v="USD"/>
    <n v="1445013352"/>
    <n v="1442421352"/>
    <b v="0"/>
    <n v="2"/>
    <b v="0"/>
    <s v="theater/spaces"/>
    <n v="7.0000000000000007E-2"/>
    <n v="87.5"/>
    <s v="theater"/>
    <x v="38"/>
  </r>
  <r>
    <n v="141"/>
    <x v="2"/>
    <s v="US"/>
    <s v="USD"/>
    <n v="1418587234"/>
    <n v="1415995234"/>
    <b v="0"/>
    <n v="7"/>
    <b v="0"/>
    <s v="theater/spaces"/>
    <n v="14.1"/>
    <n v="20.142857142857142"/>
    <s v="theater"/>
    <x v="38"/>
  </r>
  <r>
    <n v="334"/>
    <x v="2"/>
    <s v="GB"/>
    <s v="GBP"/>
    <n v="1481132169"/>
    <n v="1479317769"/>
    <b v="0"/>
    <n v="16"/>
    <b v="0"/>
    <s v="theater/spaces"/>
    <n v="3.34"/>
    <n v="20.875"/>
    <s v="theater"/>
    <x v="38"/>
  </r>
  <r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x v="38"/>
  </r>
  <r>
    <n v="2"/>
    <x v="2"/>
    <s v="US"/>
    <s v="USD"/>
    <n v="1477791960"/>
    <n v="1476549262"/>
    <b v="0"/>
    <n v="2"/>
    <b v="0"/>
    <s v="theater/spaces"/>
    <n v="1.6666666666666666E-2"/>
    <n v="1"/>
    <s v="theater"/>
    <x v="38"/>
  </r>
  <r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x v="38"/>
  </r>
  <r>
    <n v="22"/>
    <x v="2"/>
    <s v="FR"/>
    <s v="EUR"/>
    <n v="1457617359"/>
    <n v="1455025359"/>
    <b v="0"/>
    <n v="3"/>
    <b v="0"/>
    <s v="theater/spaces"/>
    <n v="8.7999999999999995E-2"/>
    <n v="7.333333333333333"/>
    <s v="theater"/>
    <x v="38"/>
  </r>
  <r>
    <n v="1296"/>
    <x v="2"/>
    <s v="US"/>
    <s v="USD"/>
    <n v="1471573640"/>
    <n v="1467253640"/>
    <b v="0"/>
    <n v="20"/>
    <b v="0"/>
    <s v="theater/spaces"/>
    <n v="8.64"/>
    <n v="64.8"/>
    <s v="theater"/>
    <x v="38"/>
  </r>
  <r>
    <n v="1506"/>
    <x v="2"/>
    <s v="US"/>
    <s v="USD"/>
    <n v="1444405123"/>
    <n v="1439221123"/>
    <b v="0"/>
    <n v="50"/>
    <b v="0"/>
    <s v="theater/spaces"/>
    <n v="15.06"/>
    <n v="30.12"/>
    <s v="theater"/>
    <x v="38"/>
  </r>
  <r>
    <n v="105"/>
    <x v="2"/>
    <s v="CA"/>
    <s v="CAD"/>
    <n v="1488495478"/>
    <n v="1485903478"/>
    <b v="0"/>
    <n v="2"/>
    <b v="0"/>
    <s v="theater/spaces"/>
    <n v="0.47727272727272729"/>
    <n v="52.5"/>
    <s v="theater"/>
    <x v="38"/>
  </r>
  <r>
    <n v="71"/>
    <x v="2"/>
    <s v="US"/>
    <s v="USD"/>
    <n v="1424920795"/>
    <n v="1422328795"/>
    <b v="0"/>
    <n v="3"/>
    <b v="0"/>
    <s v="theater/spaces"/>
    <n v="0.11833333333333333"/>
    <n v="23.666666666666668"/>
    <s v="theater"/>
    <x v="38"/>
  </r>
  <r>
    <n v="11226"/>
    <x v="2"/>
    <s v="US"/>
    <s v="USD"/>
    <n v="1427040435"/>
    <n v="1424452035"/>
    <b v="0"/>
    <n v="27"/>
    <b v="0"/>
    <s v="theater/spaces"/>
    <n v="0.84173998587352461"/>
    <n v="415.77777777777777"/>
    <s v="theater"/>
    <x v="38"/>
  </r>
  <r>
    <n v="376"/>
    <x v="2"/>
    <s v="US"/>
    <s v="USD"/>
    <n v="1419644444"/>
    <n v="1414456844"/>
    <b v="0"/>
    <n v="7"/>
    <b v="0"/>
    <s v="theater/spaces"/>
    <n v="1.8800000000000001E-2"/>
    <n v="53.714285714285715"/>
    <s v="theater"/>
    <x v="38"/>
  </r>
  <r>
    <n v="2103"/>
    <x v="2"/>
    <s v="US"/>
    <s v="USD"/>
    <n v="1442722891"/>
    <n v="1440130891"/>
    <b v="0"/>
    <n v="5"/>
    <b v="0"/>
    <s v="theater/spaces"/>
    <n v="0.21029999999999999"/>
    <n v="420.6"/>
    <s v="theater"/>
    <x v="38"/>
  </r>
  <r>
    <n v="0"/>
    <x v="2"/>
    <s v="US"/>
    <s v="USD"/>
    <n v="1447628946"/>
    <n v="1445033346"/>
    <b v="0"/>
    <n v="0"/>
    <b v="0"/>
    <s v="theater/spaces"/>
    <n v="0"/>
    <s v="No Backers"/>
    <s v="theater"/>
    <x v="38"/>
  </r>
  <r>
    <n v="56"/>
    <x v="2"/>
    <s v="US"/>
    <s v="USD"/>
    <n v="1409547600"/>
    <n v="1406986278"/>
    <b v="0"/>
    <n v="3"/>
    <b v="0"/>
    <s v="theater/spaces"/>
    <n v="0.28000000000000003"/>
    <n v="18.666666666666668"/>
    <s v="theater"/>
    <x v="38"/>
  </r>
  <r>
    <n v="470"/>
    <x v="2"/>
    <s v="US"/>
    <s v="USD"/>
    <n v="1430851680"/>
    <n v="1428340931"/>
    <b v="0"/>
    <n v="6"/>
    <b v="0"/>
    <s v="theater/spaces"/>
    <n v="11.57920670115792"/>
    <n v="78.333333333333329"/>
    <s v="theater"/>
    <x v="38"/>
  </r>
  <r>
    <n v="610"/>
    <x v="2"/>
    <s v="US"/>
    <s v="USD"/>
    <n v="1443561159"/>
    <n v="1440969159"/>
    <b v="0"/>
    <n v="9"/>
    <b v="0"/>
    <s v="theater/spaces"/>
    <n v="2.44"/>
    <n v="67.777777777777771"/>
    <s v="theater"/>
    <x v="38"/>
  </r>
  <r>
    <n v="50"/>
    <x v="2"/>
    <s v="IT"/>
    <s v="EUR"/>
    <n v="1439827559"/>
    <n v="1434643559"/>
    <b v="0"/>
    <n v="3"/>
    <b v="0"/>
    <s v="theater/spaces"/>
    <n v="0.25"/>
    <n v="16.666666666666668"/>
    <s v="theater"/>
    <x v="38"/>
  </r>
  <r>
    <n v="125"/>
    <x v="2"/>
    <s v="US"/>
    <s v="USD"/>
    <n v="1482294990"/>
    <n v="1477107390"/>
    <b v="0"/>
    <n v="2"/>
    <b v="0"/>
    <s v="theater/spaces"/>
    <n v="0.625"/>
    <n v="62.5"/>
    <s v="theater"/>
    <x v="38"/>
  </r>
  <r>
    <n v="126"/>
    <x v="2"/>
    <s v="US"/>
    <s v="USD"/>
    <n v="1420724460"/>
    <n v="1418046247"/>
    <b v="0"/>
    <n v="3"/>
    <b v="0"/>
    <s v="theater/spaces"/>
    <n v="0.19384615384615383"/>
    <n v="42"/>
    <s v="theater"/>
    <x v="38"/>
  </r>
  <r>
    <n v="5854"/>
    <x v="2"/>
    <s v="US"/>
    <s v="USD"/>
    <n v="1468029540"/>
    <n v="1465304483"/>
    <b v="0"/>
    <n v="45"/>
    <b v="0"/>
    <s v="theater/spaces"/>
    <n v="23.416"/>
    <n v="130.0888888888889"/>
    <s v="theater"/>
    <x v="38"/>
  </r>
  <r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x v="38"/>
  </r>
  <r>
    <n v="796"/>
    <x v="2"/>
    <s v="US"/>
    <s v="USD"/>
    <n v="1471214743"/>
    <n v="1468622743"/>
    <b v="0"/>
    <n v="9"/>
    <b v="0"/>
    <s v="theater/spaces"/>
    <n v="15.92"/>
    <n v="88.444444444444443"/>
    <s v="theater"/>
    <x v="38"/>
  </r>
  <r>
    <n v="1183.19"/>
    <x v="2"/>
    <s v="US"/>
    <s v="USD"/>
    <n v="1444946400"/>
    <n v="1441723912"/>
    <b v="0"/>
    <n v="21"/>
    <b v="0"/>
    <s v="theater/spaces"/>
    <n v="1.18319"/>
    <n v="56.342380952380957"/>
    <s v="theater"/>
    <x v="38"/>
  </r>
  <r>
    <n v="910"/>
    <x v="2"/>
    <s v="CA"/>
    <s v="CAD"/>
    <n v="1401595140"/>
    <n v="1398980941"/>
    <b v="0"/>
    <n v="17"/>
    <b v="0"/>
    <s v="theater/spaces"/>
    <n v="22.75"/>
    <n v="53.529411764705884"/>
    <s v="theater"/>
    <x v="38"/>
  </r>
  <r>
    <n v="25"/>
    <x v="2"/>
    <s v="US"/>
    <s v="USD"/>
    <n v="1442775956"/>
    <n v="1437591956"/>
    <b v="0"/>
    <n v="1"/>
    <b v="0"/>
    <s v="theater/spaces"/>
    <n v="2.5000000000000001E-2"/>
    <n v="25"/>
    <s v="theater"/>
    <x v="38"/>
  </r>
  <r>
    <n v="50"/>
    <x v="2"/>
    <s v="US"/>
    <s v="USD"/>
    <n v="1470011780"/>
    <n v="1464827780"/>
    <b v="0"/>
    <n v="1"/>
    <b v="0"/>
    <s v="theater/spaces"/>
    <n v="0.33512064343163539"/>
    <n v="50"/>
    <s v="theater"/>
    <x v="38"/>
  </r>
  <r>
    <n v="795"/>
    <x v="2"/>
    <s v="US"/>
    <s v="USD"/>
    <n v="1432151326"/>
    <n v="1429559326"/>
    <b v="0"/>
    <n v="14"/>
    <b v="0"/>
    <s v="theater/spaces"/>
    <n v="3.9750000000000001"/>
    <n v="56.785714285714285"/>
    <s v="theater"/>
    <x v="38"/>
  </r>
  <r>
    <n v="1715"/>
    <x v="2"/>
    <s v="GB"/>
    <s v="GBP"/>
    <n v="1475848800"/>
    <n v="1474027501"/>
    <b v="0"/>
    <n v="42"/>
    <b v="0"/>
    <s v="theater/spaces"/>
    <n v="17.149999999999999"/>
    <n v="40.833333333333336"/>
    <s v="theater"/>
    <x v="38"/>
  </r>
  <r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x v="38"/>
  </r>
  <r>
    <n v="278"/>
    <x v="2"/>
    <s v="US"/>
    <s v="USD"/>
    <n v="1455251591"/>
    <n v="1452659591"/>
    <b v="0"/>
    <n v="5"/>
    <b v="0"/>
    <s v="theater/spaces"/>
    <n v="13.9"/>
    <n v="55.6"/>
    <s v="theater"/>
    <x v="38"/>
  </r>
  <r>
    <n v="1827"/>
    <x v="2"/>
    <s v="US"/>
    <s v="USD"/>
    <n v="1413816975"/>
    <n v="1411224975"/>
    <b v="0"/>
    <n v="13"/>
    <b v="0"/>
    <s v="theater/spaces"/>
    <n v="15.225"/>
    <n v="140.53846153846155"/>
    <s v="theater"/>
    <x v="38"/>
  </r>
  <r>
    <n v="300"/>
    <x v="2"/>
    <s v="FR"/>
    <s v="EUR"/>
    <n v="1437033360"/>
    <n v="1434445937"/>
    <b v="0"/>
    <n v="12"/>
    <b v="0"/>
    <s v="theater/spaces"/>
    <n v="12"/>
    <n v="25"/>
    <s v="theater"/>
    <x v="38"/>
  </r>
  <r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x v="38"/>
  </r>
  <r>
    <n v="11"/>
    <x v="2"/>
    <s v="US"/>
    <s v="USD"/>
    <n v="1434080706"/>
    <n v="1428896706"/>
    <b v="0"/>
    <n v="2"/>
    <b v="0"/>
    <s v="theater/spaces"/>
    <n v="0.26829268292682928"/>
    <n v="5.5"/>
    <s v="theater"/>
    <x v="38"/>
  </r>
  <r>
    <n v="1185"/>
    <x v="2"/>
    <s v="AU"/>
    <s v="AUD"/>
    <n v="1422928800"/>
    <n v="1420235311"/>
    <b v="0"/>
    <n v="5"/>
    <b v="0"/>
    <s v="theater/spaces"/>
    <n v="29.625"/>
    <n v="237"/>
    <s v="theater"/>
    <x v="38"/>
  </r>
  <r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x v="38"/>
  </r>
  <r>
    <n v="41"/>
    <x v="2"/>
    <s v="GB"/>
    <s v="GBP"/>
    <n v="1442440800"/>
    <n v="1440497876"/>
    <b v="0"/>
    <n v="4"/>
    <b v="0"/>
    <s v="theater/spaces"/>
    <n v="4.0999999999999996"/>
    <n v="10.25"/>
    <s v="theater"/>
    <x v="38"/>
  </r>
  <r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x v="38"/>
  </r>
  <r>
    <n v="26"/>
    <x v="2"/>
    <s v="US"/>
    <s v="USD"/>
    <n v="1430234394"/>
    <n v="1425053994"/>
    <b v="0"/>
    <n v="2"/>
    <b v="0"/>
    <s v="theater/spaces"/>
    <n v="5.1999999999999998E-2"/>
    <n v="13"/>
    <s v="theater"/>
    <x v="38"/>
  </r>
  <r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x v="38"/>
  </r>
  <r>
    <n v="10"/>
    <x v="2"/>
    <s v="US"/>
    <s v="USD"/>
    <n v="1487465119"/>
    <n v="1484009119"/>
    <b v="0"/>
    <n v="1"/>
    <b v="0"/>
    <s v="theater/spaces"/>
    <n v="0.04"/>
    <n v="10"/>
    <s v="theater"/>
    <x v="38"/>
  </r>
  <r>
    <n v="5328"/>
    <x v="2"/>
    <s v="US"/>
    <s v="USD"/>
    <n v="1412432220"/>
    <n v="1409753820"/>
    <b v="0"/>
    <n v="76"/>
    <b v="0"/>
    <s v="theater/spaces"/>
    <n v="26.64"/>
    <n v="70.10526315789474"/>
    <s v="theater"/>
    <x v="38"/>
  </r>
  <r>
    <n v="521"/>
    <x v="2"/>
    <s v="US"/>
    <s v="USD"/>
    <n v="1477968934"/>
    <n v="1472784934"/>
    <b v="0"/>
    <n v="9"/>
    <b v="0"/>
    <s v="theater/spaces"/>
    <n v="4.7363636363636363"/>
    <n v="57.888888888888886"/>
    <s v="theater"/>
    <x v="38"/>
  </r>
  <r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x v="38"/>
  </r>
  <r>
    <n v="0"/>
    <x v="2"/>
    <s v="US"/>
    <s v="USD"/>
    <n v="1411312250"/>
    <n v="1406128250"/>
    <b v="0"/>
    <n v="0"/>
    <b v="0"/>
    <s v="theater/spaces"/>
    <n v="0"/>
    <s v="No Backers"/>
    <s v="theater"/>
    <x v="38"/>
  </r>
  <r>
    <n v="300"/>
    <x v="2"/>
    <s v="SE"/>
    <s v="SEK"/>
    <n v="1465123427"/>
    <n v="1462531427"/>
    <b v="0"/>
    <n v="1"/>
    <b v="0"/>
    <s v="theater/spaces"/>
    <n v="3"/>
    <n v="300"/>
    <s v="theater"/>
    <x v="38"/>
  </r>
  <r>
    <n v="430"/>
    <x v="2"/>
    <s v="US"/>
    <s v="USD"/>
    <n v="1427890925"/>
    <n v="1426681325"/>
    <b v="0"/>
    <n v="10"/>
    <b v="0"/>
    <s v="theater/spaces"/>
    <n v="57.333333333333336"/>
    <n v="43"/>
    <s v="theater"/>
    <x v="38"/>
  </r>
  <r>
    <n v="1"/>
    <x v="2"/>
    <s v="GB"/>
    <s v="GBP"/>
    <n v="1464354720"/>
    <n v="1463648360"/>
    <b v="0"/>
    <n v="1"/>
    <b v="0"/>
    <s v="theater/spaces"/>
    <n v="0.1"/>
    <n v="1"/>
    <s v="theater"/>
    <x v="38"/>
  </r>
  <r>
    <n v="1550"/>
    <x v="2"/>
    <s v="SE"/>
    <s v="SEK"/>
    <n v="1467473723"/>
    <n v="1465832123"/>
    <b v="0"/>
    <n v="2"/>
    <b v="0"/>
    <s v="theater/spaces"/>
    <n v="0.31"/>
    <n v="775"/>
    <s v="theater"/>
    <x v="38"/>
  </r>
  <r>
    <n v="5"/>
    <x v="2"/>
    <s v="US"/>
    <s v="USD"/>
    <n v="1427414732"/>
    <n v="1424826332"/>
    <b v="0"/>
    <n v="1"/>
    <b v="0"/>
    <s v="theater/spaces"/>
    <n v="0.05"/>
    <n v="5"/>
    <s v="theater"/>
    <x v="38"/>
  </r>
  <r>
    <n v="128"/>
    <x v="2"/>
    <s v="NL"/>
    <s v="EUR"/>
    <n v="1462484196"/>
    <n v="1457303796"/>
    <b v="0"/>
    <n v="10"/>
    <b v="0"/>
    <s v="theater/spaces"/>
    <n v="9.8461538461538465E-3"/>
    <n v="12.8"/>
    <s v="theater"/>
    <x v="38"/>
  </r>
  <r>
    <n v="10"/>
    <x v="1"/>
    <s v="CA"/>
    <s v="CAD"/>
    <n v="1411748335"/>
    <n v="1406564335"/>
    <b v="0"/>
    <n v="1"/>
    <b v="0"/>
    <s v="theater/spaces"/>
    <n v="0.66666666666666663"/>
    <n v="10"/>
    <s v="theater"/>
    <x v="38"/>
  </r>
  <r>
    <n v="116"/>
    <x v="1"/>
    <s v="US"/>
    <s v="USD"/>
    <n v="1478733732"/>
    <n v="1478298132"/>
    <b v="0"/>
    <n v="2"/>
    <b v="0"/>
    <s v="theater/spaces"/>
    <n v="58.291457286432163"/>
    <n v="58"/>
    <s v="theater"/>
    <x v="38"/>
  </r>
  <r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x v="38"/>
  </r>
  <r>
    <n v="26"/>
    <x v="1"/>
    <s v="US"/>
    <s v="USD"/>
    <n v="1422902601"/>
    <n v="1417718601"/>
    <b v="0"/>
    <n v="4"/>
    <b v="0"/>
    <s v="theater/spaces"/>
    <n v="3.2499999999999999E-3"/>
    <n v="6.5"/>
    <s v="theater"/>
    <x v="38"/>
  </r>
  <r>
    <n v="0"/>
    <x v="1"/>
    <s v="US"/>
    <s v="USD"/>
    <n v="1452142672"/>
    <n v="1449550672"/>
    <b v="0"/>
    <n v="0"/>
    <b v="0"/>
    <s v="theater/spaces"/>
    <n v="0"/>
    <s v="No Backers"/>
    <s v="theater"/>
    <x v="38"/>
  </r>
  <r>
    <n v="1040"/>
    <x v="1"/>
    <s v="US"/>
    <s v="USD"/>
    <n v="1459121162"/>
    <n v="1456532762"/>
    <b v="0"/>
    <n v="17"/>
    <b v="0"/>
    <s v="theater/spaces"/>
    <n v="4.16"/>
    <n v="61.176470588235297"/>
    <s v="theater"/>
    <x v="38"/>
  </r>
  <r>
    <n v="0"/>
    <x v="1"/>
    <s v="US"/>
    <s v="USD"/>
    <n v="1425242029"/>
    <n v="1422650029"/>
    <b v="0"/>
    <n v="0"/>
    <b v="0"/>
    <s v="theater/spaces"/>
    <n v="0"/>
    <s v="No Backers"/>
    <s v="theater"/>
    <x v="38"/>
  </r>
  <r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x v="6"/>
  </r>
  <r>
    <n v="10"/>
    <x v="3"/>
    <s v="US"/>
    <s v="USD"/>
    <n v="1492542819"/>
    <n v="1489090419"/>
    <b v="0"/>
    <n v="1"/>
    <b v="0"/>
    <s v="theater/plays"/>
    <n v="0.8"/>
    <n v="10"/>
    <s v="theater"/>
    <x v="6"/>
  </r>
  <r>
    <n v="375"/>
    <x v="3"/>
    <s v="US"/>
    <s v="USD"/>
    <n v="1492145940"/>
    <n v="1489504916"/>
    <b v="0"/>
    <n v="4"/>
    <b v="0"/>
    <s v="theater/plays"/>
    <n v="3.75"/>
    <n v="93.75"/>
    <s v="theater"/>
    <x v="6"/>
  </r>
  <r>
    <n v="645"/>
    <x v="3"/>
    <s v="US"/>
    <s v="USD"/>
    <n v="1491656045"/>
    <n v="1489067645"/>
    <b v="0"/>
    <n v="12"/>
    <b v="0"/>
    <s v="theater/plays"/>
    <n v="15.731707317073171"/>
    <n v="53.75"/>
    <s v="theater"/>
    <x v="6"/>
  </r>
  <r>
    <n v="10"/>
    <x v="3"/>
    <s v="US"/>
    <s v="USD"/>
    <n v="1492759460"/>
    <n v="1487579060"/>
    <b v="0"/>
    <n v="1"/>
    <b v="0"/>
    <s v="theater/plays"/>
    <n v="3.3333333333333333E-2"/>
    <n v="10"/>
    <s v="theater"/>
    <x v="6"/>
  </r>
  <r>
    <n v="540"/>
    <x v="3"/>
    <s v="GB"/>
    <s v="GBP"/>
    <n v="1490358834"/>
    <n v="1487770434"/>
    <b v="0"/>
    <n v="16"/>
    <b v="0"/>
    <s v="theater/plays"/>
    <n v="108"/>
    <n v="33.75"/>
    <s v="theater"/>
    <x v="6"/>
  </r>
  <r>
    <n v="225"/>
    <x v="3"/>
    <s v="GB"/>
    <s v="GBP"/>
    <n v="1490631419"/>
    <n v="1488820619"/>
    <b v="0"/>
    <n v="12"/>
    <b v="0"/>
    <s v="theater/plays"/>
    <n v="22.5"/>
    <n v="18.75"/>
    <s v="theater"/>
    <x v="6"/>
  </r>
  <r>
    <n v="162"/>
    <x v="3"/>
    <s v="US"/>
    <s v="USD"/>
    <n v="1491277121"/>
    <n v="1489376321"/>
    <b v="0"/>
    <n v="7"/>
    <b v="0"/>
    <s v="theater/plays"/>
    <n v="20.849420849420849"/>
    <n v="23.142857142857142"/>
    <s v="theater"/>
    <x v="6"/>
  </r>
  <r>
    <n v="639"/>
    <x v="3"/>
    <s v="GB"/>
    <s v="GBP"/>
    <n v="1491001140"/>
    <n v="1487847954"/>
    <b v="0"/>
    <n v="22"/>
    <b v="0"/>
    <s v="theater/plays"/>
    <n v="127.8"/>
    <n v="29.045454545454547"/>
    <s v="theater"/>
    <x v="6"/>
  </r>
  <r>
    <n v="50"/>
    <x v="3"/>
    <s v="US"/>
    <s v="USD"/>
    <n v="1493838720"/>
    <n v="1489439669"/>
    <b v="0"/>
    <n v="1"/>
    <b v="0"/>
    <s v="theater/plays"/>
    <n v="3.3333333333333335"/>
    <n v="50"/>
    <s v="theater"/>
    <x v="6"/>
  </r>
  <r>
    <n v="0"/>
    <x v="3"/>
    <s v="GB"/>
    <s v="GBP"/>
    <n v="1491233407"/>
    <n v="1489591807"/>
    <b v="0"/>
    <n v="0"/>
    <b v="0"/>
    <s v="theater/plays"/>
    <n v="0"/>
    <s v="No Backers"/>
    <s v="theater"/>
    <x v="6"/>
  </r>
  <r>
    <n v="2700"/>
    <x v="3"/>
    <s v="MX"/>
    <s v="MXN"/>
    <n v="1490416380"/>
    <n v="1487485760"/>
    <b v="0"/>
    <n v="6"/>
    <b v="0"/>
    <s v="theater/plays"/>
    <n v="5.4"/>
    <n v="450"/>
    <s v="theater"/>
    <x v="6"/>
  </r>
  <r>
    <n v="96"/>
    <x v="3"/>
    <s v="FR"/>
    <s v="EUR"/>
    <n v="1491581703"/>
    <n v="1488993303"/>
    <b v="0"/>
    <n v="4"/>
    <b v="0"/>
    <s v="theater/plays"/>
    <n v="0.96"/>
    <n v="24"/>
    <s v="theater"/>
    <x v="6"/>
  </r>
  <r>
    <n v="258"/>
    <x v="3"/>
    <s v="NL"/>
    <s v="EUR"/>
    <n v="1492372800"/>
    <n v="1488823488"/>
    <b v="0"/>
    <n v="8"/>
    <b v="0"/>
    <s v="theater/plays"/>
    <n v="51.6"/>
    <n v="32.25"/>
    <s v="theater"/>
    <x v="6"/>
  </r>
  <r>
    <n v="45"/>
    <x v="3"/>
    <s v="GB"/>
    <s v="GBP"/>
    <n v="1489922339"/>
    <n v="1487333939"/>
    <b v="0"/>
    <n v="3"/>
    <b v="0"/>
    <s v="theater/plays"/>
    <n v="1.6363636363636365"/>
    <n v="15"/>
    <s v="theater"/>
    <x v="6"/>
  </r>
  <r>
    <n v="0"/>
    <x v="3"/>
    <s v="GB"/>
    <s v="GBP"/>
    <n v="1491726956"/>
    <n v="1489480556"/>
    <b v="0"/>
    <n v="0"/>
    <b v="0"/>
    <s v="theater/plays"/>
    <n v="0"/>
    <s v="No Backers"/>
    <s v="theater"/>
    <x v="6"/>
  </r>
  <r>
    <n v="7540"/>
    <x v="3"/>
    <s v="US"/>
    <s v="USD"/>
    <n v="1489903200"/>
    <n v="1488459307"/>
    <b v="0"/>
    <n v="30"/>
    <b v="0"/>
    <s v="theater/plays"/>
    <n v="75.400000000000006"/>
    <n v="251.33333333333334"/>
    <s v="theater"/>
    <x v="6"/>
  </r>
  <r>
    <n v="0"/>
    <x v="3"/>
    <s v="US"/>
    <s v="USD"/>
    <n v="1490659134"/>
    <n v="1485478734"/>
    <b v="0"/>
    <n v="0"/>
    <b v="0"/>
    <s v="theater/plays"/>
    <n v="0"/>
    <s v="No Backers"/>
    <s v="theater"/>
    <x v="6"/>
  </r>
  <r>
    <n v="5250"/>
    <x v="3"/>
    <s v="MX"/>
    <s v="MXN"/>
    <n v="1492356166"/>
    <n v="1488471766"/>
    <b v="0"/>
    <n v="12"/>
    <b v="0"/>
    <s v="theater/plays"/>
    <n v="10.5"/>
    <n v="437.5"/>
    <s v="theater"/>
    <x v="6"/>
  </r>
  <r>
    <n v="23505"/>
    <x v="0"/>
    <s v="US"/>
    <s v="USD"/>
    <n v="1415319355"/>
    <n v="1411859755"/>
    <b v="1"/>
    <n v="213"/>
    <b v="1"/>
    <s v="theater/plays"/>
    <n v="117.52500000000001"/>
    <n v="110.35211267605634"/>
    <s v="theater"/>
    <x v="6"/>
  </r>
  <r>
    <n v="2361"/>
    <x v="0"/>
    <s v="US"/>
    <s v="USD"/>
    <n v="1412136000"/>
    <n v="1410278284"/>
    <b v="1"/>
    <n v="57"/>
    <b v="1"/>
    <s v="theater/plays"/>
    <n v="131.16666666666666"/>
    <n v="41.421052631578945"/>
    <s v="theater"/>
    <x v="6"/>
  </r>
  <r>
    <n v="1300"/>
    <x v="0"/>
    <s v="US"/>
    <s v="USD"/>
    <n v="1354845600"/>
    <n v="1352766300"/>
    <b v="1"/>
    <n v="25"/>
    <b v="1"/>
    <s v="theater/plays"/>
    <n v="104"/>
    <n v="52"/>
    <s v="theater"/>
    <x v="6"/>
  </r>
  <r>
    <n v="3535"/>
    <x v="0"/>
    <s v="US"/>
    <s v="USD"/>
    <n v="1295928000"/>
    <n v="1288160403"/>
    <b v="1"/>
    <n v="104"/>
    <b v="1"/>
    <s v="theater/plays"/>
    <n v="101"/>
    <n v="33.990384615384613"/>
    <s v="theater"/>
    <x v="6"/>
  </r>
  <r>
    <n v="3514"/>
    <x v="0"/>
    <s v="US"/>
    <s v="USD"/>
    <n v="1410379774"/>
    <n v="1407787774"/>
    <b v="1"/>
    <n v="34"/>
    <b v="1"/>
    <s v="theater/plays"/>
    <n v="100.4"/>
    <n v="103.35294117647059"/>
    <s v="theater"/>
    <x v="6"/>
  </r>
  <r>
    <n v="2331"/>
    <x v="0"/>
    <s v="GB"/>
    <s v="GBP"/>
    <n v="1383425367"/>
    <n v="1380833367"/>
    <b v="1"/>
    <n v="67"/>
    <b v="1"/>
    <s v="theater/plays"/>
    <n v="105.95454545454545"/>
    <n v="34.791044776119406"/>
    <s v="theater"/>
    <x v="6"/>
  </r>
  <r>
    <n v="10067.5"/>
    <x v="0"/>
    <s v="US"/>
    <s v="USD"/>
    <n v="1304225940"/>
    <n v="1301542937"/>
    <b v="1"/>
    <n v="241"/>
    <b v="1"/>
    <s v="theater/plays"/>
    <n v="335.58333333333331"/>
    <n v="41.773858921161825"/>
    <s v="theater"/>
    <x v="6"/>
  </r>
  <r>
    <n v="7905"/>
    <x v="0"/>
    <s v="US"/>
    <s v="USD"/>
    <n v="1333310458"/>
    <n v="1330722058"/>
    <b v="1"/>
    <n v="123"/>
    <b v="1"/>
    <s v="theater/plays"/>
    <n v="112.92857142857143"/>
    <n v="64.268292682926827"/>
    <s v="theater"/>
    <x v="6"/>
  </r>
  <r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x v="6"/>
  </r>
  <r>
    <n v="5600"/>
    <x v="0"/>
    <s v="US"/>
    <s v="USD"/>
    <n v="1338591144"/>
    <n v="1335567144"/>
    <b v="1"/>
    <n v="89"/>
    <b v="1"/>
    <s v="theater/plays"/>
    <n v="101.81818181818181"/>
    <n v="62.921348314606739"/>
    <s v="theater"/>
    <x v="6"/>
  </r>
  <r>
    <n v="4040"/>
    <x v="0"/>
    <s v="US"/>
    <s v="USD"/>
    <n v="1405746000"/>
    <n v="1404932105"/>
    <b v="1"/>
    <n v="41"/>
    <b v="1"/>
    <s v="theater/plays"/>
    <n v="101"/>
    <n v="98.536585365853654"/>
    <s v="theater"/>
    <x v="6"/>
  </r>
  <r>
    <n v="5700"/>
    <x v="0"/>
    <s v="US"/>
    <s v="USD"/>
    <n v="1374523752"/>
    <n v="1371931752"/>
    <b v="1"/>
    <n v="69"/>
    <b v="1"/>
    <s v="theater/plays"/>
    <n v="114"/>
    <n v="82.608695652173907"/>
    <s v="theater"/>
    <x v="6"/>
  </r>
  <r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x v="6"/>
  </r>
  <r>
    <n v="4569"/>
    <x v="0"/>
    <s v="US"/>
    <s v="USD"/>
    <n v="1407905940"/>
    <n v="1405923687"/>
    <b v="1"/>
    <n v="57"/>
    <b v="1"/>
    <s v="theater/plays"/>
    <n v="101.53333333333333"/>
    <n v="80.15789473684211"/>
    <s v="theater"/>
    <x v="6"/>
  </r>
  <r>
    <n v="2102"/>
    <x v="0"/>
    <s v="GB"/>
    <s v="GBP"/>
    <n v="1413377522"/>
    <n v="1410785522"/>
    <b v="1"/>
    <n v="74"/>
    <b v="1"/>
    <s v="theater/plays"/>
    <n v="105.1"/>
    <n v="28.405405405405407"/>
    <s v="theater"/>
    <x v="6"/>
  </r>
  <r>
    <n v="5086"/>
    <x v="0"/>
    <s v="US"/>
    <s v="USD"/>
    <n v="1404698400"/>
    <n v="1402331262"/>
    <b v="1"/>
    <n v="63"/>
    <b v="1"/>
    <s v="theater/plays"/>
    <n v="127.15"/>
    <n v="80.730158730158735"/>
    <s v="theater"/>
    <x v="6"/>
  </r>
  <r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x v="6"/>
  </r>
  <r>
    <n v="2669"/>
    <x v="0"/>
    <s v="US"/>
    <s v="USD"/>
    <n v="1402341615"/>
    <n v="1399490415"/>
    <b v="1"/>
    <n v="71"/>
    <b v="1"/>
    <s v="theater/plays"/>
    <n v="106.76"/>
    <n v="37.591549295774648"/>
    <s v="theater"/>
    <x v="6"/>
  </r>
  <r>
    <n v="1220"/>
    <x v="0"/>
    <s v="US"/>
    <s v="USD"/>
    <n v="1304395140"/>
    <n v="1302493760"/>
    <b v="1"/>
    <n v="21"/>
    <b v="1"/>
    <s v="theater/plays"/>
    <n v="162.66666666666666"/>
    <n v="58.095238095238095"/>
    <s v="theater"/>
    <x v="6"/>
  </r>
  <r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x v="6"/>
  </r>
  <r>
    <n v="3485"/>
    <x v="0"/>
    <s v="US"/>
    <s v="USD"/>
    <n v="1406952781"/>
    <n v="1405743181"/>
    <b v="1"/>
    <n v="55"/>
    <b v="1"/>
    <s v="theater/plays"/>
    <n v="116.16666666666667"/>
    <n v="63.363636363636367"/>
    <s v="theater"/>
    <x v="6"/>
  </r>
  <r>
    <n v="3105"/>
    <x v="0"/>
    <s v="US"/>
    <s v="USD"/>
    <n v="1402696800"/>
    <n v="1399948353"/>
    <b v="1"/>
    <n v="61"/>
    <b v="1"/>
    <s v="theater/plays"/>
    <n v="124.2"/>
    <n v="50.901639344262293"/>
    <s v="theater"/>
    <x v="6"/>
  </r>
  <r>
    <n v="8241"/>
    <x v="0"/>
    <s v="US"/>
    <s v="USD"/>
    <n v="1386910740"/>
    <n v="1384364561"/>
    <b v="1"/>
    <n v="82"/>
    <b v="1"/>
    <s v="theater/plays"/>
    <n v="103.0125"/>
    <n v="100.5"/>
    <s v="theater"/>
    <x v="6"/>
  </r>
  <r>
    <n v="2245"/>
    <x v="0"/>
    <s v="US"/>
    <s v="USD"/>
    <n v="1404273600"/>
    <n v="1401414944"/>
    <b v="1"/>
    <n v="71"/>
    <b v="1"/>
    <s v="theater/plays"/>
    <n v="112.25"/>
    <n v="31.619718309859156"/>
    <s v="theater"/>
    <x v="6"/>
  </r>
  <r>
    <n v="7617"/>
    <x v="0"/>
    <s v="GB"/>
    <s v="GBP"/>
    <n v="1462545358"/>
    <n v="1459953358"/>
    <b v="1"/>
    <n v="117"/>
    <b v="1"/>
    <s v="theater/plays"/>
    <n v="108.81428571428572"/>
    <n v="65.102564102564102"/>
    <s v="theater"/>
    <x v="6"/>
  </r>
  <r>
    <n v="2300"/>
    <x v="0"/>
    <s v="US"/>
    <s v="USD"/>
    <n v="1329240668"/>
    <n v="1326648668"/>
    <b v="1"/>
    <n v="29"/>
    <b v="1"/>
    <s v="theater/plays"/>
    <n v="115"/>
    <n v="79.310344827586206"/>
    <s v="theater"/>
    <x v="6"/>
  </r>
  <r>
    <n v="10300"/>
    <x v="0"/>
    <s v="US"/>
    <s v="USD"/>
    <n v="1411765492"/>
    <n v="1409173492"/>
    <b v="1"/>
    <n v="74"/>
    <b v="1"/>
    <s v="theater/plays"/>
    <n v="103"/>
    <n v="139.18918918918919"/>
    <s v="theater"/>
    <x v="6"/>
  </r>
  <r>
    <n v="3034"/>
    <x v="0"/>
    <s v="US"/>
    <s v="USD"/>
    <n v="1408999508"/>
    <n v="1407789908"/>
    <b v="1"/>
    <n v="23"/>
    <b v="1"/>
    <s v="theater/plays"/>
    <n v="101.13333333333334"/>
    <n v="131.91304347826087"/>
    <s v="theater"/>
    <x v="6"/>
  </r>
  <r>
    <n v="5478"/>
    <x v="0"/>
    <s v="US"/>
    <s v="USD"/>
    <n v="1297977427"/>
    <n v="1292793427"/>
    <b v="1"/>
    <n v="60"/>
    <b v="1"/>
    <s v="theater/plays"/>
    <n v="109.56"/>
    <n v="91.3"/>
    <s v="theater"/>
    <x v="6"/>
  </r>
  <r>
    <n v="2182"/>
    <x v="0"/>
    <s v="US"/>
    <s v="USD"/>
    <n v="1376838000"/>
    <n v="1374531631"/>
    <b v="1"/>
    <n v="55"/>
    <b v="1"/>
    <s v="theater/plays"/>
    <n v="114.84210526315789"/>
    <n v="39.672727272727272"/>
    <s v="theater"/>
    <x v="6"/>
  </r>
  <r>
    <n v="2935"/>
    <x v="0"/>
    <s v="US"/>
    <s v="USD"/>
    <n v="1403366409"/>
    <n v="1400774409"/>
    <b v="1"/>
    <n v="51"/>
    <b v="1"/>
    <s v="theater/plays"/>
    <n v="117.4"/>
    <n v="57.549019607843135"/>
    <s v="theater"/>
    <x v="6"/>
  </r>
  <r>
    <n v="2576"/>
    <x v="0"/>
    <s v="GB"/>
    <s v="GBP"/>
    <n v="1405521075"/>
    <n v="1402929075"/>
    <b v="1"/>
    <n v="78"/>
    <b v="1"/>
    <s v="theater/plays"/>
    <n v="171.73333333333332"/>
    <n v="33.025641025641029"/>
    <s v="theater"/>
    <x v="6"/>
  </r>
  <r>
    <n v="4794.82"/>
    <x v="0"/>
    <s v="US"/>
    <s v="USD"/>
    <n v="1367859071"/>
    <n v="1365699071"/>
    <b v="1"/>
    <n v="62"/>
    <b v="1"/>
    <s v="theater/plays"/>
    <n v="114.16238095238096"/>
    <n v="77.335806451612896"/>
    <s v="theater"/>
    <x v="6"/>
  </r>
  <r>
    <n v="1437"/>
    <x v="0"/>
    <s v="GB"/>
    <s v="GBP"/>
    <n v="1403258049"/>
    <n v="1400666049"/>
    <b v="1"/>
    <n v="45"/>
    <b v="1"/>
    <s v="theater/plays"/>
    <n v="119.75"/>
    <n v="31.933333333333334"/>
    <s v="theater"/>
    <x v="6"/>
  </r>
  <r>
    <n v="545"/>
    <x v="0"/>
    <s v="GB"/>
    <s v="GBP"/>
    <n v="1402848000"/>
    <n v="1400570787"/>
    <b v="1"/>
    <n v="15"/>
    <b v="1"/>
    <s v="theater/plays"/>
    <n v="109"/>
    <n v="36.333333333333336"/>
    <s v="theater"/>
    <x v="6"/>
  </r>
  <r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x v="6"/>
  </r>
  <r>
    <n v="2725"/>
    <x v="0"/>
    <s v="US"/>
    <s v="USD"/>
    <n v="1377284669"/>
    <n v="1375729469"/>
    <b v="1"/>
    <n v="68"/>
    <b v="1"/>
    <s v="theater/plays"/>
    <n v="109"/>
    <n v="40.073529411764703"/>
    <s v="theater"/>
    <x v="6"/>
  </r>
  <r>
    <n v="4610"/>
    <x v="0"/>
    <s v="US"/>
    <s v="USD"/>
    <n v="1404258631"/>
    <n v="1401666631"/>
    <b v="1"/>
    <n v="46"/>
    <b v="1"/>
    <s v="theater/plays"/>
    <n v="107.20930232558139"/>
    <n v="100.21739130434783"/>
    <s v="theater"/>
    <x v="6"/>
  </r>
  <r>
    <n v="1000"/>
    <x v="0"/>
    <s v="GB"/>
    <s v="GBP"/>
    <n v="1405553241"/>
    <n v="1404948441"/>
    <b v="1"/>
    <n v="24"/>
    <b v="1"/>
    <s v="theater/plays"/>
    <n v="100"/>
    <n v="41.666666666666664"/>
    <s v="theater"/>
    <x v="6"/>
  </r>
  <r>
    <n v="3270"/>
    <x v="0"/>
    <s v="GB"/>
    <s v="GBP"/>
    <n v="1410901200"/>
    <n v="1408313438"/>
    <b v="1"/>
    <n v="70"/>
    <b v="1"/>
    <s v="theater/plays"/>
    <n v="102.1875"/>
    <n v="46.714285714285715"/>
    <s v="theater"/>
    <x v="6"/>
  </r>
  <r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x v="6"/>
  </r>
  <r>
    <n v="130"/>
    <x v="2"/>
    <s v="GB"/>
    <s v="GBP"/>
    <n v="1433930302"/>
    <n v="1432115902"/>
    <b v="0"/>
    <n v="9"/>
    <b v="0"/>
    <s v="theater/musical"/>
    <n v="65"/>
    <n v="14.444444444444445"/>
    <s v="theater"/>
    <x v="40"/>
  </r>
  <r>
    <n v="6780"/>
    <x v="2"/>
    <s v="SE"/>
    <s v="SEK"/>
    <n v="1432455532"/>
    <n v="1429863532"/>
    <b v="0"/>
    <n v="19"/>
    <b v="0"/>
    <s v="theater/musical"/>
    <n v="12.327272727272728"/>
    <n v="356.84210526315792"/>
    <s v="theater"/>
    <x v="40"/>
  </r>
  <r>
    <n v="0"/>
    <x v="2"/>
    <s v="CA"/>
    <s v="CAD"/>
    <n v="1481258275"/>
    <n v="1478662675"/>
    <b v="0"/>
    <n v="0"/>
    <b v="0"/>
    <s v="theater/musical"/>
    <n v="0"/>
    <s v="No Backers"/>
    <s v="theater"/>
    <x v="40"/>
  </r>
  <r>
    <n v="151"/>
    <x v="2"/>
    <s v="US"/>
    <s v="USD"/>
    <n v="1471370869"/>
    <n v="1466186869"/>
    <b v="0"/>
    <n v="4"/>
    <b v="0"/>
    <s v="theater/musical"/>
    <n v="4.0266666666666664"/>
    <n v="37.75"/>
    <s v="theater"/>
    <x v="40"/>
  </r>
  <r>
    <n v="102"/>
    <x v="2"/>
    <s v="GB"/>
    <s v="GBP"/>
    <n v="1425160800"/>
    <n v="1421274859"/>
    <b v="0"/>
    <n v="8"/>
    <b v="0"/>
    <s v="theater/musical"/>
    <n v="1.02"/>
    <n v="12.75"/>
    <s v="theater"/>
    <x v="40"/>
  </r>
  <r>
    <n v="587"/>
    <x v="2"/>
    <s v="GB"/>
    <s v="GBP"/>
    <n v="1424474056"/>
    <n v="1420586056"/>
    <b v="0"/>
    <n v="24"/>
    <b v="0"/>
    <s v="theater/musical"/>
    <n v="11.74"/>
    <n v="24.458333333333332"/>
    <s v="theater"/>
    <x v="40"/>
  </r>
  <r>
    <n v="0"/>
    <x v="2"/>
    <s v="US"/>
    <s v="USD"/>
    <n v="1437960598"/>
    <n v="1435368598"/>
    <b v="0"/>
    <n v="0"/>
    <b v="0"/>
    <s v="theater/musical"/>
    <n v="0"/>
    <s v="No Backers"/>
    <s v="theater"/>
    <x v="40"/>
  </r>
  <r>
    <n v="2070"/>
    <x v="2"/>
    <s v="US"/>
    <s v="USD"/>
    <n v="1423750542"/>
    <n v="1421158542"/>
    <b v="0"/>
    <n v="39"/>
    <b v="0"/>
    <s v="theater/musical"/>
    <n v="59.142857142857146"/>
    <n v="53.07692307692308"/>
    <s v="theater"/>
    <x v="40"/>
  </r>
  <r>
    <n v="1800"/>
    <x v="2"/>
    <s v="US"/>
    <s v="USD"/>
    <n v="1438437600"/>
    <n v="1433254875"/>
    <b v="0"/>
    <n v="6"/>
    <b v="0"/>
    <s v="theater/musical"/>
    <n v="0.06"/>
    <n v="300"/>
    <s v="theater"/>
    <x v="40"/>
  </r>
  <r>
    <n v="1145"/>
    <x v="2"/>
    <s v="NO"/>
    <s v="NOK"/>
    <n v="1423050618"/>
    <n v="1420458618"/>
    <b v="0"/>
    <n v="4"/>
    <b v="0"/>
    <s v="theater/musical"/>
    <n v="11.45"/>
    <n v="286.25"/>
    <s v="theater"/>
    <x v="40"/>
  </r>
  <r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x v="40"/>
  </r>
  <r>
    <n v="2608"/>
    <x v="2"/>
    <s v="US"/>
    <s v="USD"/>
    <n v="1410037200"/>
    <n v="1407435418"/>
    <b v="0"/>
    <n v="53"/>
    <b v="0"/>
    <s v="theater/musical"/>
    <n v="52.16"/>
    <n v="49.20754716981132"/>
    <s v="theater"/>
    <x v="40"/>
  </r>
  <r>
    <n v="1"/>
    <x v="2"/>
    <s v="US"/>
    <s v="USD"/>
    <n v="1461994440"/>
    <n v="1459410101"/>
    <b v="0"/>
    <n v="1"/>
    <b v="0"/>
    <s v="theater/musical"/>
    <n v="2E-3"/>
    <n v="1"/>
    <s v="theater"/>
    <x v="40"/>
  </r>
  <r>
    <n v="25"/>
    <x v="2"/>
    <s v="GB"/>
    <s v="GBP"/>
    <n v="1409509477"/>
    <n v="1407695077"/>
    <b v="0"/>
    <n v="2"/>
    <b v="0"/>
    <s v="theater/musical"/>
    <n v="1.25"/>
    <n v="12.5"/>
    <s v="theater"/>
    <x v="40"/>
  </r>
  <r>
    <n v="2726"/>
    <x v="2"/>
    <s v="US"/>
    <s v="USD"/>
    <n v="1450072740"/>
    <n v="1445027346"/>
    <b v="0"/>
    <n v="25"/>
    <b v="0"/>
    <s v="theater/musical"/>
    <n v="54.52"/>
    <n v="109.04"/>
    <s v="theater"/>
    <x v="40"/>
  </r>
  <r>
    <n v="250"/>
    <x v="2"/>
    <s v="US"/>
    <s v="USD"/>
    <n v="1443224622"/>
    <n v="1440632622"/>
    <b v="0"/>
    <n v="6"/>
    <b v="0"/>
    <s v="theater/musical"/>
    <n v="25"/>
    <n v="41.666666666666664"/>
    <s v="theater"/>
    <x v="40"/>
  </r>
  <r>
    <n v="0"/>
    <x v="2"/>
    <s v="US"/>
    <s v="USD"/>
    <n v="1437149640"/>
    <n v="1434558479"/>
    <b v="0"/>
    <n v="0"/>
    <b v="0"/>
    <s v="theater/musical"/>
    <n v="0"/>
    <s v="No Backers"/>
    <s v="theater"/>
    <x v="40"/>
  </r>
  <r>
    <n v="273"/>
    <x v="2"/>
    <s v="GB"/>
    <s v="GBP"/>
    <n v="1430470772"/>
    <n v="1427878772"/>
    <b v="0"/>
    <n v="12"/>
    <b v="0"/>
    <s v="theater/musical"/>
    <n v="3.4125000000000001"/>
    <n v="22.75"/>
    <s v="theater"/>
    <x v="40"/>
  </r>
  <r>
    <n v="0"/>
    <x v="2"/>
    <s v="US"/>
    <s v="USD"/>
    <n v="1442644651"/>
    <n v="1440052651"/>
    <b v="0"/>
    <n v="0"/>
    <b v="0"/>
    <s v="theater/musical"/>
    <n v="0"/>
    <s v="No Backers"/>
    <s v="theater"/>
    <x v="40"/>
  </r>
  <r>
    <n v="2550"/>
    <x v="2"/>
    <s v="US"/>
    <s v="USD"/>
    <n v="1429767607"/>
    <n v="1424587207"/>
    <b v="0"/>
    <n v="36"/>
    <b v="0"/>
    <s v="theater/musical"/>
    <n v="46.363636363636367"/>
    <n v="70.833333333333329"/>
    <s v="theater"/>
    <x v="40"/>
  </r>
  <r>
    <n v="5175"/>
    <x v="0"/>
    <s v="US"/>
    <s v="USD"/>
    <n v="1406557877"/>
    <n v="1404743477"/>
    <b v="1"/>
    <n v="82"/>
    <b v="1"/>
    <s v="theater/plays"/>
    <n v="103.5"/>
    <n v="63.109756097560975"/>
    <s v="theater"/>
    <x v="6"/>
  </r>
  <r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x v="6"/>
  </r>
  <r>
    <n v="3773"/>
    <x v="0"/>
    <s v="US"/>
    <s v="USD"/>
    <n v="1338523140"/>
    <n v="1334442519"/>
    <b v="1"/>
    <n v="60"/>
    <b v="1"/>
    <s v="theater/plays"/>
    <n v="125.76666666666667"/>
    <n v="62.883333333333333"/>
    <s v="theater"/>
    <x v="6"/>
  </r>
  <r>
    <n v="27541"/>
    <x v="0"/>
    <s v="US"/>
    <s v="USD"/>
    <n v="1408068000"/>
    <n v="1405346680"/>
    <b v="1"/>
    <n v="322"/>
    <b v="1"/>
    <s v="theater/plays"/>
    <n v="119.74347826086957"/>
    <n v="85.531055900621112"/>
    <s v="theater"/>
    <x v="6"/>
  </r>
  <r>
    <n v="5050"/>
    <x v="0"/>
    <s v="US"/>
    <s v="USD"/>
    <n v="1407524751"/>
    <n v="1404932751"/>
    <b v="1"/>
    <n v="94"/>
    <b v="1"/>
    <s v="theater/plays"/>
    <n v="126.25"/>
    <n v="53.723404255319146"/>
    <s v="theater"/>
    <x v="6"/>
  </r>
  <r>
    <n v="6007"/>
    <x v="0"/>
    <s v="GB"/>
    <s v="GBP"/>
    <n v="1437934759"/>
    <n v="1434478759"/>
    <b v="1"/>
    <n v="47"/>
    <b v="1"/>
    <s v="theater/plays"/>
    <n v="100.11666666666666"/>
    <n v="127.80851063829788"/>
    <s v="theater"/>
    <x v="6"/>
  </r>
  <r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x v="6"/>
  </r>
  <r>
    <n v="35123"/>
    <x v="0"/>
    <s v="US"/>
    <s v="USD"/>
    <n v="1441857540"/>
    <n v="1438617471"/>
    <b v="1"/>
    <n v="134"/>
    <b v="1"/>
    <s v="theater/plays"/>
    <n v="100.35142857142857"/>
    <n v="262.11194029850748"/>
    <s v="theater"/>
    <x v="6"/>
  </r>
  <r>
    <n v="2001"/>
    <x v="0"/>
    <s v="GB"/>
    <s v="GBP"/>
    <n v="1436625000"/>
    <n v="1433934371"/>
    <b v="1"/>
    <n v="35"/>
    <b v="1"/>
    <s v="theater/plays"/>
    <n v="100.05"/>
    <n v="57.171428571428571"/>
    <s v="theater"/>
    <x v="6"/>
  </r>
  <r>
    <n v="5221"/>
    <x v="0"/>
    <s v="US"/>
    <s v="USD"/>
    <n v="1478264784"/>
    <n v="1475672784"/>
    <b v="1"/>
    <n v="104"/>
    <b v="1"/>
    <s v="theater/plays"/>
    <n v="116.02222222222223"/>
    <n v="50.20192307692308"/>
    <s v="theater"/>
    <x v="6"/>
  </r>
  <r>
    <n v="12252"/>
    <x v="0"/>
    <s v="GB"/>
    <s v="GBP"/>
    <n v="1419984000"/>
    <n v="1417132986"/>
    <b v="1"/>
    <n v="184"/>
    <b v="1"/>
    <s v="theater/plays"/>
    <n v="102.1"/>
    <n v="66.586956521739125"/>
    <s v="theater"/>
    <x v="6"/>
  </r>
  <r>
    <n v="20022"/>
    <x v="0"/>
    <s v="US"/>
    <s v="USD"/>
    <n v="1427063747"/>
    <n v="1424043347"/>
    <b v="1"/>
    <n v="119"/>
    <b v="1"/>
    <s v="theater/plays"/>
    <n v="100.11"/>
    <n v="168.25210084033614"/>
    <s v="theater"/>
    <x v="6"/>
  </r>
  <r>
    <n v="15126"/>
    <x v="0"/>
    <s v="US"/>
    <s v="USD"/>
    <n v="1489352400"/>
    <n v="1486411204"/>
    <b v="1"/>
    <n v="59"/>
    <b v="1"/>
    <s v="theater/plays"/>
    <n v="100.84"/>
    <n v="256.37288135593218"/>
    <s v="theater"/>
    <x v="6"/>
  </r>
  <r>
    <n v="4137"/>
    <x v="0"/>
    <s v="GB"/>
    <s v="GBP"/>
    <n v="1436114603"/>
    <n v="1433090603"/>
    <b v="1"/>
    <n v="113"/>
    <b v="1"/>
    <s v="theater/plays"/>
    <n v="103.425"/>
    <n v="36.610619469026545"/>
    <s v="theater"/>
    <x v="6"/>
  </r>
  <r>
    <n v="3120"/>
    <x v="0"/>
    <s v="US"/>
    <s v="USD"/>
    <n v="1445722140"/>
    <n v="1443016697"/>
    <b v="1"/>
    <n v="84"/>
    <b v="1"/>
    <s v="theater/plays"/>
    <n v="124.8"/>
    <n v="37.142857142857146"/>
    <s v="theater"/>
    <x v="6"/>
  </r>
  <r>
    <n v="3395"/>
    <x v="0"/>
    <s v="US"/>
    <s v="USD"/>
    <n v="1440100976"/>
    <n v="1437508976"/>
    <b v="1"/>
    <n v="74"/>
    <b v="1"/>
    <s v="theater/plays"/>
    <n v="109.51612903225806"/>
    <n v="45.878378378378379"/>
    <s v="theater"/>
    <x v="6"/>
  </r>
  <r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x v="6"/>
  </r>
  <r>
    <n v="2047"/>
    <x v="0"/>
    <s v="US"/>
    <s v="USD"/>
    <n v="1464987600"/>
    <n v="1463145938"/>
    <b v="1"/>
    <n v="39"/>
    <b v="1"/>
    <s v="theater/plays"/>
    <n v="102.35"/>
    <n v="52.487179487179489"/>
    <s v="theater"/>
    <x v="6"/>
  </r>
  <r>
    <n v="1250"/>
    <x v="0"/>
    <s v="GB"/>
    <s v="GBP"/>
    <n v="1446213612"/>
    <n v="1443621612"/>
    <b v="1"/>
    <n v="21"/>
    <b v="1"/>
    <s v="theater/plays"/>
    <n v="104.16666666666667"/>
    <n v="59.523809523809526"/>
    <s v="theater"/>
    <x v="6"/>
  </r>
  <r>
    <n v="1500"/>
    <x v="0"/>
    <s v="GB"/>
    <s v="GBP"/>
    <n v="1484687436"/>
    <n v="1482095436"/>
    <b v="0"/>
    <n v="30"/>
    <b v="1"/>
    <s v="theater/plays"/>
    <n v="125"/>
    <n v="50"/>
    <s v="theater"/>
    <x v="6"/>
  </r>
  <r>
    <n v="7164"/>
    <x v="0"/>
    <s v="US"/>
    <s v="USD"/>
    <n v="1450328340"/>
    <n v="1447606884"/>
    <b v="1"/>
    <n v="37"/>
    <b v="1"/>
    <s v="theater/plays"/>
    <n v="102.34285714285714"/>
    <n v="193.62162162162161"/>
    <s v="theater"/>
    <x v="6"/>
  </r>
  <r>
    <n v="21573"/>
    <x v="0"/>
    <s v="US"/>
    <s v="USD"/>
    <n v="1416470398"/>
    <n v="1413874798"/>
    <b v="1"/>
    <n v="202"/>
    <b v="1"/>
    <s v="theater/plays"/>
    <n v="107.86499999999999"/>
    <n v="106.79702970297029"/>
    <s v="theater"/>
    <x v="6"/>
  </r>
  <r>
    <n v="2857"/>
    <x v="0"/>
    <s v="US"/>
    <s v="USD"/>
    <n v="1412135940"/>
    <n v="1410840126"/>
    <b v="1"/>
    <n v="37"/>
    <b v="1"/>
    <s v="theater/plays"/>
    <n v="109.88461538461539"/>
    <n v="77.21621621621621"/>
    <s v="theater"/>
    <x v="6"/>
  </r>
  <r>
    <n v="1610"/>
    <x v="0"/>
    <s v="US"/>
    <s v="USD"/>
    <n v="1460846347"/>
    <n v="1458254347"/>
    <b v="0"/>
    <n v="28"/>
    <b v="1"/>
    <s v="theater/plays"/>
    <n v="161"/>
    <n v="57.5"/>
    <s v="theater"/>
    <x v="6"/>
  </r>
  <r>
    <n v="1312"/>
    <x v="0"/>
    <s v="US"/>
    <s v="USD"/>
    <n v="1462334340"/>
    <n v="1459711917"/>
    <b v="1"/>
    <n v="26"/>
    <b v="1"/>
    <s v="theater/plays"/>
    <n v="131.19999999999999"/>
    <n v="50.46153846153846"/>
    <s v="theater"/>
    <x v="6"/>
  </r>
  <r>
    <n v="5940"/>
    <x v="0"/>
    <s v="US"/>
    <s v="USD"/>
    <n v="1488482355"/>
    <n v="1485890355"/>
    <b v="0"/>
    <n v="61"/>
    <b v="1"/>
    <s v="theater/plays"/>
    <n v="118.8"/>
    <n v="97.377049180327873"/>
    <s v="theater"/>
    <x v="6"/>
  </r>
  <r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x v="6"/>
  </r>
  <r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x v="6"/>
  </r>
  <r>
    <n v="20120"/>
    <x v="0"/>
    <s v="US"/>
    <s v="USD"/>
    <n v="1482962433"/>
    <n v="1480370433"/>
    <b v="0"/>
    <n v="110"/>
    <b v="1"/>
    <s v="theater/plays"/>
    <n v="100.6"/>
    <n v="182.90909090909091"/>
    <s v="theater"/>
    <x v="6"/>
  </r>
  <r>
    <n v="35275.64"/>
    <x v="0"/>
    <s v="US"/>
    <s v="USD"/>
    <n v="1443499140"/>
    <n v="1441452184"/>
    <b v="1"/>
    <n v="269"/>
    <b v="1"/>
    <s v="theater/plays"/>
    <n v="100.78754285714285"/>
    <n v="131.13620817843866"/>
    <s v="theater"/>
    <x v="6"/>
  </r>
  <r>
    <n v="3145"/>
    <x v="0"/>
    <s v="GB"/>
    <s v="GBP"/>
    <n v="1435752898"/>
    <n v="1433160898"/>
    <b v="1"/>
    <n v="79"/>
    <b v="1"/>
    <s v="theater/plays"/>
    <n v="112.32142857142857"/>
    <n v="39.810126582278478"/>
    <s v="theater"/>
    <x v="6"/>
  </r>
  <r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x v="6"/>
  </r>
  <r>
    <n v="3017"/>
    <x v="0"/>
    <s v="GB"/>
    <s v="GBP"/>
    <n v="1487286000"/>
    <n v="1484843948"/>
    <b v="0"/>
    <n v="34"/>
    <b v="1"/>
    <s v="theater/plays"/>
    <n v="100.56666666666666"/>
    <n v="88.735294117647058"/>
    <s v="theater"/>
    <x v="6"/>
  </r>
  <r>
    <n v="9801"/>
    <x v="0"/>
    <s v="US"/>
    <s v="USD"/>
    <n v="1413269940"/>
    <n v="1410421670"/>
    <b v="1"/>
    <n v="167"/>
    <b v="1"/>
    <s v="theater/plays"/>
    <n v="115.30588235294118"/>
    <n v="58.688622754491021"/>
    <s v="theater"/>
    <x v="6"/>
  </r>
  <r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x v="6"/>
  </r>
  <r>
    <n v="8227"/>
    <x v="0"/>
    <s v="US"/>
    <s v="USD"/>
    <n v="1444348800"/>
    <n v="1442283562"/>
    <b v="1"/>
    <n v="71"/>
    <b v="1"/>
    <s v="theater/plays"/>
    <n v="102.83750000000001"/>
    <n v="115.87323943661971"/>
    <s v="theater"/>
    <x v="6"/>
  </r>
  <r>
    <n v="1647"/>
    <x v="0"/>
    <s v="GB"/>
    <s v="GBP"/>
    <n v="1480613982"/>
    <n v="1478018382"/>
    <b v="0"/>
    <n v="69"/>
    <b v="1"/>
    <s v="theater/plays"/>
    <n v="102.9375"/>
    <n v="23.869565217391305"/>
    <s v="theater"/>
    <x v="6"/>
  </r>
  <r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x v="6"/>
  </r>
  <r>
    <n v="11122"/>
    <x v="0"/>
    <s v="US"/>
    <s v="USD"/>
    <n v="1442030340"/>
    <n v="1439551200"/>
    <b v="1"/>
    <n v="193"/>
    <b v="1"/>
    <s v="theater/plays"/>
    <n v="111.22"/>
    <n v="57.626943005181346"/>
    <s v="theater"/>
    <x v="6"/>
  </r>
  <r>
    <n v="2646.5"/>
    <x v="0"/>
    <s v="GB"/>
    <s v="GBP"/>
    <n v="1436696712"/>
    <n v="1434104712"/>
    <b v="1"/>
    <n v="57"/>
    <b v="1"/>
    <s v="theater/plays"/>
    <n v="105.86"/>
    <n v="46.429824561403507"/>
    <s v="theater"/>
    <x v="6"/>
  </r>
  <r>
    <n v="12095"/>
    <x v="0"/>
    <s v="US"/>
    <s v="USD"/>
    <n v="1428178757"/>
    <n v="1425590357"/>
    <b v="1"/>
    <n v="200"/>
    <b v="1"/>
    <s v="theater/plays"/>
    <n v="100.79166666666667"/>
    <n v="60.475000000000001"/>
    <s v="theater"/>
    <x v="6"/>
  </r>
  <r>
    <n v="5771"/>
    <x v="0"/>
    <s v="US"/>
    <s v="USD"/>
    <n v="1434822914"/>
    <n v="1432230914"/>
    <b v="1"/>
    <n v="88"/>
    <b v="1"/>
    <s v="theater/plays"/>
    <n v="104.92727272727272"/>
    <n v="65.579545454545453"/>
    <s v="theater"/>
    <x v="6"/>
  </r>
  <r>
    <n v="25388"/>
    <x v="0"/>
    <s v="US"/>
    <s v="USD"/>
    <n v="1415213324"/>
    <n v="1412617724"/>
    <b v="1"/>
    <n v="213"/>
    <b v="1"/>
    <s v="theater/plays"/>
    <n v="101.55200000000001"/>
    <n v="119.1924882629108"/>
    <s v="theater"/>
    <x v="6"/>
  </r>
  <r>
    <n v="1661"/>
    <x v="0"/>
    <s v="US"/>
    <s v="USD"/>
    <n v="1434907966"/>
    <n v="1432315966"/>
    <b v="1"/>
    <n v="20"/>
    <b v="1"/>
    <s v="theater/plays"/>
    <n v="110.73333333333333"/>
    <n v="83.05"/>
    <s v="theater"/>
    <x v="6"/>
  </r>
  <r>
    <n v="2876"/>
    <x v="0"/>
    <s v="GB"/>
    <s v="GBP"/>
    <n v="1473247240"/>
    <n v="1470655240"/>
    <b v="1"/>
    <n v="50"/>
    <b v="1"/>
    <s v="theater/plays"/>
    <n v="127.82222222222222"/>
    <n v="57.52"/>
    <s v="theater"/>
    <x v="6"/>
  </r>
  <r>
    <n v="20365"/>
    <x v="0"/>
    <s v="US"/>
    <s v="USD"/>
    <n v="1473306300"/>
    <n v="1471701028"/>
    <b v="1"/>
    <n v="115"/>
    <b v="1"/>
    <s v="theater/plays"/>
    <n v="101.825"/>
    <n v="177.08695652173913"/>
    <s v="theater"/>
    <x v="6"/>
  </r>
  <r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x v="6"/>
  </r>
  <r>
    <n v="525"/>
    <x v="0"/>
    <s v="GB"/>
    <s v="GBP"/>
    <n v="1412706375"/>
    <n v="1410114375"/>
    <b v="1"/>
    <n v="18"/>
    <b v="1"/>
    <s v="theater/plays"/>
    <n v="175"/>
    <n v="29.166666666666668"/>
    <s v="theater"/>
    <x v="6"/>
  </r>
  <r>
    <n v="12806"/>
    <x v="0"/>
    <s v="US"/>
    <s v="USD"/>
    <n v="1433995140"/>
    <n v="1432129577"/>
    <b v="1"/>
    <n v="176"/>
    <b v="1"/>
    <s v="theater/plays"/>
    <n v="128.06"/>
    <n v="72.76136363636364"/>
    <s v="theater"/>
    <x v="6"/>
  </r>
  <r>
    <n v="2125.9899999999998"/>
    <x v="0"/>
    <s v="GB"/>
    <s v="GBP"/>
    <n v="1487769952"/>
    <n v="1485177952"/>
    <b v="0"/>
    <n v="41"/>
    <b v="1"/>
    <s v="theater/plays"/>
    <n v="106.29949999999998"/>
    <n v="51.853414634146333"/>
    <s v="theater"/>
    <x v="6"/>
  </r>
  <r>
    <n v="7365"/>
    <x v="0"/>
    <s v="US"/>
    <s v="USD"/>
    <n v="1420751861"/>
    <n v="1418159861"/>
    <b v="1"/>
    <n v="75"/>
    <b v="1"/>
    <s v="theater/plays"/>
    <n v="105.21428571428571"/>
    <n v="98.2"/>
    <s v="theater"/>
    <x v="6"/>
  </r>
  <r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x v="6"/>
  </r>
  <r>
    <n v="5462"/>
    <x v="0"/>
    <s v="US"/>
    <s v="USD"/>
    <n v="1448903318"/>
    <n v="1445875718"/>
    <b v="1"/>
    <n v="73"/>
    <b v="1"/>
    <s v="theater/plays"/>
    <n v="109.24"/>
    <n v="74.821917808219183"/>
    <s v="theater"/>
    <x v="6"/>
  </r>
  <r>
    <n v="3315"/>
    <x v="0"/>
    <s v="US"/>
    <s v="USD"/>
    <n v="1437067476"/>
    <n v="1434475476"/>
    <b v="1"/>
    <n v="49"/>
    <b v="1"/>
    <s v="theater/plays"/>
    <n v="100.45454545454545"/>
    <n v="67.65306122448979"/>
    <s v="theater"/>
    <x v="6"/>
  </r>
  <r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x v="6"/>
  </r>
  <r>
    <n v="2804.16"/>
    <x v="0"/>
    <s v="US"/>
    <s v="USD"/>
    <n v="1446238800"/>
    <n v="1444220588"/>
    <b v="1"/>
    <n v="68"/>
    <b v="1"/>
    <s v="theater/plays"/>
    <n v="112.1664"/>
    <n v="41.237647058823526"/>
    <s v="theater"/>
    <x v="6"/>
  </r>
  <r>
    <n v="2575"/>
    <x v="0"/>
    <s v="US"/>
    <s v="USD"/>
    <n v="1422482400"/>
    <n v="1421089938"/>
    <b v="1"/>
    <n v="49"/>
    <b v="1"/>
    <s v="theater/plays"/>
    <n v="103"/>
    <n v="52.551020408163268"/>
    <s v="theater"/>
    <x v="6"/>
  </r>
  <r>
    <n v="4428"/>
    <x v="0"/>
    <s v="IE"/>
    <s v="EUR"/>
    <n v="1449162000"/>
    <n v="1446570315"/>
    <b v="1"/>
    <n v="63"/>
    <b v="1"/>
    <s v="theater/plays"/>
    <n v="164"/>
    <n v="70.285714285714292"/>
    <s v="theater"/>
    <x v="6"/>
  </r>
  <r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x v="6"/>
  </r>
  <r>
    <n v="15315"/>
    <x v="0"/>
    <s v="US"/>
    <s v="USD"/>
    <n v="1437156660"/>
    <n v="1434564660"/>
    <b v="1"/>
    <n v="288"/>
    <b v="1"/>
    <s v="theater/plays"/>
    <n v="102.1"/>
    <n v="53.177083333333336"/>
    <s v="theater"/>
    <x v="6"/>
  </r>
  <r>
    <n v="2560"/>
    <x v="0"/>
    <s v="US"/>
    <s v="USD"/>
    <n v="1472074928"/>
    <n v="1470692528"/>
    <b v="1"/>
    <n v="42"/>
    <b v="1"/>
    <s v="theater/plays"/>
    <n v="128"/>
    <n v="60.952380952380949"/>
    <s v="theater"/>
    <x v="6"/>
  </r>
  <r>
    <n v="8120"/>
    <x v="0"/>
    <s v="GB"/>
    <s v="GBP"/>
    <n v="1434452400"/>
    <n v="1431509397"/>
    <b v="1"/>
    <n v="70"/>
    <b v="1"/>
    <s v="theater/plays"/>
    <n v="101.5"/>
    <n v="116"/>
    <s v="theater"/>
    <x v="6"/>
  </r>
  <r>
    <n v="1830"/>
    <x v="0"/>
    <s v="GB"/>
    <s v="GBP"/>
    <n v="1436705265"/>
    <n v="1434113265"/>
    <b v="1"/>
    <n v="30"/>
    <b v="1"/>
    <s v="theater/plays"/>
    <n v="101.66666666666667"/>
    <n v="61"/>
    <s v="theater"/>
    <x v="6"/>
  </r>
  <r>
    <n v="1950"/>
    <x v="0"/>
    <s v="GB"/>
    <s v="GBP"/>
    <n v="1414927775"/>
    <n v="1412332175"/>
    <b v="1"/>
    <n v="51"/>
    <b v="1"/>
    <s v="theater/plays"/>
    <n v="130"/>
    <n v="38.235294117647058"/>
    <s v="theater"/>
    <x v="6"/>
  </r>
  <r>
    <n v="15443"/>
    <x v="0"/>
    <s v="US"/>
    <s v="USD"/>
    <n v="1446814809"/>
    <n v="1444219209"/>
    <b v="1"/>
    <n v="145"/>
    <b v="1"/>
    <s v="theater/plays"/>
    <n v="154.43"/>
    <n v="106.50344827586207"/>
    <s v="theater"/>
    <x v="6"/>
  </r>
  <r>
    <n v="4296"/>
    <x v="0"/>
    <s v="US"/>
    <s v="USD"/>
    <n v="1473879600"/>
    <n v="1472498042"/>
    <b v="1"/>
    <n v="21"/>
    <b v="1"/>
    <s v="theater/plays"/>
    <n v="107.4"/>
    <n v="204.57142857142858"/>
    <s v="theater"/>
    <x v="6"/>
  </r>
  <r>
    <n v="15705"/>
    <x v="0"/>
    <s v="US"/>
    <s v="USD"/>
    <n v="1458075600"/>
    <n v="1454259272"/>
    <b v="1"/>
    <n v="286"/>
    <b v="1"/>
    <s v="theater/plays"/>
    <n v="101.3225806451613"/>
    <n v="54.912587412587413"/>
    <s v="theater"/>
    <x v="6"/>
  </r>
  <r>
    <n v="1805"/>
    <x v="0"/>
    <s v="US"/>
    <s v="USD"/>
    <n v="1423456200"/>
    <n v="1421183271"/>
    <b v="1"/>
    <n v="12"/>
    <b v="1"/>
    <s v="theater/plays"/>
    <n v="100.27777777777777"/>
    <n v="150.41666666666666"/>
    <s v="theater"/>
    <x v="6"/>
  </r>
  <r>
    <n v="5258"/>
    <x v="0"/>
    <s v="CA"/>
    <s v="CAD"/>
    <n v="1459483140"/>
    <n v="1456526879"/>
    <b v="1"/>
    <n v="100"/>
    <b v="1"/>
    <s v="theater/plays"/>
    <n v="116.84444444444445"/>
    <n v="52.58"/>
    <s v="theater"/>
    <x v="6"/>
  </r>
  <r>
    <n v="5430"/>
    <x v="0"/>
    <s v="GB"/>
    <s v="GBP"/>
    <n v="1416331406"/>
    <n v="1413735806"/>
    <b v="1"/>
    <n v="100"/>
    <b v="1"/>
    <s v="theater/plays"/>
    <n v="108.6"/>
    <n v="54.3"/>
    <s v="theater"/>
    <x v="6"/>
  </r>
  <r>
    <n v="2585"/>
    <x v="0"/>
    <s v="GB"/>
    <s v="GBP"/>
    <n v="1433017303"/>
    <n v="1430425303"/>
    <b v="1"/>
    <n v="34"/>
    <b v="1"/>
    <s v="theater/plays"/>
    <n v="103.4"/>
    <n v="76.029411764705884"/>
    <s v="theater"/>
    <x v="6"/>
  </r>
  <r>
    <n v="6628"/>
    <x v="0"/>
    <s v="US"/>
    <s v="USD"/>
    <n v="1459474059"/>
    <n v="1456885659"/>
    <b v="0"/>
    <n v="63"/>
    <b v="1"/>
    <s v="theater/plays"/>
    <n v="114.27586206896552"/>
    <n v="105.2063492063492"/>
    <s v="theater"/>
    <x v="6"/>
  </r>
  <r>
    <n v="2060"/>
    <x v="0"/>
    <s v="US"/>
    <s v="USD"/>
    <n v="1433134800"/>
    <n v="1430158198"/>
    <b v="0"/>
    <n v="30"/>
    <b v="1"/>
    <s v="theater/plays"/>
    <n v="103"/>
    <n v="68.666666666666671"/>
    <s v="theater"/>
    <x v="6"/>
  </r>
  <r>
    <n v="6080"/>
    <x v="0"/>
    <s v="US"/>
    <s v="USD"/>
    <n v="1441153705"/>
    <n v="1438561705"/>
    <b v="0"/>
    <n v="47"/>
    <b v="1"/>
    <s v="theater/plays"/>
    <n v="121.6"/>
    <n v="129.36170212765958"/>
    <s v="theater"/>
    <x v="6"/>
  </r>
  <r>
    <n v="31820.5"/>
    <x v="0"/>
    <s v="US"/>
    <s v="USD"/>
    <n v="1461904788"/>
    <n v="1458103188"/>
    <b v="0"/>
    <n v="237"/>
    <b v="1"/>
    <s v="theater/plays"/>
    <n v="102.64677419354838"/>
    <n v="134.26371308016877"/>
    <s v="theater"/>
    <x v="6"/>
  </r>
  <r>
    <n v="838"/>
    <x v="0"/>
    <s v="GB"/>
    <s v="GBP"/>
    <n v="1455138000"/>
    <n v="1452448298"/>
    <b v="0"/>
    <n v="47"/>
    <b v="1"/>
    <s v="theater/plays"/>
    <n v="104.75"/>
    <n v="17.829787234042552"/>
    <s v="theater"/>
    <x v="6"/>
  </r>
  <r>
    <n v="3048"/>
    <x v="0"/>
    <s v="US"/>
    <s v="USD"/>
    <n v="1454047140"/>
    <n v="1452546853"/>
    <b v="0"/>
    <n v="15"/>
    <b v="1"/>
    <s v="theater/plays"/>
    <n v="101.6"/>
    <n v="203.2"/>
    <s v="theater"/>
    <x v="6"/>
  </r>
  <r>
    <n v="5604"/>
    <x v="0"/>
    <s v="US"/>
    <s v="USD"/>
    <n v="1488258000"/>
    <n v="1485556626"/>
    <b v="0"/>
    <n v="81"/>
    <b v="1"/>
    <s v="theater/plays"/>
    <n v="112.10242048409683"/>
    <n v="69.18518518518519"/>
    <s v="theater"/>
    <x v="6"/>
  </r>
  <r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x v="6"/>
  </r>
  <r>
    <n v="2500"/>
    <x v="0"/>
    <s v="CA"/>
    <s v="CAD"/>
    <n v="1448733628"/>
    <n v="1446573628"/>
    <b v="0"/>
    <n v="34"/>
    <b v="1"/>
    <s v="theater/plays"/>
    <n v="100"/>
    <n v="73.529411764705884"/>
    <s v="theater"/>
    <x v="6"/>
  </r>
  <r>
    <n v="10026.49"/>
    <x v="0"/>
    <s v="GB"/>
    <s v="GBP"/>
    <n v="1466463600"/>
    <n v="1463337315"/>
    <b v="0"/>
    <n v="207"/>
    <b v="1"/>
    <s v="theater/plays"/>
    <n v="100.2649"/>
    <n v="48.437149758454105"/>
    <s v="theater"/>
    <x v="6"/>
  </r>
  <r>
    <n v="665.21"/>
    <x v="0"/>
    <s v="GB"/>
    <s v="GBP"/>
    <n v="1487580602"/>
    <n v="1485161402"/>
    <b v="0"/>
    <n v="25"/>
    <b v="1"/>
    <s v="theater/plays"/>
    <n v="133.042"/>
    <n v="26.608400000000003"/>
    <s v="theater"/>
    <x v="6"/>
  </r>
  <r>
    <n v="2424"/>
    <x v="0"/>
    <s v="GB"/>
    <s v="GBP"/>
    <n v="1489234891"/>
    <n v="1486642891"/>
    <b v="0"/>
    <n v="72"/>
    <b v="1"/>
    <s v="theater/plays"/>
    <n v="121.2"/>
    <n v="33.666666666666664"/>
    <s v="theater"/>
    <x v="6"/>
  </r>
  <r>
    <n v="570"/>
    <x v="0"/>
    <s v="US"/>
    <s v="USD"/>
    <n v="1442462340"/>
    <n v="1439743900"/>
    <b v="0"/>
    <n v="14"/>
    <b v="1"/>
    <s v="theater/plays"/>
    <n v="114"/>
    <n v="40.714285714285715"/>
    <s v="theater"/>
    <x v="6"/>
  </r>
  <r>
    <n v="289"/>
    <x v="0"/>
    <s v="GB"/>
    <s v="GBP"/>
    <n v="1449257348"/>
    <n v="1444069748"/>
    <b v="0"/>
    <n v="15"/>
    <b v="1"/>
    <s v="theater/plays"/>
    <n v="286.13861386138615"/>
    <n v="19.266666666666666"/>
    <s v="theater"/>
    <x v="6"/>
  </r>
  <r>
    <n v="7670"/>
    <x v="0"/>
    <s v="NZ"/>
    <s v="NZD"/>
    <n v="1488622352"/>
    <n v="1486030352"/>
    <b v="0"/>
    <n v="91"/>
    <b v="1"/>
    <s v="theater/plays"/>
    <n v="170.44444444444446"/>
    <n v="84.285714285714292"/>
    <s v="theater"/>
    <x v="6"/>
  </r>
  <r>
    <n v="710"/>
    <x v="0"/>
    <s v="GB"/>
    <s v="GBP"/>
    <n v="1434459554"/>
    <n v="1431867554"/>
    <b v="0"/>
    <n v="24"/>
    <b v="1"/>
    <s v="theater/plays"/>
    <n v="118.33333333333333"/>
    <n v="29.583333333333332"/>
    <s v="theater"/>
    <x v="6"/>
  </r>
  <r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x v="6"/>
  </r>
  <r>
    <n v="2161"/>
    <x v="0"/>
    <s v="GB"/>
    <s v="GBP"/>
    <n v="1448229600"/>
    <n v="1446401372"/>
    <b v="0"/>
    <n v="47"/>
    <b v="1"/>
    <s v="theater/plays"/>
    <n v="144.06666666666666"/>
    <n v="45.978723404255319"/>
    <s v="theater"/>
    <x v="6"/>
  </r>
  <r>
    <n v="5504"/>
    <x v="0"/>
    <s v="GB"/>
    <s v="GBP"/>
    <n v="1438037940"/>
    <n v="1436380256"/>
    <b v="0"/>
    <n v="44"/>
    <b v="1"/>
    <s v="theater/plays"/>
    <n v="100.07272727272728"/>
    <n v="125.09090909090909"/>
    <s v="theater"/>
    <x v="6"/>
  </r>
  <r>
    <n v="10173"/>
    <x v="0"/>
    <s v="US"/>
    <s v="USD"/>
    <n v="1442102400"/>
    <n v="1440370768"/>
    <b v="0"/>
    <n v="72"/>
    <b v="1"/>
    <s v="theater/plays"/>
    <n v="101.73"/>
    <n v="141.29166666666666"/>
    <s v="theater"/>
    <x v="6"/>
  </r>
  <r>
    <n v="3486"/>
    <x v="0"/>
    <s v="US"/>
    <s v="USD"/>
    <n v="1444860063"/>
    <n v="1442268063"/>
    <b v="0"/>
    <n v="63"/>
    <b v="1"/>
    <s v="theater/plays"/>
    <n v="116.2"/>
    <n v="55.333333333333336"/>
    <s v="theater"/>
    <x v="6"/>
  </r>
  <r>
    <n v="4085"/>
    <x v="0"/>
    <s v="US"/>
    <s v="USD"/>
    <n v="1430329862"/>
    <n v="1428515462"/>
    <b v="0"/>
    <n v="88"/>
    <b v="1"/>
    <s v="theater/plays"/>
    <n v="136.16666666666666"/>
    <n v="46.420454545454547"/>
    <s v="theater"/>
    <x v="6"/>
  </r>
  <r>
    <n v="4004"/>
    <x v="0"/>
    <s v="US"/>
    <s v="USD"/>
    <n v="1470034740"/>
    <n v="1466185176"/>
    <b v="0"/>
    <n v="70"/>
    <b v="1"/>
    <s v="theater/plays"/>
    <n v="133.46666666666667"/>
    <n v="57.2"/>
    <s v="theater"/>
    <x v="6"/>
  </r>
  <r>
    <n v="8685"/>
    <x v="0"/>
    <s v="ES"/>
    <s v="EUR"/>
    <n v="1481099176"/>
    <n v="1478507176"/>
    <b v="0"/>
    <n v="50"/>
    <b v="1"/>
    <s v="theater/plays"/>
    <n v="103.39285714285714"/>
    <n v="173.7"/>
    <s v="theater"/>
    <x v="6"/>
  </r>
  <r>
    <n v="2086"/>
    <x v="0"/>
    <s v="US"/>
    <s v="USD"/>
    <n v="1427553484"/>
    <n v="1424533084"/>
    <b v="0"/>
    <n v="35"/>
    <b v="1"/>
    <s v="theater/plays"/>
    <n v="115.88888888888889"/>
    <n v="59.6"/>
    <s v="theater"/>
    <x v="6"/>
  </r>
  <r>
    <n v="15677.5"/>
    <x v="0"/>
    <s v="US"/>
    <s v="USD"/>
    <n v="1482418752"/>
    <n v="1479826752"/>
    <b v="0"/>
    <n v="175"/>
    <b v="1"/>
    <s v="theater/plays"/>
    <n v="104.51666666666667"/>
    <n v="89.585714285714289"/>
    <s v="theater"/>
    <x v="6"/>
  </r>
  <r>
    <n v="4081"/>
    <x v="0"/>
    <s v="US"/>
    <s v="USD"/>
    <n v="1438374748"/>
    <n v="1435782748"/>
    <b v="0"/>
    <n v="20"/>
    <b v="1"/>
    <s v="theater/plays"/>
    <n v="102.02500000000001"/>
    <n v="204.05"/>
    <s v="theater"/>
    <x v="6"/>
  </r>
  <r>
    <n v="2630"/>
    <x v="0"/>
    <s v="US"/>
    <s v="USD"/>
    <n v="1465527600"/>
    <n v="1462252542"/>
    <b v="0"/>
    <n v="54"/>
    <b v="1"/>
    <s v="theater/plays"/>
    <n v="175.33333333333334"/>
    <n v="48.703703703703702"/>
    <s v="theater"/>
    <x v="6"/>
  </r>
  <r>
    <n v="1066.8"/>
    <x v="0"/>
    <s v="US"/>
    <s v="USD"/>
    <n v="1463275339"/>
    <n v="1460683339"/>
    <b v="0"/>
    <n v="20"/>
    <b v="1"/>
    <s v="theater/plays"/>
    <n v="106.68"/>
    <n v="53.339999999999996"/>
    <s v="theater"/>
    <x v="6"/>
  </r>
  <r>
    <n v="4280"/>
    <x v="0"/>
    <s v="US"/>
    <s v="USD"/>
    <n v="1460581365"/>
    <n v="1458766965"/>
    <b v="0"/>
    <n v="57"/>
    <b v="1"/>
    <s v="theater/plays"/>
    <n v="122.28571428571429"/>
    <n v="75.087719298245617"/>
    <s v="theater"/>
    <x v="6"/>
  </r>
  <r>
    <n v="558"/>
    <x v="0"/>
    <s v="GB"/>
    <s v="GBP"/>
    <n v="1476632178"/>
    <n v="1473953778"/>
    <b v="0"/>
    <n v="31"/>
    <b v="1"/>
    <s v="theater/plays"/>
    <n v="159.42857142857142"/>
    <n v="18"/>
    <s v="theater"/>
    <x v="6"/>
  </r>
  <r>
    <n v="6505"/>
    <x v="0"/>
    <s v="US"/>
    <s v="USD"/>
    <n v="1444169825"/>
    <n v="1441577825"/>
    <b v="0"/>
    <n v="31"/>
    <b v="1"/>
    <s v="theater/plays"/>
    <n v="100.07692307692308"/>
    <n v="209.83870967741936"/>
    <s v="theater"/>
    <x v="6"/>
  </r>
  <r>
    <n v="2746"/>
    <x v="0"/>
    <s v="US"/>
    <s v="USD"/>
    <n v="1445065210"/>
    <n v="1442473210"/>
    <b v="0"/>
    <n v="45"/>
    <b v="1"/>
    <s v="theater/plays"/>
    <n v="109.84"/>
    <n v="61.022222222222226"/>
    <s v="theater"/>
    <x v="6"/>
  </r>
  <r>
    <n v="2501"/>
    <x v="0"/>
    <s v="US"/>
    <s v="USD"/>
    <n v="1478901600"/>
    <n v="1477077946"/>
    <b v="0"/>
    <n v="41"/>
    <b v="1"/>
    <s v="theater/plays"/>
    <n v="100.04"/>
    <n v="61"/>
    <s v="theater"/>
    <x v="6"/>
  </r>
  <r>
    <n v="2321"/>
    <x v="0"/>
    <s v="US"/>
    <s v="USD"/>
    <n v="1453856400"/>
    <n v="1452664317"/>
    <b v="0"/>
    <n v="29"/>
    <b v="1"/>
    <s v="theater/plays"/>
    <n v="116.05"/>
    <n v="80.034482758620683"/>
    <s v="theater"/>
    <x v="6"/>
  </r>
  <r>
    <n v="1686"/>
    <x v="0"/>
    <s v="GB"/>
    <s v="GBP"/>
    <n v="1431115500"/>
    <n v="1428733511"/>
    <b v="0"/>
    <n v="58"/>
    <b v="1"/>
    <s v="theater/plays"/>
    <n v="210.75"/>
    <n v="29.068965517241381"/>
    <s v="theater"/>
    <x v="6"/>
  </r>
  <r>
    <n v="4400"/>
    <x v="0"/>
    <s v="GB"/>
    <s v="GBP"/>
    <n v="1462519041"/>
    <n v="1459927041"/>
    <b v="0"/>
    <n v="89"/>
    <b v="1"/>
    <s v="theater/plays"/>
    <n v="110"/>
    <n v="49.438202247191015"/>
    <s v="theater"/>
    <x v="6"/>
  </r>
  <r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x v="6"/>
  </r>
  <r>
    <n v="1115"/>
    <x v="0"/>
    <s v="US"/>
    <s v="USD"/>
    <n v="1465347424"/>
    <n v="1462755424"/>
    <b v="0"/>
    <n v="18"/>
    <b v="1"/>
    <s v="theater/plays"/>
    <n v="106.19047619047619"/>
    <n v="61.944444444444443"/>
    <s v="theater"/>
    <x v="6"/>
  </r>
  <r>
    <n v="2512"/>
    <x v="0"/>
    <s v="CA"/>
    <s v="CAD"/>
    <n v="1460341800"/>
    <n v="1456902893"/>
    <b v="0"/>
    <n v="32"/>
    <b v="1"/>
    <s v="theater/plays"/>
    <n v="125.6"/>
    <n v="78.5"/>
    <s v="theater"/>
    <x v="6"/>
  </r>
  <r>
    <n v="540"/>
    <x v="0"/>
    <s v="GB"/>
    <s v="GBP"/>
    <n v="1422712986"/>
    <n v="1418824986"/>
    <b v="0"/>
    <n v="16"/>
    <b v="1"/>
    <s v="theater/plays"/>
    <n v="108"/>
    <n v="33.75"/>
    <s v="theater"/>
    <x v="6"/>
  </r>
  <r>
    <n v="2525"/>
    <x v="0"/>
    <s v="US"/>
    <s v="USD"/>
    <n v="1466557557"/>
    <n v="1463965557"/>
    <b v="0"/>
    <n v="38"/>
    <b v="1"/>
    <s v="theater/plays"/>
    <n v="101"/>
    <n v="66.44736842105263"/>
    <s v="theater"/>
    <x v="6"/>
  </r>
  <r>
    <n v="537"/>
    <x v="0"/>
    <s v="US"/>
    <s v="USD"/>
    <n v="1413431940"/>
    <n v="1412216665"/>
    <b v="0"/>
    <n v="15"/>
    <b v="1"/>
    <s v="theater/plays"/>
    <n v="107.4"/>
    <n v="35.799999999999997"/>
    <s v="theater"/>
    <x v="6"/>
  </r>
  <r>
    <n v="3350"/>
    <x v="0"/>
    <s v="US"/>
    <s v="USD"/>
    <n v="1466567700"/>
    <n v="1464653696"/>
    <b v="0"/>
    <n v="23"/>
    <b v="1"/>
    <s v="theater/plays"/>
    <n v="101.51515151515152"/>
    <n v="145.65217391304347"/>
    <s v="theater"/>
    <x v="6"/>
  </r>
  <r>
    <n v="1259"/>
    <x v="0"/>
    <s v="GB"/>
    <s v="GBP"/>
    <n v="1474793208"/>
    <n v="1472201208"/>
    <b v="0"/>
    <n v="49"/>
    <b v="1"/>
    <s v="theater/plays"/>
    <n v="125.9"/>
    <n v="25.693877551020407"/>
    <s v="theater"/>
    <x v="6"/>
  </r>
  <r>
    <n v="1525"/>
    <x v="0"/>
    <s v="IE"/>
    <s v="EUR"/>
    <n v="1465135190"/>
    <n v="1463925590"/>
    <b v="0"/>
    <n v="10"/>
    <b v="1"/>
    <s v="theater/plays"/>
    <n v="101.66666666666667"/>
    <n v="152.5"/>
    <s v="theater"/>
    <x v="6"/>
  </r>
  <r>
    <n v="450"/>
    <x v="0"/>
    <s v="GB"/>
    <s v="GBP"/>
    <n v="1428256277"/>
    <n v="1425235877"/>
    <b v="0"/>
    <n v="15"/>
    <b v="1"/>
    <s v="theater/plays"/>
    <n v="112.5"/>
    <n v="30"/>
    <s v="theater"/>
    <x v="6"/>
  </r>
  <r>
    <n v="8110"/>
    <x v="0"/>
    <s v="US"/>
    <s v="USD"/>
    <n v="1425830905"/>
    <n v="1423242505"/>
    <b v="0"/>
    <n v="57"/>
    <b v="1"/>
    <s v="theater/plays"/>
    <n v="101.375"/>
    <n v="142.28070175438597"/>
    <s v="theater"/>
    <x v="6"/>
  </r>
  <r>
    <n v="810"/>
    <x v="0"/>
    <s v="GB"/>
    <s v="GBP"/>
    <n v="1462697966"/>
    <n v="1460105966"/>
    <b v="0"/>
    <n v="33"/>
    <b v="1"/>
    <s v="theater/plays"/>
    <n v="101.25"/>
    <n v="24.545454545454547"/>
    <s v="theater"/>
    <x v="6"/>
  </r>
  <r>
    <n v="2635"/>
    <x v="0"/>
    <s v="US"/>
    <s v="USD"/>
    <n v="1404522000"/>
    <n v="1404308883"/>
    <b v="0"/>
    <n v="9"/>
    <b v="1"/>
    <s v="theater/plays"/>
    <n v="146.38888888888889"/>
    <n v="292.77777777777777"/>
    <s v="theater"/>
    <x v="6"/>
  </r>
  <r>
    <n v="1168"/>
    <x v="0"/>
    <s v="GB"/>
    <s v="GBP"/>
    <n v="1406502000"/>
    <n v="1405583108"/>
    <b v="0"/>
    <n v="26"/>
    <b v="1"/>
    <s v="theater/plays"/>
    <n v="116.8"/>
    <n v="44.92307692307692"/>
    <s v="theater"/>
    <x v="6"/>
  </r>
  <r>
    <n v="1594"/>
    <x v="0"/>
    <s v="GB"/>
    <s v="GBP"/>
    <n v="1427919468"/>
    <n v="1425331068"/>
    <b v="0"/>
    <n v="69"/>
    <b v="1"/>
    <s v="theater/plays"/>
    <n v="106.26666666666667"/>
    <n v="23.10144927536232"/>
    <s v="theater"/>
    <x v="6"/>
  </r>
  <r>
    <n v="5226"/>
    <x v="0"/>
    <s v="US"/>
    <s v="USD"/>
    <n v="1444149886"/>
    <n v="1441125886"/>
    <b v="0"/>
    <n v="65"/>
    <b v="1"/>
    <s v="theater/plays"/>
    <n v="104.52"/>
    <n v="80.400000000000006"/>
    <s v="theater"/>
    <x v="6"/>
  </r>
  <r>
    <n v="6000"/>
    <x v="0"/>
    <s v="US"/>
    <s v="USD"/>
    <n v="1405802330"/>
    <n v="1403210330"/>
    <b v="0"/>
    <n v="83"/>
    <b v="1"/>
    <s v="theater/plays"/>
    <n v="100"/>
    <n v="72.289156626506028"/>
    <s v="theater"/>
    <x v="6"/>
  </r>
  <r>
    <n v="3660"/>
    <x v="0"/>
    <s v="US"/>
    <s v="USD"/>
    <n v="1434384880"/>
    <n v="1432484080"/>
    <b v="0"/>
    <n v="111"/>
    <b v="1"/>
    <s v="theater/plays"/>
    <n v="104.57142857142857"/>
    <n v="32.972972972972975"/>
    <s v="theater"/>
    <x v="6"/>
  </r>
  <r>
    <n v="5366"/>
    <x v="0"/>
    <s v="US"/>
    <s v="USD"/>
    <n v="1438259422"/>
    <n v="1435667422"/>
    <b v="0"/>
    <n v="46"/>
    <b v="1"/>
    <s v="theater/plays"/>
    <n v="138.62051149573753"/>
    <n v="116.65217391304348"/>
    <s v="theater"/>
    <x v="6"/>
  </r>
  <r>
    <n v="5016"/>
    <x v="0"/>
    <s v="GB"/>
    <s v="GBP"/>
    <n v="1407106800"/>
    <n v="1404749446"/>
    <b v="0"/>
    <n v="63"/>
    <b v="1"/>
    <s v="theater/plays"/>
    <n v="100.32"/>
    <n v="79.61904761904762"/>
    <s v="theater"/>
    <x v="6"/>
  </r>
  <r>
    <n v="250"/>
    <x v="0"/>
    <s v="GB"/>
    <s v="GBP"/>
    <n v="1459845246"/>
    <n v="1457429646"/>
    <b v="0"/>
    <n v="9"/>
    <b v="1"/>
    <s v="theater/plays"/>
    <n v="100"/>
    <n v="27.777777777777779"/>
    <s v="theater"/>
    <x v="6"/>
  </r>
  <r>
    <n v="2755"/>
    <x v="0"/>
    <s v="GB"/>
    <s v="GBP"/>
    <n v="1412974800"/>
    <n v="1411109167"/>
    <b v="0"/>
    <n v="34"/>
    <b v="1"/>
    <s v="theater/plays"/>
    <n v="110.2"/>
    <n v="81.029411764705884"/>
    <s v="theater"/>
    <x v="6"/>
  </r>
  <r>
    <n v="15327"/>
    <x v="0"/>
    <s v="US"/>
    <s v="USD"/>
    <n v="1487944080"/>
    <n v="1486129680"/>
    <b v="0"/>
    <n v="112"/>
    <b v="1"/>
    <s v="theater/plays"/>
    <n v="102.18"/>
    <n v="136.84821428571428"/>
    <s v="theater"/>
    <x v="6"/>
  </r>
  <r>
    <n v="8348"/>
    <x v="0"/>
    <s v="US"/>
    <s v="USD"/>
    <n v="1469721518"/>
    <n v="1467129518"/>
    <b v="0"/>
    <n v="47"/>
    <b v="1"/>
    <s v="theater/plays"/>
    <n v="104.35"/>
    <n v="177.61702127659575"/>
    <s v="theater"/>
    <x v="6"/>
  </r>
  <r>
    <n v="4145"/>
    <x v="0"/>
    <s v="US"/>
    <s v="USD"/>
    <n v="1481066554"/>
    <n v="1478906554"/>
    <b v="0"/>
    <n v="38"/>
    <b v="1"/>
    <s v="theater/plays"/>
    <n v="138.16666666666666"/>
    <n v="109.07894736842105"/>
    <s v="theater"/>
    <x v="6"/>
  </r>
  <r>
    <n v="3350"/>
    <x v="0"/>
    <s v="GB"/>
    <s v="GBP"/>
    <n v="1465750800"/>
    <n v="1463771421"/>
    <b v="0"/>
    <n v="28"/>
    <b v="1"/>
    <s v="theater/plays"/>
    <n v="100"/>
    <n v="119.64285714285714"/>
    <s v="theater"/>
    <x v="6"/>
  </r>
  <r>
    <n v="6100"/>
    <x v="0"/>
    <s v="US"/>
    <s v="USD"/>
    <n v="1427864340"/>
    <n v="1425020810"/>
    <b v="0"/>
    <n v="78"/>
    <b v="1"/>
    <s v="theater/plays"/>
    <n v="101.66666666666667"/>
    <n v="78.205128205128204"/>
    <s v="theater"/>
    <x v="6"/>
  </r>
  <r>
    <n v="1200"/>
    <x v="0"/>
    <s v="GB"/>
    <s v="GBP"/>
    <n v="1460553480"/>
    <n v="1458770384"/>
    <b v="0"/>
    <n v="23"/>
    <b v="1"/>
    <s v="theater/plays"/>
    <n v="171.42857142857142"/>
    <n v="52.173913043478258"/>
    <s v="theater"/>
    <x v="6"/>
  </r>
  <r>
    <n v="4565"/>
    <x v="0"/>
    <s v="US"/>
    <s v="USD"/>
    <n v="1409374093"/>
    <n v="1406782093"/>
    <b v="0"/>
    <n v="40"/>
    <b v="1"/>
    <s v="theater/plays"/>
    <n v="101.44444444444444"/>
    <n v="114.125"/>
    <s v="theater"/>
    <x v="6"/>
  </r>
  <r>
    <n v="650"/>
    <x v="0"/>
    <s v="US"/>
    <s v="USD"/>
    <n v="1429317420"/>
    <n v="1424226768"/>
    <b v="0"/>
    <n v="13"/>
    <b v="1"/>
    <s v="theater/plays"/>
    <n v="130"/>
    <n v="50"/>
    <s v="theater"/>
    <x v="6"/>
  </r>
  <r>
    <n v="1650"/>
    <x v="0"/>
    <s v="US"/>
    <s v="USD"/>
    <n v="1424910910"/>
    <n v="1424306110"/>
    <b v="0"/>
    <n v="18"/>
    <b v="1"/>
    <s v="theater/plays"/>
    <n v="110"/>
    <n v="91.666666666666671"/>
    <s v="theater"/>
    <x v="6"/>
  </r>
  <r>
    <n v="2389"/>
    <x v="0"/>
    <s v="GB"/>
    <s v="GBP"/>
    <n v="1462741200"/>
    <n v="1461503654"/>
    <b v="0"/>
    <n v="22"/>
    <b v="1"/>
    <s v="theater/plays"/>
    <n v="119.45"/>
    <n v="108.59090909090909"/>
    <s v="theater"/>
    <x v="6"/>
  </r>
  <r>
    <n v="5516"/>
    <x v="0"/>
    <s v="US"/>
    <s v="USD"/>
    <n v="1461988740"/>
    <n v="1459949080"/>
    <b v="0"/>
    <n v="79"/>
    <b v="1"/>
    <s v="theater/plays"/>
    <n v="100.2909090909091"/>
    <n v="69.822784810126578"/>
    <s v="theater"/>
    <x v="6"/>
  </r>
  <r>
    <n v="1534"/>
    <x v="0"/>
    <s v="US"/>
    <s v="USD"/>
    <n v="1465837200"/>
    <n v="1463971172"/>
    <b v="0"/>
    <n v="14"/>
    <b v="1"/>
    <s v="theater/plays"/>
    <n v="153.4"/>
    <n v="109.57142857142857"/>
    <s v="theater"/>
    <x v="6"/>
  </r>
  <r>
    <n v="3655"/>
    <x v="0"/>
    <s v="LU"/>
    <s v="EUR"/>
    <n v="1448838000"/>
    <n v="1445791811"/>
    <b v="0"/>
    <n v="51"/>
    <b v="1"/>
    <s v="theater/plays"/>
    <n v="104.42857142857143"/>
    <n v="71.666666666666671"/>
    <s v="theater"/>
    <x v="6"/>
  </r>
  <r>
    <n v="5055"/>
    <x v="0"/>
    <s v="GB"/>
    <s v="GBP"/>
    <n v="1406113200"/>
    <n v="1402910965"/>
    <b v="0"/>
    <n v="54"/>
    <b v="1"/>
    <s v="theater/plays"/>
    <n v="101.1"/>
    <n v="93.611111111111114"/>
    <s v="theater"/>
    <x v="6"/>
  </r>
  <r>
    <n v="5376"/>
    <x v="0"/>
    <s v="GB"/>
    <s v="GBP"/>
    <n v="1467414000"/>
    <n v="1462492178"/>
    <b v="0"/>
    <n v="70"/>
    <b v="1"/>
    <s v="theater/plays"/>
    <n v="107.52"/>
    <n v="76.8"/>
    <s v="theater"/>
    <x v="6"/>
  </r>
  <r>
    <n v="1575"/>
    <x v="0"/>
    <s v="GB"/>
    <s v="GBP"/>
    <n v="1462230000"/>
    <n v="1461061350"/>
    <b v="0"/>
    <n v="44"/>
    <b v="1"/>
    <s v="theater/plays"/>
    <n v="315"/>
    <n v="35.795454545454547"/>
    <s v="theater"/>
    <x v="6"/>
  </r>
  <r>
    <n v="3058"/>
    <x v="0"/>
    <s v="US"/>
    <s v="USD"/>
    <n v="1446091260"/>
    <n v="1443029206"/>
    <b v="0"/>
    <n v="55"/>
    <b v="1"/>
    <s v="theater/plays"/>
    <n v="101.93333333333334"/>
    <n v="55.6"/>
    <s v="theater"/>
    <x v="6"/>
  </r>
  <r>
    <n v="2210"/>
    <x v="0"/>
    <s v="GB"/>
    <s v="GBP"/>
    <n v="1462879020"/>
    <n v="1461941527"/>
    <b v="0"/>
    <n v="15"/>
    <b v="1"/>
    <s v="theater/plays"/>
    <n v="126.28571428571429"/>
    <n v="147.33333333333334"/>
    <s v="theater"/>
    <x v="6"/>
  </r>
  <r>
    <n v="1521"/>
    <x v="0"/>
    <s v="GB"/>
    <s v="GBP"/>
    <n v="1468611272"/>
    <n v="1466019272"/>
    <b v="0"/>
    <n v="27"/>
    <b v="1"/>
    <s v="theater/plays"/>
    <n v="101.4"/>
    <n v="56.333333333333336"/>
    <s v="theater"/>
    <x v="6"/>
  </r>
  <r>
    <n v="2020"/>
    <x v="0"/>
    <s v="GB"/>
    <s v="GBP"/>
    <n v="1406887310"/>
    <n v="1404295310"/>
    <b v="0"/>
    <n v="21"/>
    <b v="1"/>
    <s v="theater/plays"/>
    <n v="101"/>
    <n v="96.19047619047619"/>
    <s v="theater"/>
    <x v="6"/>
  </r>
  <r>
    <n v="10299"/>
    <x v="0"/>
    <s v="US"/>
    <s v="USD"/>
    <n v="1416385679"/>
    <n v="1413790079"/>
    <b v="0"/>
    <n v="162"/>
    <b v="1"/>
    <s v="theater/plays"/>
    <n v="102.99"/>
    <n v="63.574074074074076"/>
    <s v="theater"/>
    <x v="6"/>
  </r>
  <r>
    <n v="4250"/>
    <x v="0"/>
    <s v="US"/>
    <s v="USD"/>
    <n v="1487985734"/>
    <n v="1484097734"/>
    <b v="0"/>
    <n v="23"/>
    <b v="1"/>
    <s v="theater/plays"/>
    <n v="106.25"/>
    <n v="184.78260869565219"/>
    <s v="theater"/>
    <x v="6"/>
  </r>
  <r>
    <n v="9124"/>
    <x v="0"/>
    <s v="SG"/>
    <s v="SGD"/>
    <n v="1481731140"/>
    <n v="1479866343"/>
    <b v="0"/>
    <n v="72"/>
    <b v="1"/>
    <s v="theater/plays"/>
    <n v="101.37777777777778"/>
    <n v="126.72222222222223"/>
    <s v="theater"/>
    <x v="6"/>
  </r>
  <r>
    <n v="5673"/>
    <x v="0"/>
    <s v="US"/>
    <s v="USD"/>
    <n v="1409587140"/>
    <n v="1408062990"/>
    <b v="0"/>
    <n v="68"/>
    <b v="1"/>
    <s v="theater/plays"/>
    <n v="113.46"/>
    <n v="83.42647058823529"/>
    <s v="theater"/>
    <x v="6"/>
  </r>
  <r>
    <n v="1090"/>
    <x v="0"/>
    <s v="US"/>
    <s v="USD"/>
    <n v="1425704100"/>
    <n v="1424484717"/>
    <b v="0"/>
    <n v="20"/>
    <b v="1"/>
    <s v="theater/plays"/>
    <n v="218"/>
    <n v="54.5"/>
    <s v="theater"/>
    <x v="6"/>
  </r>
  <r>
    <n v="7860"/>
    <x v="0"/>
    <s v="US"/>
    <s v="USD"/>
    <n v="1408464000"/>
    <n v="1406831445"/>
    <b v="0"/>
    <n v="26"/>
    <b v="1"/>
    <s v="theater/plays"/>
    <n v="101.41935483870968"/>
    <n v="302.30769230769232"/>
    <s v="theater"/>
    <x v="6"/>
  </r>
  <r>
    <n v="3178"/>
    <x v="0"/>
    <s v="GB"/>
    <s v="GBP"/>
    <n v="1458075600"/>
    <n v="1456183649"/>
    <b v="0"/>
    <n v="72"/>
    <b v="1"/>
    <s v="theater/plays"/>
    <n v="105.93333333333334"/>
    <n v="44.138888888888886"/>
    <s v="theater"/>
    <x v="6"/>
  </r>
  <r>
    <n v="2600"/>
    <x v="0"/>
    <s v="US"/>
    <s v="USD"/>
    <n v="1449973592"/>
    <n v="1447381592"/>
    <b v="0"/>
    <n v="3"/>
    <b v="1"/>
    <s v="theater/plays"/>
    <n v="104"/>
    <n v="866.66666666666663"/>
    <s v="theater"/>
    <x v="6"/>
  </r>
  <r>
    <n v="1105"/>
    <x v="0"/>
    <s v="US"/>
    <s v="USD"/>
    <n v="1431481037"/>
    <n v="1428889037"/>
    <b v="0"/>
    <n v="18"/>
    <b v="1"/>
    <s v="theater/plays"/>
    <n v="221"/>
    <n v="61.388888888888886"/>
    <s v="theater"/>
    <x v="6"/>
  </r>
  <r>
    <n v="890"/>
    <x v="0"/>
    <s v="GB"/>
    <s v="GBP"/>
    <n v="1438467894"/>
    <n v="1436307894"/>
    <b v="0"/>
    <n v="30"/>
    <b v="1"/>
    <s v="theater/plays"/>
    <n v="118.66666666666667"/>
    <n v="29.666666666666668"/>
    <s v="theater"/>
    <x v="6"/>
  </r>
  <r>
    <n v="1046"/>
    <x v="0"/>
    <s v="US"/>
    <s v="USD"/>
    <n v="1420088400"/>
    <n v="1416977259"/>
    <b v="0"/>
    <n v="23"/>
    <b v="1"/>
    <s v="theater/plays"/>
    <n v="104.6"/>
    <n v="45.478260869565219"/>
    <s v="theater"/>
    <x v="6"/>
  </r>
  <r>
    <n v="5195"/>
    <x v="0"/>
    <s v="IE"/>
    <s v="EUR"/>
    <n v="1484441980"/>
    <n v="1479257980"/>
    <b v="0"/>
    <n v="54"/>
    <b v="1"/>
    <s v="theater/plays"/>
    <n v="103.9"/>
    <n v="96.203703703703709"/>
    <s v="theater"/>
    <x v="6"/>
  </r>
  <r>
    <n v="1766"/>
    <x v="0"/>
    <s v="US"/>
    <s v="USD"/>
    <n v="1481961600"/>
    <n v="1479283285"/>
    <b v="0"/>
    <n v="26"/>
    <b v="1"/>
    <s v="theater/plays"/>
    <n v="117.73333333333333"/>
    <n v="67.92307692307692"/>
    <s v="theater"/>
    <x v="6"/>
  </r>
  <r>
    <n v="277"/>
    <x v="0"/>
    <s v="US"/>
    <s v="USD"/>
    <n v="1449089965"/>
    <n v="1446670765"/>
    <b v="0"/>
    <n v="9"/>
    <b v="1"/>
    <s v="theater/plays"/>
    <n v="138.5"/>
    <n v="30.777777777777779"/>
    <s v="theater"/>
    <x v="6"/>
  </r>
  <r>
    <n v="1035"/>
    <x v="0"/>
    <s v="US"/>
    <s v="USD"/>
    <n v="1408942740"/>
    <n v="1407157756"/>
    <b v="0"/>
    <n v="27"/>
    <b v="1"/>
    <s v="theater/plays"/>
    <n v="103.5"/>
    <n v="38.333333333333336"/>
    <s v="theater"/>
    <x v="6"/>
  </r>
  <r>
    <n v="2005"/>
    <x v="0"/>
    <s v="GB"/>
    <s v="GBP"/>
    <n v="1437235200"/>
    <n v="1435177840"/>
    <b v="0"/>
    <n v="30"/>
    <b v="1"/>
    <s v="theater/plays"/>
    <n v="100.25"/>
    <n v="66.833333333333329"/>
    <s v="theater"/>
    <x v="6"/>
  </r>
  <r>
    <n v="3730"/>
    <x v="0"/>
    <s v="CA"/>
    <s v="CAD"/>
    <n v="1446053616"/>
    <n v="1443461616"/>
    <b v="0"/>
    <n v="52"/>
    <b v="1"/>
    <s v="theater/plays"/>
    <n v="106.57142857142857"/>
    <n v="71.730769230769226"/>
    <s v="theater"/>
    <x v="6"/>
  </r>
  <r>
    <n v="3000"/>
    <x v="0"/>
    <s v="GB"/>
    <s v="GBP"/>
    <n v="1400423973"/>
    <n v="1399387173"/>
    <b v="0"/>
    <n v="17"/>
    <b v="1"/>
    <s v="theater/plays"/>
    <n v="100"/>
    <n v="176.47058823529412"/>
    <s v="theater"/>
    <x v="6"/>
  </r>
  <r>
    <n v="8001"/>
    <x v="0"/>
    <s v="US"/>
    <s v="USD"/>
    <n v="1429976994"/>
    <n v="1424796594"/>
    <b v="0"/>
    <n v="19"/>
    <b v="1"/>
    <s v="theater/plays"/>
    <n v="100.0125"/>
    <n v="421.10526315789474"/>
    <s v="theater"/>
    <x v="6"/>
  </r>
  <r>
    <n v="8084"/>
    <x v="0"/>
    <s v="GB"/>
    <s v="GBP"/>
    <n v="1426870560"/>
    <n v="1424280899"/>
    <b v="0"/>
    <n v="77"/>
    <b v="1"/>
    <s v="theater/plays"/>
    <n v="101.05"/>
    <n v="104.98701298701299"/>
    <s v="theater"/>
    <x v="6"/>
  </r>
  <r>
    <n v="592"/>
    <x v="0"/>
    <s v="GB"/>
    <s v="GBP"/>
    <n v="1409490480"/>
    <n v="1407400306"/>
    <b v="0"/>
    <n v="21"/>
    <b v="1"/>
    <s v="theater/plays"/>
    <n v="107.63636363636364"/>
    <n v="28.19047619047619"/>
    <s v="theater"/>
    <x v="6"/>
  </r>
  <r>
    <n v="2073"/>
    <x v="0"/>
    <s v="GB"/>
    <s v="GBP"/>
    <n v="1440630000"/>
    <n v="1439122800"/>
    <b v="0"/>
    <n v="38"/>
    <b v="1"/>
    <s v="theater/plays"/>
    <n v="103.65"/>
    <n v="54.55263157894737"/>
    <s v="theater"/>
    <x v="6"/>
  </r>
  <r>
    <n v="3133"/>
    <x v="0"/>
    <s v="US"/>
    <s v="USD"/>
    <n v="1417305178"/>
    <n v="1414277578"/>
    <b v="0"/>
    <n v="28"/>
    <b v="1"/>
    <s v="theater/plays"/>
    <n v="104.43333333333334"/>
    <n v="111.89285714285714"/>
    <s v="theater"/>
    <x v="6"/>
  </r>
  <r>
    <n v="4090"/>
    <x v="0"/>
    <s v="US"/>
    <s v="USD"/>
    <n v="1426044383"/>
    <n v="1423455983"/>
    <b v="0"/>
    <n v="48"/>
    <b v="1"/>
    <s v="theater/plays"/>
    <n v="102.25"/>
    <n v="85.208333333333329"/>
    <s v="theater"/>
    <x v="6"/>
  </r>
  <r>
    <n v="3526"/>
    <x v="0"/>
    <s v="GB"/>
    <s v="GBP"/>
    <n v="1470092340"/>
    <n v="1467973256"/>
    <b v="0"/>
    <n v="46"/>
    <b v="1"/>
    <s v="theater/plays"/>
    <n v="100.74285714285715"/>
    <n v="76.652173913043484"/>
    <s v="theater"/>
    <x v="6"/>
  </r>
  <r>
    <n v="1955"/>
    <x v="0"/>
    <s v="US"/>
    <s v="USD"/>
    <n v="1466707620"/>
    <n v="1464979620"/>
    <b v="0"/>
    <n v="30"/>
    <b v="1"/>
    <s v="theater/plays"/>
    <n v="111.71428571428571"/>
    <n v="65.166666666666671"/>
    <s v="theater"/>
    <x v="6"/>
  </r>
  <r>
    <n v="6000.66"/>
    <x v="0"/>
    <s v="US"/>
    <s v="USD"/>
    <n v="1448074800"/>
    <n v="1444874768"/>
    <b v="0"/>
    <n v="64"/>
    <b v="1"/>
    <s v="theater/plays"/>
    <n v="100.011"/>
    <n v="93.760312499999998"/>
    <s v="theater"/>
    <x v="6"/>
  </r>
  <r>
    <n v="2000"/>
    <x v="0"/>
    <s v="US"/>
    <s v="USD"/>
    <n v="1418244552"/>
    <n v="1415652552"/>
    <b v="0"/>
    <n v="15"/>
    <b v="1"/>
    <s v="theater/plays"/>
    <n v="100"/>
    <n v="133.33333333333334"/>
    <s v="theater"/>
    <x v="6"/>
  </r>
  <r>
    <n v="2100"/>
    <x v="0"/>
    <s v="US"/>
    <s v="USD"/>
    <n v="1417620506"/>
    <n v="1415028506"/>
    <b v="0"/>
    <n v="41"/>
    <b v="1"/>
    <s v="theater/plays"/>
    <n v="105"/>
    <n v="51.219512195121951"/>
    <s v="theater"/>
    <x v="6"/>
  </r>
  <r>
    <n v="3506"/>
    <x v="0"/>
    <s v="US"/>
    <s v="USD"/>
    <n v="1418581088"/>
    <n v="1415125088"/>
    <b v="0"/>
    <n v="35"/>
    <b v="1"/>
    <s v="theater/plays"/>
    <n v="116.86666666666666"/>
    <n v="100.17142857142858"/>
    <s v="theater"/>
    <x v="6"/>
  </r>
  <r>
    <n v="1557"/>
    <x v="0"/>
    <s v="GB"/>
    <s v="GBP"/>
    <n v="1434625441"/>
    <n v="1432033441"/>
    <b v="0"/>
    <n v="45"/>
    <b v="1"/>
    <s v="theater/plays"/>
    <n v="103.8"/>
    <n v="34.6"/>
    <s v="theater"/>
    <x v="6"/>
  </r>
  <r>
    <n v="11450"/>
    <x v="0"/>
    <s v="US"/>
    <s v="USD"/>
    <n v="1464960682"/>
    <n v="1462368682"/>
    <b v="0"/>
    <n v="62"/>
    <b v="1"/>
    <s v="theater/plays"/>
    <n v="114.5"/>
    <n v="184.67741935483872"/>
    <s v="theater"/>
    <x v="6"/>
  </r>
  <r>
    <n v="1536"/>
    <x v="0"/>
    <s v="US"/>
    <s v="USD"/>
    <n v="1405017345"/>
    <n v="1403721345"/>
    <b v="0"/>
    <n v="22"/>
    <b v="1"/>
    <s v="theater/plays"/>
    <n v="102.4"/>
    <n v="69.818181818181813"/>
    <s v="theater"/>
    <x v="6"/>
  </r>
  <r>
    <n v="1115"/>
    <x v="0"/>
    <s v="US"/>
    <s v="USD"/>
    <n v="1407536880"/>
    <n v="1404997548"/>
    <b v="0"/>
    <n v="18"/>
    <b v="1"/>
    <s v="theater/plays"/>
    <n v="223"/>
    <n v="61.944444444444443"/>
    <s v="theater"/>
    <x v="6"/>
  </r>
  <r>
    <n v="500"/>
    <x v="0"/>
    <s v="GB"/>
    <s v="GBP"/>
    <n v="1462565855"/>
    <n v="1458245855"/>
    <b v="0"/>
    <n v="12"/>
    <b v="1"/>
    <s v="theater/plays"/>
    <n v="100"/>
    <n v="41.666666666666664"/>
    <s v="theater"/>
    <x v="6"/>
  </r>
  <r>
    <n v="1587"/>
    <x v="0"/>
    <s v="US"/>
    <s v="USD"/>
    <n v="1415234760"/>
    <n v="1413065230"/>
    <b v="0"/>
    <n v="44"/>
    <b v="1"/>
    <s v="theater/plays"/>
    <n v="105.8"/>
    <n v="36.06818181818182"/>
    <s v="theater"/>
    <x v="6"/>
  </r>
  <r>
    <n v="783"/>
    <x v="0"/>
    <s v="GB"/>
    <s v="GBP"/>
    <n v="1406470645"/>
    <n v="1403878645"/>
    <b v="0"/>
    <n v="27"/>
    <b v="1"/>
    <s v="theater/plays"/>
    <n v="142.36363636363637"/>
    <n v="29"/>
    <s v="theater"/>
    <x v="6"/>
  </r>
  <r>
    <n v="920"/>
    <x v="0"/>
    <s v="GB"/>
    <s v="GBP"/>
    <n v="1433009400"/>
    <n v="1431795944"/>
    <b v="0"/>
    <n v="38"/>
    <b v="1"/>
    <s v="theater/plays"/>
    <n v="184"/>
    <n v="24.210526315789473"/>
    <s v="theater"/>
    <x v="6"/>
  </r>
  <r>
    <n v="1565"/>
    <x v="0"/>
    <s v="US"/>
    <s v="USD"/>
    <n v="1401595140"/>
    <n v="1399286589"/>
    <b v="0"/>
    <n v="28"/>
    <b v="1"/>
    <s v="theater/plays"/>
    <n v="104.33333333333333"/>
    <n v="55.892857142857146"/>
    <s v="theater"/>
    <x v="6"/>
  </r>
  <r>
    <n v="280"/>
    <x v="0"/>
    <s v="GB"/>
    <s v="GBP"/>
    <n v="1455832800"/>
    <n v="1452338929"/>
    <b v="0"/>
    <n v="24"/>
    <b v="1"/>
    <s v="theater/plays"/>
    <n v="112"/>
    <n v="11.666666666666666"/>
    <s v="theater"/>
    <x v="6"/>
  </r>
  <r>
    <n v="4443"/>
    <x v="0"/>
    <s v="US"/>
    <s v="USD"/>
    <n v="1416589200"/>
    <n v="1414605776"/>
    <b v="0"/>
    <n v="65"/>
    <b v="1"/>
    <s v="theater/plays"/>
    <n v="111.075"/>
    <n v="68.353846153846149"/>
    <s v="theater"/>
    <x v="6"/>
  </r>
  <r>
    <n v="1245"/>
    <x v="0"/>
    <s v="GB"/>
    <s v="GBP"/>
    <n v="1424556325"/>
    <n v="1421964325"/>
    <b v="0"/>
    <n v="46"/>
    <b v="1"/>
    <s v="theater/plays"/>
    <n v="103.75"/>
    <n v="27.065217391304348"/>
    <s v="theater"/>
    <x v="6"/>
  </r>
  <r>
    <n v="10041"/>
    <x v="0"/>
    <s v="US"/>
    <s v="USD"/>
    <n v="1409266414"/>
    <n v="1405378414"/>
    <b v="0"/>
    <n v="85"/>
    <b v="1"/>
    <s v="theater/plays"/>
    <n v="100.41"/>
    <n v="118.12941176470588"/>
    <s v="theater"/>
    <x v="6"/>
  </r>
  <r>
    <n v="2954"/>
    <x v="0"/>
    <s v="GB"/>
    <s v="GBP"/>
    <n v="1438968146"/>
    <n v="1436376146"/>
    <b v="0"/>
    <n v="66"/>
    <b v="1"/>
    <s v="theater/plays"/>
    <n v="101.86206896551724"/>
    <n v="44.757575757575758"/>
    <s v="theater"/>
    <x v="6"/>
  </r>
  <r>
    <n v="16465"/>
    <x v="0"/>
    <s v="US"/>
    <s v="USD"/>
    <n v="1447295460"/>
    <n v="1444747843"/>
    <b v="0"/>
    <n v="165"/>
    <b v="1"/>
    <s v="theater/plays"/>
    <n v="109.76666666666667"/>
    <n v="99.787878787878782"/>
    <s v="theater"/>
    <x v="6"/>
  </r>
  <r>
    <n v="2000"/>
    <x v="0"/>
    <s v="GB"/>
    <s v="GBP"/>
    <n v="1435230324"/>
    <n v="1432638324"/>
    <b v="0"/>
    <n v="17"/>
    <b v="1"/>
    <s v="theater/plays"/>
    <n v="100"/>
    <n v="117.64705882352941"/>
    <s v="theater"/>
    <x v="6"/>
  </r>
  <r>
    <n v="610"/>
    <x v="0"/>
    <s v="US"/>
    <s v="USD"/>
    <n v="1434542702"/>
    <n v="1432814702"/>
    <b v="0"/>
    <n v="3"/>
    <b v="1"/>
    <s v="theater/plays"/>
    <n v="122"/>
    <n v="203.33333333333334"/>
    <s v="theater"/>
    <x v="6"/>
  </r>
  <r>
    <n v="481.5"/>
    <x v="0"/>
    <s v="GB"/>
    <s v="GBP"/>
    <n v="1456876740"/>
    <n v="1455063886"/>
    <b v="0"/>
    <n v="17"/>
    <b v="1"/>
    <s v="theater/plays"/>
    <n v="137.57142857142858"/>
    <n v="28.323529411764707"/>
    <s v="theater"/>
    <x v="6"/>
  </r>
  <r>
    <n v="10031"/>
    <x v="0"/>
    <s v="US"/>
    <s v="USD"/>
    <n v="1405511376"/>
    <n v="1401623376"/>
    <b v="0"/>
    <n v="91"/>
    <b v="1"/>
    <s v="theater/plays"/>
    <n v="100.31"/>
    <n v="110.23076923076923"/>
    <s v="theater"/>
    <x v="6"/>
  </r>
  <r>
    <n v="2142"/>
    <x v="0"/>
    <s v="GB"/>
    <s v="GBP"/>
    <n v="1404641289"/>
    <n v="1402049289"/>
    <b v="0"/>
    <n v="67"/>
    <b v="1"/>
    <s v="theater/plays"/>
    <n v="107.1"/>
    <n v="31.970149253731343"/>
    <s v="theater"/>
    <x v="6"/>
  </r>
  <r>
    <n v="1055"/>
    <x v="0"/>
    <s v="US"/>
    <s v="USD"/>
    <n v="1405727304"/>
    <n v="1403135304"/>
    <b v="0"/>
    <n v="18"/>
    <b v="1"/>
    <s v="theater/plays"/>
    <n v="211"/>
    <n v="58.611111111111114"/>
    <s v="theater"/>
    <x v="6"/>
  </r>
  <r>
    <n v="618"/>
    <x v="0"/>
    <s v="GB"/>
    <s v="GBP"/>
    <n v="1469998680"/>
    <n v="1466710358"/>
    <b v="0"/>
    <n v="21"/>
    <b v="1"/>
    <s v="theater/plays"/>
    <n v="123.6"/>
    <n v="29.428571428571427"/>
    <s v="theater"/>
    <x v="6"/>
  </r>
  <r>
    <n v="3255"/>
    <x v="0"/>
    <s v="US"/>
    <s v="USD"/>
    <n v="1465196400"/>
    <n v="1462841990"/>
    <b v="0"/>
    <n v="40"/>
    <b v="1"/>
    <s v="theater/plays"/>
    <n v="108.5"/>
    <n v="81.375"/>
    <s v="theater"/>
    <x v="6"/>
  </r>
  <r>
    <n v="15535"/>
    <x v="0"/>
    <s v="US"/>
    <s v="USD"/>
    <n v="1444264372"/>
    <n v="1442536372"/>
    <b v="0"/>
    <n v="78"/>
    <b v="1"/>
    <s v="theater/plays"/>
    <n v="103.56666666666666"/>
    <n v="199.16666666666666"/>
    <s v="theater"/>
    <x v="6"/>
  </r>
  <r>
    <n v="3000"/>
    <x v="0"/>
    <s v="GB"/>
    <s v="GBP"/>
    <n v="1411858862"/>
    <n v="1409266862"/>
    <b v="0"/>
    <n v="26"/>
    <b v="1"/>
    <s v="theater/plays"/>
    <n v="100"/>
    <n v="115.38461538461539"/>
    <s v="theater"/>
    <x v="6"/>
  </r>
  <r>
    <n v="650"/>
    <x v="0"/>
    <s v="US"/>
    <s v="USD"/>
    <n v="1425099540"/>
    <n v="1424280938"/>
    <b v="0"/>
    <n v="14"/>
    <b v="1"/>
    <s v="theater/plays"/>
    <n v="130"/>
    <n v="46.428571428571431"/>
    <s v="theater"/>
    <x v="6"/>
  </r>
  <r>
    <n v="3105"/>
    <x v="0"/>
    <s v="US"/>
    <s v="USD"/>
    <n v="1480579140"/>
    <n v="1478030325"/>
    <b v="0"/>
    <n v="44"/>
    <b v="1"/>
    <s v="theater/plays"/>
    <n v="103.5"/>
    <n v="70.568181818181813"/>
    <s v="theater"/>
    <x v="6"/>
  </r>
  <r>
    <n v="200"/>
    <x v="0"/>
    <s v="US"/>
    <s v="USD"/>
    <n v="1460935800"/>
    <n v="1459999656"/>
    <b v="0"/>
    <n v="9"/>
    <b v="1"/>
    <s v="theater/plays"/>
    <n v="100"/>
    <n v="22.222222222222221"/>
    <s v="theater"/>
    <x v="6"/>
  </r>
  <r>
    <n v="4784"/>
    <x v="0"/>
    <s v="GB"/>
    <s v="GBP"/>
    <n v="1429813800"/>
    <n v="1427363645"/>
    <b v="0"/>
    <n v="30"/>
    <b v="1"/>
    <s v="theater/plays"/>
    <n v="119.6"/>
    <n v="159.46666666666667"/>
    <s v="theater"/>
    <x v="6"/>
  </r>
  <r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x v="6"/>
  </r>
  <r>
    <n v="4035"/>
    <x v="0"/>
    <s v="US"/>
    <s v="USD"/>
    <n v="1400875307"/>
    <n v="1398283307"/>
    <b v="0"/>
    <n v="56"/>
    <b v="1"/>
    <s v="theater/plays"/>
    <n v="100.875"/>
    <n v="72.053571428571431"/>
    <s v="theater"/>
    <x v="6"/>
  </r>
  <r>
    <n v="2930"/>
    <x v="0"/>
    <s v="IE"/>
    <s v="EUR"/>
    <n v="1459978200"/>
    <n v="1458416585"/>
    <b v="0"/>
    <n v="46"/>
    <b v="1"/>
    <s v="theater/plays"/>
    <n v="106.54545454545455"/>
    <n v="63.695652173913047"/>
    <s v="theater"/>
    <x v="6"/>
  </r>
  <r>
    <n v="966"/>
    <x v="0"/>
    <s v="GB"/>
    <s v="GBP"/>
    <n v="1455408000"/>
    <n v="1454638202"/>
    <b v="0"/>
    <n v="34"/>
    <b v="1"/>
    <s v="theater/plays"/>
    <n v="138"/>
    <n v="28.411764705882351"/>
    <s v="theater"/>
    <x v="6"/>
  </r>
  <r>
    <n v="10115"/>
    <x v="0"/>
    <s v="US"/>
    <s v="USD"/>
    <n v="1425495563"/>
    <n v="1422903563"/>
    <b v="0"/>
    <n v="98"/>
    <b v="1"/>
    <s v="theater/plays"/>
    <n v="101.15"/>
    <n v="103.21428571428571"/>
    <s v="theater"/>
    <x v="6"/>
  </r>
  <r>
    <n v="3273"/>
    <x v="0"/>
    <s v="GB"/>
    <s v="GBP"/>
    <n v="1450051200"/>
    <n v="1447594176"/>
    <b v="0"/>
    <n v="46"/>
    <b v="1"/>
    <s v="theater/plays"/>
    <n v="109.1"/>
    <n v="71.152173913043484"/>
    <s v="theater"/>
    <x v="6"/>
  </r>
  <r>
    <n v="350"/>
    <x v="0"/>
    <s v="US"/>
    <s v="USD"/>
    <n v="1429912341"/>
    <n v="1427320341"/>
    <b v="0"/>
    <n v="10"/>
    <b v="1"/>
    <s v="theater/plays"/>
    <n v="140"/>
    <n v="35"/>
    <s v="theater"/>
    <x v="6"/>
  </r>
  <r>
    <n v="6215"/>
    <x v="0"/>
    <s v="US"/>
    <s v="USD"/>
    <n v="1423119540"/>
    <n v="1421252084"/>
    <b v="0"/>
    <n v="76"/>
    <b v="1"/>
    <s v="theater/plays"/>
    <n v="103.58333333333333"/>
    <n v="81.776315789473685"/>
    <s v="theater"/>
    <x v="6"/>
  </r>
  <r>
    <n v="30891.1"/>
    <x v="0"/>
    <s v="US"/>
    <s v="USD"/>
    <n v="1412434136"/>
    <n v="1409669336"/>
    <b v="0"/>
    <n v="104"/>
    <b v="1"/>
    <s v="theater/plays"/>
    <n v="102.97033333333333"/>
    <n v="297.02980769230766"/>
    <s v="theater"/>
    <x v="6"/>
  </r>
  <r>
    <n v="4055"/>
    <x v="0"/>
    <s v="US"/>
    <s v="USD"/>
    <n v="1411264800"/>
    <n v="1409620903"/>
    <b v="0"/>
    <n v="87"/>
    <b v="1"/>
    <s v="theater/plays"/>
    <n v="108.13333333333334"/>
    <n v="46.609195402298852"/>
    <s v="theater"/>
    <x v="6"/>
  </r>
  <r>
    <n v="1500"/>
    <x v="0"/>
    <s v="GB"/>
    <s v="GBP"/>
    <n v="1404314952"/>
    <n v="1401722952"/>
    <b v="0"/>
    <n v="29"/>
    <b v="1"/>
    <s v="theater/plays"/>
    <n v="100"/>
    <n v="51.724137931034484"/>
    <s v="theater"/>
    <x v="6"/>
  </r>
  <r>
    <n v="2055"/>
    <x v="0"/>
    <s v="GB"/>
    <s v="GBP"/>
    <n v="1425142800"/>
    <n v="1422983847"/>
    <b v="0"/>
    <n v="51"/>
    <b v="1"/>
    <s v="theater/plays"/>
    <n v="102.75"/>
    <n v="40.294117647058826"/>
    <s v="theater"/>
    <x v="6"/>
  </r>
  <r>
    <n v="195"/>
    <x v="0"/>
    <s v="GB"/>
    <s v="GBP"/>
    <n v="1478046661"/>
    <n v="1476837061"/>
    <b v="0"/>
    <n v="12"/>
    <b v="1"/>
    <s v="theater/plays"/>
    <n v="130"/>
    <n v="16.25"/>
    <s v="theater"/>
    <x v="6"/>
  </r>
  <r>
    <n v="2170.9899999999998"/>
    <x v="0"/>
    <s v="GB"/>
    <s v="GBP"/>
    <n v="1406760101"/>
    <n v="1404168101"/>
    <b v="0"/>
    <n v="72"/>
    <b v="1"/>
    <s v="theater/plays"/>
    <n v="108.54949999999998"/>
    <n v="30.152638888888887"/>
    <s v="theater"/>
    <x v="6"/>
  </r>
  <r>
    <n v="2000"/>
    <x v="0"/>
    <s v="US"/>
    <s v="USD"/>
    <n v="1408383153"/>
    <n v="1405791153"/>
    <b v="0"/>
    <n v="21"/>
    <b v="1"/>
    <s v="theater/plays"/>
    <n v="100"/>
    <n v="95.238095238095241"/>
    <s v="theater"/>
    <x v="6"/>
  </r>
  <r>
    <n v="2193"/>
    <x v="0"/>
    <s v="US"/>
    <s v="USD"/>
    <n v="1454709600"/>
    <n v="1452520614"/>
    <b v="0"/>
    <n v="42"/>
    <b v="1"/>
    <s v="theater/plays"/>
    <n v="109.65"/>
    <n v="52.214285714285715"/>
    <s v="theater"/>
    <x v="6"/>
  </r>
  <r>
    <n v="9525"/>
    <x v="0"/>
    <s v="US"/>
    <s v="USD"/>
    <n v="1402974000"/>
    <n v="1400290255"/>
    <b v="0"/>
    <n v="71"/>
    <b v="1"/>
    <s v="theater/plays"/>
    <n v="100.26315789473684"/>
    <n v="134.1549295774648"/>
    <s v="theater"/>
    <x v="6"/>
  </r>
  <r>
    <n v="10555"/>
    <x v="0"/>
    <s v="US"/>
    <s v="USD"/>
    <n v="1404983269"/>
    <n v="1402391269"/>
    <b v="0"/>
    <n v="168"/>
    <b v="1"/>
    <s v="theater/plays"/>
    <n v="105.55"/>
    <n v="62.827380952380949"/>
    <s v="theater"/>
    <x v="6"/>
  </r>
  <r>
    <n v="1120"/>
    <x v="0"/>
    <s v="US"/>
    <s v="USD"/>
    <n v="1470538800"/>
    <n v="1469112493"/>
    <b v="0"/>
    <n v="19"/>
    <b v="1"/>
    <s v="theater/plays"/>
    <n v="112"/>
    <n v="58.94736842105263"/>
    <s v="theater"/>
    <x v="6"/>
  </r>
  <r>
    <n v="5295"/>
    <x v="0"/>
    <s v="US"/>
    <s v="USD"/>
    <n v="1408638480"/>
    <n v="1406811593"/>
    <b v="0"/>
    <n v="37"/>
    <b v="1"/>
    <s v="theater/plays"/>
    <n v="105.9"/>
    <n v="143.1081081081081"/>
    <s v="theater"/>
    <x v="6"/>
  </r>
  <r>
    <n v="3030"/>
    <x v="0"/>
    <s v="US"/>
    <s v="USD"/>
    <n v="1440003820"/>
    <n v="1437411820"/>
    <b v="0"/>
    <n v="36"/>
    <b v="1"/>
    <s v="theater/plays"/>
    <n v="101"/>
    <n v="84.166666666666671"/>
    <s v="theater"/>
    <x v="6"/>
  </r>
  <r>
    <n v="2605"/>
    <x v="0"/>
    <s v="GB"/>
    <s v="GBP"/>
    <n v="1430600400"/>
    <n v="1428358567"/>
    <b v="0"/>
    <n v="14"/>
    <b v="1"/>
    <s v="theater/plays"/>
    <n v="104.2"/>
    <n v="186.07142857142858"/>
    <s v="theater"/>
    <x v="6"/>
  </r>
  <r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x v="6"/>
  </r>
  <r>
    <n v="5260.92"/>
    <x v="0"/>
    <s v="US"/>
    <s v="USD"/>
    <n v="1405095300"/>
    <n v="1403146628"/>
    <b v="0"/>
    <n v="82"/>
    <b v="1"/>
    <s v="theater/plays"/>
    <n v="105.2184"/>
    <n v="64.157560975609755"/>
    <s v="theater"/>
    <x v="6"/>
  </r>
  <r>
    <n v="2565"/>
    <x v="0"/>
    <s v="US"/>
    <s v="USD"/>
    <n v="1447445820"/>
    <n v="1445077121"/>
    <b v="0"/>
    <n v="43"/>
    <b v="1"/>
    <s v="theater/plays"/>
    <n v="102.6"/>
    <n v="59.651162790697676"/>
    <s v="theater"/>
    <x v="6"/>
  </r>
  <r>
    <n v="250"/>
    <x v="0"/>
    <s v="US"/>
    <s v="USD"/>
    <n v="1433016672"/>
    <n v="1430424672"/>
    <b v="0"/>
    <n v="8"/>
    <b v="1"/>
    <s v="theater/plays"/>
    <n v="100"/>
    <n v="31.25"/>
    <s v="theater"/>
    <x v="6"/>
  </r>
  <r>
    <n v="1855"/>
    <x v="0"/>
    <s v="US"/>
    <s v="USD"/>
    <n v="1410266146"/>
    <n v="1407674146"/>
    <b v="0"/>
    <n v="45"/>
    <b v="1"/>
    <s v="theater/plays"/>
    <n v="185.5"/>
    <n v="41.222222222222221"/>
    <s v="theater"/>
    <x v="6"/>
  </r>
  <r>
    <n v="867"/>
    <x v="0"/>
    <s v="AU"/>
    <s v="AUD"/>
    <n v="1465394340"/>
    <n v="1464677986"/>
    <b v="0"/>
    <n v="20"/>
    <b v="1"/>
    <s v="theater/plays"/>
    <n v="289"/>
    <n v="43.35"/>
    <s v="theater"/>
    <x v="6"/>
  </r>
  <r>
    <n v="2000"/>
    <x v="0"/>
    <s v="GB"/>
    <s v="GBP"/>
    <n v="1445604236"/>
    <n v="1443185036"/>
    <b v="0"/>
    <n v="31"/>
    <b v="1"/>
    <s v="theater/plays"/>
    <n v="100"/>
    <n v="64.516129032258064"/>
    <s v="theater"/>
    <x v="6"/>
  </r>
  <r>
    <n v="1082"/>
    <x v="0"/>
    <s v="GB"/>
    <s v="GBP"/>
    <n v="1423138800"/>
    <n v="1421092725"/>
    <b v="0"/>
    <n v="25"/>
    <b v="1"/>
    <s v="theater/plays"/>
    <n v="108.2"/>
    <n v="43.28"/>
    <s v="theater"/>
    <x v="6"/>
  </r>
  <r>
    <n v="1078"/>
    <x v="0"/>
    <s v="US"/>
    <s v="USD"/>
    <n v="1458332412"/>
    <n v="1454448012"/>
    <b v="0"/>
    <n v="14"/>
    <b v="1"/>
    <s v="theater/plays"/>
    <n v="107.8"/>
    <n v="77"/>
    <s v="theater"/>
    <x v="6"/>
  </r>
  <r>
    <n v="2305"/>
    <x v="0"/>
    <s v="US"/>
    <s v="USD"/>
    <n v="1418784689"/>
    <n v="1416192689"/>
    <b v="0"/>
    <n v="45"/>
    <b v="1"/>
    <s v="theater/plays"/>
    <n v="109.76190476190476"/>
    <n v="51.222222222222221"/>
    <s v="theater"/>
    <x v="6"/>
  </r>
  <r>
    <n v="1365"/>
    <x v="0"/>
    <s v="US"/>
    <s v="USD"/>
    <n v="1468036800"/>
    <n v="1465607738"/>
    <b v="0"/>
    <n v="20"/>
    <b v="1"/>
    <s v="theater/plays"/>
    <n v="170.625"/>
    <n v="68.25"/>
    <s v="theater"/>
    <x v="6"/>
  </r>
  <r>
    <n v="760"/>
    <x v="0"/>
    <s v="GB"/>
    <s v="GBP"/>
    <n v="1427990071"/>
    <n v="1422809671"/>
    <b v="0"/>
    <n v="39"/>
    <b v="1"/>
    <s v="theater/plays"/>
    <n v="152"/>
    <n v="19.487179487179485"/>
    <s v="theater"/>
    <x v="6"/>
  </r>
  <r>
    <n v="658"/>
    <x v="0"/>
    <s v="US"/>
    <s v="USD"/>
    <n v="1429636927"/>
    <n v="1427304127"/>
    <b v="0"/>
    <n v="16"/>
    <b v="1"/>
    <s v="theater/plays"/>
    <n v="101.23076923076923"/>
    <n v="41.125"/>
    <s v="theater"/>
    <x v="6"/>
  </r>
  <r>
    <n v="1532"/>
    <x v="0"/>
    <s v="US"/>
    <s v="USD"/>
    <n v="1406087940"/>
    <n v="1404141626"/>
    <b v="0"/>
    <n v="37"/>
    <b v="1"/>
    <s v="theater/plays"/>
    <n v="153.19999999999999"/>
    <n v="41.405405405405403"/>
    <s v="theater"/>
    <x v="6"/>
  </r>
  <r>
    <n v="385"/>
    <x v="0"/>
    <s v="GB"/>
    <s v="GBP"/>
    <n v="1471130956"/>
    <n v="1465946956"/>
    <b v="0"/>
    <n v="14"/>
    <b v="1"/>
    <s v="theater/plays"/>
    <n v="128.33333333333334"/>
    <n v="27.5"/>
    <s v="theater"/>
    <x v="6"/>
  </r>
  <r>
    <n v="705"/>
    <x v="0"/>
    <s v="GB"/>
    <s v="GBP"/>
    <n v="1406825159"/>
    <n v="1404233159"/>
    <b v="0"/>
    <n v="21"/>
    <b v="1"/>
    <s v="theater/plays"/>
    <n v="100.71428571428571"/>
    <n v="33.571428571428569"/>
    <s v="theater"/>
    <x v="6"/>
  </r>
  <r>
    <n v="10065"/>
    <x v="0"/>
    <s v="US"/>
    <s v="USD"/>
    <n v="1476381627"/>
    <n v="1473789627"/>
    <b v="0"/>
    <n v="69"/>
    <b v="1"/>
    <s v="theater/plays"/>
    <n v="100.65"/>
    <n v="145.86956521739131"/>
    <s v="theater"/>
    <x v="6"/>
  </r>
  <r>
    <n v="5739"/>
    <x v="0"/>
    <s v="US"/>
    <s v="USD"/>
    <n v="1406876340"/>
    <n v="1404190567"/>
    <b v="0"/>
    <n v="16"/>
    <b v="1"/>
    <s v="theater/plays"/>
    <n v="191.3"/>
    <n v="358.6875"/>
    <s v="theater"/>
    <x v="6"/>
  </r>
  <r>
    <n v="2804"/>
    <x v="0"/>
    <s v="US"/>
    <s v="USD"/>
    <n v="1423720740"/>
    <n v="1421081857"/>
    <b v="0"/>
    <n v="55"/>
    <b v="1"/>
    <s v="theater/plays"/>
    <n v="140.19999999999999"/>
    <n v="50.981818181818184"/>
    <s v="theater"/>
    <x v="6"/>
  </r>
  <r>
    <n v="1216"/>
    <x v="0"/>
    <s v="US"/>
    <s v="USD"/>
    <n v="1422937620"/>
    <n v="1420606303"/>
    <b v="0"/>
    <n v="27"/>
    <b v="1"/>
    <s v="theater/plays"/>
    <n v="124.33537832310839"/>
    <n v="45.037037037037038"/>
    <s v="theater"/>
    <x v="6"/>
  </r>
  <r>
    <n v="631"/>
    <x v="0"/>
    <s v="GB"/>
    <s v="GBP"/>
    <n v="1463743860"/>
    <n v="1461151860"/>
    <b v="0"/>
    <n v="36"/>
    <b v="1"/>
    <s v="theater/plays"/>
    <n v="126.2"/>
    <n v="17.527777777777779"/>
    <s v="theater"/>
    <x v="6"/>
  </r>
  <r>
    <n v="950"/>
    <x v="0"/>
    <s v="GB"/>
    <s v="GBP"/>
    <n v="1408106352"/>
    <n v="1406896752"/>
    <b v="0"/>
    <n v="19"/>
    <b v="1"/>
    <s v="theater/plays"/>
    <n v="190"/>
    <n v="50"/>
    <s v="theater"/>
    <x v="6"/>
  </r>
  <r>
    <n v="695"/>
    <x v="0"/>
    <s v="US"/>
    <s v="USD"/>
    <n v="1477710000"/>
    <n v="1475248279"/>
    <b v="0"/>
    <n v="12"/>
    <b v="1"/>
    <s v="theater/plays"/>
    <n v="139"/>
    <n v="57.916666666666664"/>
    <s v="theater"/>
    <x v="6"/>
  </r>
  <r>
    <n v="505"/>
    <x v="0"/>
    <s v="US"/>
    <s v="USD"/>
    <n v="1436551200"/>
    <n v="1435181628"/>
    <b v="0"/>
    <n v="17"/>
    <b v="1"/>
    <s v="theater/plays"/>
    <n v="202"/>
    <n v="29.705882352941178"/>
    <s v="theater"/>
    <x v="6"/>
  </r>
  <r>
    <n v="10338"/>
    <x v="0"/>
    <s v="CA"/>
    <s v="CAD"/>
    <n v="1476158340"/>
    <n v="1472594585"/>
    <b v="0"/>
    <n v="114"/>
    <b v="1"/>
    <s v="theater/plays"/>
    <n v="103.38"/>
    <n v="90.684210526315795"/>
    <s v="theater"/>
    <x v="6"/>
  </r>
  <r>
    <n v="5116.18"/>
    <x v="0"/>
    <s v="US"/>
    <s v="USD"/>
    <n v="1471921637"/>
    <n v="1469329637"/>
    <b v="0"/>
    <n v="93"/>
    <b v="1"/>
    <s v="theater/plays"/>
    <n v="102.3236"/>
    <n v="55.012688172043013"/>
    <s v="theater"/>
    <x v="6"/>
  </r>
  <r>
    <n v="2060"/>
    <x v="0"/>
    <s v="GB"/>
    <s v="GBP"/>
    <n v="1439136000"/>
    <n v="1436972472"/>
    <b v="0"/>
    <n v="36"/>
    <b v="1"/>
    <s v="theater/plays"/>
    <n v="103"/>
    <n v="57.222222222222221"/>
    <s v="theater"/>
    <x v="6"/>
  </r>
  <r>
    <n v="4450"/>
    <x v="0"/>
    <s v="US"/>
    <s v="USD"/>
    <n v="1461108450"/>
    <n v="1455928050"/>
    <b v="0"/>
    <n v="61"/>
    <b v="1"/>
    <s v="theater/plays"/>
    <n v="127.14285714285714"/>
    <n v="72.950819672131146"/>
    <s v="theater"/>
    <x v="6"/>
  </r>
  <r>
    <n v="3030"/>
    <x v="0"/>
    <s v="US"/>
    <s v="USD"/>
    <n v="1426864032"/>
    <n v="1424275632"/>
    <b v="0"/>
    <n v="47"/>
    <b v="1"/>
    <s v="theater/plays"/>
    <n v="101"/>
    <n v="64.468085106382972"/>
    <s v="theater"/>
    <x v="6"/>
  </r>
  <r>
    <n v="12178"/>
    <x v="0"/>
    <s v="US"/>
    <s v="USD"/>
    <n v="1474426800"/>
    <n v="1471976529"/>
    <b v="0"/>
    <n v="17"/>
    <b v="1"/>
    <s v="theater/plays"/>
    <n v="121.78"/>
    <n v="716.35294117647061"/>
    <s v="theater"/>
    <x v="6"/>
  </r>
  <r>
    <n v="3175"/>
    <x v="0"/>
    <s v="US"/>
    <s v="USD"/>
    <n v="1461857045"/>
    <n v="1459265045"/>
    <b v="0"/>
    <n v="63"/>
    <b v="1"/>
    <s v="theater/plays"/>
    <n v="113.39285714285714"/>
    <n v="50.396825396825399"/>
    <s v="theater"/>
    <x v="6"/>
  </r>
  <r>
    <n v="375"/>
    <x v="0"/>
    <s v="US"/>
    <s v="USD"/>
    <n v="1468618680"/>
    <n v="1465345902"/>
    <b v="0"/>
    <n v="9"/>
    <b v="1"/>
    <s v="theater/plays"/>
    <n v="150"/>
    <n v="41.666666666666664"/>
    <s v="theater"/>
    <x v="6"/>
  </r>
  <r>
    <n v="1073"/>
    <x v="0"/>
    <s v="GB"/>
    <s v="GBP"/>
    <n v="1409515200"/>
    <n v="1405971690"/>
    <b v="0"/>
    <n v="30"/>
    <b v="1"/>
    <s v="theater/plays"/>
    <n v="214.6"/>
    <n v="35.766666666666666"/>
    <s v="theater"/>
    <x v="6"/>
  </r>
  <r>
    <n v="2041"/>
    <x v="0"/>
    <s v="US"/>
    <s v="USD"/>
    <n v="1415253540"/>
    <n v="1413432331"/>
    <b v="0"/>
    <n v="23"/>
    <b v="1"/>
    <s v="theater/plays"/>
    <n v="102.05"/>
    <n v="88.739130434782609"/>
    <s v="theater"/>
    <x v="6"/>
  </r>
  <r>
    <n v="4900"/>
    <x v="0"/>
    <s v="US"/>
    <s v="USD"/>
    <n v="1426883220"/>
    <n v="1425067296"/>
    <b v="0"/>
    <n v="33"/>
    <b v="1"/>
    <s v="theater/plays"/>
    <n v="100"/>
    <n v="148.4848484848485"/>
    <s v="theater"/>
    <x v="6"/>
  </r>
  <r>
    <n v="2020"/>
    <x v="0"/>
    <s v="GB"/>
    <s v="GBP"/>
    <n v="1469016131"/>
    <n v="1466424131"/>
    <b v="0"/>
    <n v="39"/>
    <b v="1"/>
    <s v="theater/plays"/>
    <n v="101"/>
    <n v="51.794871794871796"/>
    <s v="theater"/>
    <x v="6"/>
  </r>
  <r>
    <n v="340"/>
    <x v="0"/>
    <s v="GB"/>
    <s v="GBP"/>
    <n v="1414972800"/>
    <n v="1412629704"/>
    <b v="0"/>
    <n v="17"/>
    <b v="1"/>
    <s v="theater/plays"/>
    <n v="113.33333333333333"/>
    <n v="20"/>
    <s v="theater"/>
    <x v="6"/>
  </r>
  <r>
    <n v="312"/>
    <x v="0"/>
    <s v="US"/>
    <s v="USD"/>
    <n v="1414378800"/>
    <n v="1412836990"/>
    <b v="0"/>
    <n v="6"/>
    <b v="1"/>
    <s v="theater/plays"/>
    <n v="104"/>
    <n v="52"/>
    <s v="theater"/>
    <x v="6"/>
  </r>
  <r>
    <n v="2076"/>
    <x v="0"/>
    <s v="US"/>
    <s v="USD"/>
    <n v="1431831600"/>
    <n v="1430761243"/>
    <b v="0"/>
    <n v="39"/>
    <b v="1"/>
    <s v="theater/plays"/>
    <n v="115.33333333333333"/>
    <n v="53.230769230769234"/>
    <s v="theater"/>
    <x v="6"/>
  </r>
  <r>
    <n v="2257"/>
    <x v="0"/>
    <s v="US"/>
    <s v="USD"/>
    <n v="1426539600"/>
    <n v="1424296822"/>
    <b v="0"/>
    <n v="57"/>
    <b v="1"/>
    <s v="theater/plays"/>
    <n v="112.85"/>
    <n v="39.596491228070178"/>
    <s v="theater"/>
    <x v="6"/>
  </r>
  <r>
    <n v="1918"/>
    <x v="0"/>
    <s v="GB"/>
    <s v="GBP"/>
    <n v="1403382680"/>
    <n v="1400790680"/>
    <b v="0"/>
    <n v="56"/>
    <b v="1"/>
    <s v="theater/plays"/>
    <n v="127.86666666666666"/>
    <n v="34.25"/>
    <s v="theater"/>
    <x v="6"/>
  </r>
  <r>
    <n v="2140"/>
    <x v="0"/>
    <s v="US"/>
    <s v="USD"/>
    <n v="1436562000"/>
    <n v="1434440227"/>
    <b v="0"/>
    <n v="13"/>
    <b v="1"/>
    <s v="theater/plays"/>
    <n v="142.66666666666666"/>
    <n v="164.61538461538461"/>
    <s v="theater"/>
    <x v="6"/>
  </r>
  <r>
    <n v="11880"/>
    <x v="0"/>
    <s v="AU"/>
    <s v="AUD"/>
    <n v="1420178188"/>
    <n v="1418709388"/>
    <b v="0"/>
    <n v="95"/>
    <b v="1"/>
    <s v="theater/plays"/>
    <n v="118.8"/>
    <n v="125.05263157894737"/>
    <s v="theater"/>
    <x v="6"/>
  </r>
  <r>
    <n v="4150"/>
    <x v="0"/>
    <s v="GB"/>
    <s v="GBP"/>
    <n v="1404671466"/>
    <n v="1402079466"/>
    <b v="0"/>
    <n v="80"/>
    <b v="1"/>
    <s v="theater/plays"/>
    <n v="138.33333333333334"/>
    <n v="51.875"/>
    <s v="theater"/>
    <x v="6"/>
  </r>
  <r>
    <n v="5358"/>
    <x v="0"/>
    <s v="US"/>
    <s v="USD"/>
    <n v="1404403381"/>
    <n v="1401811381"/>
    <b v="0"/>
    <n v="133"/>
    <b v="1"/>
    <s v="theater/plays"/>
    <n v="159.9402985074627"/>
    <n v="40.285714285714285"/>
    <s v="theater"/>
    <x v="6"/>
  </r>
  <r>
    <n v="2856"/>
    <x v="0"/>
    <s v="US"/>
    <s v="USD"/>
    <n v="1466014499"/>
    <n v="1463422499"/>
    <b v="0"/>
    <n v="44"/>
    <b v="1"/>
    <s v="theater/plays"/>
    <n v="114.24"/>
    <n v="64.909090909090907"/>
    <s v="theater"/>
    <x v="6"/>
  </r>
  <r>
    <n v="1660"/>
    <x v="0"/>
    <s v="US"/>
    <s v="USD"/>
    <n v="1454431080"/>
    <n v="1451839080"/>
    <b v="0"/>
    <n v="30"/>
    <b v="1"/>
    <s v="theater/plays"/>
    <n v="100.60606060606061"/>
    <n v="55.333333333333336"/>
    <s v="theater"/>
    <x v="6"/>
  </r>
  <r>
    <n v="4656"/>
    <x v="0"/>
    <s v="US"/>
    <s v="USD"/>
    <n v="1433314740"/>
    <n v="1430600401"/>
    <b v="0"/>
    <n v="56"/>
    <b v="1"/>
    <s v="theater/plays"/>
    <n v="155.19999999999999"/>
    <n v="83.142857142857139"/>
    <s v="theater"/>
    <x v="6"/>
  </r>
  <r>
    <n v="2555"/>
    <x v="0"/>
    <s v="GB"/>
    <s v="GBP"/>
    <n v="1435185252"/>
    <n v="1432593252"/>
    <b v="0"/>
    <n v="66"/>
    <b v="1"/>
    <s v="theater/plays"/>
    <n v="127.75"/>
    <n v="38.712121212121211"/>
    <s v="theater"/>
    <x v="6"/>
  </r>
  <r>
    <n v="3636"/>
    <x v="0"/>
    <s v="US"/>
    <s v="USD"/>
    <n v="1429286400"/>
    <n v="1427221560"/>
    <b v="0"/>
    <n v="29"/>
    <b v="1"/>
    <s v="theater/plays"/>
    <n v="121.2"/>
    <n v="125.37931034482759"/>
    <s v="theater"/>
    <x v="6"/>
  </r>
  <r>
    <n v="5635"/>
    <x v="0"/>
    <s v="GB"/>
    <s v="GBP"/>
    <n v="1400965200"/>
    <n v="1398352531"/>
    <b v="0"/>
    <n v="72"/>
    <b v="1"/>
    <s v="theater/plays"/>
    <n v="112.7"/>
    <n v="78.263888888888886"/>
    <s v="theater"/>
    <x v="6"/>
  </r>
  <r>
    <n v="1275"/>
    <x v="0"/>
    <s v="US"/>
    <s v="USD"/>
    <n v="1460574924"/>
    <n v="1457982924"/>
    <b v="0"/>
    <n v="27"/>
    <b v="1"/>
    <s v="theater/plays"/>
    <n v="127.5"/>
    <n v="47.222222222222221"/>
    <s v="theater"/>
    <x v="6"/>
  </r>
  <r>
    <n v="791"/>
    <x v="0"/>
    <s v="US"/>
    <s v="USD"/>
    <n v="1431928784"/>
    <n v="1430114384"/>
    <b v="0"/>
    <n v="10"/>
    <b v="1"/>
    <s v="theater/plays"/>
    <n v="158.19999999999999"/>
    <n v="79.099999999999994"/>
    <s v="theater"/>
    <x v="6"/>
  </r>
  <r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x v="6"/>
  </r>
  <r>
    <n v="1500"/>
    <x v="0"/>
    <s v="US"/>
    <s v="USD"/>
    <n v="1408252260"/>
    <n v="1406580436"/>
    <b v="0"/>
    <n v="29"/>
    <b v="1"/>
    <s v="theater/plays"/>
    <n v="100"/>
    <n v="51.724137931034484"/>
    <s v="theater"/>
    <x v="6"/>
  </r>
  <r>
    <n v="400"/>
    <x v="0"/>
    <s v="US"/>
    <s v="USD"/>
    <n v="1480140000"/>
    <n v="1479186575"/>
    <b v="0"/>
    <n v="13"/>
    <b v="1"/>
    <s v="theater/plays"/>
    <n v="100"/>
    <n v="30.76923076923077"/>
    <s v="theater"/>
    <x v="6"/>
  </r>
  <r>
    <n v="5343"/>
    <x v="0"/>
    <s v="CA"/>
    <s v="CAD"/>
    <n v="1414862280"/>
    <n v="1412360309"/>
    <b v="0"/>
    <n v="72"/>
    <b v="1"/>
    <s v="theater/plays"/>
    <n v="106.86"/>
    <n v="74.208333333333329"/>
    <s v="theater"/>
    <x v="6"/>
  </r>
  <r>
    <n v="3732"/>
    <x v="0"/>
    <s v="US"/>
    <s v="USD"/>
    <n v="1473625166"/>
    <n v="1470169166"/>
    <b v="0"/>
    <n v="78"/>
    <b v="1"/>
    <s v="theater/plays"/>
    <n v="124.4"/>
    <n v="47.846153846153847"/>
    <s v="theater"/>
    <x v="6"/>
  </r>
  <r>
    <n v="1686"/>
    <x v="0"/>
    <s v="US"/>
    <s v="USD"/>
    <n v="1464904800"/>
    <n v="1463852904"/>
    <b v="0"/>
    <n v="49"/>
    <b v="1"/>
    <s v="theater/plays"/>
    <n v="108.70406189555126"/>
    <n v="34.408163265306122"/>
    <s v="theater"/>
    <x v="6"/>
  </r>
  <r>
    <n v="1690"/>
    <x v="0"/>
    <s v="CA"/>
    <s v="CAD"/>
    <n v="1464471840"/>
    <n v="1459309704"/>
    <b v="0"/>
    <n v="42"/>
    <b v="1"/>
    <s v="theater/plays"/>
    <n v="102.42424242424242"/>
    <n v="40.238095238095241"/>
    <s v="theater"/>
    <x v="6"/>
  </r>
  <r>
    <n v="2110"/>
    <x v="0"/>
    <s v="US"/>
    <s v="USD"/>
    <n v="1435733940"/>
    <n v="1431046325"/>
    <b v="0"/>
    <n v="35"/>
    <b v="1"/>
    <s v="theater/plays"/>
    <n v="105.5"/>
    <n v="60.285714285714285"/>
    <s v="theater"/>
    <x v="6"/>
  </r>
  <r>
    <n v="1063"/>
    <x v="0"/>
    <s v="US"/>
    <s v="USD"/>
    <n v="1457326740"/>
    <n v="1455919438"/>
    <b v="0"/>
    <n v="42"/>
    <b v="1"/>
    <s v="theater/plays"/>
    <n v="106.3"/>
    <n v="25.30952380952381"/>
    <s v="theater"/>
    <x v="6"/>
  </r>
  <r>
    <n v="1510"/>
    <x v="0"/>
    <s v="GB"/>
    <s v="GBP"/>
    <n v="1441995595"/>
    <n v="1439835595"/>
    <b v="0"/>
    <n v="42"/>
    <b v="1"/>
    <s v="theater/plays"/>
    <n v="100.66666666666667"/>
    <n v="35.952380952380949"/>
    <s v="theater"/>
    <x v="6"/>
  </r>
  <r>
    <n v="4216"/>
    <x v="0"/>
    <s v="US"/>
    <s v="USD"/>
    <n v="1458100740"/>
    <n v="1456862924"/>
    <b v="0"/>
    <n v="31"/>
    <b v="1"/>
    <s v="theater/plays"/>
    <n v="105.4"/>
    <n v="136"/>
    <s v="theater"/>
    <x v="6"/>
  </r>
  <r>
    <n v="2689"/>
    <x v="0"/>
    <s v="GB"/>
    <s v="GBP"/>
    <n v="1469359728"/>
    <n v="1466767728"/>
    <b v="0"/>
    <n v="38"/>
    <b v="1"/>
    <s v="theater/plays"/>
    <n v="107.56"/>
    <n v="70.763157894736835"/>
    <s v="theater"/>
    <x v="6"/>
  </r>
  <r>
    <n v="1000"/>
    <x v="0"/>
    <s v="US"/>
    <s v="USD"/>
    <n v="1447959491"/>
    <n v="1445363891"/>
    <b v="0"/>
    <n v="8"/>
    <b v="1"/>
    <s v="theater/plays"/>
    <n v="100"/>
    <n v="125"/>
    <s v="theater"/>
    <x v="6"/>
  </r>
  <r>
    <n v="2594"/>
    <x v="0"/>
    <s v="US"/>
    <s v="USD"/>
    <n v="1399953600"/>
    <n v="1398983245"/>
    <b v="0"/>
    <n v="39"/>
    <b v="1"/>
    <s v="theater/plays"/>
    <n v="103.76"/>
    <n v="66.512820512820511"/>
    <s v="theater"/>
    <x v="6"/>
  </r>
  <r>
    <n v="3045"/>
    <x v="0"/>
    <s v="US"/>
    <s v="USD"/>
    <n v="1408815440"/>
    <n v="1404927440"/>
    <b v="0"/>
    <n v="29"/>
    <b v="1"/>
    <s v="theater/plays"/>
    <n v="101.5"/>
    <n v="105"/>
    <s v="theater"/>
    <x v="6"/>
  </r>
  <r>
    <n v="10440"/>
    <x v="0"/>
    <s v="US"/>
    <s v="USD"/>
    <n v="1464732537"/>
    <n v="1462140537"/>
    <b v="0"/>
    <n v="72"/>
    <b v="1"/>
    <s v="theater/plays"/>
    <n v="104.4"/>
    <n v="145"/>
    <s v="theater"/>
    <x v="6"/>
  </r>
  <r>
    <n v="180"/>
    <x v="0"/>
    <s v="GB"/>
    <s v="GBP"/>
    <n v="1462914000"/>
    <n v="1460914253"/>
    <b v="0"/>
    <n v="15"/>
    <b v="1"/>
    <s v="theater/plays"/>
    <n v="180"/>
    <n v="12"/>
    <s v="theater"/>
    <x v="6"/>
  </r>
  <r>
    <n v="3190"/>
    <x v="0"/>
    <s v="US"/>
    <s v="USD"/>
    <n v="1416545700"/>
    <n v="1415392666"/>
    <b v="0"/>
    <n v="33"/>
    <b v="1"/>
    <s v="theater/plays"/>
    <n v="106.33333333333333"/>
    <n v="96.666666666666671"/>
    <s v="theater"/>
    <x v="6"/>
  </r>
  <r>
    <n v="905"/>
    <x v="0"/>
    <s v="US"/>
    <s v="USD"/>
    <n v="1404312846"/>
    <n v="1402584846"/>
    <b v="0"/>
    <n v="15"/>
    <b v="1"/>
    <s v="theater/plays"/>
    <n v="100.55555555555556"/>
    <n v="60.333333333333336"/>
    <s v="theater"/>
    <x v="6"/>
  </r>
  <r>
    <n v="1518"/>
    <x v="0"/>
    <s v="GB"/>
    <s v="GBP"/>
    <n v="1415385000"/>
    <n v="1413406695"/>
    <b v="0"/>
    <n v="19"/>
    <b v="1"/>
    <s v="theater/plays"/>
    <n v="101.2"/>
    <n v="79.89473684210526"/>
    <s v="theater"/>
    <x v="6"/>
  </r>
  <r>
    <n v="1000"/>
    <x v="0"/>
    <s v="GB"/>
    <s v="GBP"/>
    <n v="1429789992"/>
    <n v="1424609592"/>
    <b v="0"/>
    <n v="17"/>
    <b v="1"/>
    <s v="theater/plays"/>
    <n v="100"/>
    <n v="58.823529411764703"/>
    <s v="theater"/>
    <x v="6"/>
  </r>
  <r>
    <n v="3315"/>
    <x v="0"/>
    <s v="US"/>
    <s v="USD"/>
    <n v="1401857940"/>
    <n v="1400725112"/>
    <b v="0"/>
    <n v="44"/>
    <b v="1"/>
    <s v="theater/plays"/>
    <n v="118.39285714285714"/>
    <n v="75.340909090909093"/>
    <s v="theater"/>
    <x v="6"/>
  </r>
  <r>
    <n v="550"/>
    <x v="0"/>
    <s v="US"/>
    <s v="USD"/>
    <n v="1422853140"/>
    <n v="1421439552"/>
    <b v="0"/>
    <n v="10"/>
    <b v="1"/>
    <s v="theater/plays"/>
    <n v="110"/>
    <n v="55"/>
    <s v="theater"/>
    <x v="6"/>
  </r>
  <r>
    <n v="3080"/>
    <x v="0"/>
    <s v="US"/>
    <s v="USD"/>
    <n v="1433097171"/>
    <n v="1430505171"/>
    <b v="0"/>
    <n v="46"/>
    <b v="1"/>
    <s v="theater/plays"/>
    <n v="102.66666666666667"/>
    <n v="66.956521739130437"/>
    <s v="theater"/>
    <x v="6"/>
  </r>
  <r>
    <n v="2500"/>
    <x v="0"/>
    <s v="US"/>
    <s v="USD"/>
    <n v="1410145200"/>
    <n v="1407197670"/>
    <b v="0"/>
    <n v="11"/>
    <b v="1"/>
    <s v="theater/plays"/>
    <n v="100"/>
    <n v="227.27272727272728"/>
    <s v="theater"/>
    <x v="6"/>
  </r>
  <r>
    <n v="4000"/>
    <x v="0"/>
    <s v="GB"/>
    <s v="GBP"/>
    <n v="1404471600"/>
    <n v="1401910634"/>
    <b v="0"/>
    <n v="13"/>
    <b v="1"/>
    <s v="theater/plays"/>
    <n v="100"/>
    <n v="307.69230769230768"/>
    <s v="theater"/>
    <x v="6"/>
  </r>
  <r>
    <n v="1650.69"/>
    <x v="0"/>
    <s v="US"/>
    <s v="USD"/>
    <n v="1412259660"/>
    <n v="1410461299"/>
    <b v="0"/>
    <n v="33"/>
    <b v="1"/>
    <s v="theater/plays"/>
    <n v="110.04600000000001"/>
    <n v="50.020909090909093"/>
    <s v="theater"/>
    <x v="6"/>
  </r>
  <r>
    <n v="2027"/>
    <x v="0"/>
    <s v="GB"/>
    <s v="GBP"/>
    <n v="1425478950"/>
    <n v="1422886950"/>
    <b v="0"/>
    <n v="28"/>
    <b v="1"/>
    <s v="theater/plays"/>
    <n v="101.35"/>
    <n v="72.392857142857139"/>
    <s v="theater"/>
    <x v="6"/>
  </r>
  <r>
    <n v="2015"/>
    <x v="0"/>
    <s v="GB"/>
    <s v="GBP"/>
    <n v="1441547220"/>
    <n v="1439322412"/>
    <b v="0"/>
    <n v="21"/>
    <b v="1"/>
    <s v="theater/plays"/>
    <n v="100.75"/>
    <n v="95.952380952380949"/>
    <s v="theater"/>
    <x v="6"/>
  </r>
  <r>
    <n v="593"/>
    <x v="0"/>
    <s v="US"/>
    <s v="USD"/>
    <n v="1411980020"/>
    <n v="1409388020"/>
    <b v="0"/>
    <n v="13"/>
    <b v="1"/>
    <s v="theater/plays"/>
    <n v="169.42857142857142"/>
    <n v="45.615384615384613"/>
    <s v="theater"/>
    <x v="6"/>
  </r>
  <r>
    <n v="1395"/>
    <x v="0"/>
    <s v="GB"/>
    <s v="GBP"/>
    <n v="1442311560"/>
    <n v="1439924246"/>
    <b v="0"/>
    <n v="34"/>
    <b v="1"/>
    <s v="theater/plays"/>
    <n v="100"/>
    <n v="41.029411764705884"/>
    <s v="theater"/>
    <x v="6"/>
  </r>
  <r>
    <n v="4546"/>
    <x v="0"/>
    <s v="GB"/>
    <s v="GBP"/>
    <n v="1474844400"/>
    <n v="1469871148"/>
    <b v="0"/>
    <n v="80"/>
    <b v="1"/>
    <s v="theater/plays"/>
    <n v="113.65"/>
    <n v="56.825000000000003"/>
    <s v="theater"/>
    <x v="6"/>
  </r>
  <r>
    <n v="10156"/>
    <x v="0"/>
    <s v="US"/>
    <s v="USD"/>
    <n v="1410580800"/>
    <n v="1409336373"/>
    <b v="0"/>
    <n v="74"/>
    <b v="1"/>
    <s v="theater/plays"/>
    <n v="101.56"/>
    <n v="137.24324324324326"/>
    <s v="theater"/>
    <x v="6"/>
  </r>
  <r>
    <n v="530"/>
    <x v="0"/>
    <s v="US"/>
    <s v="USD"/>
    <n v="1439136000"/>
    <n v="1438188106"/>
    <b v="0"/>
    <n v="7"/>
    <b v="1"/>
    <s v="theater/plays"/>
    <n v="106"/>
    <n v="75.714285714285708"/>
    <s v="theater"/>
    <x v="6"/>
  </r>
  <r>
    <n v="3366"/>
    <x v="0"/>
    <s v="US"/>
    <s v="USD"/>
    <n v="1461823140"/>
    <n v="1459411371"/>
    <b v="0"/>
    <n v="34"/>
    <b v="1"/>
    <s v="theater/plays"/>
    <n v="102"/>
    <n v="99"/>
    <s v="theater"/>
    <x v="6"/>
  </r>
  <r>
    <n v="7015"/>
    <x v="0"/>
    <s v="US"/>
    <s v="USD"/>
    <n v="1436587140"/>
    <n v="1434069205"/>
    <b v="0"/>
    <n v="86"/>
    <b v="1"/>
    <s v="theater/plays"/>
    <n v="116.91666666666667"/>
    <n v="81.569767441860463"/>
    <s v="theater"/>
    <x v="6"/>
  </r>
  <r>
    <n v="1669"/>
    <x v="0"/>
    <s v="GB"/>
    <s v="GBP"/>
    <n v="1484740918"/>
    <n v="1483012918"/>
    <b v="0"/>
    <n v="37"/>
    <b v="1"/>
    <s v="theater/plays"/>
    <n v="101.15151515151516"/>
    <n v="45.108108108108105"/>
    <s v="theater"/>
    <x v="6"/>
  </r>
  <r>
    <n v="660"/>
    <x v="0"/>
    <s v="US"/>
    <s v="USD"/>
    <n v="1436749200"/>
    <n v="1434997018"/>
    <b v="0"/>
    <n v="18"/>
    <b v="1"/>
    <s v="theater/plays"/>
    <n v="132"/>
    <n v="36.666666666666664"/>
    <s v="theater"/>
    <x v="6"/>
  </r>
  <r>
    <n v="2750"/>
    <x v="0"/>
    <s v="GB"/>
    <s v="GBP"/>
    <n v="1460318400"/>
    <n v="1457881057"/>
    <b v="0"/>
    <n v="22"/>
    <b v="1"/>
    <s v="theater/plays"/>
    <n v="100"/>
    <n v="125"/>
    <s v="theater"/>
    <x v="6"/>
  </r>
  <r>
    <n v="1280"/>
    <x v="0"/>
    <s v="US"/>
    <s v="USD"/>
    <n v="1467301334"/>
    <n v="1464709334"/>
    <b v="0"/>
    <n v="26"/>
    <b v="1"/>
    <s v="theater/plays"/>
    <n v="128"/>
    <n v="49.230769230769234"/>
    <s v="theater"/>
    <x v="6"/>
  </r>
  <r>
    <n v="1142"/>
    <x v="0"/>
    <s v="US"/>
    <s v="USD"/>
    <n v="1411012740"/>
    <n v="1409667827"/>
    <b v="0"/>
    <n v="27"/>
    <b v="1"/>
    <s v="theater/plays"/>
    <n v="118.95833333333333"/>
    <n v="42.296296296296298"/>
    <s v="theater"/>
    <x v="6"/>
  </r>
  <r>
    <n v="631"/>
    <x v="0"/>
    <s v="US"/>
    <s v="USD"/>
    <n v="1447269367"/>
    <n v="1444673767"/>
    <b v="0"/>
    <n v="8"/>
    <b v="1"/>
    <s v="theater/plays"/>
    <n v="126.2"/>
    <n v="78.875"/>
    <s v="theater"/>
    <x v="6"/>
  </r>
  <r>
    <n v="7810"/>
    <x v="0"/>
    <s v="US"/>
    <s v="USD"/>
    <n v="1443711623"/>
    <n v="1440687623"/>
    <b v="0"/>
    <n v="204"/>
    <b v="1"/>
    <s v="theater/plays"/>
    <n v="156.19999999999999"/>
    <n v="38.284313725490193"/>
    <s v="theater"/>
    <x v="6"/>
  </r>
  <r>
    <n v="2063"/>
    <x v="0"/>
    <s v="GB"/>
    <s v="GBP"/>
    <n v="1443808800"/>
    <n v="1441120910"/>
    <b v="0"/>
    <n v="46"/>
    <b v="1"/>
    <s v="theater/plays"/>
    <n v="103.15"/>
    <n v="44.847826086956523"/>
    <s v="theater"/>
    <x v="6"/>
  </r>
  <r>
    <n v="230"/>
    <x v="0"/>
    <s v="GB"/>
    <s v="GBP"/>
    <n v="1450612740"/>
    <n v="1448040425"/>
    <b v="0"/>
    <n v="17"/>
    <b v="1"/>
    <s v="theater/plays"/>
    <n v="153.33333333333334"/>
    <n v="13.529411764705882"/>
    <s v="theater"/>
    <x v="6"/>
  </r>
  <r>
    <n v="1218"/>
    <x v="0"/>
    <s v="CA"/>
    <s v="CAD"/>
    <n v="1416211140"/>
    <n v="1413016216"/>
    <b v="0"/>
    <n v="28"/>
    <b v="1"/>
    <s v="theater/plays"/>
    <n v="180.44444444444446"/>
    <n v="43.5"/>
    <s v="theater"/>
    <x v="6"/>
  </r>
  <r>
    <n v="2569"/>
    <x v="0"/>
    <s v="GB"/>
    <s v="GBP"/>
    <n v="1471428340"/>
    <n v="1469009140"/>
    <b v="0"/>
    <n v="83"/>
    <b v="1"/>
    <s v="theater/plays"/>
    <n v="128.44999999999999"/>
    <n v="30.951807228915662"/>
    <s v="theater"/>
    <x v="6"/>
  </r>
  <r>
    <n v="718"/>
    <x v="0"/>
    <s v="US"/>
    <s v="USD"/>
    <n v="1473358122"/>
    <n v="1471543722"/>
    <b v="0"/>
    <n v="13"/>
    <b v="1"/>
    <s v="theater/plays"/>
    <n v="119.66666666666667"/>
    <n v="55.230769230769234"/>
    <s v="theater"/>
    <x v="6"/>
  </r>
  <r>
    <n v="369"/>
    <x v="0"/>
    <s v="GB"/>
    <s v="GBP"/>
    <n v="1466899491"/>
    <n v="1464307491"/>
    <b v="0"/>
    <n v="8"/>
    <b v="1"/>
    <s v="theater/plays"/>
    <n v="123"/>
    <n v="46.125"/>
    <s v="theater"/>
    <x v="6"/>
  </r>
  <r>
    <n v="1260"/>
    <x v="0"/>
    <s v="GB"/>
    <s v="GBP"/>
    <n v="1441042275"/>
    <n v="1438882275"/>
    <b v="0"/>
    <n v="32"/>
    <b v="1"/>
    <s v="theater/plays"/>
    <n v="105"/>
    <n v="39.375"/>
    <s v="theater"/>
    <x v="6"/>
  </r>
  <r>
    <n v="5623"/>
    <x v="0"/>
    <s v="US"/>
    <s v="USD"/>
    <n v="1410099822"/>
    <n v="1404915822"/>
    <b v="0"/>
    <n v="85"/>
    <b v="1"/>
    <s v="theater/plays"/>
    <n v="102.23636363636363"/>
    <n v="66.152941176470591"/>
    <s v="theater"/>
    <x v="6"/>
  </r>
  <r>
    <n v="1570"/>
    <x v="0"/>
    <s v="DE"/>
    <s v="EUR"/>
    <n v="1435255659"/>
    <n v="1432663659"/>
    <b v="0"/>
    <n v="29"/>
    <b v="1"/>
    <s v="theater/plays"/>
    <n v="104.66666666666667"/>
    <n v="54.137931034482762"/>
    <s v="theater"/>
    <x v="6"/>
  </r>
  <r>
    <n v="2500"/>
    <x v="0"/>
    <s v="US"/>
    <s v="USD"/>
    <n v="1425758257"/>
    <n v="1423166257"/>
    <b v="0"/>
    <n v="24"/>
    <b v="1"/>
    <s v="theater/plays"/>
    <n v="100"/>
    <n v="104.16666666666667"/>
    <s v="theater"/>
    <x v="6"/>
  </r>
  <r>
    <n v="251"/>
    <x v="0"/>
    <s v="US"/>
    <s v="USD"/>
    <n v="1428780159"/>
    <n v="1426188159"/>
    <b v="0"/>
    <n v="8"/>
    <b v="1"/>
    <s v="theater/plays"/>
    <n v="100.4"/>
    <n v="31.375"/>
    <s v="theater"/>
    <x v="6"/>
  </r>
  <r>
    <n v="1125"/>
    <x v="0"/>
    <s v="US"/>
    <s v="USD"/>
    <n v="1427860740"/>
    <n v="1426002684"/>
    <b v="0"/>
    <n v="19"/>
    <b v="1"/>
    <s v="theater/plays"/>
    <n v="102.27272727272727"/>
    <n v="59.210526315789473"/>
    <s v="theater"/>
    <x v="6"/>
  </r>
  <r>
    <n v="40043.25"/>
    <x v="0"/>
    <s v="US"/>
    <s v="USD"/>
    <n v="1463198340"/>
    <n v="1461117201"/>
    <b v="0"/>
    <n v="336"/>
    <b v="1"/>
    <s v="theater/plays"/>
    <n v="114.40928571428572"/>
    <n v="119.17633928571429"/>
    <s v="theater"/>
    <x v="6"/>
  </r>
  <r>
    <n v="2140"/>
    <x v="0"/>
    <s v="US"/>
    <s v="USD"/>
    <n v="1457139600"/>
    <n v="1455230214"/>
    <b v="0"/>
    <n v="13"/>
    <b v="1"/>
    <s v="theater/plays"/>
    <n v="101.9047619047619"/>
    <n v="164.61538461538461"/>
    <s v="theater"/>
    <x v="6"/>
  </r>
  <r>
    <n v="1020"/>
    <x v="0"/>
    <s v="GB"/>
    <s v="GBP"/>
    <n v="1441358873"/>
    <n v="1438939673"/>
    <b v="0"/>
    <n v="42"/>
    <b v="1"/>
    <s v="theater/plays"/>
    <n v="102"/>
    <n v="24.285714285714285"/>
    <s v="theater"/>
    <x v="6"/>
  </r>
  <r>
    <n v="2620"/>
    <x v="0"/>
    <s v="GB"/>
    <s v="GBP"/>
    <n v="1462224398"/>
    <n v="1459632398"/>
    <b v="0"/>
    <n v="64"/>
    <b v="1"/>
    <s v="theater/plays"/>
    <n v="104.8"/>
    <n v="40.9375"/>
    <s v="theater"/>
    <x v="6"/>
  </r>
  <r>
    <n v="1527.5"/>
    <x v="0"/>
    <s v="US"/>
    <s v="USD"/>
    <n v="1400796420"/>
    <n v="1398342170"/>
    <b v="0"/>
    <n v="25"/>
    <b v="1"/>
    <s v="theater/plays"/>
    <n v="101.83333333333333"/>
    <n v="61.1"/>
    <s v="theater"/>
    <x v="6"/>
  </r>
  <r>
    <n v="773"/>
    <x v="0"/>
    <s v="GB"/>
    <s v="GBP"/>
    <n v="1403964324"/>
    <n v="1401372324"/>
    <b v="0"/>
    <n v="20"/>
    <b v="1"/>
    <s v="theater/plays"/>
    <n v="100"/>
    <n v="38.65"/>
    <s v="theater"/>
    <x v="6"/>
  </r>
  <r>
    <n v="5845"/>
    <x v="0"/>
    <s v="US"/>
    <s v="USD"/>
    <n v="1439337600"/>
    <n v="1436575280"/>
    <b v="0"/>
    <n v="104"/>
    <b v="1"/>
    <s v="theater/plays"/>
    <n v="106.27272727272727"/>
    <n v="56.20192307692308"/>
    <s v="theater"/>
    <x v="6"/>
  </r>
  <r>
    <n v="5671.11"/>
    <x v="0"/>
    <s v="US"/>
    <s v="USD"/>
    <n v="1423674000"/>
    <n v="1421025159"/>
    <b v="0"/>
    <n v="53"/>
    <b v="1"/>
    <s v="theater/plays"/>
    <n v="113.4222"/>
    <n v="107.00207547169811"/>
    <s v="theater"/>
    <x v="6"/>
  </r>
  <r>
    <n v="2400"/>
    <x v="0"/>
    <s v="IT"/>
    <s v="EUR"/>
    <n v="1479382594"/>
    <n v="1476786994"/>
    <b v="0"/>
    <n v="14"/>
    <b v="1"/>
    <s v="theater/plays"/>
    <n v="100"/>
    <n v="171.42857142857142"/>
    <s v="theater"/>
    <x v="6"/>
  </r>
  <r>
    <n v="2210"/>
    <x v="0"/>
    <s v="GB"/>
    <s v="GBP"/>
    <n v="1408289724"/>
    <n v="1403105724"/>
    <b v="0"/>
    <n v="20"/>
    <b v="1"/>
    <s v="theater/plays"/>
    <n v="100.45454545454545"/>
    <n v="110.5"/>
    <s v="theater"/>
    <x v="6"/>
  </r>
  <r>
    <n v="100036"/>
    <x v="0"/>
    <s v="US"/>
    <s v="USD"/>
    <n v="1399271911"/>
    <n v="1396334311"/>
    <b v="0"/>
    <n v="558"/>
    <b v="1"/>
    <s v="theater/plays"/>
    <n v="100.036"/>
    <n v="179.27598566308242"/>
    <s v="theater"/>
    <x v="6"/>
  </r>
  <r>
    <n v="504"/>
    <x v="0"/>
    <s v="GB"/>
    <s v="GBP"/>
    <n v="1435352400"/>
    <n v="1431718575"/>
    <b v="0"/>
    <n v="22"/>
    <b v="1"/>
    <s v="theater/plays"/>
    <n v="144"/>
    <n v="22.90909090909091"/>
    <s v="theater"/>
    <x v="6"/>
  </r>
  <r>
    <n v="1035"/>
    <x v="0"/>
    <s v="AU"/>
    <s v="AUD"/>
    <n v="1438333080"/>
    <n v="1436408308"/>
    <b v="0"/>
    <n v="24"/>
    <b v="1"/>
    <s v="theater/plays"/>
    <n v="103.5"/>
    <n v="43.125"/>
    <s v="theater"/>
    <x v="6"/>
  </r>
  <r>
    <n v="3470"/>
    <x v="0"/>
    <s v="CA"/>
    <s v="CAD"/>
    <n v="1432694700"/>
    <n v="1429651266"/>
    <b v="0"/>
    <n v="74"/>
    <b v="1"/>
    <s v="theater/plays"/>
    <n v="108.4375"/>
    <n v="46.891891891891895"/>
    <s v="theater"/>
    <x v="6"/>
  </r>
  <r>
    <n v="2560"/>
    <x v="0"/>
    <s v="US"/>
    <s v="USD"/>
    <n v="1438799760"/>
    <n v="1437236378"/>
    <b v="0"/>
    <n v="54"/>
    <b v="1"/>
    <s v="theater/plays"/>
    <n v="102.4"/>
    <n v="47.407407407407405"/>
    <s v="theater"/>
    <x v="6"/>
  </r>
  <r>
    <n v="469"/>
    <x v="0"/>
    <s v="GB"/>
    <s v="GBP"/>
    <n v="1457906400"/>
    <n v="1457115427"/>
    <b v="0"/>
    <n v="31"/>
    <b v="1"/>
    <s v="theater/plays"/>
    <n v="148.88888888888889"/>
    <n v="15.129032258064516"/>
    <s v="theater"/>
    <x v="6"/>
  </r>
  <r>
    <n v="527.45000000000005"/>
    <x v="0"/>
    <s v="GB"/>
    <s v="GBP"/>
    <n v="1470078000"/>
    <n v="1467648456"/>
    <b v="0"/>
    <n v="25"/>
    <b v="1"/>
    <s v="theater/plays"/>
    <n v="105.49000000000001"/>
    <n v="21.098000000000003"/>
    <s v="theater"/>
    <x v="6"/>
  </r>
  <r>
    <n v="1005"/>
    <x v="0"/>
    <s v="GB"/>
    <s v="GBP"/>
    <n v="1444060800"/>
    <n v="1440082649"/>
    <b v="0"/>
    <n v="17"/>
    <b v="1"/>
    <s v="theater/plays"/>
    <n v="100.5"/>
    <n v="59.117647058823529"/>
    <s v="theater"/>
    <x v="6"/>
  </r>
  <r>
    <n v="1175"/>
    <x v="0"/>
    <s v="US"/>
    <s v="USD"/>
    <n v="1420048208"/>
    <n v="1417456208"/>
    <b v="0"/>
    <n v="12"/>
    <b v="1"/>
    <s v="theater/plays"/>
    <n v="130.55555555555554"/>
    <n v="97.916666666666671"/>
    <s v="theater"/>
    <x v="6"/>
  </r>
  <r>
    <n v="2095"/>
    <x v="0"/>
    <s v="GB"/>
    <s v="GBP"/>
    <n v="1422015083"/>
    <n v="1419423083"/>
    <b v="0"/>
    <n v="38"/>
    <b v="1"/>
    <s v="theater/plays"/>
    <n v="104.75"/>
    <n v="55.131578947368418"/>
    <s v="theater"/>
    <x v="6"/>
  </r>
  <r>
    <n v="1088"/>
    <x v="0"/>
    <s v="GB"/>
    <s v="GBP"/>
    <n v="1433964444"/>
    <n v="1431372444"/>
    <b v="0"/>
    <n v="41"/>
    <b v="1"/>
    <s v="theater/plays"/>
    <n v="108.8"/>
    <n v="26.536585365853657"/>
    <s v="theater"/>
    <x v="6"/>
  </r>
  <r>
    <n v="1110"/>
    <x v="0"/>
    <s v="US"/>
    <s v="USD"/>
    <n v="1410975994"/>
    <n v="1408383994"/>
    <b v="0"/>
    <n v="19"/>
    <b v="1"/>
    <s v="theater/plays"/>
    <n v="111"/>
    <n v="58.421052631578945"/>
    <s v="theater"/>
    <x v="6"/>
  </r>
  <r>
    <n v="5024"/>
    <x v="0"/>
    <s v="US"/>
    <s v="USD"/>
    <n v="1420734696"/>
    <n v="1418142696"/>
    <b v="0"/>
    <n v="41"/>
    <b v="1"/>
    <s v="theater/plays"/>
    <n v="100.48"/>
    <n v="122.53658536585365"/>
    <s v="theater"/>
    <x v="6"/>
  </r>
  <r>
    <n v="2287"/>
    <x v="0"/>
    <s v="US"/>
    <s v="USD"/>
    <n v="1420009200"/>
    <n v="1417593483"/>
    <b v="0"/>
    <n v="26"/>
    <b v="1"/>
    <s v="theater/plays"/>
    <n v="114.35"/>
    <n v="87.961538461538467"/>
    <s v="theater"/>
    <x v="6"/>
  </r>
  <r>
    <n v="1831"/>
    <x v="0"/>
    <s v="GB"/>
    <s v="GBP"/>
    <n v="1414701413"/>
    <n v="1412109413"/>
    <b v="0"/>
    <n v="25"/>
    <b v="1"/>
    <s v="theater/plays"/>
    <n v="122.06666666666666"/>
    <n v="73.239999999999995"/>
    <s v="theater"/>
    <x v="6"/>
  </r>
  <r>
    <n v="500"/>
    <x v="0"/>
    <s v="GB"/>
    <s v="GBP"/>
    <n v="1434894082"/>
    <n v="1432302082"/>
    <b v="0"/>
    <n v="9"/>
    <b v="1"/>
    <s v="theater/plays"/>
    <n v="100"/>
    <n v="55.555555555555557"/>
    <s v="theater"/>
    <x v="6"/>
  </r>
  <r>
    <n v="3084"/>
    <x v="0"/>
    <s v="GB"/>
    <s v="GBP"/>
    <n v="1415440846"/>
    <n v="1412845246"/>
    <b v="0"/>
    <n v="78"/>
    <b v="1"/>
    <s v="theater/plays"/>
    <n v="102.8"/>
    <n v="39.53846153846154"/>
    <s v="theater"/>
    <x v="6"/>
  </r>
  <r>
    <n v="6155"/>
    <x v="0"/>
    <s v="US"/>
    <s v="USD"/>
    <n v="1415921848"/>
    <n v="1413326248"/>
    <b v="0"/>
    <n v="45"/>
    <b v="1"/>
    <s v="theater/plays"/>
    <n v="106.12068965517241"/>
    <n v="136.77777777777777"/>
    <s v="theater"/>
    <x v="6"/>
  </r>
  <r>
    <n v="10133"/>
    <x v="0"/>
    <s v="US"/>
    <s v="USD"/>
    <n v="1470887940"/>
    <n v="1468176527"/>
    <b v="0"/>
    <n v="102"/>
    <b v="1"/>
    <s v="theater/plays"/>
    <n v="101.33"/>
    <n v="99.343137254901961"/>
    <s v="theater"/>
    <x v="6"/>
  </r>
  <r>
    <n v="100"/>
    <x v="0"/>
    <s v="US"/>
    <s v="USD"/>
    <n v="1480947054"/>
    <n v="1475759454"/>
    <b v="0"/>
    <n v="5"/>
    <b v="1"/>
    <s v="theater/plays"/>
    <n v="100"/>
    <n v="20"/>
    <s v="theater"/>
    <x v="6"/>
  </r>
  <r>
    <n v="780"/>
    <x v="0"/>
    <s v="US"/>
    <s v="USD"/>
    <n v="1430029680"/>
    <n v="1427741583"/>
    <b v="0"/>
    <n v="27"/>
    <b v="1"/>
    <s v="theater/plays"/>
    <n v="130"/>
    <n v="28.888888888888889"/>
    <s v="theater"/>
    <x v="6"/>
  </r>
  <r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x v="6"/>
  </r>
  <r>
    <n v="500"/>
    <x v="0"/>
    <s v="GB"/>
    <s v="GBP"/>
    <n v="1459444656"/>
    <n v="1456856256"/>
    <b v="0"/>
    <n v="14"/>
    <b v="1"/>
    <s v="theater/plays"/>
    <n v="100"/>
    <n v="35.714285714285715"/>
    <s v="theater"/>
    <x v="6"/>
  </r>
  <r>
    <n v="1025"/>
    <x v="0"/>
    <s v="US"/>
    <s v="USD"/>
    <n v="1425185940"/>
    <n v="1421900022"/>
    <b v="0"/>
    <n v="27"/>
    <b v="1"/>
    <s v="theater/plays"/>
    <n v="113.88888888888889"/>
    <n v="37.962962962962962"/>
    <s v="theater"/>
    <x v="6"/>
  </r>
  <r>
    <n v="1500"/>
    <x v="0"/>
    <s v="GB"/>
    <s v="GBP"/>
    <n v="1406719110"/>
    <n v="1405509510"/>
    <b v="0"/>
    <n v="45"/>
    <b v="1"/>
    <s v="theater/plays"/>
    <n v="100"/>
    <n v="33.333333333333336"/>
    <s v="theater"/>
    <x v="6"/>
  </r>
  <r>
    <n v="2870"/>
    <x v="0"/>
    <s v="US"/>
    <s v="USD"/>
    <n v="1459822682"/>
    <n v="1458613082"/>
    <b v="0"/>
    <n v="49"/>
    <b v="1"/>
    <s v="theater/plays"/>
    <n v="287"/>
    <n v="58.571428571428569"/>
    <s v="theater"/>
    <x v="6"/>
  </r>
  <r>
    <n v="3255"/>
    <x v="0"/>
    <s v="US"/>
    <s v="USD"/>
    <n v="1460970805"/>
    <n v="1455790405"/>
    <b v="0"/>
    <n v="24"/>
    <b v="1"/>
    <s v="theater/plays"/>
    <n v="108.5"/>
    <n v="135.625"/>
    <s v="theater"/>
    <x v="6"/>
  </r>
  <r>
    <n v="3465"/>
    <x v="0"/>
    <s v="GB"/>
    <s v="GBP"/>
    <n v="1436772944"/>
    <n v="1434180944"/>
    <b v="0"/>
    <n v="112"/>
    <b v="1"/>
    <s v="theater/plays"/>
    <n v="115.5"/>
    <n v="30.9375"/>
    <s v="theater"/>
    <x v="6"/>
  </r>
  <r>
    <n v="4050"/>
    <x v="0"/>
    <s v="US"/>
    <s v="USD"/>
    <n v="1419181890"/>
    <n v="1416589890"/>
    <b v="0"/>
    <n v="23"/>
    <b v="1"/>
    <s v="theater/plays"/>
    <n v="119.11764705882354"/>
    <n v="176.08695652173913"/>
    <s v="theater"/>
    <x v="6"/>
  </r>
  <r>
    <n v="8207"/>
    <x v="0"/>
    <s v="US"/>
    <s v="USD"/>
    <n v="1474649070"/>
    <n v="1469465070"/>
    <b v="0"/>
    <n v="54"/>
    <b v="1"/>
    <s v="theater/plays"/>
    <n v="109.42666666666666"/>
    <n v="151.9814814814815"/>
    <s v="theater"/>
    <x v="6"/>
  </r>
  <r>
    <n v="633"/>
    <x v="0"/>
    <s v="GB"/>
    <s v="GBP"/>
    <n v="1467054000"/>
    <n v="1463144254"/>
    <b v="0"/>
    <n v="28"/>
    <b v="1"/>
    <s v="theater/plays"/>
    <n v="126.6"/>
    <n v="22.607142857142858"/>
    <s v="theater"/>
    <x v="6"/>
  </r>
  <r>
    <n v="201"/>
    <x v="0"/>
    <s v="GB"/>
    <s v="GBP"/>
    <n v="1430348400"/>
    <n v="1428436410"/>
    <b v="0"/>
    <n v="11"/>
    <b v="1"/>
    <s v="theater/plays"/>
    <n v="100.5"/>
    <n v="18.272727272727273"/>
    <s v="theater"/>
    <x v="6"/>
  </r>
  <r>
    <n v="5100"/>
    <x v="0"/>
    <s v="US"/>
    <s v="USD"/>
    <n v="1432654347"/>
    <n v="1430494347"/>
    <b v="0"/>
    <n v="62"/>
    <b v="1"/>
    <s v="theater/plays"/>
    <n v="127.5"/>
    <n v="82.258064516129039"/>
    <s v="theater"/>
    <x v="6"/>
  </r>
  <r>
    <n v="5003"/>
    <x v="0"/>
    <s v="GB"/>
    <s v="GBP"/>
    <n v="1413792034"/>
    <n v="1411200034"/>
    <b v="0"/>
    <n v="73"/>
    <b v="1"/>
    <s v="theater/plays"/>
    <n v="100.06"/>
    <n v="68.534246575342465"/>
    <s v="theater"/>
    <x v="6"/>
  </r>
  <r>
    <n v="1225"/>
    <x v="0"/>
    <s v="US"/>
    <s v="USD"/>
    <n v="1422075540"/>
    <n v="1419979544"/>
    <b v="0"/>
    <n v="18"/>
    <b v="1"/>
    <s v="theater/plays"/>
    <n v="175"/>
    <n v="68.055555555555557"/>
    <s v="theater"/>
    <x v="6"/>
  </r>
  <r>
    <n v="2545"/>
    <x v="0"/>
    <s v="US"/>
    <s v="USD"/>
    <n v="1423630740"/>
    <n v="1418673307"/>
    <b v="0"/>
    <n v="35"/>
    <b v="1"/>
    <s v="theater/plays"/>
    <n v="127.25"/>
    <n v="72.714285714285708"/>
    <s v="theater"/>
    <x v="6"/>
  </r>
  <r>
    <n v="3319"/>
    <x v="0"/>
    <s v="US"/>
    <s v="USD"/>
    <n v="1420489560"/>
    <n v="1417469639"/>
    <b v="0"/>
    <n v="43"/>
    <b v="1"/>
    <s v="theater/plays"/>
    <n v="110.63333333333334"/>
    <n v="77.186046511627907"/>
    <s v="theater"/>
    <x v="6"/>
  </r>
  <r>
    <n v="2015"/>
    <x v="0"/>
    <s v="US"/>
    <s v="USD"/>
    <n v="1472952982"/>
    <n v="1470792982"/>
    <b v="0"/>
    <n v="36"/>
    <b v="1"/>
    <s v="theater/plays"/>
    <n v="125.9375"/>
    <n v="55.972222222222221"/>
    <s v="theater"/>
    <x v="6"/>
  </r>
  <r>
    <n v="3081"/>
    <x v="0"/>
    <s v="US"/>
    <s v="USD"/>
    <n v="1426229940"/>
    <n v="1423959123"/>
    <b v="0"/>
    <n v="62"/>
    <b v="1"/>
    <s v="theater/plays"/>
    <n v="118.5"/>
    <n v="49.693548387096776"/>
    <s v="theater"/>
    <x v="6"/>
  </r>
  <r>
    <n v="1185"/>
    <x v="0"/>
    <s v="CA"/>
    <s v="CAD"/>
    <n v="1409072982"/>
    <n v="1407258582"/>
    <b v="0"/>
    <n v="15"/>
    <b v="1"/>
    <s v="theater/plays"/>
    <n v="107.72727272727273"/>
    <n v="79"/>
    <s v="theater"/>
    <x v="6"/>
  </r>
  <r>
    <n v="2565"/>
    <x v="0"/>
    <s v="US"/>
    <s v="USD"/>
    <n v="1456984740"/>
    <n v="1455717790"/>
    <b v="0"/>
    <n v="33"/>
    <b v="1"/>
    <s v="theater/plays"/>
    <n v="102.6"/>
    <n v="77.727272727272734"/>
    <s v="theater"/>
    <x v="6"/>
  </r>
  <r>
    <n v="1101"/>
    <x v="0"/>
    <s v="US"/>
    <s v="USD"/>
    <n v="1409720340"/>
    <n v="1408129822"/>
    <b v="0"/>
    <n v="27"/>
    <b v="1"/>
    <s v="theater/plays"/>
    <n v="110.1"/>
    <n v="40.777777777777779"/>
    <s v="theater"/>
    <x v="6"/>
  </r>
  <r>
    <n v="1010"/>
    <x v="0"/>
    <s v="US"/>
    <s v="USD"/>
    <n v="1440892800"/>
    <n v="1438715077"/>
    <b v="0"/>
    <n v="17"/>
    <b v="1"/>
    <s v="theater/plays"/>
    <n v="202"/>
    <n v="59.411764705882355"/>
    <s v="theater"/>
    <x v="6"/>
  </r>
  <r>
    <n v="13"/>
    <x v="0"/>
    <s v="US"/>
    <s v="USD"/>
    <n v="1476390164"/>
    <n v="1473970964"/>
    <b v="0"/>
    <n v="4"/>
    <b v="1"/>
    <s v="theater/plays"/>
    <n v="130"/>
    <n v="3.25"/>
    <s v="theater"/>
    <x v="6"/>
  </r>
  <r>
    <n v="2087"/>
    <x v="0"/>
    <s v="GB"/>
    <s v="GBP"/>
    <n v="1421452682"/>
    <n v="1418860682"/>
    <b v="0"/>
    <n v="53"/>
    <b v="1"/>
    <s v="theater/plays"/>
    <n v="104.35"/>
    <n v="39.377358490566039"/>
    <s v="theater"/>
    <x v="6"/>
  </r>
  <r>
    <n v="4002"/>
    <x v="0"/>
    <s v="US"/>
    <s v="USD"/>
    <n v="1463520479"/>
    <n v="1458336479"/>
    <b v="0"/>
    <n v="49"/>
    <b v="1"/>
    <s v="theater/plays"/>
    <n v="100.05"/>
    <n v="81.673469387755105"/>
    <s v="theater"/>
    <x v="6"/>
  </r>
  <r>
    <n v="2560"/>
    <x v="0"/>
    <s v="US"/>
    <s v="USD"/>
    <n v="1446759880"/>
    <n v="1444164280"/>
    <b v="0"/>
    <n v="57"/>
    <b v="1"/>
    <s v="theater/plays"/>
    <n v="170.66666666666666"/>
    <n v="44.912280701754383"/>
    <s v="theater"/>
    <x v="6"/>
  </r>
  <r>
    <n v="3385"/>
    <x v="0"/>
    <s v="US"/>
    <s v="USD"/>
    <n v="1461913140"/>
    <n v="1461370956"/>
    <b v="0"/>
    <n v="69"/>
    <b v="1"/>
    <s v="theater/plays"/>
    <n v="112.83333333333333"/>
    <n v="49.05797101449275"/>
    <s v="theater"/>
    <x v="6"/>
  </r>
  <r>
    <n v="460"/>
    <x v="0"/>
    <s v="GB"/>
    <s v="GBP"/>
    <n v="1455390126"/>
    <n v="1452798126"/>
    <b v="0"/>
    <n v="15"/>
    <b v="1"/>
    <s v="theater/plays"/>
    <n v="184"/>
    <n v="30.666666666666668"/>
    <s v="theater"/>
    <x v="6"/>
  </r>
  <r>
    <n v="3908"/>
    <x v="0"/>
    <s v="GB"/>
    <s v="GBP"/>
    <n v="1471185057"/>
    <n v="1468593057"/>
    <b v="0"/>
    <n v="64"/>
    <b v="1"/>
    <s v="theater/plays"/>
    <n v="130.26666666666668"/>
    <n v="61.0625"/>
    <s v="theater"/>
    <x v="6"/>
  </r>
  <r>
    <n v="580"/>
    <x v="0"/>
    <s v="GB"/>
    <s v="GBP"/>
    <n v="1450137600"/>
    <n v="1448924882"/>
    <b v="0"/>
    <n v="20"/>
    <b v="1"/>
    <s v="theater/plays"/>
    <n v="105.45454545454545"/>
    <n v="29"/>
    <s v="theater"/>
    <x v="6"/>
  </r>
  <r>
    <n v="800"/>
    <x v="0"/>
    <s v="GB"/>
    <s v="GBP"/>
    <n v="1466172000"/>
    <n v="1463418090"/>
    <b v="0"/>
    <n v="27"/>
    <b v="1"/>
    <s v="theater/plays"/>
    <n v="100"/>
    <n v="29.62962962962963"/>
    <s v="theater"/>
    <x v="6"/>
  </r>
  <r>
    <n v="3005"/>
    <x v="0"/>
    <s v="GB"/>
    <s v="GBP"/>
    <n v="1459378085"/>
    <n v="1456789685"/>
    <b v="0"/>
    <n v="21"/>
    <b v="1"/>
    <s v="theater/plays"/>
    <n v="153.31632653061226"/>
    <n v="143.0952380952381"/>
    <s v="theater"/>
    <x v="6"/>
  </r>
  <r>
    <n v="1623"/>
    <x v="0"/>
    <s v="GB"/>
    <s v="GBP"/>
    <n v="1439806936"/>
    <n v="1437214936"/>
    <b v="0"/>
    <n v="31"/>
    <b v="1"/>
    <s v="theater/plays"/>
    <n v="162.30000000000001"/>
    <n v="52.354838709677416"/>
    <s v="theater"/>
    <x v="6"/>
  </r>
  <r>
    <n v="3400"/>
    <x v="0"/>
    <s v="GB"/>
    <s v="GBP"/>
    <n v="1428483201"/>
    <n v="1425891201"/>
    <b v="0"/>
    <n v="51"/>
    <b v="1"/>
    <s v="theater/plays"/>
    <n v="136"/>
    <n v="66.666666666666671"/>
    <s v="theater"/>
    <x v="6"/>
  </r>
  <r>
    <n v="7220"/>
    <x v="0"/>
    <s v="CA"/>
    <s v="CAD"/>
    <n v="1402334811"/>
    <n v="1401470811"/>
    <b v="0"/>
    <n v="57"/>
    <b v="1"/>
    <s v="theater/plays"/>
    <n v="144.4"/>
    <n v="126.66666666666667"/>
    <s v="theater"/>
    <x v="6"/>
  </r>
  <r>
    <n v="1250"/>
    <x v="0"/>
    <s v="US"/>
    <s v="USD"/>
    <n v="1403964574"/>
    <n v="1401372574"/>
    <b v="0"/>
    <n v="20"/>
    <b v="1"/>
    <s v="theater/plays"/>
    <n v="100"/>
    <n v="62.5"/>
    <s v="theater"/>
    <x v="6"/>
  </r>
  <r>
    <n v="2520"/>
    <x v="0"/>
    <s v="US"/>
    <s v="USD"/>
    <n v="1434675616"/>
    <n v="1432083616"/>
    <b v="0"/>
    <n v="71"/>
    <b v="1"/>
    <s v="theater/plays"/>
    <n v="100.8"/>
    <n v="35.492957746478872"/>
    <s v="theater"/>
    <x v="6"/>
  </r>
  <r>
    <n v="2670"/>
    <x v="0"/>
    <s v="GB"/>
    <s v="GBP"/>
    <n v="1449756896"/>
    <n v="1447164896"/>
    <b v="0"/>
    <n v="72"/>
    <b v="1"/>
    <s v="theater/plays"/>
    <n v="106.8"/>
    <n v="37.083333333333336"/>
    <s v="theater"/>
    <x v="6"/>
  </r>
  <r>
    <n v="3120"/>
    <x v="0"/>
    <s v="GB"/>
    <s v="GBP"/>
    <n v="1426801664"/>
    <n v="1424213264"/>
    <b v="0"/>
    <n v="45"/>
    <b v="1"/>
    <s v="theater/plays"/>
    <n v="124.8"/>
    <n v="69.333333333333329"/>
    <s v="theater"/>
    <x v="6"/>
  </r>
  <r>
    <n v="880"/>
    <x v="0"/>
    <s v="GB"/>
    <s v="GBP"/>
    <n v="1488240000"/>
    <n v="1486996729"/>
    <b v="0"/>
    <n v="51"/>
    <b v="1"/>
    <s v="theater/plays"/>
    <n v="118.91891891891892"/>
    <n v="17.254901960784313"/>
    <s v="theater"/>
    <x v="6"/>
  </r>
  <r>
    <n v="2020"/>
    <x v="0"/>
    <s v="GB"/>
    <s v="GBP"/>
    <n v="1433343850"/>
    <n v="1430751850"/>
    <b v="0"/>
    <n v="56"/>
    <b v="1"/>
    <s v="theater/plays"/>
    <n v="101"/>
    <n v="36.071428571428569"/>
    <s v="theater"/>
    <x v="6"/>
  </r>
  <r>
    <n v="1130"/>
    <x v="0"/>
    <s v="US"/>
    <s v="USD"/>
    <n v="1479592800"/>
    <n v="1476760226"/>
    <b v="0"/>
    <n v="17"/>
    <b v="1"/>
    <s v="theater/plays"/>
    <n v="113"/>
    <n v="66.470588235294116"/>
    <s v="theater"/>
    <x v="6"/>
  </r>
  <r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x v="6"/>
  </r>
  <r>
    <n v="3292"/>
    <x v="0"/>
    <s v="US"/>
    <s v="USD"/>
    <n v="1475269200"/>
    <n v="1473200844"/>
    <b v="0"/>
    <n v="70"/>
    <b v="1"/>
    <s v="theater/plays"/>
    <n v="109.73333333333333"/>
    <n v="47.028571428571432"/>
    <s v="theater"/>
    <x v="6"/>
  </r>
  <r>
    <n v="1000.99"/>
    <x v="0"/>
    <s v="US"/>
    <s v="USD"/>
    <n v="1411874580"/>
    <n v="1409030371"/>
    <b v="0"/>
    <n v="21"/>
    <b v="1"/>
    <s v="theater/plays"/>
    <n v="100.099"/>
    <n v="47.666190476190479"/>
    <s v="theater"/>
    <x v="6"/>
  </r>
  <r>
    <n v="3000"/>
    <x v="0"/>
    <s v="US"/>
    <s v="USD"/>
    <n v="1406358000"/>
    <n v="1404841270"/>
    <b v="0"/>
    <n v="34"/>
    <b v="1"/>
    <s v="theater/plays"/>
    <n v="120"/>
    <n v="88.235294117647058"/>
    <s v="theater"/>
    <x v="6"/>
  </r>
  <r>
    <n v="3148"/>
    <x v="0"/>
    <s v="US"/>
    <s v="USD"/>
    <n v="1471977290"/>
    <n v="1466793290"/>
    <b v="0"/>
    <n v="39"/>
    <b v="1"/>
    <s v="theater/plays"/>
    <n v="104.93333333333334"/>
    <n v="80.717948717948715"/>
    <s v="theater"/>
    <x v="6"/>
  </r>
  <r>
    <n v="3080"/>
    <x v="0"/>
    <s v="GB"/>
    <s v="GBP"/>
    <n v="1435851577"/>
    <n v="1433259577"/>
    <b v="0"/>
    <n v="78"/>
    <b v="1"/>
    <s v="theater/plays"/>
    <n v="102.66666666666667"/>
    <n v="39.487179487179489"/>
    <s v="theater"/>
    <x v="6"/>
  </r>
  <r>
    <n v="4073"/>
    <x v="0"/>
    <s v="GB"/>
    <s v="GBP"/>
    <n v="1408204857"/>
    <n v="1406390457"/>
    <b v="0"/>
    <n v="48"/>
    <b v="1"/>
    <s v="theater/plays"/>
    <n v="101.825"/>
    <n v="84.854166666666671"/>
    <s v="theater"/>
    <x v="6"/>
  </r>
  <r>
    <n v="2000"/>
    <x v="0"/>
    <s v="US"/>
    <s v="USD"/>
    <n v="1463803140"/>
    <n v="1459446487"/>
    <b v="0"/>
    <n v="29"/>
    <b v="1"/>
    <s v="theater/plays"/>
    <n v="100"/>
    <n v="68.965517241379317"/>
    <s v="theater"/>
    <x v="6"/>
  </r>
  <r>
    <n v="0"/>
    <x v="2"/>
    <s v="US"/>
    <s v="USD"/>
    <n v="1450040396"/>
    <n v="1444852796"/>
    <b v="0"/>
    <n v="0"/>
    <b v="0"/>
    <s v="theater/musical"/>
    <n v="0"/>
    <s v="No Backers"/>
    <s v="theater"/>
    <x v="40"/>
  </r>
  <r>
    <n v="2"/>
    <x v="2"/>
    <s v="US"/>
    <s v="USD"/>
    <n v="1462467600"/>
    <n v="1457403364"/>
    <b v="0"/>
    <n v="2"/>
    <b v="0"/>
    <s v="theater/musical"/>
    <n v="2.0000000000000001E-4"/>
    <n v="1"/>
    <s v="theater"/>
    <x v="40"/>
  </r>
  <r>
    <n v="1"/>
    <x v="2"/>
    <s v="GB"/>
    <s v="GBP"/>
    <n v="1417295990"/>
    <n v="1414700390"/>
    <b v="0"/>
    <n v="1"/>
    <b v="0"/>
    <s v="theater/musical"/>
    <n v="3.3333333333333333E-2"/>
    <n v="1"/>
    <s v="theater"/>
    <x v="40"/>
  </r>
  <r>
    <n v="8725"/>
    <x v="2"/>
    <s v="US"/>
    <s v="USD"/>
    <n v="1411444740"/>
    <n v="1409335497"/>
    <b v="0"/>
    <n v="59"/>
    <b v="0"/>
    <s v="theater/musical"/>
    <n v="51.023391812865498"/>
    <n v="147.88135593220338"/>
    <s v="theater"/>
    <x v="40"/>
  </r>
  <r>
    <n v="100"/>
    <x v="2"/>
    <s v="GB"/>
    <s v="GBP"/>
    <n v="1416781749"/>
    <n v="1415053749"/>
    <b v="0"/>
    <n v="1"/>
    <b v="0"/>
    <s v="theater/musical"/>
    <n v="20"/>
    <n v="100"/>
    <s v="theater"/>
    <x v="40"/>
  </r>
  <r>
    <n v="1762"/>
    <x v="2"/>
    <s v="US"/>
    <s v="USD"/>
    <n v="1479517200"/>
    <n v="1475765867"/>
    <b v="0"/>
    <n v="31"/>
    <b v="0"/>
    <s v="theater/musical"/>
    <n v="35.24"/>
    <n v="56.838709677419352"/>
    <s v="theater"/>
    <x v="40"/>
  </r>
  <r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x v="40"/>
  </r>
  <r>
    <n v="1276"/>
    <x v="2"/>
    <s v="US"/>
    <s v="USD"/>
    <n v="1461186676"/>
    <n v="1458594676"/>
    <b v="0"/>
    <n v="10"/>
    <b v="0"/>
    <s v="theater/musical"/>
    <n v="36.457142857142856"/>
    <n v="127.6"/>
    <s v="theater"/>
    <x v="40"/>
  </r>
  <r>
    <n v="0"/>
    <x v="2"/>
    <s v="US"/>
    <s v="USD"/>
    <n v="1442248829"/>
    <n v="1439224829"/>
    <b v="0"/>
    <n v="0"/>
    <b v="0"/>
    <s v="theater/musical"/>
    <n v="0"/>
    <s v="No Backers"/>
    <s v="theater"/>
    <x v="40"/>
  </r>
  <r>
    <n v="926"/>
    <x v="2"/>
    <s v="US"/>
    <s v="USD"/>
    <n v="1420130935"/>
    <n v="1417538935"/>
    <b v="0"/>
    <n v="14"/>
    <b v="0"/>
    <s v="theater/musical"/>
    <n v="30.866666666666667"/>
    <n v="66.142857142857139"/>
    <s v="theater"/>
    <x v="40"/>
  </r>
  <r>
    <n v="216"/>
    <x v="2"/>
    <s v="CA"/>
    <s v="CAD"/>
    <n v="1429456132"/>
    <n v="1424275732"/>
    <b v="0"/>
    <n v="2"/>
    <b v="0"/>
    <s v="theater/musical"/>
    <n v="6.5454545454545459"/>
    <n v="108"/>
    <s v="theater"/>
    <x v="40"/>
  </r>
  <r>
    <n v="1"/>
    <x v="2"/>
    <s v="US"/>
    <s v="USD"/>
    <n v="1475853060"/>
    <n v="1470672906"/>
    <b v="0"/>
    <n v="1"/>
    <b v="0"/>
    <s v="theater/musical"/>
    <n v="4.0000000000000001E-3"/>
    <n v="1"/>
    <s v="theater"/>
    <x v="40"/>
  </r>
  <r>
    <n v="55"/>
    <x v="2"/>
    <s v="US"/>
    <s v="USD"/>
    <n v="1431283530"/>
    <n v="1428691530"/>
    <b v="0"/>
    <n v="3"/>
    <b v="0"/>
    <s v="theater/musical"/>
    <n v="5.5"/>
    <n v="18.333333333333332"/>
    <s v="theater"/>
    <x v="40"/>
  </r>
  <r>
    <n v="0"/>
    <x v="2"/>
    <s v="US"/>
    <s v="USD"/>
    <n v="1412485200"/>
    <n v="1410966179"/>
    <b v="0"/>
    <n v="0"/>
    <b v="0"/>
    <s v="theater/musical"/>
    <n v="0"/>
    <s v="No Backers"/>
    <s v="theater"/>
    <x v="40"/>
  </r>
  <r>
    <n v="15"/>
    <x v="2"/>
    <s v="DE"/>
    <s v="EUR"/>
    <n v="1448902800"/>
    <n v="1445369727"/>
    <b v="0"/>
    <n v="2"/>
    <b v="0"/>
    <s v="theater/musical"/>
    <n v="2.1428571428571428"/>
    <n v="7.5"/>
    <s v="theater"/>
    <x v="40"/>
  </r>
  <r>
    <n v="0"/>
    <x v="2"/>
    <s v="US"/>
    <s v="USD"/>
    <n v="1447734439"/>
    <n v="1444274839"/>
    <b v="0"/>
    <n v="0"/>
    <b v="0"/>
    <s v="theater/musical"/>
    <n v="0"/>
    <s v="No Backers"/>
    <s v="theater"/>
    <x v="40"/>
  </r>
  <r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x v="40"/>
  </r>
  <r>
    <n v="1"/>
    <x v="2"/>
    <s v="CA"/>
    <s v="CAD"/>
    <n v="1479773838"/>
    <n v="1477178238"/>
    <b v="0"/>
    <n v="1"/>
    <b v="0"/>
    <s v="theater/musical"/>
    <n v="0.1"/>
    <n v="1"/>
    <s v="theater"/>
    <x v="40"/>
  </r>
  <r>
    <n v="481"/>
    <x v="2"/>
    <s v="US"/>
    <s v="USD"/>
    <n v="1434497400"/>
    <n v="1431770802"/>
    <b v="0"/>
    <n v="8"/>
    <b v="0"/>
    <s v="theater/musical"/>
    <n v="4.8099999999999996"/>
    <n v="60.125"/>
    <s v="theater"/>
    <x v="40"/>
  </r>
  <r>
    <n v="30"/>
    <x v="2"/>
    <s v="GB"/>
    <s v="GBP"/>
    <n v="1475258327"/>
    <n v="1471370327"/>
    <b v="0"/>
    <n v="2"/>
    <b v="0"/>
    <s v="theater/musical"/>
    <n v="6"/>
    <n v="15"/>
    <s v="theater"/>
    <x v="40"/>
  </r>
  <r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x v="6"/>
  </r>
  <r>
    <n v="780"/>
    <x v="0"/>
    <s v="CA"/>
    <s v="CAD"/>
    <n v="1402938394"/>
    <n v="1400691994"/>
    <b v="0"/>
    <n v="8"/>
    <b v="1"/>
    <s v="theater/plays"/>
    <n v="104"/>
    <n v="97.5"/>
    <s v="theater"/>
    <x v="6"/>
  </r>
  <r>
    <n v="500"/>
    <x v="0"/>
    <s v="GB"/>
    <s v="GBP"/>
    <n v="1454412584"/>
    <n v="1452598184"/>
    <b v="0"/>
    <n v="17"/>
    <b v="1"/>
    <s v="theater/plays"/>
    <n v="100"/>
    <n v="29.411764705882351"/>
    <s v="theater"/>
    <x v="6"/>
  </r>
  <r>
    <n v="520"/>
    <x v="0"/>
    <s v="US"/>
    <s v="USD"/>
    <n v="1407686340"/>
    <n v="1404833442"/>
    <b v="0"/>
    <n v="9"/>
    <b v="1"/>
    <s v="theater/plays"/>
    <n v="104"/>
    <n v="57.777777777777779"/>
    <s v="theater"/>
    <x v="6"/>
  </r>
  <r>
    <n v="752"/>
    <x v="0"/>
    <s v="CA"/>
    <s v="CAD"/>
    <n v="1472097540"/>
    <n v="1471188502"/>
    <b v="0"/>
    <n v="17"/>
    <b v="1"/>
    <s v="theater/plays"/>
    <n v="250.66666666666666"/>
    <n v="44.235294117647058"/>
    <s v="theater"/>
    <x v="6"/>
  </r>
  <r>
    <n v="2010"/>
    <x v="0"/>
    <s v="GB"/>
    <s v="GBP"/>
    <n v="1438764207"/>
    <n v="1436172207"/>
    <b v="0"/>
    <n v="33"/>
    <b v="1"/>
    <s v="theater/plays"/>
    <n v="100.5"/>
    <n v="60.909090909090907"/>
    <s v="theater"/>
    <x v="6"/>
  </r>
  <r>
    <n v="2616"/>
    <x v="0"/>
    <s v="GB"/>
    <s v="GBP"/>
    <n v="1459702800"/>
    <n v="1457690386"/>
    <b v="0"/>
    <n v="38"/>
    <b v="1"/>
    <s v="theater/plays"/>
    <n v="174.4"/>
    <n v="68.84210526315789"/>
    <s v="theater"/>
    <x v="6"/>
  </r>
  <r>
    <n v="5813"/>
    <x v="0"/>
    <s v="US"/>
    <s v="USD"/>
    <n v="1437202740"/>
    <n v="1434654998"/>
    <b v="0"/>
    <n v="79"/>
    <b v="1"/>
    <s v="theater/plays"/>
    <n v="116.26"/>
    <n v="73.582278481012665"/>
    <s v="theater"/>
    <x v="6"/>
  </r>
  <r>
    <n v="5291"/>
    <x v="0"/>
    <s v="CH"/>
    <s v="CHF"/>
    <n v="1485989940"/>
    <n v="1483393836"/>
    <b v="0"/>
    <n v="46"/>
    <b v="1"/>
    <s v="theater/plays"/>
    <n v="105.82"/>
    <n v="115.02173913043478"/>
    <s v="theater"/>
    <x v="6"/>
  </r>
  <r>
    <n v="2215"/>
    <x v="0"/>
    <s v="DK"/>
    <s v="DKK"/>
    <n v="1464817320"/>
    <n v="1462806419"/>
    <b v="0"/>
    <n v="20"/>
    <b v="1"/>
    <s v="theater/plays"/>
    <n v="110.75"/>
    <n v="110.75"/>
    <s v="theater"/>
    <x v="6"/>
  </r>
  <r>
    <n v="1510"/>
    <x v="0"/>
    <s v="US"/>
    <s v="USD"/>
    <n v="1404273540"/>
    <n v="1400272580"/>
    <b v="0"/>
    <n v="20"/>
    <b v="1"/>
    <s v="theater/plays"/>
    <n v="100.66666666666667"/>
    <n v="75.5"/>
    <s v="theater"/>
    <x v="6"/>
  </r>
  <r>
    <n v="3061"/>
    <x v="0"/>
    <s v="US"/>
    <s v="USD"/>
    <n v="1426775940"/>
    <n v="1424414350"/>
    <b v="0"/>
    <n v="13"/>
    <b v="1"/>
    <s v="theater/plays"/>
    <n v="102.03333333333333"/>
    <n v="235.46153846153845"/>
    <s v="theater"/>
    <x v="6"/>
  </r>
  <r>
    <n v="250"/>
    <x v="0"/>
    <s v="GB"/>
    <s v="GBP"/>
    <n v="1419368925"/>
    <n v="1417208925"/>
    <b v="0"/>
    <n v="22"/>
    <b v="1"/>
    <s v="theater/plays"/>
    <n v="100"/>
    <n v="11.363636363636363"/>
    <s v="theater"/>
    <x v="6"/>
  </r>
  <r>
    <n v="3330"/>
    <x v="0"/>
    <s v="US"/>
    <s v="USD"/>
    <n v="1460260800"/>
    <n v="1458336672"/>
    <b v="0"/>
    <n v="36"/>
    <b v="1"/>
    <s v="theater/plays"/>
    <n v="111"/>
    <n v="92.5"/>
    <s v="theater"/>
    <x v="6"/>
  </r>
  <r>
    <n v="8114"/>
    <x v="0"/>
    <s v="CA"/>
    <s v="CAD"/>
    <n v="1427775414"/>
    <n v="1425187014"/>
    <b v="0"/>
    <n v="40"/>
    <b v="1"/>
    <s v="theater/plays"/>
    <n v="101.425"/>
    <n v="202.85"/>
    <s v="theater"/>
    <x v="6"/>
  </r>
  <r>
    <n v="234"/>
    <x v="0"/>
    <s v="GB"/>
    <s v="GBP"/>
    <n v="1482321030"/>
    <n v="1477133430"/>
    <b v="0"/>
    <n v="9"/>
    <b v="1"/>
    <s v="theater/plays"/>
    <n v="104"/>
    <n v="26"/>
    <s v="theater"/>
    <x v="6"/>
  </r>
  <r>
    <n v="875"/>
    <x v="0"/>
    <s v="US"/>
    <s v="USD"/>
    <n v="1466056689"/>
    <n v="1464847089"/>
    <b v="0"/>
    <n v="19"/>
    <b v="1"/>
    <s v="theater/plays"/>
    <n v="109.375"/>
    <n v="46.05263157894737"/>
    <s v="theater"/>
    <x v="6"/>
  </r>
  <r>
    <n v="714"/>
    <x v="0"/>
    <s v="FR"/>
    <s v="EUR"/>
    <n v="1446062040"/>
    <n v="1445109822"/>
    <b v="0"/>
    <n v="14"/>
    <b v="1"/>
    <s v="theater/plays"/>
    <n v="115.16129032258064"/>
    <n v="51"/>
    <s v="theater"/>
    <x v="6"/>
  </r>
  <r>
    <n v="1200"/>
    <x v="0"/>
    <s v="US"/>
    <s v="USD"/>
    <n v="1406185200"/>
    <n v="1404337382"/>
    <b v="0"/>
    <n v="38"/>
    <b v="1"/>
    <s v="theater/plays"/>
    <n v="100"/>
    <n v="31.578947368421051"/>
    <s v="theater"/>
    <x v="6"/>
  </r>
  <r>
    <n v="3095.11"/>
    <x v="0"/>
    <s v="GB"/>
    <s v="GBP"/>
    <n v="1437261419"/>
    <n v="1434669419"/>
    <b v="0"/>
    <n v="58"/>
    <b v="1"/>
    <s v="theater/plays"/>
    <n v="103.17033333333333"/>
    <n v="53.363965517241382"/>
    <s v="theater"/>
    <x v="6"/>
  </r>
  <r>
    <n v="1035"/>
    <x v="0"/>
    <s v="US"/>
    <s v="USD"/>
    <n v="1437676380"/>
    <n v="1435670452"/>
    <b v="0"/>
    <n v="28"/>
    <b v="1"/>
    <s v="theater/plays"/>
    <n v="103.5"/>
    <n v="36.964285714285715"/>
    <s v="theater"/>
    <x v="6"/>
  </r>
  <r>
    <n v="1382"/>
    <x v="0"/>
    <s v="GB"/>
    <s v="GBP"/>
    <n v="1434039137"/>
    <n v="1431447137"/>
    <b v="0"/>
    <n v="17"/>
    <b v="1"/>
    <s v="theater/plays"/>
    <n v="138.19999999999999"/>
    <n v="81.294117647058826"/>
    <s v="theater"/>
    <x v="6"/>
  </r>
  <r>
    <n v="241"/>
    <x v="0"/>
    <s v="GB"/>
    <s v="GBP"/>
    <n v="1433113200"/>
    <n v="1431951611"/>
    <b v="0"/>
    <n v="12"/>
    <b v="1"/>
    <s v="theater/plays"/>
    <n v="109.54545454545455"/>
    <n v="20.083333333333332"/>
    <s v="theater"/>
    <x v="6"/>
  </r>
  <r>
    <n v="3530"/>
    <x v="0"/>
    <s v="US"/>
    <s v="USD"/>
    <n v="1405915140"/>
    <n v="1404140667"/>
    <b v="0"/>
    <n v="40"/>
    <b v="1"/>
    <s v="theater/plays"/>
    <n v="100.85714285714286"/>
    <n v="88.25"/>
    <s v="theater"/>
    <x v="6"/>
  </r>
  <r>
    <n v="3046"/>
    <x v="0"/>
    <s v="GB"/>
    <s v="GBP"/>
    <n v="1411771384"/>
    <n v="1409179384"/>
    <b v="0"/>
    <n v="57"/>
    <b v="1"/>
    <s v="theater/plays"/>
    <n v="101.53333333333333"/>
    <n v="53.438596491228068"/>
    <s v="theater"/>
    <x v="6"/>
  </r>
  <r>
    <n v="4545"/>
    <x v="0"/>
    <s v="GB"/>
    <s v="GBP"/>
    <n v="1415191920"/>
    <n v="1412233497"/>
    <b v="0"/>
    <n v="114"/>
    <b v="1"/>
    <s v="theater/plays"/>
    <n v="113.625"/>
    <n v="39.868421052631582"/>
    <s v="theater"/>
    <x v="6"/>
  </r>
  <r>
    <n v="4500"/>
    <x v="0"/>
    <s v="DE"/>
    <s v="EUR"/>
    <n v="1472936229"/>
    <n v="1467752229"/>
    <b v="0"/>
    <n v="31"/>
    <b v="1"/>
    <s v="theater/plays"/>
    <n v="100"/>
    <n v="145.16129032258064"/>
    <s v="theater"/>
    <x v="6"/>
  </r>
  <r>
    <n v="70"/>
    <x v="0"/>
    <s v="GB"/>
    <s v="GBP"/>
    <n v="1463353200"/>
    <n v="1462285182"/>
    <b v="0"/>
    <n v="3"/>
    <b v="1"/>
    <s v="theater/plays"/>
    <n v="140"/>
    <n v="23.333333333333332"/>
    <s v="theater"/>
    <x v="6"/>
  </r>
  <r>
    <n v="1030"/>
    <x v="0"/>
    <s v="US"/>
    <s v="USD"/>
    <n v="1410550484"/>
    <n v="1408995284"/>
    <b v="0"/>
    <n v="16"/>
    <b v="1"/>
    <s v="theater/plays"/>
    <n v="128.75"/>
    <n v="64.375"/>
    <s v="theater"/>
    <x v="6"/>
  </r>
  <r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x v="6"/>
  </r>
  <r>
    <n v="2050"/>
    <x v="0"/>
    <s v="GB"/>
    <s v="GBP"/>
    <n v="1433076298"/>
    <n v="1430052298"/>
    <b v="0"/>
    <n v="31"/>
    <b v="1"/>
    <s v="theater/plays"/>
    <n v="102.5"/>
    <n v="66.129032258064512"/>
    <s v="theater"/>
    <x v="6"/>
  </r>
  <r>
    <n v="2202"/>
    <x v="0"/>
    <s v="US"/>
    <s v="USD"/>
    <n v="1404190740"/>
    <n v="1401214581"/>
    <b v="0"/>
    <n v="30"/>
    <b v="1"/>
    <s v="theater/plays"/>
    <n v="110.1"/>
    <n v="73.400000000000006"/>
    <s v="theater"/>
    <x v="6"/>
  </r>
  <r>
    <n v="3383"/>
    <x v="0"/>
    <s v="US"/>
    <s v="USD"/>
    <n v="1475664834"/>
    <n v="1473850434"/>
    <b v="0"/>
    <n v="34"/>
    <b v="1"/>
    <s v="theater/plays"/>
    <n v="112.76666666666667"/>
    <n v="99.5"/>
    <s v="theater"/>
    <x v="6"/>
  </r>
  <r>
    <n v="1119"/>
    <x v="0"/>
    <s v="US"/>
    <s v="USD"/>
    <n v="1452872290"/>
    <n v="1452008290"/>
    <b v="0"/>
    <n v="18"/>
    <b v="1"/>
    <s v="theater/plays"/>
    <n v="111.9"/>
    <n v="62.166666666666664"/>
    <s v="theater"/>
    <x v="6"/>
  </r>
  <r>
    <n v="4176"/>
    <x v="0"/>
    <s v="US"/>
    <s v="USD"/>
    <n v="1402901940"/>
    <n v="1399998418"/>
    <b v="0"/>
    <n v="67"/>
    <b v="1"/>
    <s v="theater/plays"/>
    <n v="139.19999999999999"/>
    <n v="62.328358208955223"/>
    <s v="theater"/>
    <x v="6"/>
  </r>
  <r>
    <n v="3880"/>
    <x v="0"/>
    <s v="US"/>
    <s v="USD"/>
    <n v="1476931696"/>
    <n v="1474339696"/>
    <b v="0"/>
    <n v="66"/>
    <b v="1"/>
    <s v="theater/plays"/>
    <n v="110.85714285714286"/>
    <n v="58.787878787878789"/>
    <s v="theater"/>
    <x v="6"/>
  </r>
  <r>
    <n v="1043"/>
    <x v="0"/>
    <s v="US"/>
    <s v="USD"/>
    <n v="1441167586"/>
    <n v="1438575586"/>
    <b v="0"/>
    <n v="23"/>
    <b v="1"/>
    <s v="theater/plays"/>
    <n v="139.06666666666666"/>
    <n v="45.347826086956523"/>
    <s v="theater"/>
    <x v="6"/>
  </r>
  <r>
    <n v="5285"/>
    <x v="0"/>
    <s v="US"/>
    <s v="USD"/>
    <n v="1400533200"/>
    <n v="1398348859"/>
    <b v="0"/>
    <n v="126"/>
    <b v="1"/>
    <s v="theater/plays"/>
    <n v="105.7"/>
    <n v="41.944444444444443"/>
    <s v="theater"/>
    <x v="6"/>
  </r>
  <r>
    <n v="355"/>
    <x v="0"/>
    <s v="US"/>
    <s v="USD"/>
    <n v="1440820740"/>
    <n v="1439567660"/>
    <b v="0"/>
    <n v="6"/>
    <b v="1"/>
    <s v="theater/plays"/>
    <n v="101.42857142857143"/>
    <n v="59.166666666666664"/>
    <s v="theater"/>
    <x v="6"/>
  </r>
  <r>
    <n v="5012.25"/>
    <x v="0"/>
    <s v="US"/>
    <s v="USD"/>
    <n v="1403846055"/>
    <n v="1401254055"/>
    <b v="0"/>
    <n v="25"/>
    <b v="1"/>
    <s v="theater/plays"/>
    <n v="100.245"/>
    <n v="200.49"/>
    <s v="theater"/>
    <x v="6"/>
  </r>
  <r>
    <n v="3275"/>
    <x v="0"/>
    <s v="GB"/>
    <s v="GBP"/>
    <n v="1407524004"/>
    <n v="1404932004"/>
    <b v="0"/>
    <n v="39"/>
    <b v="1"/>
    <s v="theater/plays"/>
    <n v="109.16666666666667"/>
    <n v="83.974358974358978"/>
    <s v="theater"/>
    <x v="6"/>
  </r>
  <r>
    <n v="3550"/>
    <x v="0"/>
    <s v="US"/>
    <s v="USD"/>
    <n v="1434925500"/>
    <n v="1432410639"/>
    <b v="0"/>
    <n v="62"/>
    <b v="1"/>
    <s v="theater/plays"/>
    <n v="118.33333333333333"/>
    <n v="57.258064516129032"/>
    <s v="theater"/>
    <x v="6"/>
  </r>
  <r>
    <n v="1800"/>
    <x v="0"/>
    <s v="US"/>
    <s v="USD"/>
    <n v="1417101683"/>
    <n v="1414506083"/>
    <b v="0"/>
    <n v="31"/>
    <b v="1"/>
    <s v="theater/plays"/>
    <n v="120"/>
    <n v="58.064516129032256"/>
    <s v="theater"/>
    <x v="6"/>
  </r>
  <r>
    <n v="51184"/>
    <x v="0"/>
    <s v="US"/>
    <s v="USD"/>
    <n v="1425272340"/>
    <n v="1421426929"/>
    <b v="0"/>
    <n v="274"/>
    <b v="1"/>
    <s v="theater/plays"/>
    <n v="127.96"/>
    <n v="186.80291970802921"/>
    <s v="theater"/>
    <x v="6"/>
  </r>
  <r>
    <n v="1260"/>
    <x v="0"/>
    <s v="US"/>
    <s v="USD"/>
    <n v="1411084800"/>
    <n v="1410304179"/>
    <b v="0"/>
    <n v="17"/>
    <b v="1"/>
    <s v="theater/plays"/>
    <n v="126"/>
    <n v="74.117647058823536"/>
    <s v="theater"/>
    <x v="6"/>
  </r>
  <r>
    <n v="430"/>
    <x v="0"/>
    <s v="GB"/>
    <s v="GBP"/>
    <n v="1448922600"/>
    <n v="1446352529"/>
    <b v="0"/>
    <n v="14"/>
    <b v="1"/>
    <s v="theater/plays"/>
    <n v="129.12912912912913"/>
    <n v="30.714285714285715"/>
    <s v="theater"/>
    <x v="6"/>
  </r>
  <r>
    <n v="3760"/>
    <x v="0"/>
    <s v="US"/>
    <s v="USD"/>
    <n v="1465178400"/>
    <n v="1461985967"/>
    <b v="0"/>
    <n v="60"/>
    <b v="1"/>
    <s v="theater/plays"/>
    <n v="107.42857142857143"/>
    <n v="62.666666666666664"/>
    <s v="theater"/>
    <x v="6"/>
  </r>
  <r>
    <n v="4005"/>
    <x v="0"/>
    <s v="US"/>
    <s v="USD"/>
    <n v="1421009610"/>
    <n v="1419281610"/>
    <b v="0"/>
    <n v="33"/>
    <b v="1"/>
    <s v="theater/plays"/>
    <n v="100.125"/>
    <n v="121.36363636363636"/>
    <s v="theater"/>
    <x v="6"/>
  </r>
  <r>
    <n v="3100"/>
    <x v="0"/>
    <s v="GB"/>
    <s v="GBP"/>
    <n v="1423838916"/>
    <n v="1418654916"/>
    <b v="0"/>
    <n v="78"/>
    <b v="1"/>
    <s v="theater/plays"/>
    <n v="155"/>
    <n v="39.743589743589745"/>
    <s v="theater"/>
    <x v="6"/>
  </r>
  <r>
    <n v="2160"/>
    <x v="0"/>
    <s v="GB"/>
    <s v="GBP"/>
    <n v="1462878648"/>
    <n v="1461064248"/>
    <b v="0"/>
    <n v="30"/>
    <b v="1"/>
    <s v="theater/plays"/>
    <n v="108"/>
    <n v="72"/>
    <s v="theater"/>
    <x v="6"/>
  </r>
  <r>
    <n v="5526"/>
    <x v="0"/>
    <s v="US"/>
    <s v="USD"/>
    <n v="1456946487"/>
    <n v="1454354487"/>
    <b v="0"/>
    <n v="136"/>
    <b v="1"/>
    <s v="theater/plays"/>
    <n v="110.52"/>
    <n v="40.632352941176471"/>
    <s v="theater"/>
    <x v="6"/>
  </r>
  <r>
    <n v="2520"/>
    <x v="0"/>
    <s v="US"/>
    <s v="USD"/>
    <n v="1413383216"/>
    <n v="1410791216"/>
    <b v="0"/>
    <n v="40"/>
    <b v="1"/>
    <s v="theater/plays"/>
    <n v="100.8"/>
    <n v="63"/>
    <s v="theater"/>
    <x v="6"/>
  </r>
  <r>
    <n v="606"/>
    <x v="0"/>
    <s v="US"/>
    <s v="USD"/>
    <n v="1412092800"/>
    <n v="1409493800"/>
    <b v="0"/>
    <n v="18"/>
    <b v="1"/>
    <s v="theater/plays"/>
    <n v="121.2"/>
    <n v="33.666666666666664"/>
    <s v="theater"/>
    <x v="6"/>
  </r>
  <r>
    <n v="1505"/>
    <x v="0"/>
    <s v="GB"/>
    <s v="GBP"/>
    <n v="1433422793"/>
    <n v="1430830793"/>
    <b v="0"/>
    <n v="39"/>
    <b v="1"/>
    <s v="theater/plays"/>
    <n v="100.33333333333333"/>
    <n v="38.589743589743591"/>
    <s v="theater"/>
    <x v="6"/>
  </r>
  <r>
    <n v="3275"/>
    <x v="0"/>
    <s v="GB"/>
    <s v="GBP"/>
    <n v="1468191540"/>
    <n v="1464958484"/>
    <b v="0"/>
    <n v="21"/>
    <b v="1"/>
    <s v="theater/plays"/>
    <n v="109.16666666666667"/>
    <n v="155.95238095238096"/>
    <s v="theater"/>
    <x v="6"/>
  </r>
  <r>
    <n v="1296"/>
    <x v="0"/>
    <s v="US"/>
    <s v="USD"/>
    <n v="1471071540"/>
    <n v="1467720388"/>
    <b v="0"/>
    <n v="30"/>
    <b v="1"/>
    <s v="theater/plays"/>
    <n v="123.42857142857143"/>
    <n v="43.2"/>
    <s v="theater"/>
    <x v="6"/>
  </r>
  <r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x v="6"/>
  </r>
  <r>
    <n v="2925"/>
    <x v="0"/>
    <s v="US"/>
    <s v="USD"/>
    <n v="1403546400"/>
    <n v="1401714114"/>
    <b v="0"/>
    <n v="35"/>
    <b v="1"/>
    <s v="theater/plays"/>
    <n v="103.46657233816767"/>
    <n v="83.571428571428569"/>
    <s v="theater"/>
    <x v="6"/>
  </r>
  <r>
    <n v="1820"/>
    <x v="0"/>
    <s v="US"/>
    <s v="USD"/>
    <n v="1410558949"/>
    <n v="1409262949"/>
    <b v="0"/>
    <n v="13"/>
    <b v="1"/>
    <s v="theater/plays"/>
    <n v="121.33333333333333"/>
    <n v="140"/>
    <s v="theater"/>
    <x v="6"/>
  </r>
  <r>
    <n v="1860"/>
    <x v="0"/>
    <s v="US"/>
    <s v="USD"/>
    <n v="1469165160"/>
    <n v="1467335378"/>
    <b v="0"/>
    <n v="23"/>
    <b v="1"/>
    <s v="theater/plays"/>
    <n v="186"/>
    <n v="80.869565217391298"/>
    <s v="theater"/>
    <x v="6"/>
  </r>
  <r>
    <n v="2100"/>
    <x v="0"/>
    <s v="US"/>
    <s v="USD"/>
    <n v="1404444286"/>
    <n v="1403234686"/>
    <b v="0"/>
    <n v="39"/>
    <b v="1"/>
    <s v="theater/plays"/>
    <n v="300"/>
    <n v="53.846153846153847"/>
    <s v="theater"/>
    <x v="6"/>
  </r>
  <r>
    <n v="1082.5"/>
    <x v="0"/>
    <s v="GB"/>
    <s v="GBP"/>
    <n v="1403715546"/>
    <n v="1401123546"/>
    <b v="0"/>
    <n v="35"/>
    <b v="1"/>
    <s v="theater/plays"/>
    <n v="108.25"/>
    <n v="30.928571428571427"/>
    <s v="theater"/>
    <x v="6"/>
  </r>
  <r>
    <n v="1835"/>
    <x v="0"/>
    <s v="US"/>
    <s v="USD"/>
    <n v="1428068988"/>
    <n v="1425908988"/>
    <b v="0"/>
    <n v="27"/>
    <b v="1"/>
    <s v="theater/plays"/>
    <n v="141.15384615384616"/>
    <n v="67.962962962962962"/>
    <s v="theater"/>
    <x v="6"/>
  </r>
  <r>
    <n v="570"/>
    <x v="0"/>
    <s v="US"/>
    <s v="USD"/>
    <n v="1402848000"/>
    <n v="1400606573"/>
    <b v="0"/>
    <n v="21"/>
    <b v="1"/>
    <s v="theater/plays"/>
    <n v="114"/>
    <n v="27.142857142857142"/>
    <s v="theater"/>
    <x v="6"/>
  </r>
  <r>
    <n v="11530"/>
    <x v="0"/>
    <s v="US"/>
    <s v="USD"/>
    <n v="1433055540"/>
    <n v="1431230867"/>
    <b v="0"/>
    <n v="104"/>
    <b v="1"/>
    <s v="theater/plays"/>
    <n v="153.73333333333332"/>
    <n v="110.86538461538461"/>
    <s v="theater"/>
    <x v="6"/>
  </r>
  <r>
    <n v="2030"/>
    <x v="0"/>
    <s v="US"/>
    <s v="USD"/>
    <n v="1465062166"/>
    <n v="1463334166"/>
    <b v="0"/>
    <n v="19"/>
    <b v="1"/>
    <s v="theater/plays"/>
    <n v="101.5"/>
    <n v="106.84210526315789"/>
    <s v="theater"/>
    <x v="6"/>
  </r>
  <r>
    <n v="10235"/>
    <x v="0"/>
    <s v="US"/>
    <s v="USD"/>
    <n v="1432612740"/>
    <n v="1429881667"/>
    <b v="0"/>
    <n v="97"/>
    <b v="1"/>
    <s v="theater/plays"/>
    <n v="102.35"/>
    <n v="105.51546391752578"/>
    <s v="theater"/>
    <x v="6"/>
  </r>
  <r>
    <n v="3590"/>
    <x v="0"/>
    <s v="GB"/>
    <s v="GBP"/>
    <n v="1427806320"/>
    <n v="1422834819"/>
    <b v="0"/>
    <n v="27"/>
    <b v="1"/>
    <s v="theater/plays"/>
    <n v="102.57142857142857"/>
    <n v="132.96296296296296"/>
    <s v="theater"/>
    <x v="6"/>
  </r>
  <r>
    <n v="1246"/>
    <x v="0"/>
    <s v="US"/>
    <s v="USD"/>
    <n v="1453411109"/>
    <n v="1450819109"/>
    <b v="0"/>
    <n v="24"/>
    <b v="1"/>
    <s v="theater/plays"/>
    <n v="155.75"/>
    <n v="51.916666666666664"/>
    <s v="theater"/>
    <x v="6"/>
  </r>
  <r>
    <n v="4030"/>
    <x v="0"/>
    <s v="GB"/>
    <s v="GBP"/>
    <n v="1431204449"/>
    <n v="1428526049"/>
    <b v="0"/>
    <n v="13"/>
    <b v="1"/>
    <s v="theater/plays"/>
    <n v="100.75"/>
    <n v="310"/>
    <s v="theater"/>
    <x v="6"/>
  </r>
  <r>
    <n v="1197"/>
    <x v="0"/>
    <s v="GB"/>
    <s v="GBP"/>
    <n v="1425057075"/>
    <n v="1422465075"/>
    <b v="0"/>
    <n v="46"/>
    <b v="1"/>
    <s v="theater/plays"/>
    <n v="239.4"/>
    <n v="26.021739130434781"/>
    <s v="theater"/>
    <x v="6"/>
  </r>
  <r>
    <n v="420"/>
    <x v="0"/>
    <s v="GB"/>
    <s v="GBP"/>
    <n v="1434994266"/>
    <n v="1432402266"/>
    <b v="0"/>
    <n v="4"/>
    <b v="1"/>
    <s v="theater/plays"/>
    <n v="210"/>
    <n v="105"/>
    <s v="theater"/>
    <x v="6"/>
  </r>
  <r>
    <n v="3449"/>
    <x v="0"/>
    <s v="US"/>
    <s v="USD"/>
    <n v="1435881006"/>
    <n v="1433980206"/>
    <b v="0"/>
    <n v="40"/>
    <b v="1"/>
    <s v="theater/plays"/>
    <n v="104.51515151515152"/>
    <n v="86.224999999999994"/>
    <s v="theater"/>
    <x v="6"/>
  </r>
  <r>
    <n v="5040"/>
    <x v="0"/>
    <s v="US"/>
    <s v="USD"/>
    <n v="1415230084"/>
    <n v="1413412084"/>
    <b v="0"/>
    <n v="44"/>
    <b v="1"/>
    <s v="theater/plays"/>
    <n v="100.8"/>
    <n v="114.54545454545455"/>
    <s v="theater"/>
    <x v="6"/>
  </r>
  <r>
    <n v="1668"/>
    <x v="0"/>
    <s v="CA"/>
    <s v="CAD"/>
    <n v="1455231540"/>
    <n v="1452614847"/>
    <b v="0"/>
    <n v="35"/>
    <b v="1"/>
    <s v="theater/plays"/>
    <n v="111.2"/>
    <n v="47.657142857142858"/>
    <s v="theater"/>
    <x v="6"/>
  </r>
  <r>
    <n v="4592"/>
    <x v="0"/>
    <s v="GB"/>
    <s v="GBP"/>
    <n v="1417374262"/>
    <n v="1414778662"/>
    <b v="0"/>
    <n v="63"/>
    <b v="1"/>
    <s v="theater/plays"/>
    <n v="102.04444444444445"/>
    <n v="72.888888888888886"/>
    <s v="theater"/>
    <x v="6"/>
  </r>
  <r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x v="6"/>
  </r>
  <r>
    <n v="381"/>
    <x v="0"/>
    <s v="GB"/>
    <s v="GBP"/>
    <n v="1455831000"/>
    <n v="1454366467"/>
    <b v="0"/>
    <n v="15"/>
    <b v="1"/>
    <s v="theater/plays"/>
    <n v="127"/>
    <n v="25.4"/>
    <s v="theater"/>
    <x v="6"/>
  </r>
  <r>
    <n v="2879"/>
    <x v="0"/>
    <s v="US"/>
    <s v="USD"/>
    <n v="1461963600"/>
    <n v="1459567371"/>
    <b v="0"/>
    <n v="46"/>
    <b v="1"/>
    <s v="theater/plays"/>
    <n v="338.70588235294116"/>
    <n v="62.586956521739133"/>
    <s v="theater"/>
    <x v="6"/>
  </r>
  <r>
    <n v="2015"/>
    <x v="0"/>
    <s v="US"/>
    <s v="USD"/>
    <n v="1476939300"/>
    <n v="1474273294"/>
    <b v="0"/>
    <n v="33"/>
    <b v="1"/>
    <s v="theater/plays"/>
    <n v="100.75"/>
    <n v="61.060606060606062"/>
    <s v="theater"/>
    <x v="6"/>
  </r>
  <r>
    <n v="1862"/>
    <x v="2"/>
    <s v="US"/>
    <s v="USD"/>
    <n v="1439957176"/>
    <n v="1437365176"/>
    <b v="0"/>
    <n v="31"/>
    <b v="0"/>
    <s v="theater/plays"/>
    <n v="9.31"/>
    <n v="60.064516129032256"/>
    <s v="theater"/>
    <x v="6"/>
  </r>
  <r>
    <n v="362"/>
    <x v="2"/>
    <s v="US"/>
    <s v="USD"/>
    <n v="1427082912"/>
    <n v="1423198512"/>
    <b v="0"/>
    <n v="5"/>
    <b v="0"/>
    <s v="theater/plays"/>
    <n v="7.24"/>
    <n v="72.400000000000006"/>
    <s v="theater"/>
    <x v="6"/>
  </r>
  <r>
    <n v="100"/>
    <x v="2"/>
    <s v="US"/>
    <s v="USD"/>
    <n v="1439828159"/>
    <n v="1437236159"/>
    <b v="0"/>
    <n v="1"/>
    <b v="0"/>
    <s v="theater/plays"/>
    <n v="10"/>
    <n v="100"/>
    <s v="theater"/>
    <x v="6"/>
  </r>
  <r>
    <n v="620"/>
    <x v="2"/>
    <s v="US"/>
    <s v="USD"/>
    <n v="1420860180"/>
    <n v="1418234646"/>
    <b v="0"/>
    <n v="12"/>
    <b v="0"/>
    <s v="theater/plays"/>
    <n v="11.272727272727273"/>
    <n v="51.666666666666664"/>
    <s v="theater"/>
    <x v="6"/>
  </r>
  <r>
    <n v="131"/>
    <x v="2"/>
    <s v="NL"/>
    <s v="EUR"/>
    <n v="1422100800"/>
    <n v="1416932133"/>
    <b v="0"/>
    <n v="4"/>
    <b v="0"/>
    <s v="theater/plays"/>
    <n v="15.411764705882353"/>
    <n v="32.75"/>
    <s v="theater"/>
    <x v="6"/>
  </r>
  <r>
    <n v="0"/>
    <x v="2"/>
    <s v="US"/>
    <s v="USD"/>
    <n v="1429396200"/>
    <n v="1428539708"/>
    <b v="0"/>
    <n v="0"/>
    <b v="0"/>
    <s v="theater/plays"/>
    <n v="0"/>
    <s v="No Backers"/>
    <s v="theater"/>
    <x v="6"/>
  </r>
  <r>
    <n v="427"/>
    <x v="2"/>
    <s v="US"/>
    <s v="USD"/>
    <n v="1432589896"/>
    <n v="1427405896"/>
    <b v="0"/>
    <n v="7"/>
    <b v="0"/>
    <s v="theater/plays"/>
    <n v="28.466666666666665"/>
    <n v="61"/>
    <s v="theater"/>
    <x v="6"/>
  </r>
  <r>
    <n v="20"/>
    <x v="2"/>
    <s v="GB"/>
    <s v="GBP"/>
    <n v="1432831089"/>
    <n v="1430239089"/>
    <b v="0"/>
    <n v="2"/>
    <b v="0"/>
    <s v="theater/plays"/>
    <n v="13.333333333333334"/>
    <n v="10"/>
    <s v="theater"/>
    <x v="6"/>
  </r>
  <r>
    <n v="10"/>
    <x v="2"/>
    <s v="GB"/>
    <s v="GBP"/>
    <n v="1427133600"/>
    <n v="1423847093"/>
    <b v="0"/>
    <n v="1"/>
    <b v="0"/>
    <s v="theater/plays"/>
    <n v="0.66666666666666663"/>
    <n v="10"/>
    <s v="theater"/>
    <x v="6"/>
  </r>
  <r>
    <n v="150"/>
    <x v="2"/>
    <s v="US"/>
    <s v="USD"/>
    <n v="1447311540"/>
    <n v="1445358903"/>
    <b v="0"/>
    <n v="4"/>
    <b v="0"/>
    <s v="theater/plays"/>
    <n v="21.428571428571427"/>
    <n v="37.5"/>
    <s v="theater"/>
    <x v="6"/>
  </r>
  <r>
    <n v="270"/>
    <x v="2"/>
    <s v="GB"/>
    <s v="GBP"/>
    <n v="1405461600"/>
    <n v="1403562705"/>
    <b v="0"/>
    <n v="6"/>
    <b v="0"/>
    <s v="theater/plays"/>
    <n v="18"/>
    <n v="45"/>
    <s v="theater"/>
    <x v="6"/>
  </r>
  <r>
    <n v="805"/>
    <x v="2"/>
    <s v="GB"/>
    <s v="GBP"/>
    <n v="1468752468"/>
    <n v="1467024468"/>
    <b v="0"/>
    <n v="8"/>
    <b v="0"/>
    <s v="theater/plays"/>
    <n v="20.125"/>
    <n v="100.625"/>
    <s v="theater"/>
    <x v="6"/>
  </r>
  <r>
    <n v="358"/>
    <x v="2"/>
    <s v="US"/>
    <s v="USD"/>
    <n v="1407808438"/>
    <n v="1405217355"/>
    <b v="0"/>
    <n v="14"/>
    <b v="0"/>
    <s v="theater/plays"/>
    <n v="17.899999999999999"/>
    <n v="25.571428571428573"/>
    <s v="theater"/>
    <x v="6"/>
  </r>
  <r>
    <n v="0"/>
    <x v="2"/>
    <s v="US"/>
    <s v="USD"/>
    <n v="1450389950"/>
    <n v="1447797950"/>
    <b v="0"/>
    <n v="0"/>
    <b v="0"/>
    <s v="theater/plays"/>
    <n v="0"/>
    <s v="No Backers"/>
    <s v="theater"/>
    <x v="6"/>
  </r>
  <r>
    <n v="100"/>
    <x v="2"/>
    <s v="US"/>
    <s v="USD"/>
    <n v="1409980144"/>
    <n v="1407388144"/>
    <b v="0"/>
    <n v="4"/>
    <b v="0"/>
    <s v="theater/plays"/>
    <n v="2"/>
    <n v="25"/>
    <s v="theater"/>
    <x v="6"/>
  </r>
  <r>
    <n v="0"/>
    <x v="2"/>
    <s v="US"/>
    <s v="USD"/>
    <n v="1404406964"/>
    <n v="1401814964"/>
    <b v="0"/>
    <n v="0"/>
    <b v="0"/>
    <s v="theater/plays"/>
    <n v="0"/>
    <s v="No Backers"/>
    <s v="theater"/>
    <x v="6"/>
  </r>
  <r>
    <n v="0"/>
    <x v="2"/>
    <s v="US"/>
    <s v="USD"/>
    <n v="1404532740"/>
    <n v="1401823952"/>
    <b v="0"/>
    <n v="0"/>
    <b v="0"/>
    <s v="theater/plays"/>
    <n v="0"/>
    <s v="No Backers"/>
    <s v="theater"/>
    <x v="6"/>
  </r>
  <r>
    <n v="10"/>
    <x v="2"/>
    <s v="US"/>
    <s v="USD"/>
    <n v="1407689102"/>
    <n v="1405097102"/>
    <b v="0"/>
    <n v="1"/>
    <b v="0"/>
    <s v="theater/plays"/>
    <n v="10"/>
    <n v="10"/>
    <s v="theater"/>
    <x v="6"/>
  </r>
  <r>
    <n v="202"/>
    <x v="2"/>
    <s v="US"/>
    <s v="USD"/>
    <n v="1475918439"/>
    <n v="1473326439"/>
    <b v="0"/>
    <n v="1"/>
    <b v="0"/>
    <s v="theater/plays"/>
    <n v="2.3764705882352941"/>
    <n v="202"/>
    <s v="theater"/>
    <x v="6"/>
  </r>
  <r>
    <n v="25"/>
    <x v="2"/>
    <s v="GB"/>
    <s v="GBP"/>
    <n v="1436137140"/>
    <n v="1433833896"/>
    <b v="0"/>
    <n v="1"/>
    <b v="0"/>
    <s v="theater/plays"/>
    <n v="1"/>
    <n v="25"/>
    <s v="theater"/>
    <x v="6"/>
  </r>
  <r>
    <n v="5176"/>
    <x v="0"/>
    <s v="US"/>
    <s v="USD"/>
    <n v="1455602340"/>
    <n v="1453827436"/>
    <b v="0"/>
    <n v="52"/>
    <b v="1"/>
    <s v="theater/musical"/>
    <n v="103.52"/>
    <n v="99.538461538461533"/>
    <s v="theater"/>
    <x v="40"/>
  </r>
  <r>
    <n v="525"/>
    <x v="0"/>
    <s v="US"/>
    <s v="USD"/>
    <n v="1461902340"/>
    <n v="1459220588"/>
    <b v="0"/>
    <n v="7"/>
    <b v="1"/>
    <s v="theater/musical"/>
    <n v="105"/>
    <n v="75"/>
    <s v="theater"/>
    <x v="40"/>
  </r>
  <r>
    <n v="6027"/>
    <x v="0"/>
    <s v="US"/>
    <s v="USD"/>
    <n v="1423555140"/>
    <n v="1421105608"/>
    <b v="0"/>
    <n v="28"/>
    <b v="1"/>
    <s v="theater/musical"/>
    <n v="100.45"/>
    <n v="215.25"/>
    <s v="theater"/>
    <x v="40"/>
  </r>
  <r>
    <n v="1326"/>
    <x v="0"/>
    <s v="US"/>
    <s v="USD"/>
    <n v="1459641073"/>
    <n v="1454460673"/>
    <b v="0"/>
    <n v="11"/>
    <b v="1"/>
    <s v="theater/musical"/>
    <n v="132.6"/>
    <n v="120.54545454545455"/>
    <s v="theater"/>
    <x v="40"/>
  </r>
  <r>
    <n v="565"/>
    <x v="0"/>
    <s v="GB"/>
    <s v="GBP"/>
    <n v="1476651600"/>
    <n v="1473189335"/>
    <b v="0"/>
    <n v="15"/>
    <b v="1"/>
    <s v="theater/musical"/>
    <n v="113"/>
    <n v="37.666666666666664"/>
    <s v="theater"/>
    <x v="40"/>
  </r>
  <r>
    <n v="5167"/>
    <x v="0"/>
    <s v="US"/>
    <s v="USD"/>
    <n v="1433289600"/>
    <n v="1430768800"/>
    <b v="0"/>
    <n v="30"/>
    <b v="1"/>
    <s v="theater/musical"/>
    <n v="103.34"/>
    <n v="172.23333333333332"/>
    <s v="theater"/>
    <x v="40"/>
  </r>
  <r>
    <n v="3000"/>
    <x v="0"/>
    <s v="US"/>
    <s v="USD"/>
    <n v="1406350740"/>
    <n v="1403125737"/>
    <b v="0"/>
    <n v="27"/>
    <b v="1"/>
    <s v="theater/musical"/>
    <n v="120"/>
    <n v="111.11111111111111"/>
    <s v="theater"/>
    <x v="40"/>
  </r>
  <r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x v="40"/>
  </r>
  <r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x v="40"/>
  </r>
  <r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x v="40"/>
  </r>
  <r>
    <n v="1535"/>
    <x v="0"/>
    <s v="US"/>
    <s v="USD"/>
    <n v="1400475600"/>
    <n v="1397819938"/>
    <b v="0"/>
    <n v="26"/>
    <b v="1"/>
    <s v="theater/musical"/>
    <n v="102.33333333333333"/>
    <n v="59.03846153846154"/>
    <s v="theater"/>
    <x v="40"/>
  </r>
  <r>
    <n v="4409.7700000000004"/>
    <x v="0"/>
    <s v="US"/>
    <s v="USD"/>
    <n v="1440556553"/>
    <n v="1435372553"/>
    <b v="0"/>
    <n v="88"/>
    <b v="1"/>
    <s v="theater/musical"/>
    <n v="110.24425000000001"/>
    <n v="50.111022727272733"/>
    <s v="theater"/>
    <x v="40"/>
  </r>
  <r>
    <n v="5050.7700000000004"/>
    <x v="0"/>
    <s v="US"/>
    <s v="USD"/>
    <n v="1399293386"/>
    <n v="1397133386"/>
    <b v="0"/>
    <n v="91"/>
    <b v="1"/>
    <s v="theater/musical"/>
    <n v="101.01540000000001"/>
    <n v="55.502967032967035"/>
    <s v="theater"/>
    <x v="40"/>
  </r>
  <r>
    <n v="500"/>
    <x v="0"/>
    <s v="GB"/>
    <s v="GBP"/>
    <n v="1439247600"/>
    <n v="1434625937"/>
    <b v="0"/>
    <n v="3"/>
    <b v="1"/>
    <s v="theater/musical"/>
    <n v="100"/>
    <n v="166.66666666666666"/>
    <s v="theater"/>
    <x v="40"/>
  </r>
  <r>
    <n v="1328"/>
    <x v="0"/>
    <s v="GB"/>
    <s v="GBP"/>
    <n v="1438543889"/>
    <n v="1436383889"/>
    <b v="0"/>
    <n v="28"/>
    <b v="1"/>
    <s v="theater/musical"/>
    <n v="106.24"/>
    <n v="47.428571428571431"/>
    <s v="theater"/>
    <x v="40"/>
  </r>
  <r>
    <n v="5000"/>
    <x v="0"/>
    <s v="US"/>
    <s v="USD"/>
    <n v="1427907626"/>
    <n v="1425319226"/>
    <b v="0"/>
    <n v="77"/>
    <b v="1"/>
    <s v="theater/musical"/>
    <n v="100"/>
    <n v="64.935064935064929"/>
    <s v="theater"/>
    <x v="40"/>
  </r>
  <r>
    <n v="1500"/>
    <x v="0"/>
    <s v="US"/>
    <s v="USD"/>
    <n v="1464482160"/>
    <n v="1462824832"/>
    <b v="0"/>
    <n v="27"/>
    <b v="1"/>
    <s v="theater/musical"/>
    <n v="100"/>
    <n v="55.555555555555557"/>
    <s v="theater"/>
    <x v="40"/>
  </r>
  <r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x v="40"/>
  </r>
  <r>
    <n v="10265.01"/>
    <x v="0"/>
    <s v="US"/>
    <s v="USD"/>
    <n v="1404360045"/>
    <n v="1401336045"/>
    <b v="0"/>
    <n v="96"/>
    <b v="1"/>
    <s v="theater/musical"/>
    <n v="102.65009999999999"/>
    <n v="106.9271875"/>
    <s v="theater"/>
    <x v="40"/>
  </r>
  <r>
    <n v="2335"/>
    <x v="0"/>
    <s v="US"/>
    <s v="USD"/>
    <n v="1425185940"/>
    <n v="1423960097"/>
    <b v="0"/>
    <n v="56"/>
    <b v="1"/>
    <s v="theater/musical"/>
    <n v="116.75"/>
    <n v="41.696428571428569"/>
    <s v="theater"/>
    <x v="40"/>
  </r>
  <r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x v="40"/>
  </r>
  <r>
    <n v="1100"/>
    <x v="0"/>
    <s v="US"/>
    <s v="USD"/>
    <n v="1460730079"/>
    <n v="1458138079"/>
    <b v="0"/>
    <n v="15"/>
    <b v="1"/>
    <s v="theater/musical"/>
    <n v="100"/>
    <n v="73.333333333333329"/>
    <s v="theater"/>
    <x v="40"/>
  </r>
  <r>
    <n v="2000"/>
    <x v="0"/>
    <s v="GB"/>
    <s v="GBP"/>
    <n v="1434234010"/>
    <n v="1431642010"/>
    <b v="0"/>
    <n v="20"/>
    <b v="1"/>
    <s v="theater/musical"/>
    <n v="100"/>
    <n v="100"/>
    <s v="theater"/>
    <x v="40"/>
  </r>
  <r>
    <n v="1460"/>
    <x v="0"/>
    <s v="US"/>
    <s v="USD"/>
    <n v="1463529600"/>
    <n v="1462307652"/>
    <b v="0"/>
    <n v="38"/>
    <b v="1"/>
    <s v="theater/musical"/>
    <n v="146"/>
    <n v="38.421052631578945"/>
    <s v="theater"/>
    <x v="40"/>
  </r>
  <r>
    <n v="5510"/>
    <x v="0"/>
    <s v="US"/>
    <s v="USD"/>
    <n v="1480399200"/>
    <n v="1478616506"/>
    <b v="0"/>
    <n v="33"/>
    <b v="1"/>
    <s v="theater/musical"/>
    <n v="110.2"/>
    <n v="166.96969696969697"/>
    <s v="theater"/>
    <x v="40"/>
  </r>
  <r>
    <n v="5410"/>
    <x v="0"/>
    <s v="US"/>
    <s v="USD"/>
    <n v="1479175680"/>
    <n v="1476317247"/>
    <b v="0"/>
    <n v="57"/>
    <b v="1"/>
    <s v="theater/musical"/>
    <n v="108.2"/>
    <n v="94.912280701754383"/>
    <s v="theater"/>
    <x v="40"/>
  </r>
  <r>
    <n v="2500"/>
    <x v="0"/>
    <s v="CA"/>
    <s v="CAD"/>
    <n v="1428606055"/>
    <n v="1427223655"/>
    <b v="0"/>
    <n v="25"/>
    <b v="1"/>
    <s v="theater/musical"/>
    <n v="100"/>
    <n v="100"/>
    <s v="theater"/>
    <x v="40"/>
  </r>
  <r>
    <n v="2005"/>
    <x v="0"/>
    <s v="US"/>
    <s v="USD"/>
    <n v="1428552000"/>
    <n v="1426199843"/>
    <b v="0"/>
    <n v="14"/>
    <b v="1"/>
    <s v="theater/musical"/>
    <n v="100.25"/>
    <n v="143.21428571428572"/>
    <s v="theater"/>
    <x v="40"/>
  </r>
  <r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x v="40"/>
  </r>
  <r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x v="40"/>
  </r>
  <r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x v="40"/>
  </r>
  <r>
    <n v="15597"/>
    <x v="0"/>
    <s v="US"/>
    <s v="USD"/>
    <n v="1459010340"/>
    <n v="1456421940"/>
    <b v="0"/>
    <n v="115"/>
    <b v="1"/>
    <s v="theater/musical"/>
    <n v="103.98"/>
    <n v="135.62608695652173"/>
    <s v="theater"/>
    <x v="40"/>
  </r>
  <r>
    <n v="3000"/>
    <x v="0"/>
    <s v="US"/>
    <s v="USD"/>
    <n v="1436817960"/>
    <n v="1433999785"/>
    <b v="0"/>
    <n v="30"/>
    <b v="1"/>
    <s v="theater/musical"/>
    <n v="120"/>
    <n v="100"/>
    <s v="theater"/>
    <x v="40"/>
  </r>
  <r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x v="40"/>
  </r>
  <r>
    <n v="2035"/>
    <x v="0"/>
    <s v="GB"/>
    <s v="GBP"/>
    <n v="1469401200"/>
    <n v="1466887297"/>
    <b v="0"/>
    <n v="27"/>
    <b v="1"/>
    <s v="theater/musical"/>
    <n v="101.75"/>
    <n v="75.370370370370367"/>
    <s v="theater"/>
    <x v="40"/>
  </r>
  <r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x v="40"/>
  </r>
  <r>
    <n v="1150"/>
    <x v="0"/>
    <s v="CA"/>
    <s v="CAD"/>
    <n v="1468193532"/>
    <n v="1465601532"/>
    <b v="0"/>
    <n v="10"/>
    <b v="1"/>
    <s v="theater/musical"/>
    <n v="115"/>
    <n v="115"/>
    <s v="theater"/>
    <x v="40"/>
  </r>
  <r>
    <n v="3015"/>
    <x v="0"/>
    <s v="GB"/>
    <s v="GBP"/>
    <n v="1470132180"/>
    <n v="1467040769"/>
    <b v="0"/>
    <n v="30"/>
    <b v="1"/>
    <s v="theater/musical"/>
    <n v="150.75"/>
    <n v="100.5"/>
    <s v="theater"/>
    <x v="40"/>
  </r>
  <r>
    <n v="6658"/>
    <x v="0"/>
    <s v="US"/>
    <s v="USD"/>
    <n v="1464310475"/>
    <n v="1461718475"/>
    <b v="0"/>
    <n v="71"/>
    <b v="1"/>
    <s v="theater/musical"/>
    <n v="110.96666666666667"/>
    <n v="93.774647887323937"/>
    <s v="theater"/>
    <x v="40"/>
  </r>
  <r>
    <n v="351"/>
    <x v="0"/>
    <s v="US"/>
    <s v="USD"/>
    <n v="1436587140"/>
    <n v="1434113406"/>
    <b v="0"/>
    <n v="10"/>
    <b v="1"/>
    <s v="theater/musical"/>
    <n v="100.28571428571429"/>
    <n v="35.1"/>
    <s v="theater"/>
    <x v="40"/>
  </r>
  <r>
    <n v="500"/>
    <x v="2"/>
    <s v="US"/>
    <s v="USD"/>
    <n v="1450887480"/>
    <n v="1448469719"/>
    <b v="0"/>
    <n v="1"/>
    <b v="0"/>
    <s v="theater/musical"/>
    <n v="0.66666666666666663"/>
    <n v="500"/>
    <s v="theater"/>
    <x v="40"/>
  </r>
  <r>
    <n v="116"/>
    <x v="2"/>
    <s v="GB"/>
    <s v="GBP"/>
    <n v="1434395418"/>
    <n v="1431630618"/>
    <b v="0"/>
    <n v="4"/>
    <b v="0"/>
    <s v="theater/musical"/>
    <n v="3.267605633802817"/>
    <n v="29"/>
    <s v="theater"/>
    <x v="40"/>
  </r>
  <r>
    <n v="0"/>
    <x v="2"/>
    <s v="US"/>
    <s v="USD"/>
    <n v="1479834023"/>
    <n v="1477238423"/>
    <b v="0"/>
    <n v="0"/>
    <b v="0"/>
    <s v="theater/musical"/>
    <n v="0"/>
    <s v="No Backers"/>
    <s v="theater"/>
    <x v="40"/>
  </r>
  <r>
    <n v="0"/>
    <x v="2"/>
    <s v="US"/>
    <s v="USD"/>
    <n v="1404664592"/>
    <n v="1399480592"/>
    <b v="0"/>
    <n v="0"/>
    <b v="0"/>
    <s v="theater/musical"/>
    <n v="0"/>
    <s v="No Backers"/>
    <s v="theater"/>
    <x v="40"/>
  </r>
  <r>
    <n v="35"/>
    <x v="2"/>
    <s v="US"/>
    <s v="USD"/>
    <n v="1436957022"/>
    <n v="1434365022"/>
    <b v="0"/>
    <n v="2"/>
    <b v="0"/>
    <s v="theater/musical"/>
    <n v="0.28000000000000003"/>
    <n v="17.5"/>
    <s v="theater"/>
    <x v="40"/>
  </r>
  <r>
    <n v="4176"/>
    <x v="2"/>
    <s v="US"/>
    <s v="USD"/>
    <n v="1418769129"/>
    <n v="1416954729"/>
    <b v="0"/>
    <n v="24"/>
    <b v="0"/>
    <s v="theater/musical"/>
    <n v="59.657142857142858"/>
    <n v="174"/>
    <s v="theater"/>
    <x v="40"/>
  </r>
  <r>
    <n v="50"/>
    <x v="2"/>
    <s v="GB"/>
    <s v="GBP"/>
    <n v="1433685354"/>
    <n v="1431093354"/>
    <b v="0"/>
    <n v="1"/>
    <b v="0"/>
    <s v="theater/musical"/>
    <n v="1"/>
    <n v="50"/>
    <s v="theater"/>
    <x v="40"/>
  </r>
  <r>
    <n v="10"/>
    <x v="2"/>
    <s v="GB"/>
    <s v="GBP"/>
    <n v="1440801000"/>
    <n v="1437042490"/>
    <b v="0"/>
    <n v="2"/>
    <b v="0"/>
    <s v="theater/musical"/>
    <n v="1.6666666666666667"/>
    <n v="5"/>
    <s v="theater"/>
    <x v="40"/>
  </r>
  <r>
    <n v="1"/>
    <x v="2"/>
    <s v="US"/>
    <s v="USD"/>
    <n v="1484354556"/>
    <n v="1479170556"/>
    <b v="0"/>
    <n v="1"/>
    <b v="0"/>
    <s v="theater/musical"/>
    <n v="4.4444444444444444E-3"/>
    <n v="1"/>
    <s v="theater"/>
    <x v="40"/>
  </r>
  <r>
    <n v="5380"/>
    <x v="2"/>
    <s v="US"/>
    <s v="USD"/>
    <n v="1429564165"/>
    <n v="1426972165"/>
    <b v="0"/>
    <n v="37"/>
    <b v="0"/>
    <s v="theater/musical"/>
    <n v="89.666666666666671"/>
    <n v="145.40540540540542"/>
    <s v="theater"/>
    <x v="40"/>
  </r>
  <r>
    <n v="1025"/>
    <x v="2"/>
    <s v="US"/>
    <s v="USD"/>
    <n v="1407691248"/>
    <n v="1405099248"/>
    <b v="0"/>
    <n v="5"/>
    <b v="0"/>
    <s v="theater/musical"/>
    <n v="1.4642857142857142"/>
    <n v="205"/>
    <s v="theater"/>
    <x v="40"/>
  </r>
  <r>
    <n v="402"/>
    <x v="2"/>
    <s v="US"/>
    <s v="USD"/>
    <n v="1457734843"/>
    <n v="1455142843"/>
    <b v="0"/>
    <n v="4"/>
    <b v="0"/>
    <s v="theater/musical"/>
    <n v="4.0199999999999996"/>
    <n v="100.5"/>
    <s v="theater"/>
    <x v="40"/>
  </r>
  <r>
    <n v="881"/>
    <x v="2"/>
    <s v="US"/>
    <s v="USD"/>
    <n v="1420952340"/>
    <n v="1418146883"/>
    <b v="0"/>
    <n v="16"/>
    <b v="0"/>
    <s v="theater/musical"/>
    <n v="4.0045454545454549"/>
    <n v="55.0625"/>
    <s v="theater"/>
    <x v="40"/>
  </r>
  <r>
    <n v="426"/>
    <x v="2"/>
    <s v="US"/>
    <s v="USD"/>
    <n v="1420215216"/>
    <n v="1417536816"/>
    <b v="0"/>
    <n v="9"/>
    <b v="0"/>
    <s v="theater/musical"/>
    <n v="8.52"/>
    <n v="47.333333333333336"/>
    <s v="theater"/>
    <x v="40"/>
  </r>
  <r>
    <n v="0"/>
    <x v="2"/>
    <s v="US"/>
    <s v="USD"/>
    <n v="1445482906"/>
    <n v="1442890906"/>
    <b v="0"/>
    <n v="0"/>
    <b v="0"/>
    <s v="theater/musical"/>
    <n v="0"/>
    <s v="No Backers"/>
    <s v="theater"/>
    <x v="40"/>
  </r>
  <r>
    <n v="2358"/>
    <x v="2"/>
    <s v="US"/>
    <s v="USD"/>
    <n v="1457133568"/>
    <n v="1454541568"/>
    <b v="0"/>
    <n v="40"/>
    <b v="0"/>
    <s v="theater/musical"/>
    <n v="19.649999999999999"/>
    <n v="58.95"/>
    <s v="theater"/>
    <x v="40"/>
  </r>
  <r>
    <n v="0"/>
    <x v="2"/>
    <s v="US"/>
    <s v="USD"/>
    <n v="1469948400"/>
    <n v="1465172024"/>
    <b v="0"/>
    <n v="0"/>
    <b v="0"/>
    <s v="theater/musical"/>
    <n v="0"/>
    <s v="No Backers"/>
    <s v="theater"/>
    <x v="40"/>
  </r>
  <r>
    <n v="3"/>
    <x v="2"/>
    <s v="US"/>
    <s v="USD"/>
    <n v="1411852640"/>
    <n v="1406668640"/>
    <b v="0"/>
    <n v="2"/>
    <b v="0"/>
    <s v="theater/musical"/>
    <n v="2E-3"/>
    <n v="1.5"/>
    <s v="theater"/>
    <x v="40"/>
  </r>
  <r>
    <n v="5"/>
    <x v="2"/>
    <s v="AU"/>
    <s v="AUD"/>
    <n v="1404022381"/>
    <n v="1402294381"/>
    <b v="0"/>
    <n v="1"/>
    <b v="0"/>
    <s v="theater/musical"/>
    <n v="6.6666666666666666E-2"/>
    <n v="5"/>
    <s v="theater"/>
    <x v="40"/>
  </r>
  <r>
    <n v="455"/>
    <x v="2"/>
    <s v="US"/>
    <s v="USD"/>
    <n v="1428097739"/>
    <n v="1427492939"/>
    <b v="0"/>
    <n v="9"/>
    <b v="0"/>
    <s v="theater/musical"/>
    <n v="30.333333333333332"/>
    <n v="50.555555555555557"/>
    <s v="theater"/>
    <x v="40"/>
  </r>
  <r>
    <n v="1000"/>
    <x v="0"/>
    <s v="GB"/>
    <s v="GBP"/>
    <n v="1429955619"/>
    <n v="1424775219"/>
    <b v="0"/>
    <n v="24"/>
    <b v="1"/>
    <s v="theater/plays"/>
    <n v="100"/>
    <n v="41.666666666666664"/>
    <s v="theater"/>
    <x v="6"/>
  </r>
  <r>
    <n v="2025"/>
    <x v="0"/>
    <s v="GB"/>
    <s v="GBP"/>
    <n v="1406761200"/>
    <n v="1402403907"/>
    <b v="0"/>
    <n v="38"/>
    <b v="1"/>
    <s v="theater/plays"/>
    <n v="101.25"/>
    <n v="53.289473684210527"/>
    <s v="theater"/>
    <x v="6"/>
  </r>
  <r>
    <n v="1826"/>
    <x v="0"/>
    <s v="US"/>
    <s v="USD"/>
    <n v="1426965758"/>
    <n v="1424377358"/>
    <b v="0"/>
    <n v="26"/>
    <b v="1"/>
    <s v="theater/plays"/>
    <n v="121.73333333333333"/>
    <n v="70.230769230769226"/>
    <s v="theater"/>
    <x v="6"/>
  </r>
  <r>
    <n v="825"/>
    <x v="0"/>
    <s v="GB"/>
    <s v="GBP"/>
    <n v="1464692400"/>
    <n v="1461769373"/>
    <b v="0"/>
    <n v="19"/>
    <b v="1"/>
    <s v="theater/plays"/>
    <n v="330"/>
    <n v="43.421052631578945"/>
    <s v="theater"/>
    <x v="6"/>
  </r>
  <r>
    <n v="2191"/>
    <x v="0"/>
    <s v="CA"/>
    <s v="CAD"/>
    <n v="1433131140"/>
    <n v="1429120908"/>
    <b v="0"/>
    <n v="11"/>
    <b v="1"/>
    <s v="theater/plays"/>
    <n v="109.55"/>
    <n v="199.18181818181819"/>
    <s v="theater"/>
    <x v="6"/>
  </r>
  <r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x v="6"/>
  </r>
  <r>
    <n v="2102"/>
    <x v="0"/>
    <s v="US"/>
    <s v="USD"/>
    <n v="1427860740"/>
    <n v="1424727712"/>
    <b v="0"/>
    <n v="34"/>
    <b v="1"/>
    <s v="theater/plays"/>
    <n v="140.13333333333333"/>
    <n v="61.823529411764703"/>
    <s v="theater"/>
    <x v="6"/>
  </r>
  <r>
    <n v="1000.01"/>
    <x v="0"/>
    <s v="GB"/>
    <s v="GBP"/>
    <n v="1440111600"/>
    <n v="1437545657"/>
    <b v="0"/>
    <n v="20"/>
    <b v="1"/>
    <s v="theater/plays"/>
    <n v="100.001"/>
    <n v="50.000500000000002"/>
    <s v="theater"/>
    <x v="6"/>
  </r>
  <r>
    <n v="1788.57"/>
    <x v="0"/>
    <s v="US"/>
    <s v="USD"/>
    <n v="1405614823"/>
    <n v="1403022823"/>
    <b v="0"/>
    <n v="37"/>
    <b v="1"/>
    <s v="theater/plays"/>
    <n v="119.238"/>
    <n v="48.339729729729726"/>
    <s v="theater"/>
    <x v="6"/>
  </r>
  <r>
    <n v="2145"/>
    <x v="0"/>
    <s v="US"/>
    <s v="USD"/>
    <n v="1445659140"/>
    <n v="1444236216"/>
    <b v="0"/>
    <n v="20"/>
    <b v="1"/>
    <s v="theater/plays"/>
    <n v="107.25"/>
    <n v="107.25"/>
    <s v="theater"/>
    <x v="6"/>
  </r>
  <r>
    <n v="570"/>
    <x v="0"/>
    <s v="US"/>
    <s v="USD"/>
    <n v="1426187582"/>
    <n v="1423599182"/>
    <b v="0"/>
    <n v="10"/>
    <b v="1"/>
    <s v="theater/plays"/>
    <n v="228"/>
    <n v="57"/>
    <s v="theater"/>
    <x v="6"/>
  </r>
  <r>
    <n v="1064"/>
    <x v="0"/>
    <s v="US"/>
    <s v="USD"/>
    <n v="1437166920"/>
    <n v="1435554104"/>
    <b v="0"/>
    <n v="26"/>
    <b v="1"/>
    <s v="theater/plays"/>
    <n v="106.4"/>
    <n v="40.92307692307692"/>
    <s v="theater"/>
    <x v="6"/>
  </r>
  <r>
    <n v="430"/>
    <x v="0"/>
    <s v="GB"/>
    <s v="GBP"/>
    <n v="1436110717"/>
    <n v="1433518717"/>
    <b v="0"/>
    <n v="20"/>
    <b v="1"/>
    <s v="theater/plays"/>
    <n v="143.33333333333334"/>
    <n v="21.5"/>
    <s v="theater"/>
    <x v="6"/>
  </r>
  <r>
    <n v="3659"/>
    <x v="0"/>
    <s v="US"/>
    <s v="USD"/>
    <n v="1451881207"/>
    <n v="1449116407"/>
    <b v="0"/>
    <n v="46"/>
    <b v="1"/>
    <s v="theater/plays"/>
    <n v="104.54285714285714"/>
    <n v="79.543478260869563"/>
    <s v="theater"/>
    <x v="6"/>
  </r>
  <r>
    <n v="5501"/>
    <x v="0"/>
    <s v="DE"/>
    <s v="EUR"/>
    <n v="1453244340"/>
    <n v="1448136417"/>
    <b v="0"/>
    <n v="76"/>
    <b v="1"/>
    <s v="theater/plays"/>
    <n v="110.02"/>
    <n v="72.381578947368425"/>
    <s v="theater"/>
    <x v="6"/>
  </r>
  <r>
    <n v="2650"/>
    <x v="0"/>
    <s v="US"/>
    <s v="USD"/>
    <n v="1437364740"/>
    <n v="1434405044"/>
    <b v="0"/>
    <n v="41"/>
    <b v="1"/>
    <s v="theater/plays"/>
    <n v="106"/>
    <n v="64.634146341463421"/>
    <s v="theater"/>
    <x v="6"/>
  </r>
  <r>
    <n v="270"/>
    <x v="0"/>
    <s v="GB"/>
    <s v="GBP"/>
    <n v="1470058860"/>
    <n v="1469026903"/>
    <b v="0"/>
    <n v="7"/>
    <b v="1"/>
    <s v="theater/plays"/>
    <n v="108"/>
    <n v="38.571428571428569"/>
    <s v="theater"/>
    <x v="6"/>
  </r>
  <r>
    <n v="5271"/>
    <x v="0"/>
    <s v="US"/>
    <s v="USD"/>
    <n v="1434505214"/>
    <n v="1432690814"/>
    <b v="0"/>
    <n v="49"/>
    <b v="1"/>
    <s v="theater/plays"/>
    <n v="105.42"/>
    <n v="107.57142857142857"/>
    <s v="theater"/>
    <x v="6"/>
  </r>
  <r>
    <n v="715"/>
    <x v="0"/>
    <s v="GB"/>
    <s v="GBP"/>
    <n v="1430993394"/>
    <n v="1428401394"/>
    <b v="0"/>
    <n v="26"/>
    <b v="1"/>
    <s v="theater/plays"/>
    <n v="119.16666666666667"/>
    <n v="27.5"/>
    <s v="theater"/>
    <x v="6"/>
  </r>
  <r>
    <n v="4580"/>
    <x v="0"/>
    <s v="GB"/>
    <s v="GBP"/>
    <n v="1427414400"/>
    <n v="1422656201"/>
    <b v="0"/>
    <n v="65"/>
    <b v="1"/>
    <s v="theater/plays"/>
    <n v="152.66666666666666"/>
    <n v="70.461538461538467"/>
    <s v="theater"/>
    <x v="6"/>
  </r>
  <r>
    <n v="5000"/>
    <x v="0"/>
    <s v="US"/>
    <s v="USD"/>
    <n v="1420033187"/>
    <n v="1414845587"/>
    <b v="0"/>
    <n v="28"/>
    <b v="1"/>
    <s v="theater/plays"/>
    <n v="100"/>
    <n v="178.57142857142858"/>
    <s v="theater"/>
    <x v="6"/>
  </r>
  <r>
    <n v="501"/>
    <x v="0"/>
    <s v="US"/>
    <s v="USD"/>
    <n v="1472676371"/>
    <n v="1470948371"/>
    <b v="0"/>
    <n v="8"/>
    <b v="1"/>
    <s v="theater/plays"/>
    <n v="100.2"/>
    <n v="62.625"/>
    <s v="theater"/>
    <x v="6"/>
  </r>
  <r>
    <n v="225"/>
    <x v="0"/>
    <s v="US"/>
    <s v="USD"/>
    <n v="1464371211"/>
    <n v="1463161611"/>
    <b v="0"/>
    <n v="3"/>
    <b v="1"/>
    <s v="theater/plays"/>
    <n v="225"/>
    <n v="75"/>
    <s v="theater"/>
    <x v="6"/>
  </r>
  <r>
    <n v="530.11"/>
    <x v="0"/>
    <s v="US"/>
    <s v="USD"/>
    <n v="1415222545"/>
    <n v="1413404545"/>
    <b v="0"/>
    <n v="9"/>
    <b v="1"/>
    <s v="theater/plays"/>
    <n v="106.02200000000001"/>
    <n v="58.901111111111113"/>
    <s v="theater"/>
    <x v="6"/>
  </r>
  <r>
    <n v="1256"/>
    <x v="0"/>
    <s v="US"/>
    <s v="USD"/>
    <n v="1455936335"/>
    <n v="1452048335"/>
    <b v="0"/>
    <n v="9"/>
    <b v="1"/>
    <s v="theater/plays"/>
    <n v="104.66666666666667"/>
    <n v="139.55555555555554"/>
    <s v="theater"/>
    <x v="6"/>
  </r>
  <r>
    <n v="1400"/>
    <x v="0"/>
    <s v="CA"/>
    <s v="CAD"/>
    <n v="1417460940"/>
    <n v="1416516972"/>
    <b v="0"/>
    <n v="20"/>
    <b v="1"/>
    <s v="theater/plays"/>
    <n v="116.66666666666667"/>
    <n v="70"/>
    <s v="theater"/>
    <x v="6"/>
  </r>
  <r>
    <n v="3271"/>
    <x v="0"/>
    <s v="GB"/>
    <s v="GBP"/>
    <n v="1434624067"/>
    <n v="1432032067"/>
    <b v="0"/>
    <n v="57"/>
    <b v="1"/>
    <s v="theater/plays"/>
    <n v="109.03333333333333"/>
    <n v="57.385964912280699"/>
    <s v="theater"/>
    <x v="6"/>
  </r>
  <r>
    <n v="320"/>
    <x v="0"/>
    <s v="GB"/>
    <s v="GBP"/>
    <n v="1461278208"/>
    <n v="1459463808"/>
    <b v="0"/>
    <n v="8"/>
    <b v="1"/>
    <s v="theater/plays"/>
    <n v="160"/>
    <n v="40"/>
    <s v="theater"/>
    <x v="6"/>
  </r>
  <r>
    <n v="900"/>
    <x v="0"/>
    <s v="US"/>
    <s v="USD"/>
    <n v="1470197340"/>
    <n v="1467497652"/>
    <b v="0"/>
    <n v="14"/>
    <b v="1"/>
    <s v="theater/plays"/>
    <n v="112.5"/>
    <n v="64.285714285714292"/>
    <s v="theater"/>
    <x v="6"/>
  </r>
  <r>
    <n v="2042"/>
    <x v="0"/>
    <s v="GB"/>
    <s v="GBP"/>
    <n v="1435947758"/>
    <n v="1432837358"/>
    <b v="0"/>
    <n v="17"/>
    <b v="1"/>
    <s v="theater/plays"/>
    <n v="102.1"/>
    <n v="120.11764705882354"/>
    <s v="theater"/>
    <x v="6"/>
  </r>
  <r>
    <n v="100824"/>
    <x v="0"/>
    <s v="SE"/>
    <s v="SEK"/>
    <n v="1432314209"/>
    <n v="1429722209"/>
    <b v="0"/>
    <n v="100"/>
    <b v="1"/>
    <s v="theater/plays"/>
    <n v="100.824"/>
    <n v="1008.24"/>
    <s v="theater"/>
    <x v="6"/>
  </r>
  <r>
    <n v="2025"/>
    <x v="0"/>
    <s v="US"/>
    <s v="USD"/>
    <n v="1438226724"/>
    <n v="1433042724"/>
    <b v="0"/>
    <n v="32"/>
    <b v="1"/>
    <s v="theater/plays"/>
    <n v="101.25"/>
    <n v="63.28125"/>
    <s v="theater"/>
    <x v="6"/>
  </r>
  <r>
    <n v="65"/>
    <x v="0"/>
    <s v="GB"/>
    <s v="GBP"/>
    <n v="1459180229"/>
    <n v="1457023829"/>
    <b v="0"/>
    <n v="3"/>
    <b v="1"/>
    <s v="theater/plays"/>
    <n v="6500"/>
    <n v="21.666666666666668"/>
    <s v="theater"/>
    <x v="6"/>
  </r>
  <r>
    <n v="872"/>
    <x v="2"/>
    <s v="US"/>
    <s v="USD"/>
    <n v="1405882287"/>
    <n v="1400698287"/>
    <b v="1"/>
    <n v="34"/>
    <b v="0"/>
    <s v="theater/plays"/>
    <n v="8.7200000000000006"/>
    <n v="25.647058823529413"/>
    <s v="theater"/>
    <x v="6"/>
  </r>
  <r>
    <n v="1097"/>
    <x v="2"/>
    <s v="GB"/>
    <s v="GBP"/>
    <n v="1399809052"/>
    <n v="1397217052"/>
    <b v="1"/>
    <n v="23"/>
    <b v="0"/>
    <s v="theater/plays"/>
    <n v="21.94"/>
    <n v="47.695652173913047"/>
    <s v="theater"/>
    <x v="6"/>
  </r>
  <r>
    <n v="1065"/>
    <x v="2"/>
    <s v="US"/>
    <s v="USD"/>
    <n v="1401587064"/>
    <n v="1399427064"/>
    <b v="1"/>
    <n v="19"/>
    <b v="0"/>
    <s v="theater/plays"/>
    <n v="21.3"/>
    <n v="56.05263157894737"/>
    <s v="theater"/>
    <x v="6"/>
  </r>
  <r>
    <n v="4066"/>
    <x v="2"/>
    <s v="US"/>
    <s v="USD"/>
    <n v="1401778740"/>
    <n v="1399474134"/>
    <b v="1"/>
    <n v="50"/>
    <b v="0"/>
    <s v="theater/plays"/>
    <n v="41.489795918367349"/>
    <n v="81.319999999999993"/>
    <s v="theater"/>
    <x v="6"/>
  </r>
  <r>
    <n v="842"/>
    <x v="2"/>
    <s v="US"/>
    <s v="USD"/>
    <n v="1443711774"/>
    <n v="1441119774"/>
    <b v="1"/>
    <n v="12"/>
    <b v="0"/>
    <s v="theater/plays"/>
    <n v="2.105"/>
    <n v="70.166666666666671"/>
    <s v="theater"/>
    <x v="6"/>
  </r>
  <r>
    <n v="189"/>
    <x v="2"/>
    <s v="US"/>
    <s v="USD"/>
    <n v="1412405940"/>
    <n v="1409721542"/>
    <b v="1"/>
    <n v="8"/>
    <b v="0"/>
    <s v="theater/plays"/>
    <n v="2.7"/>
    <n v="23.625"/>
    <s v="theater"/>
    <x v="6"/>
  </r>
  <r>
    <n v="1697"/>
    <x v="2"/>
    <s v="US"/>
    <s v="USD"/>
    <n v="1437283391"/>
    <n v="1433395391"/>
    <b v="1"/>
    <n v="9"/>
    <b v="0"/>
    <s v="theater/plays"/>
    <n v="16.161904761904761"/>
    <n v="188.55555555555554"/>
    <s v="theater"/>
    <x v="6"/>
  </r>
  <r>
    <n v="2129"/>
    <x v="2"/>
    <s v="US"/>
    <s v="USD"/>
    <n v="1445196989"/>
    <n v="1442604989"/>
    <b v="1"/>
    <n v="43"/>
    <b v="0"/>
    <s v="theater/plays"/>
    <n v="16.376923076923077"/>
    <n v="49.511627906976742"/>
    <s v="theater"/>
    <x v="6"/>
  </r>
  <r>
    <n v="2113"/>
    <x v="2"/>
    <s v="DE"/>
    <s v="EUR"/>
    <n v="1434047084"/>
    <n v="1431455084"/>
    <b v="1"/>
    <n v="28"/>
    <b v="0"/>
    <s v="theater/plays"/>
    <n v="7.043333333333333"/>
    <n v="75.464285714285708"/>
    <s v="theater"/>
    <x v="6"/>
  </r>
  <r>
    <n v="38"/>
    <x v="2"/>
    <s v="US"/>
    <s v="USD"/>
    <n v="1420081143"/>
    <n v="1417489143"/>
    <b v="1"/>
    <n v="4"/>
    <b v="0"/>
    <s v="theater/plays"/>
    <n v="3.8"/>
    <n v="9.5"/>
    <s v="theater"/>
    <x v="6"/>
  </r>
  <r>
    <n v="852"/>
    <x v="2"/>
    <s v="GB"/>
    <s v="GBP"/>
    <n v="1437129179"/>
    <n v="1434537179"/>
    <b v="1"/>
    <n v="24"/>
    <b v="0"/>
    <s v="theater/plays"/>
    <n v="34.08"/>
    <n v="35.5"/>
    <s v="theater"/>
    <x v="6"/>
  </r>
  <r>
    <n v="20"/>
    <x v="2"/>
    <s v="US"/>
    <s v="USD"/>
    <n v="1427427276"/>
    <n v="1425270876"/>
    <b v="0"/>
    <n v="2"/>
    <b v="0"/>
    <s v="theater/plays"/>
    <n v="0.2"/>
    <n v="10"/>
    <s v="theater"/>
    <x v="6"/>
  </r>
  <r>
    <n v="26"/>
    <x v="2"/>
    <s v="US"/>
    <s v="USD"/>
    <n v="1409602178"/>
    <n v="1406578178"/>
    <b v="0"/>
    <n v="2"/>
    <b v="0"/>
    <s v="theater/plays"/>
    <n v="2.5999999999999999E-2"/>
    <n v="13"/>
    <s v="theater"/>
    <x v="6"/>
  </r>
  <r>
    <n v="1788"/>
    <x v="2"/>
    <s v="US"/>
    <s v="USD"/>
    <n v="1431206058"/>
    <n v="1428614058"/>
    <b v="0"/>
    <n v="20"/>
    <b v="0"/>
    <s v="theater/plays"/>
    <n v="16.254545454545454"/>
    <n v="89.4"/>
    <s v="theater"/>
    <x v="6"/>
  </r>
  <r>
    <n v="25"/>
    <x v="2"/>
    <s v="US"/>
    <s v="USD"/>
    <n v="1427408271"/>
    <n v="1424819871"/>
    <b v="0"/>
    <n v="1"/>
    <b v="0"/>
    <s v="theater/plays"/>
    <n v="2.5"/>
    <n v="25"/>
    <s v="theater"/>
    <x v="6"/>
  </r>
  <r>
    <n v="1"/>
    <x v="2"/>
    <s v="US"/>
    <s v="USD"/>
    <n v="1425833403"/>
    <n v="1423245003"/>
    <b v="0"/>
    <n v="1"/>
    <b v="0"/>
    <s v="theater/plays"/>
    <n v="0.02"/>
    <n v="1"/>
    <s v="theater"/>
    <x v="6"/>
  </r>
  <r>
    <n v="260"/>
    <x v="2"/>
    <s v="US"/>
    <s v="USD"/>
    <n v="1406913120"/>
    <n v="1404927690"/>
    <b v="0"/>
    <n v="4"/>
    <b v="0"/>
    <s v="theater/plays"/>
    <n v="5.2"/>
    <n v="65"/>
    <s v="theater"/>
    <x v="6"/>
  </r>
  <r>
    <n v="10"/>
    <x v="2"/>
    <s v="GB"/>
    <s v="GBP"/>
    <n v="1432328400"/>
    <n v="1430734844"/>
    <b v="0"/>
    <n v="1"/>
    <b v="0"/>
    <s v="theater/plays"/>
    <n v="2"/>
    <n v="10"/>
    <s v="theater"/>
    <x v="6"/>
  </r>
  <r>
    <n v="1"/>
    <x v="2"/>
    <s v="US"/>
    <s v="USD"/>
    <n v="1403730000"/>
    <n v="1401485207"/>
    <b v="0"/>
    <n v="1"/>
    <b v="0"/>
    <s v="theater/plays"/>
    <n v="0.04"/>
    <n v="1"/>
    <s v="theater"/>
    <x v="6"/>
  </r>
  <r>
    <n v="1060"/>
    <x v="2"/>
    <s v="US"/>
    <s v="USD"/>
    <n v="1407858710"/>
    <n v="1405266710"/>
    <b v="0"/>
    <n v="13"/>
    <b v="0"/>
    <s v="theater/plays"/>
    <n v="17.666666666666668"/>
    <n v="81.538461538461533"/>
    <s v="theater"/>
    <x v="6"/>
  </r>
  <r>
    <n v="100"/>
    <x v="2"/>
    <s v="US"/>
    <s v="USD"/>
    <n v="1415828820"/>
    <n v="1412258977"/>
    <b v="0"/>
    <n v="1"/>
    <b v="0"/>
    <s v="theater/plays"/>
    <n v="5"/>
    <n v="100"/>
    <s v="theater"/>
    <x v="6"/>
  </r>
  <r>
    <n v="1"/>
    <x v="2"/>
    <s v="US"/>
    <s v="USD"/>
    <n v="1473699540"/>
    <n v="1472451356"/>
    <b v="0"/>
    <n v="1"/>
    <b v="0"/>
    <s v="theater/plays"/>
    <n v="1.3333333333333334E-2"/>
    <n v="1"/>
    <s v="theater"/>
    <x v="6"/>
  </r>
  <r>
    <n v="0"/>
    <x v="2"/>
    <s v="US"/>
    <s v="USD"/>
    <n v="1446739905"/>
    <n v="1441552305"/>
    <b v="0"/>
    <n v="0"/>
    <b v="0"/>
    <s v="theater/plays"/>
    <n v="0"/>
    <s v="No Backers"/>
    <s v="theater"/>
    <x v="6"/>
  </r>
  <r>
    <n v="60"/>
    <x v="2"/>
    <s v="US"/>
    <s v="USD"/>
    <n v="1447799054"/>
    <n v="1445203454"/>
    <b v="0"/>
    <n v="3"/>
    <b v="0"/>
    <s v="theater/plays"/>
    <n v="1.2"/>
    <n v="20"/>
    <s v="theater"/>
    <x v="6"/>
  </r>
  <r>
    <n v="650"/>
    <x v="2"/>
    <s v="CA"/>
    <s v="CAD"/>
    <n v="1409376600"/>
    <n v="1405957098"/>
    <b v="0"/>
    <n v="14"/>
    <b v="0"/>
    <s v="theater/plays"/>
    <n v="26.937422295897225"/>
    <n v="46.428571428571431"/>
    <s v="theater"/>
    <x v="6"/>
  </r>
  <r>
    <n v="11"/>
    <x v="2"/>
    <s v="US"/>
    <s v="USD"/>
    <n v="1458703740"/>
    <n v="1454453021"/>
    <b v="0"/>
    <n v="2"/>
    <b v="0"/>
    <s v="theater/plays"/>
    <n v="0.55000000000000004"/>
    <n v="5.5"/>
    <s v="theater"/>
    <x v="6"/>
  </r>
  <r>
    <n v="251"/>
    <x v="2"/>
    <s v="US"/>
    <s v="USD"/>
    <n v="1466278339"/>
    <n v="1463686339"/>
    <b v="0"/>
    <n v="5"/>
    <b v="0"/>
    <s v="theater/plays"/>
    <n v="12.55"/>
    <n v="50.2"/>
    <s v="theater"/>
    <x v="6"/>
  </r>
  <r>
    <n v="10"/>
    <x v="1"/>
    <s v="GB"/>
    <s v="GBP"/>
    <n v="1410191405"/>
    <n v="1408031405"/>
    <b v="0"/>
    <n v="1"/>
    <b v="0"/>
    <s v="theater/musical"/>
    <n v="0.2"/>
    <n v="10"/>
    <s v="theater"/>
    <x v="40"/>
  </r>
  <r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x v="40"/>
  </r>
  <r>
    <n v="1500"/>
    <x v="1"/>
    <s v="US"/>
    <s v="USD"/>
    <n v="1404360478"/>
    <n v="1401768478"/>
    <b v="0"/>
    <n v="10"/>
    <b v="0"/>
    <s v="theater/musical"/>
    <n v="15"/>
    <n v="150"/>
    <s v="theater"/>
    <x v="40"/>
  </r>
  <r>
    <n v="40"/>
    <x v="1"/>
    <s v="US"/>
    <s v="USD"/>
    <n v="1490809450"/>
    <n v="1485629050"/>
    <b v="0"/>
    <n v="3"/>
    <b v="0"/>
    <s v="theater/musical"/>
    <n v="2.6666666666666665"/>
    <n v="13.333333333333334"/>
    <s v="theater"/>
    <x v="40"/>
  </r>
  <r>
    <n v="0"/>
    <x v="1"/>
    <s v="US"/>
    <s v="USD"/>
    <n v="1439522996"/>
    <n v="1435202996"/>
    <b v="0"/>
    <n v="0"/>
    <b v="0"/>
    <s v="theater/musical"/>
    <n v="0"/>
    <s v="No Backers"/>
    <s v="theater"/>
    <x v="40"/>
  </r>
  <r>
    <n v="0"/>
    <x v="1"/>
    <s v="US"/>
    <s v="USD"/>
    <n v="1444322535"/>
    <n v="1441730535"/>
    <b v="0"/>
    <n v="0"/>
    <b v="0"/>
    <s v="theater/musical"/>
    <n v="0"/>
    <s v="No Backers"/>
    <s v="theater"/>
    <x v="40"/>
  </r>
  <r>
    <n v="0"/>
    <x v="1"/>
    <s v="NZ"/>
    <s v="NZD"/>
    <n v="1422061200"/>
    <n v="1420244622"/>
    <b v="0"/>
    <n v="0"/>
    <b v="0"/>
    <s v="theater/musical"/>
    <n v="0"/>
    <s v="No Backers"/>
    <s v="theater"/>
    <x v="40"/>
  </r>
  <r>
    <n v="0"/>
    <x v="1"/>
    <s v="DK"/>
    <s v="DKK"/>
    <n v="1472896800"/>
    <n v="1472804365"/>
    <b v="0"/>
    <n v="0"/>
    <b v="0"/>
    <s v="theater/musical"/>
    <n v="0"/>
    <s v="No Backers"/>
    <s v="theater"/>
    <x v="40"/>
  </r>
  <r>
    <n v="2059"/>
    <x v="1"/>
    <s v="GB"/>
    <s v="GBP"/>
    <n v="1454425128"/>
    <n v="1451833128"/>
    <b v="0"/>
    <n v="46"/>
    <b v="0"/>
    <s v="theater/musical"/>
    <n v="52.794871794871796"/>
    <n v="44.760869565217391"/>
    <s v="theater"/>
    <x v="40"/>
  </r>
  <r>
    <n v="1241"/>
    <x v="1"/>
    <s v="US"/>
    <s v="USD"/>
    <n v="1481213752"/>
    <n v="1478621752"/>
    <b v="0"/>
    <n v="14"/>
    <b v="0"/>
    <s v="theater/musical"/>
    <n v="4.9640000000000004"/>
    <n v="88.642857142857139"/>
    <s v="theater"/>
    <x v="40"/>
  </r>
  <r>
    <n v="10"/>
    <x v="1"/>
    <s v="US"/>
    <s v="USD"/>
    <n v="1435636740"/>
    <n v="1433014746"/>
    <b v="0"/>
    <n v="1"/>
    <b v="0"/>
    <s v="theater/musical"/>
    <n v="5.5555555555555552E-2"/>
    <n v="10"/>
    <s v="theater"/>
    <x v="40"/>
  </r>
  <r>
    <n v="0"/>
    <x v="1"/>
    <s v="GB"/>
    <s v="GBP"/>
    <n v="1422218396"/>
    <n v="1419626396"/>
    <b v="0"/>
    <n v="0"/>
    <b v="0"/>
    <s v="theater/musical"/>
    <n v="0"/>
    <s v="No Backers"/>
    <s v="theater"/>
    <x v="40"/>
  </r>
  <r>
    <n v="980"/>
    <x v="1"/>
    <s v="GB"/>
    <s v="GBP"/>
    <n v="1406761200"/>
    <n v="1403724820"/>
    <b v="0"/>
    <n v="17"/>
    <b v="0"/>
    <s v="theater/musical"/>
    <n v="13.066666666666666"/>
    <n v="57.647058823529413"/>
    <s v="theater"/>
    <x v="40"/>
  </r>
  <r>
    <n v="25"/>
    <x v="1"/>
    <s v="US"/>
    <s v="USD"/>
    <n v="1487550399"/>
    <n v="1484958399"/>
    <b v="0"/>
    <n v="1"/>
    <b v="0"/>
    <s v="theater/musical"/>
    <n v="5"/>
    <n v="25"/>
    <s v="theater"/>
    <x v="40"/>
  </r>
  <r>
    <n v="0"/>
    <x v="1"/>
    <s v="AU"/>
    <s v="AUD"/>
    <n v="1454281380"/>
    <n v="1451950570"/>
    <b v="0"/>
    <n v="0"/>
    <b v="0"/>
    <s v="theater/musical"/>
    <n v="0"/>
    <s v="No Backers"/>
    <s v="theater"/>
    <x v="40"/>
  </r>
  <r>
    <n v="0"/>
    <x v="1"/>
    <s v="GB"/>
    <s v="GBP"/>
    <n v="1409668069"/>
    <n v="1407076069"/>
    <b v="0"/>
    <n v="0"/>
    <b v="0"/>
    <s v="theater/musical"/>
    <n v="0"/>
    <s v="No Backers"/>
    <s v="theater"/>
    <x v="40"/>
  </r>
  <r>
    <n v="0"/>
    <x v="1"/>
    <s v="US"/>
    <s v="USD"/>
    <n v="1427479192"/>
    <n v="1425322792"/>
    <b v="0"/>
    <n v="0"/>
    <b v="0"/>
    <s v="theater/musical"/>
    <n v="0"/>
    <s v="No Backers"/>
    <s v="theater"/>
    <x v="40"/>
  </r>
  <r>
    <n v="0"/>
    <x v="1"/>
    <s v="US"/>
    <s v="USD"/>
    <n v="1462834191"/>
    <n v="1460242191"/>
    <b v="0"/>
    <n v="0"/>
    <b v="0"/>
    <s v="theater/musical"/>
    <n v="0"/>
    <s v="No Backers"/>
    <s v="theater"/>
    <x v="40"/>
  </r>
  <r>
    <n v="0"/>
    <x v="1"/>
    <s v="AU"/>
    <s v="AUD"/>
    <n v="1418275702"/>
    <n v="1415683702"/>
    <b v="0"/>
    <n v="0"/>
    <b v="0"/>
    <s v="theater/musical"/>
    <n v="0"/>
    <s v="No Backers"/>
    <s v="theater"/>
    <x v="40"/>
  </r>
  <r>
    <n v="35"/>
    <x v="1"/>
    <s v="US"/>
    <s v="USD"/>
    <n v="1430517600"/>
    <n v="1426538129"/>
    <b v="0"/>
    <n v="2"/>
    <b v="0"/>
    <s v="theater/musical"/>
    <n v="1.75"/>
    <n v="17.5"/>
    <s v="theater"/>
    <x v="40"/>
  </r>
  <r>
    <n v="542"/>
    <x v="2"/>
    <s v="GB"/>
    <s v="GBP"/>
    <n v="1488114358"/>
    <n v="1485522358"/>
    <b v="0"/>
    <n v="14"/>
    <b v="0"/>
    <s v="theater/plays"/>
    <n v="27.1"/>
    <n v="38.714285714285715"/>
    <s v="theater"/>
    <x v="6"/>
  </r>
  <r>
    <n v="118"/>
    <x v="2"/>
    <s v="US"/>
    <s v="USD"/>
    <n v="1420413960"/>
    <n v="1417651630"/>
    <b v="0"/>
    <n v="9"/>
    <b v="0"/>
    <s v="theater/plays"/>
    <n v="1.4750000000000001"/>
    <n v="13.111111111111111"/>
    <s v="theater"/>
    <x v="6"/>
  </r>
  <r>
    <n v="2524"/>
    <x v="2"/>
    <s v="US"/>
    <s v="USD"/>
    <n v="1439662344"/>
    <n v="1434478344"/>
    <b v="0"/>
    <n v="8"/>
    <b v="0"/>
    <s v="theater/plays"/>
    <n v="16.826666666666668"/>
    <n v="315.5"/>
    <s v="theater"/>
    <x v="6"/>
  </r>
  <r>
    <n v="260"/>
    <x v="2"/>
    <s v="US"/>
    <s v="USD"/>
    <n v="1427086740"/>
    <n v="1424488244"/>
    <b v="0"/>
    <n v="7"/>
    <b v="0"/>
    <s v="theater/plays"/>
    <n v="32.5"/>
    <n v="37.142857142857146"/>
    <s v="theater"/>
    <x v="6"/>
  </r>
  <r>
    <n v="0"/>
    <x v="2"/>
    <s v="US"/>
    <s v="USD"/>
    <n v="1408863600"/>
    <n v="1408203557"/>
    <b v="0"/>
    <n v="0"/>
    <b v="0"/>
    <s v="theater/plays"/>
    <n v="0"/>
    <s v="No Backers"/>
    <s v="theater"/>
    <x v="6"/>
  </r>
  <r>
    <n v="10775"/>
    <x v="2"/>
    <s v="US"/>
    <s v="USD"/>
    <n v="1404194400"/>
    <n v="1400600840"/>
    <b v="0"/>
    <n v="84"/>
    <b v="0"/>
    <s v="theater/plays"/>
    <n v="21.55"/>
    <n v="128.27380952380952"/>
    <s v="theater"/>
    <x v="6"/>
  </r>
  <r>
    <n v="520"/>
    <x v="2"/>
    <s v="US"/>
    <s v="USD"/>
    <n v="1481000340"/>
    <n v="1478386812"/>
    <b v="0"/>
    <n v="11"/>
    <b v="0"/>
    <s v="theater/plays"/>
    <n v="3.4666666666666668"/>
    <n v="47.272727272727273"/>
    <s v="theater"/>
    <x v="6"/>
  </r>
  <r>
    <n v="50"/>
    <x v="2"/>
    <s v="US"/>
    <s v="USD"/>
    <n v="1425103218"/>
    <n v="1422424818"/>
    <b v="0"/>
    <n v="1"/>
    <b v="0"/>
    <s v="theater/plays"/>
    <n v="5"/>
    <n v="50"/>
    <s v="theater"/>
    <x v="6"/>
  </r>
  <r>
    <n v="170"/>
    <x v="2"/>
    <s v="US"/>
    <s v="USD"/>
    <n v="1402979778"/>
    <n v="1401770178"/>
    <b v="0"/>
    <n v="4"/>
    <b v="0"/>
    <s v="theater/plays"/>
    <n v="10.625"/>
    <n v="42.5"/>
    <s v="theater"/>
    <x v="6"/>
  </r>
  <r>
    <n v="440"/>
    <x v="2"/>
    <s v="NZ"/>
    <s v="NZD"/>
    <n v="1420750683"/>
    <n v="1418158683"/>
    <b v="0"/>
    <n v="10"/>
    <b v="0"/>
    <s v="theater/plays"/>
    <n v="17.600000000000001"/>
    <n v="44"/>
    <s v="theater"/>
    <x v="6"/>
  </r>
  <r>
    <n v="814"/>
    <x v="2"/>
    <s v="GB"/>
    <s v="GBP"/>
    <n v="1439827200"/>
    <n v="1436355270"/>
    <b v="0"/>
    <n v="16"/>
    <b v="0"/>
    <s v="theater/plays"/>
    <n v="32.56"/>
    <n v="50.875"/>
    <s v="theater"/>
    <x v="6"/>
  </r>
  <r>
    <n v="125"/>
    <x v="2"/>
    <s v="US"/>
    <s v="USD"/>
    <n v="1407868561"/>
    <n v="1406140561"/>
    <b v="0"/>
    <n v="2"/>
    <b v="0"/>
    <s v="theater/plays"/>
    <n v="1.25"/>
    <n v="62.5"/>
    <s v="theater"/>
    <x v="6"/>
  </r>
  <r>
    <n v="135"/>
    <x v="2"/>
    <s v="US"/>
    <s v="USD"/>
    <n v="1433988791"/>
    <n v="1431396791"/>
    <b v="0"/>
    <n v="5"/>
    <b v="0"/>
    <s v="theater/plays"/>
    <n v="5.4"/>
    <n v="27"/>
    <s v="theater"/>
    <x v="6"/>
  </r>
  <r>
    <n v="25"/>
    <x v="2"/>
    <s v="US"/>
    <s v="USD"/>
    <n v="1450554599"/>
    <n v="1447098599"/>
    <b v="0"/>
    <n v="1"/>
    <b v="0"/>
    <s v="theater/plays"/>
    <n v="0.83333333333333337"/>
    <n v="25"/>
    <s v="theater"/>
    <x v="6"/>
  </r>
  <r>
    <n v="1465"/>
    <x v="2"/>
    <s v="GB"/>
    <s v="GBP"/>
    <n v="1479125642"/>
    <n v="1476962042"/>
    <b v="0"/>
    <n v="31"/>
    <b v="0"/>
    <s v="theater/plays"/>
    <n v="48.833333333333336"/>
    <n v="47.258064516129032"/>
    <s v="theater"/>
    <x v="6"/>
  </r>
  <r>
    <n v="0"/>
    <x v="2"/>
    <s v="US"/>
    <s v="USD"/>
    <n v="1439581080"/>
    <n v="1435709765"/>
    <b v="0"/>
    <n v="0"/>
    <b v="0"/>
    <s v="theater/plays"/>
    <n v="0"/>
    <s v="No Backers"/>
    <s v="theater"/>
    <x v="6"/>
  </r>
  <r>
    <n v="3"/>
    <x v="2"/>
    <s v="US"/>
    <s v="USD"/>
    <n v="1429074240"/>
    <n v="1427866200"/>
    <b v="0"/>
    <n v="2"/>
    <b v="0"/>
    <s v="theater/plays"/>
    <n v="0.03"/>
    <n v="1.5"/>
    <s v="theater"/>
    <x v="6"/>
  </r>
  <r>
    <n v="173"/>
    <x v="2"/>
    <s v="GB"/>
    <s v="GBP"/>
    <n v="1434063600"/>
    <n v="1430405903"/>
    <b v="0"/>
    <n v="7"/>
    <b v="0"/>
    <s v="theater/plays"/>
    <n v="11.533333333333333"/>
    <n v="24.714285714285715"/>
    <s v="theater"/>
    <x v="6"/>
  </r>
  <r>
    <n v="1010"/>
    <x v="2"/>
    <s v="GB"/>
    <s v="GBP"/>
    <n v="1435325100"/>
    <n v="1432072893"/>
    <b v="0"/>
    <n v="16"/>
    <b v="0"/>
    <s v="theater/plays"/>
    <n v="67.333333333333329"/>
    <n v="63.125"/>
    <s v="theater"/>
    <x v="6"/>
  </r>
  <r>
    <n v="153"/>
    <x v="2"/>
    <s v="US"/>
    <s v="USD"/>
    <n v="1414354080"/>
    <n v="1411587606"/>
    <b v="0"/>
    <n v="4"/>
    <b v="0"/>
    <s v="theater/plays"/>
    <n v="15.3"/>
    <n v="38.25"/>
    <s v="theater"/>
    <x v="6"/>
  </r>
  <r>
    <n v="65"/>
    <x v="2"/>
    <s v="US"/>
    <s v="USD"/>
    <n v="1406603696"/>
    <n v="1405307696"/>
    <b v="0"/>
    <n v="4"/>
    <b v="0"/>
    <s v="theater/plays"/>
    <n v="8.6666666666666661"/>
    <n v="16.25"/>
    <s v="theater"/>
    <x v="6"/>
  </r>
  <r>
    <n v="135"/>
    <x v="2"/>
    <s v="US"/>
    <s v="USD"/>
    <n v="1410424642"/>
    <n v="1407832642"/>
    <b v="0"/>
    <n v="4"/>
    <b v="0"/>
    <s v="theater/plays"/>
    <n v="0.22500000000000001"/>
    <n v="33.75"/>
    <s v="theater"/>
    <x v="6"/>
  </r>
  <r>
    <n v="185"/>
    <x v="2"/>
    <s v="US"/>
    <s v="USD"/>
    <n v="1441649397"/>
    <n v="1439057397"/>
    <b v="0"/>
    <n v="3"/>
    <b v="0"/>
    <s v="theater/plays"/>
    <n v="3.0833333333333335"/>
    <n v="61.666666666666664"/>
    <s v="theater"/>
    <x v="6"/>
  </r>
  <r>
    <n v="2993"/>
    <x v="2"/>
    <s v="US"/>
    <s v="USD"/>
    <n v="1417033777"/>
    <n v="1414438177"/>
    <b v="0"/>
    <n v="36"/>
    <b v="0"/>
    <s v="theater/plays"/>
    <n v="37.412500000000001"/>
    <n v="83.138888888888886"/>
    <s v="theater"/>
    <x v="6"/>
  </r>
  <r>
    <n v="1"/>
    <x v="2"/>
    <s v="US"/>
    <s v="USD"/>
    <n v="1429936500"/>
    <n v="1424759330"/>
    <b v="0"/>
    <n v="1"/>
    <b v="0"/>
    <s v="theater/plays"/>
    <n v="6.6666666666666671E-3"/>
    <n v="1"/>
    <s v="theater"/>
    <x v="6"/>
  </r>
  <r>
    <n v="1000"/>
    <x v="2"/>
    <s v="US"/>
    <s v="USD"/>
    <n v="1448863449"/>
    <n v="1446267849"/>
    <b v="0"/>
    <n v="7"/>
    <b v="0"/>
    <s v="theater/plays"/>
    <n v="10"/>
    <n v="142.85714285714286"/>
    <s v="theater"/>
    <x v="6"/>
  </r>
  <r>
    <n v="909"/>
    <x v="2"/>
    <s v="GB"/>
    <s v="GBP"/>
    <n v="1431298740"/>
    <n v="1429558756"/>
    <b v="0"/>
    <n v="27"/>
    <b v="0"/>
    <s v="theater/plays"/>
    <n v="36.36"/>
    <n v="33.666666666666664"/>
    <s v="theater"/>
    <x v="6"/>
  </r>
  <r>
    <n v="5"/>
    <x v="2"/>
    <s v="GB"/>
    <s v="GBP"/>
    <n v="1464824309"/>
    <n v="1462232309"/>
    <b v="0"/>
    <n v="1"/>
    <b v="0"/>
    <s v="theater/plays"/>
    <n v="0.33333333333333331"/>
    <n v="5"/>
    <s v="theater"/>
    <x v="6"/>
  </r>
  <r>
    <n v="0"/>
    <x v="2"/>
    <s v="DK"/>
    <s v="DKK"/>
    <n v="1464952752"/>
    <n v="1462360752"/>
    <b v="0"/>
    <n v="0"/>
    <b v="0"/>
    <s v="theater/plays"/>
    <n v="0"/>
    <s v="No Backers"/>
    <s v="theater"/>
    <x v="6"/>
  </r>
  <r>
    <n v="10"/>
    <x v="2"/>
    <s v="GB"/>
    <s v="GBP"/>
    <n v="1410439161"/>
    <n v="1407847161"/>
    <b v="0"/>
    <n v="1"/>
    <b v="0"/>
    <s v="theater/plays"/>
    <n v="0.2857142857142857"/>
    <n v="10"/>
    <s v="theater"/>
    <x v="6"/>
  </r>
  <r>
    <n v="120"/>
    <x v="2"/>
    <s v="GB"/>
    <s v="GBP"/>
    <n v="1407168000"/>
    <n v="1406131023"/>
    <b v="0"/>
    <n v="3"/>
    <b v="0"/>
    <s v="theater/plays"/>
    <n v="0.2"/>
    <n v="40"/>
    <s v="theater"/>
    <x v="6"/>
  </r>
  <r>
    <n v="90"/>
    <x v="2"/>
    <s v="GB"/>
    <s v="GBP"/>
    <n v="1453075200"/>
    <n v="1450628773"/>
    <b v="0"/>
    <n v="3"/>
    <b v="0"/>
    <s v="theater/plays"/>
    <n v="1.8"/>
    <n v="30"/>
    <s v="theater"/>
    <x v="6"/>
  </r>
  <r>
    <n v="135"/>
    <x v="2"/>
    <s v="GB"/>
    <s v="GBP"/>
    <n v="1479032260"/>
    <n v="1476436660"/>
    <b v="0"/>
    <n v="3"/>
    <b v="0"/>
    <s v="theater/plays"/>
    <n v="5.4"/>
    <n v="45"/>
    <s v="theater"/>
    <x v="6"/>
  </r>
  <r>
    <n v="0"/>
    <x v="2"/>
    <s v="GB"/>
    <s v="GBP"/>
    <n v="1414346400"/>
    <n v="1413291655"/>
    <b v="0"/>
    <n v="0"/>
    <b v="0"/>
    <s v="theater/plays"/>
    <n v="0"/>
    <s v="No Backers"/>
    <s v="theater"/>
    <x v="6"/>
  </r>
  <r>
    <n v="61"/>
    <x v="2"/>
    <s v="US"/>
    <s v="USD"/>
    <n v="1425337200"/>
    <n v="1421432810"/>
    <b v="0"/>
    <n v="6"/>
    <b v="0"/>
    <s v="theater/plays"/>
    <n v="8.1333333333333329"/>
    <n v="10.166666666666666"/>
    <s v="theater"/>
    <x v="6"/>
  </r>
  <r>
    <n v="1384"/>
    <x v="2"/>
    <s v="GB"/>
    <s v="GBP"/>
    <n v="1428622271"/>
    <n v="1426203071"/>
    <b v="0"/>
    <n v="17"/>
    <b v="0"/>
    <s v="theater/plays"/>
    <n v="12.034782608695652"/>
    <n v="81.411764705882348"/>
    <s v="theater"/>
    <x v="6"/>
  </r>
  <r>
    <n v="2290"/>
    <x v="2"/>
    <s v="US"/>
    <s v="USD"/>
    <n v="1403823722"/>
    <n v="1401231722"/>
    <b v="0"/>
    <n v="40"/>
    <b v="0"/>
    <s v="theater/plays"/>
    <n v="15.266666666666667"/>
    <n v="57.25"/>
    <s v="theater"/>
    <x v="6"/>
  </r>
  <r>
    <n v="15"/>
    <x v="2"/>
    <s v="US"/>
    <s v="USD"/>
    <n v="1406753639"/>
    <n v="1404161639"/>
    <b v="0"/>
    <n v="3"/>
    <b v="0"/>
    <s v="theater/plays"/>
    <n v="10"/>
    <n v="5"/>
    <s v="theater"/>
    <x v="6"/>
  </r>
  <r>
    <n v="15"/>
    <x v="2"/>
    <s v="AU"/>
    <s v="AUD"/>
    <n v="1419645748"/>
    <n v="1417053748"/>
    <b v="0"/>
    <n v="1"/>
    <b v="0"/>
    <s v="theater/plays"/>
    <n v="0.3"/>
    <n v="15"/>
    <s v="theater"/>
    <x v="6"/>
  </r>
  <r>
    <n v="25"/>
    <x v="2"/>
    <s v="GB"/>
    <s v="GBP"/>
    <n v="1407565504"/>
    <n v="1404973504"/>
    <b v="0"/>
    <n v="2"/>
    <b v="0"/>
    <s v="theater/plays"/>
    <n v="1"/>
    <n v="12.5"/>
    <s v="theater"/>
    <x v="6"/>
  </r>
  <r>
    <n v="651"/>
    <x v="2"/>
    <s v="US"/>
    <s v="USD"/>
    <n v="1444971540"/>
    <n v="1442593427"/>
    <b v="0"/>
    <n v="7"/>
    <b v="0"/>
    <s v="theater/plays"/>
    <n v="13.02"/>
    <n v="93"/>
    <s v="theater"/>
    <x v="6"/>
  </r>
  <r>
    <n v="453"/>
    <x v="2"/>
    <s v="US"/>
    <s v="USD"/>
    <n v="1474228265"/>
    <n v="1471636265"/>
    <b v="0"/>
    <n v="14"/>
    <b v="0"/>
    <s v="theater/plays"/>
    <n v="2.2650000000000001"/>
    <n v="32.357142857142854"/>
    <s v="theater"/>
    <x v="6"/>
  </r>
  <r>
    <n v="0"/>
    <x v="2"/>
    <s v="AU"/>
    <s v="AUD"/>
    <n v="1459490400"/>
    <n v="1457078868"/>
    <b v="0"/>
    <n v="0"/>
    <b v="0"/>
    <s v="theater/plays"/>
    <n v="0"/>
    <s v="No Backers"/>
    <s v="theater"/>
    <x v="6"/>
  </r>
  <r>
    <n v="0"/>
    <x v="2"/>
    <s v="US"/>
    <s v="USD"/>
    <n v="1441510707"/>
    <n v="1439350707"/>
    <b v="0"/>
    <n v="0"/>
    <b v="0"/>
    <s v="theater/plays"/>
    <n v="0"/>
    <s v="No Backers"/>
    <s v="theater"/>
    <x v="6"/>
  </r>
  <r>
    <n v="1"/>
    <x v="2"/>
    <s v="US"/>
    <s v="USD"/>
    <n v="1458097364"/>
    <n v="1455508964"/>
    <b v="0"/>
    <n v="1"/>
    <b v="0"/>
    <s v="theater/plays"/>
    <n v="8.3333333333333332E-3"/>
    <n v="1"/>
    <s v="theater"/>
    <x v="6"/>
  </r>
  <r>
    <n v="1102"/>
    <x v="2"/>
    <s v="US"/>
    <s v="USD"/>
    <n v="1468716180"/>
    <n v="1466205262"/>
    <b v="0"/>
    <n v="12"/>
    <b v="0"/>
    <s v="theater/plays"/>
    <n v="15.742857142857142"/>
    <n v="91.833333333333329"/>
    <s v="theater"/>
    <x v="6"/>
  </r>
  <r>
    <n v="550"/>
    <x v="2"/>
    <s v="US"/>
    <s v="USD"/>
    <n v="1443704400"/>
    <n v="1439827639"/>
    <b v="0"/>
    <n v="12"/>
    <b v="0"/>
    <s v="theater/plays"/>
    <n v="11"/>
    <n v="45.833333333333336"/>
    <s v="theater"/>
    <x v="6"/>
  </r>
  <r>
    <n v="1315"/>
    <x v="2"/>
    <s v="GB"/>
    <s v="GBP"/>
    <n v="1443973546"/>
    <n v="1438789546"/>
    <b v="0"/>
    <n v="23"/>
    <b v="0"/>
    <s v="theater/plays"/>
    <n v="43.833333333333336"/>
    <n v="57.173913043478258"/>
    <s v="theater"/>
    <x v="6"/>
  </r>
  <r>
    <n v="0"/>
    <x v="2"/>
    <s v="US"/>
    <s v="USD"/>
    <n v="1480576720"/>
    <n v="1477981120"/>
    <b v="0"/>
    <n v="0"/>
    <b v="0"/>
    <s v="theater/plays"/>
    <n v="0"/>
    <s v="No Backers"/>
    <s v="theater"/>
    <x v="6"/>
  </r>
  <r>
    <n v="2485"/>
    <x v="2"/>
    <s v="US"/>
    <s v="USD"/>
    <n v="1468249760"/>
    <n v="1465830560"/>
    <b v="0"/>
    <n v="10"/>
    <b v="0"/>
    <s v="theater/plays"/>
    <n v="86.135181975736572"/>
    <n v="248.5"/>
    <s v="theater"/>
    <x v="6"/>
  </r>
  <r>
    <n v="397"/>
    <x v="2"/>
    <s v="US"/>
    <s v="USD"/>
    <n v="1435441454"/>
    <n v="1432763054"/>
    <b v="0"/>
    <n v="5"/>
    <b v="0"/>
    <s v="theater/plays"/>
    <n v="12.196620583717358"/>
    <n v="79.400000000000006"/>
    <s v="theater"/>
    <x v="6"/>
  </r>
  <r>
    <n v="5"/>
    <x v="2"/>
    <s v="AU"/>
    <s v="AUD"/>
    <n v="1412656200"/>
    <n v="1412328979"/>
    <b v="0"/>
    <n v="1"/>
    <b v="0"/>
    <s v="theater/plays"/>
    <n v="0.1"/>
    <n v="5"/>
    <s v="theater"/>
    <x v="6"/>
  </r>
  <r>
    <n v="11"/>
    <x v="2"/>
    <s v="US"/>
    <s v="USD"/>
    <n v="1420199351"/>
    <n v="1416311351"/>
    <b v="0"/>
    <n v="2"/>
    <b v="0"/>
    <s v="theater/plays"/>
    <n v="0.22"/>
    <n v="5.5"/>
    <s v="theater"/>
    <x v="6"/>
  </r>
  <r>
    <n v="50"/>
    <x v="2"/>
    <s v="US"/>
    <s v="USD"/>
    <n v="1416877200"/>
    <n v="1414505137"/>
    <b v="0"/>
    <n v="2"/>
    <b v="0"/>
    <s v="theater/plays"/>
    <n v="0.90909090909090906"/>
    <n v="25"/>
    <s v="theater"/>
    <x v="6"/>
  </r>
  <r>
    <n v="0"/>
    <x v="2"/>
    <s v="US"/>
    <s v="USD"/>
    <n v="1434490914"/>
    <n v="1429306914"/>
    <b v="0"/>
    <n v="0"/>
    <b v="0"/>
    <s v="theater/plays"/>
    <n v="0"/>
    <s v="No Backers"/>
    <s v="theater"/>
    <x v="6"/>
  </r>
  <r>
    <n v="1782"/>
    <x v="2"/>
    <s v="US"/>
    <s v="USD"/>
    <n v="1446483000"/>
    <n v="1443811268"/>
    <b v="0"/>
    <n v="13"/>
    <b v="0"/>
    <s v="theater/plays"/>
    <n v="35.64"/>
    <n v="137.07692307692307"/>
    <s v="theater"/>
    <x v="6"/>
  </r>
  <r>
    <n v="0"/>
    <x v="2"/>
    <s v="US"/>
    <s v="USD"/>
    <n v="1440690875"/>
    <n v="1438098875"/>
    <b v="0"/>
    <n v="0"/>
    <b v="0"/>
    <s v="theater/plays"/>
    <n v="0"/>
    <s v="No Backers"/>
    <s v="theater"/>
    <x v="6"/>
  </r>
  <r>
    <n v="5"/>
    <x v="2"/>
    <s v="US"/>
    <s v="USD"/>
    <n v="1431717268"/>
    <n v="1429125268"/>
    <b v="0"/>
    <n v="1"/>
    <b v="0"/>
    <s v="theater/plays"/>
    <n v="0.25"/>
    <n v="5"/>
    <s v="theater"/>
    <x v="6"/>
  </r>
  <r>
    <n v="195"/>
    <x v="2"/>
    <s v="US"/>
    <s v="USD"/>
    <n v="1425110400"/>
    <n v="1422388822"/>
    <b v="0"/>
    <n v="5"/>
    <b v="0"/>
    <s v="theater/plays"/>
    <n v="3.25"/>
    <n v="39"/>
    <s v="theater"/>
    <x v="6"/>
  </r>
  <r>
    <n v="101"/>
    <x v="2"/>
    <s v="US"/>
    <s v="USD"/>
    <n v="1475378744"/>
    <n v="1472786744"/>
    <b v="0"/>
    <n v="2"/>
    <b v="0"/>
    <s v="theater/plays"/>
    <n v="3.3666666666666667"/>
    <n v="50.5"/>
    <s v="theater"/>
    <x v="6"/>
  </r>
  <r>
    <n v="0"/>
    <x v="2"/>
    <s v="AU"/>
    <s v="AUD"/>
    <n v="1410076123"/>
    <n v="1404892123"/>
    <b v="0"/>
    <n v="0"/>
    <b v="0"/>
    <s v="theater/plays"/>
    <n v="0"/>
    <s v="No Backers"/>
    <s v="theater"/>
    <x v="6"/>
  </r>
  <r>
    <n v="1577"/>
    <x v="2"/>
    <s v="AU"/>
    <s v="AUD"/>
    <n v="1423623221"/>
    <n v="1421031221"/>
    <b v="0"/>
    <n v="32"/>
    <b v="0"/>
    <s v="theater/plays"/>
    <n v="15.77"/>
    <n v="49.28125"/>
    <s v="theater"/>
    <x v="6"/>
  </r>
  <r>
    <n v="25"/>
    <x v="2"/>
    <s v="US"/>
    <s v="USD"/>
    <n v="1460140500"/>
    <n v="1457628680"/>
    <b v="0"/>
    <n v="1"/>
    <b v="0"/>
    <s v="theater/plays"/>
    <n v="0.625"/>
    <n v="25"/>
    <s v="theater"/>
    <x v="6"/>
  </r>
  <r>
    <n v="1"/>
    <x v="2"/>
    <s v="IE"/>
    <s v="EUR"/>
    <n v="1462301342"/>
    <n v="1457120942"/>
    <b v="0"/>
    <n v="1"/>
    <b v="0"/>
    <s v="theater/plays"/>
    <n v="5.0000000000000001E-4"/>
    <n v="1"/>
    <s v="theater"/>
    <x v="6"/>
  </r>
  <r>
    <n v="25"/>
    <x v="2"/>
    <s v="US"/>
    <s v="USD"/>
    <n v="1445885890"/>
    <n v="1440701890"/>
    <b v="0"/>
    <n v="1"/>
    <b v="0"/>
    <s v="theater/plays"/>
    <n v="9.6153846153846159E-2"/>
    <n v="25"/>
    <s v="theater"/>
    <x v="6"/>
  </r>
  <r>
    <n v="0"/>
    <x v="2"/>
    <s v="US"/>
    <s v="USD"/>
    <n v="1469834940"/>
    <n v="1467162586"/>
    <b v="0"/>
    <n v="0"/>
    <b v="0"/>
    <s v="theater/plays"/>
    <n v="0"/>
    <s v="No Backers"/>
    <s v="theater"/>
    <x v="6"/>
  </r>
  <r>
    <n v="0"/>
    <x v="2"/>
    <s v="CA"/>
    <s v="CAD"/>
    <n v="1405352264"/>
    <n v="1400168264"/>
    <b v="0"/>
    <n v="0"/>
    <b v="0"/>
    <s v="theater/plays"/>
    <n v="0"/>
    <s v="No Backers"/>
    <s v="theater"/>
    <x v="6"/>
  </r>
  <r>
    <n v="425"/>
    <x v="2"/>
    <s v="US"/>
    <s v="USD"/>
    <n v="1448745741"/>
    <n v="1446150141"/>
    <b v="0"/>
    <n v="8"/>
    <b v="0"/>
    <s v="theater/plays"/>
    <n v="24.285714285714285"/>
    <n v="53.125"/>
    <s v="theater"/>
    <x v="6"/>
  </r>
  <r>
    <n v="0"/>
    <x v="2"/>
    <s v="US"/>
    <s v="USD"/>
    <n v="1461543600"/>
    <n v="1459203727"/>
    <b v="0"/>
    <n v="0"/>
    <b v="0"/>
    <s v="theater/plays"/>
    <n v="0"/>
    <s v="No Backers"/>
    <s v="theater"/>
    <x v="6"/>
  </r>
  <r>
    <n v="7"/>
    <x v="2"/>
    <s v="US"/>
    <s v="USD"/>
    <n v="1468020354"/>
    <n v="1464045954"/>
    <b v="0"/>
    <n v="1"/>
    <b v="0"/>
    <s v="theater/plays"/>
    <n v="2.5000000000000001E-2"/>
    <n v="7"/>
    <s v="theater"/>
    <x v="6"/>
  </r>
  <r>
    <n v="641"/>
    <x v="2"/>
    <s v="US"/>
    <s v="USD"/>
    <n v="1406988000"/>
    <n v="1403822912"/>
    <b v="0"/>
    <n v="16"/>
    <b v="0"/>
    <s v="theater/plays"/>
    <n v="32.049999999999997"/>
    <n v="40.0625"/>
    <s v="theater"/>
    <x v="6"/>
  </r>
  <r>
    <n v="292"/>
    <x v="2"/>
    <s v="US"/>
    <s v="USD"/>
    <n v="1411930556"/>
    <n v="1409338556"/>
    <b v="0"/>
    <n v="12"/>
    <b v="0"/>
    <s v="theater/plays"/>
    <n v="24.333333333333332"/>
    <n v="24.333333333333332"/>
    <s v="theater"/>
    <x v="6"/>
  </r>
  <r>
    <n v="45"/>
    <x v="2"/>
    <s v="US"/>
    <s v="USD"/>
    <n v="1451852256"/>
    <n v="1449260256"/>
    <b v="0"/>
    <n v="4"/>
    <b v="0"/>
    <s v="theater/plays"/>
    <n v="1.5"/>
    <n v="11.25"/>
    <s v="theater"/>
    <x v="6"/>
  </r>
  <r>
    <n v="21"/>
    <x v="2"/>
    <s v="GB"/>
    <s v="GBP"/>
    <n v="1399584210"/>
    <n v="1397683410"/>
    <b v="0"/>
    <n v="2"/>
    <b v="0"/>
    <s v="theater/plays"/>
    <n v="0.42"/>
    <n v="10.5"/>
    <s v="theater"/>
    <x v="6"/>
  </r>
  <r>
    <n v="45"/>
    <x v="2"/>
    <s v="GB"/>
    <s v="GBP"/>
    <n v="1448722494"/>
    <n v="1446562494"/>
    <b v="0"/>
    <n v="3"/>
    <b v="0"/>
    <s v="theater/plays"/>
    <n v="3.2142857142857144"/>
    <n v="15"/>
    <s v="theater"/>
    <x v="6"/>
  </r>
  <r>
    <n v="0"/>
    <x v="2"/>
    <s v="CA"/>
    <s v="CAD"/>
    <n v="1447821717"/>
    <n v="1445226117"/>
    <b v="0"/>
    <n v="0"/>
    <b v="0"/>
    <s v="theater/plays"/>
    <n v="0"/>
    <s v="No Backers"/>
    <s v="theater"/>
    <x v="6"/>
  </r>
  <r>
    <n v="126"/>
    <x v="2"/>
    <s v="US"/>
    <s v="USD"/>
    <n v="1429460386"/>
    <n v="1424279986"/>
    <b v="0"/>
    <n v="3"/>
    <b v="0"/>
    <s v="theater/plays"/>
    <n v="6.3"/>
    <n v="42"/>
    <s v="theater"/>
    <x v="6"/>
  </r>
  <r>
    <n v="285"/>
    <x v="2"/>
    <s v="US"/>
    <s v="USD"/>
    <n v="1460608780"/>
    <n v="1455428380"/>
    <b v="0"/>
    <n v="4"/>
    <b v="0"/>
    <s v="theater/plays"/>
    <n v="14.25"/>
    <n v="71.25"/>
    <s v="theater"/>
    <x v="6"/>
  </r>
  <r>
    <n v="45"/>
    <x v="2"/>
    <s v="US"/>
    <s v="USD"/>
    <n v="1406170740"/>
    <n v="1402506278"/>
    <b v="0"/>
    <n v="2"/>
    <b v="0"/>
    <s v="theater/plays"/>
    <n v="0.6"/>
    <n v="22.5"/>
    <s v="theater"/>
    <x v="6"/>
  </r>
  <r>
    <n v="410"/>
    <x v="2"/>
    <s v="US"/>
    <s v="USD"/>
    <n v="1488783507"/>
    <n v="1486191507"/>
    <b v="0"/>
    <n v="10"/>
    <b v="0"/>
    <s v="theater/plays"/>
    <n v="24.117647058823529"/>
    <n v="41"/>
    <s v="theater"/>
    <x v="6"/>
  </r>
  <r>
    <n v="527"/>
    <x v="2"/>
    <s v="US"/>
    <s v="USD"/>
    <n v="1463945673"/>
    <n v="1458761673"/>
    <b v="0"/>
    <n v="11"/>
    <b v="0"/>
    <s v="theater/plays"/>
    <n v="10.54"/>
    <n v="47.909090909090907"/>
    <s v="theater"/>
    <x v="6"/>
  </r>
  <r>
    <n v="211"/>
    <x v="2"/>
    <s v="US"/>
    <s v="USD"/>
    <n v="1472442900"/>
    <n v="1471638646"/>
    <b v="0"/>
    <n v="6"/>
    <b v="0"/>
    <s v="theater/plays"/>
    <n v="7.4690265486725664"/>
    <n v="35.166666666666664"/>
    <s v="theater"/>
    <x v="6"/>
  </r>
  <r>
    <n v="11"/>
    <x v="2"/>
    <s v="US"/>
    <s v="USD"/>
    <n v="1460925811"/>
    <n v="1458333811"/>
    <b v="0"/>
    <n v="2"/>
    <b v="0"/>
    <s v="theater/plays"/>
    <n v="7.3333333333333334E-2"/>
    <n v="5.5"/>
    <s v="theater"/>
    <x v="6"/>
  </r>
  <r>
    <n v="136"/>
    <x v="2"/>
    <s v="US"/>
    <s v="USD"/>
    <n v="1405947126"/>
    <n v="1403355126"/>
    <b v="0"/>
    <n v="6"/>
    <b v="0"/>
    <s v="theater/plays"/>
    <n v="0.97142857142857142"/>
    <n v="22.666666666666668"/>
    <s v="theater"/>
    <x v="6"/>
  </r>
  <r>
    <n v="211"/>
    <x v="2"/>
    <s v="US"/>
    <s v="USD"/>
    <n v="1423186634"/>
    <n v="1418002634"/>
    <b v="0"/>
    <n v="8"/>
    <b v="0"/>
    <s v="theater/plays"/>
    <n v="21.1"/>
    <n v="26.375"/>
    <s v="theater"/>
    <x v="6"/>
  </r>
  <r>
    <n v="3905"/>
    <x v="2"/>
    <s v="US"/>
    <s v="USD"/>
    <n v="1462766400"/>
    <n v="1460219110"/>
    <b v="0"/>
    <n v="37"/>
    <b v="0"/>
    <s v="theater/plays"/>
    <n v="78.099999999999994"/>
    <n v="105.54054054054055"/>
    <s v="theater"/>
    <x v="6"/>
  </r>
  <r>
    <n v="320"/>
    <x v="2"/>
    <s v="GB"/>
    <s v="GBP"/>
    <n v="1464872848"/>
    <n v="1462280848"/>
    <b v="0"/>
    <n v="11"/>
    <b v="0"/>
    <s v="theater/plays"/>
    <n v="32"/>
    <n v="29.09090909090909"/>
    <s v="theater"/>
    <x v="6"/>
  </r>
  <r>
    <n v="0"/>
    <x v="2"/>
    <s v="US"/>
    <s v="USD"/>
    <n v="1468442898"/>
    <n v="1465850898"/>
    <b v="0"/>
    <n v="0"/>
    <b v="0"/>
    <s v="theater/plays"/>
    <n v="0"/>
    <s v="No Backers"/>
    <s v="theater"/>
    <x v="6"/>
  </r>
  <r>
    <n v="620"/>
    <x v="2"/>
    <s v="US"/>
    <s v="USD"/>
    <n v="1406876400"/>
    <n v="1405024561"/>
    <b v="0"/>
    <n v="10"/>
    <b v="0"/>
    <s v="theater/plays"/>
    <n v="47.692307692307693"/>
    <n v="62"/>
    <s v="theater"/>
    <x v="6"/>
  </r>
  <r>
    <n v="1305"/>
    <x v="2"/>
    <s v="US"/>
    <s v="USD"/>
    <n v="1469213732"/>
    <n v="1466621732"/>
    <b v="0"/>
    <n v="6"/>
    <b v="0"/>
    <s v="theater/plays"/>
    <n v="1.45"/>
    <n v="217.5"/>
    <s v="theater"/>
    <x v="6"/>
  </r>
  <r>
    <n v="214"/>
    <x v="2"/>
    <s v="US"/>
    <s v="USD"/>
    <n v="1422717953"/>
    <n v="1417533953"/>
    <b v="0"/>
    <n v="8"/>
    <b v="0"/>
    <s v="theater/plays"/>
    <n v="10.7"/>
    <n v="26.75"/>
    <s v="theater"/>
    <x v="6"/>
  </r>
  <r>
    <n v="110"/>
    <x v="2"/>
    <s v="GB"/>
    <s v="GBP"/>
    <n v="1427659200"/>
    <n v="1425678057"/>
    <b v="0"/>
    <n v="6"/>
    <b v="0"/>
    <s v="theater/plays"/>
    <n v="1.8333333333333333"/>
    <n v="18.333333333333332"/>
    <s v="theater"/>
    <x v="6"/>
  </r>
  <r>
    <n v="450"/>
    <x v="2"/>
    <s v="US"/>
    <s v="USD"/>
    <n v="1404570147"/>
    <n v="1401978147"/>
    <b v="0"/>
    <n v="7"/>
    <b v="0"/>
    <s v="theater/plays"/>
    <n v="18"/>
    <n v="64.285714285714292"/>
    <s v="theater"/>
    <x v="6"/>
  </r>
  <r>
    <n v="1225"/>
    <x v="2"/>
    <s v="US"/>
    <s v="USD"/>
    <n v="1468729149"/>
    <n v="1463545149"/>
    <b v="0"/>
    <n v="7"/>
    <b v="0"/>
    <s v="theater/plays"/>
    <n v="4.083333333333333"/>
    <n v="175"/>
    <s v="theater"/>
    <x v="6"/>
  </r>
  <r>
    <n v="170"/>
    <x v="2"/>
    <s v="GB"/>
    <s v="GBP"/>
    <n v="1436297180"/>
    <n v="1431113180"/>
    <b v="0"/>
    <n v="5"/>
    <b v="0"/>
    <s v="theater/plays"/>
    <n v="20"/>
    <n v="34"/>
    <s v="theater"/>
    <x v="6"/>
  </r>
  <r>
    <n v="3877"/>
    <x v="2"/>
    <s v="US"/>
    <s v="USD"/>
    <n v="1400569140"/>
    <n v="1397854356"/>
    <b v="0"/>
    <n v="46"/>
    <b v="0"/>
    <s v="theater/plays"/>
    <n v="34.802513464991023"/>
    <n v="84.282608695652172"/>
    <s v="theater"/>
    <x v="6"/>
  </r>
  <r>
    <n v="95"/>
    <x v="2"/>
    <s v="GB"/>
    <s v="GBP"/>
    <n v="1415404800"/>
    <n v="1412809644"/>
    <b v="0"/>
    <n v="10"/>
    <b v="0"/>
    <s v="theater/plays"/>
    <n v="6.333333333333333"/>
    <n v="9.5"/>
    <s v="theater"/>
    <x v="6"/>
  </r>
  <r>
    <n v="641"/>
    <x v="2"/>
    <s v="US"/>
    <s v="USD"/>
    <n v="1456002300"/>
    <n v="1454173120"/>
    <b v="0"/>
    <n v="19"/>
    <b v="0"/>
    <s v="theater/plays"/>
    <n v="32.049999999999997"/>
    <n v="33.736842105263158"/>
    <s v="theater"/>
    <x v="6"/>
  </r>
  <r>
    <n v="488"/>
    <x v="2"/>
    <s v="GB"/>
    <s v="GBP"/>
    <n v="1462539840"/>
    <n v="1460034594"/>
    <b v="0"/>
    <n v="13"/>
    <b v="0"/>
    <s v="theater/plays"/>
    <n v="9.76"/>
    <n v="37.53846153846154"/>
    <s v="theater"/>
    <x v="6"/>
  </r>
  <r>
    <n v="151"/>
    <x v="2"/>
    <s v="GB"/>
    <s v="GBP"/>
    <n v="1400278290"/>
    <n v="1399414290"/>
    <b v="0"/>
    <n v="13"/>
    <b v="0"/>
    <s v="theater/plays"/>
    <n v="37.75"/>
    <n v="11.615384615384615"/>
    <s v="theater"/>
    <x v="6"/>
  </r>
  <r>
    <n v="32"/>
    <x v="2"/>
    <s v="US"/>
    <s v="USD"/>
    <n v="1440813413"/>
    <n v="1439517413"/>
    <b v="0"/>
    <n v="4"/>
    <b v="0"/>
    <s v="theater/plays"/>
    <n v="2.1333333333333333"/>
    <n v="8"/>
    <s v="theater"/>
    <x v="6"/>
  </r>
  <r>
    <n v="0"/>
    <x v="2"/>
    <s v="US"/>
    <s v="USD"/>
    <n v="1447009181"/>
    <n v="1444413581"/>
    <b v="0"/>
    <n v="0"/>
    <b v="0"/>
    <s v="theater/plays"/>
    <n v="0"/>
    <s v="No Backers"/>
    <s v="theater"/>
    <x v="6"/>
  </r>
  <r>
    <n v="69"/>
    <x v="2"/>
    <s v="GB"/>
    <s v="GBP"/>
    <n v="1456934893"/>
    <n v="1454342893"/>
    <b v="0"/>
    <n v="3"/>
    <b v="0"/>
    <s v="theater/plays"/>
    <n v="4.1818181818181817"/>
    <n v="23"/>
    <s v="theater"/>
    <x v="6"/>
  </r>
  <r>
    <n v="100"/>
    <x v="2"/>
    <s v="US"/>
    <s v="USD"/>
    <n v="1433086082"/>
    <n v="1430494082"/>
    <b v="0"/>
    <n v="1"/>
    <b v="0"/>
    <s v="theater/plays"/>
    <n v="20"/>
    <n v="100"/>
    <s v="theater"/>
    <x v="6"/>
  </r>
  <r>
    <n v="541"/>
    <x v="2"/>
    <s v="US"/>
    <s v="USD"/>
    <n v="1449876859"/>
    <n v="1444689259"/>
    <b v="0"/>
    <n v="9"/>
    <b v="0"/>
    <s v="theater/plays"/>
    <n v="5.41"/>
    <n v="60.111111111111114"/>
    <s v="theater"/>
    <x v="6"/>
  </r>
  <r>
    <n v="3"/>
    <x v="2"/>
    <s v="US"/>
    <s v="USD"/>
    <n v="1431549912"/>
    <n v="1428957912"/>
    <b v="0"/>
    <n v="1"/>
    <b v="0"/>
    <s v="theater/plays"/>
    <n v="6.0000000000000001E-3"/>
    <n v="3"/>
    <s v="theater"/>
    <x v="6"/>
  </r>
  <r>
    <n v="5"/>
    <x v="2"/>
    <s v="US"/>
    <s v="USD"/>
    <n v="1405761690"/>
    <n v="1403169690"/>
    <b v="0"/>
    <n v="1"/>
    <b v="0"/>
    <s v="theater/plays"/>
    <n v="0.25"/>
    <n v="5"/>
    <s v="theater"/>
    <x v="6"/>
  </r>
  <r>
    <n v="70"/>
    <x v="2"/>
    <s v="GB"/>
    <s v="GBP"/>
    <n v="1423913220"/>
    <n v="1421339077"/>
    <b v="0"/>
    <n v="4"/>
    <b v="0"/>
    <s v="theater/plays"/>
    <n v="35"/>
    <n v="17.5"/>
    <s v="theater"/>
    <x v="6"/>
  </r>
  <r>
    <n v="497"/>
    <x v="2"/>
    <s v="US"/>
    <s v="USD"/>
    <n v="1416499440"/>
    <n v="1415341464"/>
    <b v="0"/>
    <n v="17"/>
    <b v="0"/>
    <s v="theater/plays"/>
    <n v="16.566666666666666"/>
    <n v="29.235294117647058"/>
    <s v="theater"/>
    <x v="6"/>
  </r>
  <r>
    <n v="0"/>
    <x v="2"/>
    <s v="GB"/>
    <s v="GBP"/>
    <n v="1428222221"/>
    <n v="1425633821"/>
    <b v="0"/>
    <n v="0"/>
    <b v="0"/>
    <s v="theater/plays"/>
    <n v="0"/>
    <s v="No Backers"/>
    <s v="theater"/>
    <x v="6"/>
  </r>
  <r>
    <n v="715"/>
    <x v="2"/>
    <s v="US"/>
    <s v="USD"/>
    <n v="1427580426"/>
    <n v="1424992026"/>
    <b v="0"/>
    <n v="12"/>
    <b v="0"/>
    <s v="theater/plays"/>
    <n v="57.2"/>
    <n v="59.583333333333336"/>
    <s v="theater"/>
    <x v="6"/>
  </r>
  <r>
    <n v="1156"/>
    <x v="2"/>
    <s v="US"/>
    <s v="USD"/>
    <n v="1409514709"/>
    <n v="1406058798"/>
    <b v="0"/>
    <n v="14"/>
    <b v="0"/>
    <s v="theater/plays"/>
    <n v="16.514285714285716"/>
    <n v="82.571428571428569"/>
    <s v="theater"/>
    <x v="6"/>
  </r>
  <r>
    <n v="10"/>
    <x v="2"/>
    <s v="US"/>
    <s v="USD"/>
    <n v="1462631358"/>
    <n v="1457450958"/>
    <b v="0"/>
    <n v="1"/>
    <b v="0"/>
    <s v="theater/plays"/>
    <n v="0.125"/>
    <n v="10"/>
    <s v="theater"/>
    <x v="6"/>
  </r>
  <r>
    <n v="453"/>
    <x v="2"/>
    <s v="GB"/>
    <s v="GBP"/>
    <n v="1488394800"/>
    <n v="1486681708"/>
    <b v="0"/>
    <n v="14"/>
    <b v="0"/>
    <s v="theater/plays"/>
    <n v="37.75"/>
    <n v="32.357142857142854"/>
    <s v="theater"/>
    <x v="6"/>
  </r>
  <r>
    <n v="23"/>
    <x v="2"/>
    <s v="US"/>
    <s v="USD"/>
    <n v="1411779761"/>
    <n v="1409187761"/>
    <b v="0"/>
    <n v="4"/>
    <b v="0"/>
    <s v="theater/plays"/>
    <n v="1.84"/>
    <n v="5.75"/>
    <s v="theater"/>
    <x v="6"/>
  </r>
  <r>
    <n v="201"/>
    <x v="2"/>
    <s v="US"/>
    <s v="USD"/>
    <n v="1424009147"/>
    <n v="1421417147"/>
    <b v="0"/>
    <n v="2"/>
    <b v="0"/>
    <s v="theater/plays"/>
    <n v="10.050000000000001"/>
    <n v="100.5"/>
    <s v="theater"/>
    <x v="6"/>
  </r>
  <r>
    <n v="1"/>
    <x v="2"/>
    <s v="US"/>
    <s v="USD"/>
    <n v="1412740457"/>
    <n v="1410148457"/>
    <b v="0"/>
    <n v="1"/>
    <b v="0"/>
    <s v="theater/plays"/>
    <n v="0.2"/>
    <n v="1"/>
    <s v="theater"/>
    <x v="6"/>
  </r>
  <r>
    <n v="40"/>
    <x v="2"/>
    <s v="US"/>
    <s v="USD"/>
    <n v="1413832985"/>
    <n v="1408648985"/>
    <b v="0"/>
    <n v="2"/>
    <b v="0"/>
    <s v="theater/plays"/>
    <n v="1.3333333333333333"/>
    <n v="20"/>
    <s v="theater"/>
    <x v="6"/>
  </r>
  <r>
    <n v="2"/>
    <x v="2"/>
    <s v="US"/>
    <s v="USD"/>
    <n v="1455647587"/>
    <n v="1453487587"/>
    <b v="0"/>
    <n v="1"/>
    <b v="0"/>
    <s v="theater/plays"/>
    <n v="6.6666666666666671E-3"/>
    <n v="2"/>
    <s v="theater"/>
    <x v="6"/>
  </r>
  <r>
    <n v="5"/>
    <x v="2"/>
    <s v="US"/>
    <s v="USD"/>
    <n v="1409070480"/>
    <n v="1406572381"/>
    <b v="0"/>
    <n v="1"/>
    <b v="0"/>
    <s v="theater/plays"/>
    <n v="0.25"/>
    <n v="5"/>
    <s v="theater"/>
    <x v="6"/>
  </r>
  <r>
    <n v="60"/>
    <x v="2"/>
    <s v="GB"/>
    <s v="GBP"/>
    <n v="1437606507"/>
    <n v="1435014507"/>
    <b v="0"/>
    <n v="4"/>
    <b v="0"/>
    <s v="theater/plays"/>
    <n v="6"/>
    <n v="15"/>
    <s v="theater"/>
    <x v="6"/>
  </r>
  <r>
    <n v="75"/>
    <x v="2"/>
    <s v="GB"/>
    <s v="GBP"/>
    <n v="1410281360"/>
    <n v="1406825360"/>
    <b v="0"/>
    <n v="3"/>
    <b v="0"/>
    <s v="theater/plays"/>
    <n v="3.8860103626943006"/>
    <n v="25"/>
    <s v="theater"/>
    <x v="6"/>
  </r>
  <r>
    <n v="1742"/>
    <x v="2"/>
    <s v="US"/>
    <s v="USD"/>
    <n v="1414348166"/>
    <n v="1412879366"/>
    <b v="0"/>
    <n v="38"/>
    <b v="0"/>
    <s v="theater/plays"/>
    <n v="24.194444444444443"/>
    <n v="45.842105263157897"/>
    <s v="theater"/>
    <x v="6"/>
  </r>
  <r>
    <n v="19"/>
    <x v="2"/>
    <s v="GB"/>
    <s v="GBP"/>
    <n v="1422450278"/>
    <n v="1419858278"/>
    <b v="0"/>
    <n v="4"/>
    <b v="0"/>
    <s v="theater/plays"/>
    <n v="7.6"/>
    <n v="4.75"/>
    <s v="theater"/>
    <x v="6"/>
  </r>
  <r>
    <n v="0"/>
    <x v="2"/>
    <s v="GB"/>
    <s v="GBP"/>
    <n v="1430571849"/>
    <n v="1427979849"/>
    <b v="0"/>
    <n v="0"/>
    <b v="0"/>
    <s v="theater/plays"/>
    <n v="0"/>
    <s v="No Backers"/>
    <s v="theater"/>
    <x v="6"/>
  </r>
  <r>
    <n v="26"/>
    <x v="2"/>
    <s v="US"/>
    <s v="USD"/>
    <n v="1424070823"/>
    <n v="1421478823"/>
    <b v="0"/>
    <n v="2"/>
    <b v="0"/>
    <s v="theater/plays"/>
    <n v="1.3"/>
    <n v="13"/>
    <s v="theater"/>
    <x v="6"/>
  </r>
  <r>
    <n v="0"/>
    <x v="2"/>
    <s v="US"/>
    <s v="USD"/>
    <n v="1457157269"/>
    <n v="1455861269"/>
    <b v="0"/>
    <n v="0"/>
    <b v="0"/>
    <s v="theater/plays"/>
    <n v="0"/>
    <s v="No Backers"/>
    <s v="theater"/>
    <x v="6"/>
  </r>
  <r>
    <n v="1"/>
    <x v="2"/>
    <s v="US"/>
    <s v="USD"/>
    <n v="1437331463"/>
    <n v="1434739463"/>
    <b v="0"/>
    <n v="1"/>
    <b v="0"/>
    <s v="theater/plays"/>
    <n v="1.4285714285714285E-2"/>
    <n v="1"/>
    <s v="theater"/>
    <x v="6"/>
  </r>
  <r>
    <n v="70"/>
    <x v="2"/>
    <s v="GB"/>
    <s v="GBP"/>
    <n v="1410987400"/>
    <n v="1408395400"/>
    <b v="0"/>
    <n v="7"/>
    <b v="0"/>
    <s v="theater/plays"/>
    <n v="14"/>
    <n v="10"/>
    <s v="theater"/>
    <x v="6"/>
  </r>
  <r>
    <n v="105"/>
    <x v="2"/>
    <s v="US"/>
    <s v="USD"/>
    <n v="1409846874"/>
    <n v="1407254874"/>
    <b v="0"/>
    <n v="2"/>
    <b v="0"/>
    <s v="theater/plays"/>
    <n v="1.05"/>
    <n v="52.5"/>
    <s v="theater"/>
    <x v="6"/>
  </r>
  <r>
    <n v="130"/>
    <x v="2"/>
    <s v="GB"/>
    <s v="GBP"/>
    <n v="1475877108"/>
    <n v="1473285108"/>
    <b v="0"/>
    <n v="4"/>
    <b v="0"/>
    <s v="theater/plays"/>
    <n v="8.6666666666666661"/>
    <n v="32.5"/>
    <s v="theater"/>
    <x v="6"/>
  </r>
  <r>
    <n v="29"/>
    <x v="2"/>
    <s v="US"/>
    <s v="USD"/>
    <n v="1460737680"/>
    <n v="1455725596"/>
    <b v="0"/>
    <n v="4"/>
    <b v="0"/>
    <s v="theater/plays"/>
    <n v="0.82857142857142863"/>
    <n v="7.25"/>
    <s v="theater"/>
    <x v="6"/>
  </r>
  <r>
    <n v="100"/>
    <x v="2"/>
    <s v="US"/>
    <s v="USD"/>
    <n v="1427168099"/>
    <n v="1424579699"/>
    <b v="0"/>
    <n v="3"/>
    <b v="0"/>
    <s v="theater/plays"/>
    <n v="16.666666666666668"/>
    <n v="33.333333333333336"/>
    <s v="theater"/>
    <x v="6"/>
  </r>
  <r>
    <n v="125"/>
    <x v="2"/>
    <s v="US"/>
    <s v="USD"/>
    <n v="1414360358"/>
    <n v="1409176358"/>
    <b v="0"/>
    <n v="2"/>
    <b v="0"/>
    <s v="theater/plays"/>
    <n v="0.83333333333333337"/>
    <n v="62.5"/>
    <s v="theater"/>
    <x v="6"/>
  </r>
  <r>
    <n v="12521"/>
    <x v="2"/>
    <s v="US"/>
    <s v="USD"/>
    <n v="1422759240"/>
    <n v="1418824867"/>
    <b v="0"/>
    <n v="197"/>
    <b v="0"/>
    <s v="theater/plays"/>
    <n v="69.561111111111117"/>
    <n v="63.558375634517766"/>
    <s v="theater"/>
    <x v="6"/>
  </r>
  <r>
    <n v="0"/>
    <x v="2"/>
    <s v="US"/>
    <s v="USD"/>
    <n v="1458860363"/>
    <n v="1454975963"/>
    <b v="0"/>
    <n v="0"/>
    <b v="0"/>
    <s v="theater/plays"/>
    <n v="0"/>
    <s v="No Backers"/>
    <s v="theater"/>
    <x v="6"/>
  </r>
  <r>
    <n v="10"/>
    <x v="2"/>
    <s v="US"/>
    <s v="USD"/>
    <n v="1441037097"/>
    <n v="1438445097"/>
    <b v="0"/>
    <n v="1"/>
    <b v="0"/>
    <s v="theater/plays"/>
    <n v="1.25"/>
    <n v="10"/>
    <s v="theater"/>
    <x v="6"/>
  </r>
  <r>
    <n v="250"/>
    <x v="2"/>
    <s v="FR"/>
    <s v="EUR"/>
    <n v="1437889336"/>
    <n v="1432705336"/>
    <b v="0"/>
    <n v="4"/>
    <b v="0"/>
    <s v="theater/plays"/>
    <n v="5"/>
    <n v="62.5"/>
    <s v="theater"/>
    <x v="6"/>
  </r>
  <r>
    <n v="0"/>
    <x v="2"/>
    <s v="US"/>
    <s v="USD"/>
    <n v="1449247439"/>
    <n v="1444059839"/>
    <b v="0"/>
    <n v="0"/>
    <b v="0"/>
    <s v="theater/plays"/>
    <n v="0"/>
    <s v="No Backers"/>
    <s v="theater"/>
    <x v="6"/>
  </r>
  <r>
    <n v="215"/>
    <x v="2"/>
    <s v="US"/>
    <s v="USD"/>
    <n v="1487811600"/>
    <n v="1486077481"/>
    <b v="0"/>
    <n v="7"/>
    <b v="0"/>
    <s v="theater/plays"/>
    <n v="7.166666666666667"/>
    <n v="30.714285714285715"/>
    <s v="theater"/>
    <x v="6"/>
  </r>
  <r>
    <n v="561"/>
    <x v="2"/>
    <s v="US"/>
    <s v="USD"/>
    <n v="1402007500"/>
    <n v="1399415500"/>
    <b v="0"/>
    <n v="11"/>
    <b v="0"/>
    <s v="theater/plays"/>
    <n v="28.05"/>
    <n v="51"/>
    <s v="theater"/>
    <x v="6"/>
  </r>
  <r>
    <n v="0"/>
    <x v="2"/>
    <s v="US"/>
    <s v="USD"/>
    <n v="1450053370"/>
    <n v="1447461370"/>
    <b v="0"/>
    <n v="0"/>
    <b v="0"/>
    <s v="theater/plays"/>
    <n v="0"/>
    <s v="No Backers"/>
    <s v="theater"/>
    <x v="6"/>
  </r>
  <r>
    <n v="400"/>
    <x v="2"/>
    <s v="US"/>
    <s v="USD"/>
    <n v="1454525340"/>
    <n v="1452008599"/>
    <b v="0"/>
    <n v="6"/>
    <b v="0"/>
    <s v="theater/plays"/>
    <n v="16"/>
    <n v="66.666666666666671"/>
    <s v="theater"/>
    <x v="6"/>
  </r>
  <r>
    <n v="0"/>
    <x v="2"/>
    <s v="US"/>
    <s v="USD"/>
    <n v="1418914964"/>
    <n v="1414591364"/>
    <b v="0"/>
    <n v="0"/>
    <b v="0"/>
    <s v="theater/plays"/>
    <n v="0"/>
    <s v="No Backers"/>
    <s v="theater"/>
    <x v="6"/>
  </r>
  <r>
    <n v="413"/>
    <x v="2"/>
    <s v="US"/>
    <s v="USD"/>
    <n v="1450211116"/>
    <n v="1445023516"/>
    <b v="0"/>
    <n v="7"/>
    <b v="0"/>
    <s v="theater/plays"/>
    <n v="6.8287037037037033"/>
    <n v="59"/>
    <s v="theater"/>
    <x v="6"/>
  </r>
  <r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x v="6"/>
  </r>
  <r>
    <n v="200"/>
    <x v="2"/>
    <s v="US"/>
    <s v="USD"/>
    <n v="1428097450"/>
    <n v="1425509050"/>
    <b v="0"/>
    <n v="2"/>
    <b v="0"/>
    <s v="theater/plays"/>
    <n v="1.4814814814814814"/>
    <n v="100"/>
    <s v="theater"/>
    <x v="6"/>
  </r>
  <r>
    <n v="3685"/>
    <x v="2"/>
    <s v="US"/>
    <s v="USD"/>
    <n v="1413925887"/>
    <n v="1411333887"/>
    <b v="0"/>
    <n v="25"/>
    <b v="0"/>
    <s v="theater/plays"/>
    <n v="36.85"/>
    <n v="147.4"/>
    <s v="theater"/>
    <x v="6"/>
  </r>
  <r>
    <n v="2823"/>
    <x v="2"/>
    <s v="US"/>
    <s v="USD"/>
    <n v="1404253800"/>
    <n v="1402784964"/>
    <b v="0"/>
    <n v="17"/>
    <b v="0"/>
    <s v="theater/plays"/>
    <n v="47.05"/>
    <n v="166.05882352941177"/>
    <s v="theater"/>
    <x v="6"/>
  </r>
  <r>
    <n v="80"/>
    <x v="2"/>
    <s v="US"/>
    <s v="USD"/>
    <n v="1464099900"/>
    <n v="1462585315"/>
    <b v="0"/>
    <n v="2"/>
    <b v="0"/>
    <s v="theater/plays"/>
    <n v="11.428571428571429"/>
    <n v="40"/>
    <s v="theater"/>
    <x v="6"/>
  </r>
  <r>
    <n v="301"/>
    <x v="2"/>
    <s v="US"/>
    <s v="USD"/>
    <n v="1413573010"/>
    <n v="1408389010"/>
    <b v="0"/>
    <n v="4"/>
    <b v="0"/>
    <s v="theater/plays"/>
    <n v="12.04"/>
    <n v="75.25"/>
    <s v="theater"/>
    <x v="6"/>
  </r>
  <r>
    <n v="300"/>
    <x v="2"/>
    <s v="US"/>
    <s v="USD"/>
    <n v="1448949540"/>
    <n v="1446048367"/>
    <b v="0"/>
    <n v="5"/>
    <b v="0"/>
    <s v="theater/plays"/>
    <n v="60"/>
    <n v="60"/>
    <s v="theater"/>
    <x v="6"/>
  </r>
  <r>
    <n v="2500"/>
    <x v="2"/>
    <s v="US"/>
    <s v="USD"/>
    <n v="1437188400"/>
    <n v="1432100004"/>
    <b v="0"/>
    <n v="2"/>
    <b v="0"/>
    <s v="theater/plays"/>
    <n v="31.25"/>
    <n v="1250"/>
    <s v="theater"/>
    <x v="6"/>
  </r>
  <r>
    <n v="21"/>
    <x v="2"/>
    <s v="GB"/>
    <s v="GBP"/>
    <n v="1473160954"/>
    <n v="1467976954"/>
    <b v="0"/>
    <n v="2"/>
    <b v="0"/>
    <s v="theater/plays"/>
    <n v="0.42"/>
    <n v="10.5"/>
    <s v="theater"/>
    <x v="6"/>
  </r>
  <r>
    <n v="21"/>
    <x v="2"/>
    <s v="US"/>
    <s v="USD"/>
    <n v="1421781360"/>
    <n v="1419213664"/>
    <b v="0"/>
    <n v="3"/>
    <b v="0"/>
    <s v="theater/plays"/>
    <n v="0.21"/>
    <n v="7"/>
    <s v="theater"/>
    <x v="6"/>
  </r>
  <r>
    <n v="0"/>
    <x v="2"/>
    <s v="CA"/>
    <s v="CAD"/>
    <n v="1416524325"/>
    <n v="1415228325"/>
    <b v="0"/>
    <n v="0"/>
    <b v="0"/>
    <s v="theater/plays"/>
    <n v="0"/>
    <s v="No Backers"/>
    <s v="theater"/>
    <x v="6"/>
  </r>
  <r>
    <n v="225"/>
    <x v="2"/>
    <s v="US"/>
    <s v="USD"/>
    <n v="1428642000"/>
    <n v="1426050982"/>
    <b v="0"/>
    <n v="4"/>
    <b v="0"/>
    <s v="theater/plays"/>
    <n v="37.5"/>
    <n v="56.25"/>
    <s v="theater"/>
    <x v="6"/>
  </r>
  <r>
    <n v="1"/>
    <x v="2"/>
    <s v="AU"/>
    <s v="AUD"/>
    <n v="1408596589"/>
    <n v="1406004589"/>
    <b v="0"/>
    <n v="1"/>
    <b v="0"/>
    <s v="theater/plays"/>
    <n v="0.02"/>
    <n v="1"/>
    <s v="theater"/>
    <x v="6"/>
  </r>
  <r>
    <n v="460"/>
    <x v="2"/>
    <s v="US"/>
    <s v="USD"/>
    <n v="1413992210"/>
    <n v="1411400210"/>
    <b v="0"/>
    <n v="12"/>
    <b v="0"/>
    <s v="theater/plays"/>
    <n v="8.2142857142857135"/>
    <n v="38.333333333333336"/>
    <s v="theater"/>
    <x v="6"/>
  </r>
  <r>
    <n v="110"/>
    <x v="2"/>
    <s v="US"/>
    <s v="USD"/>
    <n v="1420938000"/>
    <n v="1418862743"/>
    <b v="0"/>
    <n v="4"/>
    <b v="0"/>
    <s v="theater/plays"/>
    <n v="2.2000000000000002"/>
    <n v="27.5"/>
    <s v="theater"/>
    <x v="6"/>
  </r>
  <r>
    <n v="3001"/>
    <x v="2"/>
    <s v="GB"/>
    <s v="GBP"/>
    <n v="1460373187"/>
    <n v="1457352787"/>
    <b v="0"/>
    <n v="91"/>
    <b v="0"/>
    <s v="theater/plays"/>
    <n v="17.652941176470588"/>
    <n v="32.978021978021978"/>
    <s v="theater"/>
    <x v="6"/>
  </r>
  <r>
    <n v="16"/>
    <x v="2"/>
    <s v="US"/>
    <s v="USD"/>
    <n v="1436914815"/>
    <n v="1434322815"/>
    <b v="0"/>
    <n v="1"/>
    <b v="0"/>
    <s v="theater/plays"/>
    <n v="0.08"/>
    <n v="16"/>
    <s v="theater"/>
    <x v="6"/>
  </r>
  <r>
    <n v="1"/>
    <x v="2"/>
    <s v="US"/>
    <s v="USD"/>
    <n v="1414077391"/>
    <n v="1411485391"/>
    <b v="0"/>
    <n v="1"/>
    <b v="0"/>
    <s v="theater/plays"/>
    <n v="6.6666666666666666E-2"/>
    <n v="1"/>
    <s v="theater"/>
    <x v="6"/>
  </r>
  <r>
    <n v="0"/>
    <x v="2"/>
    <s v="US"/>
    <s v="USD"/>
    <n v="1399618380"/>
    <n v="1399058797"/>
    <b v="0"/>
    <n v="0"/>
    <b v="0"/>
    <s v="theater/plays"/>
    <n v="0"/>
    <s v="No Backers"/>
    <s v="theater"/>
    <x v="6"/>
  </r>
  <r>
    <n v="1126"/>
    <x v="2"/>
    <s v="US"/>
    <s v="USD"/>
    <n v="1413234316"/>
    <n v="1408050316"/>
    <b v="0"/>
    <n v="13"/>
    <b v="0"/>
    <s v="theater/plays"/>
    <n v="37.533333333333331"/>
    <n v="86.615384615384613"/>
    <s v="theater"/>
    <x v="6"/>
  </r>
  <r>
    <n v="110"/>
    <x v="2"/>
    <s v="GB"/>
    <s v="GBP"/>
    <n v="1416081600"/>
    <n v="1413477228"/>
    <b v="0"/>
    <n v="2"/>
    <b v="0"/>
    <s v="theater/plays"/>
    <n v="22"/>
    <n v="55"/>
    <s v="theater"/>
    <x v="6"/>
  </r>
  <r>
    <n v="0"/>
    <x v="2"/>
    <s v="US"/>
    <s v="USD"/>
    <n v="1475294400"/>
    <n v="1472674285"/>
    <b v="0"/>
    <n v="0"/>
    <b v="0"/>
    <s v="theater/plays"/>
    <n v="0"/>
    <s v="No Backers"/>
    <s v="theater"/>
    <x v="6"/>
  </r>
  <r>
    <n v="881"/>
    <x v="2"/>
    <s v="GB"/>
    <s v="GBP"/>
    <n v="1403192031"/>
    <n v="1400600031"/>
    <b v="0"/>
    <n v="21"/>
    <b v="0"/>
    <s v="theater/plays"/>
    <n v="17.62"/>
    <n v="41.952380952380949"/>
    <s v="theater"/>
    <x v="6"/>
  </r>
  <r>
    <n v="795"/>
    <x v="2"/>
    <s v="US"/>
    <s v="USD"/>
    <n v="1467575940"/>
    <n v="1465856639"/>
    <b v="0"/>
    <n v="9"/>
    <b v="0"/>
    <s v="theater/plays"/>
    <n v="53"/>
    <n v="88.333333333333329"/>
    <s v="theater"/>
    <x v="6"/>
  </r>
  <r>
    <n v="775"/>
    <x v="2"/>
    <s v="GB"/>
    <s v="GBP"/>
    <n v="1448492400"/>
    <n v="1446506080"/>
    <b v="0"/>
    <n v="6"/>
    <b v="0"/>
    <s v="theater/plays"/>
    <n v="22.142857142857142"/>
    <n v="129.16666666666666"/>
    <s v="theater"/>
    <x v="6"/>
  </r>
  <r>
    <n v="95"/>
    <x v="2"/>
    <s v="US"/>
    <s v="USD"/>
    <n v="1459483140"/>
    <n v="1458178044"/>
    <b v="0"/>
    <n v="4"/>
    <b v="0"/>
    <s v="theater/plays"/>
    <n v="2.5333333333333332"/>
    <n v="23.75"/>
    <s v="theater"/>
    <x v="6"/>
  </r>
  <r>
    <n v="250"/>
    <x v="2"/>
    <s v="CA"/>
    <s v="CAD"/>
    <n v="1410836400"/>
    <n v="1408116152"/>
    <b v="0"/>
    <n v="7"/>
    <b v="0"/>
    <s v="theater/plays"/>
    <n v="2.5"/>
    <n v="35.714285714285715"/>
    <s v="theater"/>
    <x v="6"/>
  </r>
  <r>
    <n v="285"/>
    <x v="2"/>
    <s v="CA"/>
    <s v="CAD"/>
    <n v="1403539200"/>
    <n v="1400604056"/>
    <b v="0"/>
    <n v="5"/>
    <b v="0"/>
    <s v="theater/plays"/>
    <n v="2.85"/>
    <n v="57"/>
    <s v="theater"/>
    <x v="6"/>
  </r>
  <r>
    <n v="0"/>
    <x v="2"/>
    <s v="US"/>
    <s v="USD"/>
    <n v="1461205423"/>
    <n v="1456025023"/>
    <b v="0"/>
    <n v="0"/>
    <b v="0"/>
    <s v="theater/plays"/>
    <n v="0"/>
    <s v="No Backers"/>
    <s v="theater"/>
    <x v="6"/>
  </r>
  <r>
    <n v="490"/>
    <x v="2"/>
    <s v="US"/>
    <s v="USD"/>
    <n v="1467481468"/>
    <n v="1464889468"/>
    <b v="0"/>
    <n v="3"/>
    <b v="0"/>
    <s v="theater/plays"/>
    <n v="2.4500000000000002"/>
    <n v="163.33333333333334"/>
    <s v="theater"/>
    <x v="6"/>
  </r>
  <r>
    <n v="135"/>
    <x v="2"/>
    <s v="GB"/>
    <s v="GBP"/>
    <n v="1403886084"/>
    <n v="1401294084"/>
    <b v="0"/>
    <n v="9"/>
    <b v="0"/>
    <s v="theater/plays"/>
    <n v="1.4210526315789473"/>
    <n v="15"/>
    <s v="theater"/>
    <x v="6"/>
  </r>
  <r>
    <n v="385"/>
    <x v="2"/>
    <s v="AU"/>
    <s v="AUD"/>
    <n v="1430316426"/>
    <n v="1427724426"/>
    <b v="0"/>
    <n v="6"/>
    <b v="0"/>
    <s v="theater/plays"/>
    <n v="19.25"/>
    <n v="64.166666666666671"/>
    <s v="theater"/>
    <x v="6"/>
  </r>
  <r>
    <n v="27"/>
    <x v="2"/>
    <s v="US"/>
    <s v="USD"/>
    <n v="1407883811"/>
    <n v="1405291811"/>
    <b v="0"/>
    <n v="4"/>
    <b v="0"/>
    <s v="theater/plays"/>
    <n v="0.67500000000000004"/>
    <n v="6.75"/>
    <s v="theater"/>
    <x v="6"/>
  </r>
  <r>
    <n v="25"/>
    <x v="2"/>
    <s v="US"/>
    <s v="USD"/>
    <n v="1463619388"/>
    <n v="1461027388"/>
    <b v="0"/>
    <n v="1"/>
    <b v="0"/>
    <s v="theater/plays"/>
    <n v="0.16666666666666666"/>
    <n v="25"/>
    <s v="theater"/>
    <x v="6"/>
  </r>
  <r>
    <n v="3045"/>
    <x v="2"/>
    <s v="US"/>
    <s v="USD"/>
    <n v="1443408550"/>
    <n v="1439952550"/>
    <b v="0"/>
    <n v="17"/>
    <b v="0"/>
    <s v="theater/plays"/>
    <n v="60.9"/>
    <n v="179.11764705882354"/>
    <s v="theater"/>
    <x v="6"/>
  </r>
  <r>
    <n v="34.950000000000003"/>
    <x v="2"/>
    <s v="US"/>
    <s v="USD"/>
    <n v="1484348700"/>
    <n v="1481756855"/>
    <b v="0"/>
    <n v="1"/>
    <b v="0"/>
    <s v="theater/plays"/>
    <n v="1.0000000000000002"/>
    <n v="34.950000000000003"/>
    <s v="theater"/>
    <x v="6"/>
  </r>
  <r>
    <n v="430"/>
    <x v="2"/>
    <s v="GB"/>
    <s v="GBP"/>
    <n v="1425124800"/>
    <n v="1421596356"/>
    <b v="0"/>
    <n v="13"/>
    <b v="0"/>
    <s v="theater/plays"/>
    <n v="34.4"/>
    <n v="33.07692307692308"/>
    <s v="theater"/>
    <x v="6"/>
  </r>
  <r>
    <n v="165"/>
    <x v="2"/>
    <s v="US"/>
    <s v="USD"/>
    <n v="1425178800"/>
    <n v="1422374420"/>
    <b v="0"/>
    <n v="6"/>
    <b v="0"/>
    <s v="theater/plays"/>
    <n v="16.5"/>
    <n v="27.5"/>
    <s v="theater"/>
    <x v="6"/>
  </r>
  <r>
    <n v="0"/>
    <x v="2"/>
    <s v="MX"/>
    <s v="MXN"/>
    <n v="1482779931"/>
    <n v="1480187931"/>
    <b v="0"/>
    <n v="0"/>
    <b v="0"/>
    <s v="theater/plays"/>
    <n v="0"/>
    <s v="No Backers"/>
    <s v="theater"/>
    <x v="6"/>
  </r>
  <r>
    <n v="4"/>
    <x v="2"/>
    <s v="GB"/>
    <s v="GBP"/>
    <n v="1408646111"/>
    <n v="1403462111"/>
    <b v="0"/>
    <n v="2"/>
    <b v="0"/>
    <s v="theater/plays"/>
    <n v="0.4"/>
    <n v="2"/>
    <s v="theater"/>
    <x v="6"/>
  </r>
  <r>
    <n v="37"/>
    <x v="2"/>
    <s v="US"/>
    <s v="USD"/>
    <n v="1431144000"/>
    <n v="1426407426"/>
    <b v="0"/>
    <n v="2"/>
    <b v="0"/>
    <s v="theater/plays"/>
    <n v="1.0571428571428572"/>
    <n v="18.5"/>
    <s v="theater"/>
    <x v="6"/>
  </r>
  <r>
    <n v="735"/>
    <x v="2"/>
    <s v="GB"/>
    <s v="GBP"/>
    <n v="1446732975"/>
    <n v="1444137375"/>
    <b v="0"/>
    <n v="21"/>
    <b v="0"/>
    <s v="theater/plays"/>
    <n v="26.727272727272727"/>
    <n v="35"/>
    <s v="theater"/>
    <x v="6"/>
  </r>
  <r>
    <n v="576"/>
    <x v="2"/>
    <s v="GB"/>
    <s v="GBP"/>
    <n v="1404149280"/>
    <n v="1400547969"/>
    <b v="0"/>
    <n v="13"/>
    <b v="0"/>
    <s v="theater/plays"/>
    <n v="28.8"/>
    <n v="44.307692307692307"/>
    <s v="theater"/>
    <x v="6"/>
  </r>
  <r>
    <n v="0"/>
    <x v="2"/>
    <s v="US"/>
    <s v="USD"/>
    <n v="1413921060"/>
    <n v="1411499149"/>
    <b v="0"/>
    <n v="0"/>
    <b v="0"/>
    <s v="theater/plays"/>
    <n v="0"/>
    <s v="No Backers"/>
    <s v="theater"/>
    <x v="6"/>
  </r>
  <r>
    <n v="1335"/>
    <x v="2"/>
    <s v="US"/>
    <s v="USD"/>
    <n v="1482339794"/>
    <n v="1479747794"/>
    <b v="0"/>
    <n v="6"/>
    <b v="0"/>
    <s v="theater/plays"/>
    <n v="8.9"/>
    <n v="222.5"/>
    <s v="theater"/>
    <x v="6"/>
  </r>
  <r>
    <n v="0"/>
    <x v="2"/>
    <s v="GB"/>
    <s v="GBP"/>
    <n v="1485543242"/>
    <n v="1482951242"/>
    <b v="0"/>
    <n v="0"/>
    <b v="0"/>
    <s v="theater/plays"/>
    <n v="0"/>
    <s v="No Backers"/>
    <s v="theater"/>
    <x v="6"/>
  </r>
  <r>
    <n v="5"/>
    <x v="2"/>
    <s v="US"/>
    <s v="USD"/>
    <n v="1466375521"/>
    <n v="1463783521"/>
    <b v="0"/>
    <n v="1"/>
    <b v="0"/>
    <s v="theater/plays"/>
    <n v="0.16666666666666666"/>
    <n v="5"/>
    <s v="theater"/>
    <x v="6"/>
  </r>
  <r>
    <n v="0"/>
    <x v="2"/>
    <s v="US"/>
    <s v="USD"/>
    <n v="1465930440"/>
    <n v="1463849116"/>
    <b v="0"/>
    <n v="0"/>
    <b v="0"/>
    <s v="theater/plays"/>
    <n v="0"/>
    <s v="No Backers"/>
    <s v="theater"/>
    <x v="6"/>
  </r>
  <r>
    <n v="350"/>
    <x v="2"/>
    <s v="US"/>
    <s v="USD"/>
    <n v="1425819425"/>
    <n v="1423231025"/>
    <b v="0"/>
    <n v="12"/>
    <b v="0"/>
    <s v="theater/plays"/>
    <n v="15.737410071942445"/>
    <n v="29.166666666666668"/>
    <s v="theater"/>
    <x v="6"/>
  </r>
  <r>
    <n v="3"/>
    <x v="2"/>
    <s v="US"/>
    <s v="USD"/>
    <n v="1447542000"/>
    <n v="1446179553"/>
    <b v="0"/>
    <n v="2"/>
    <b v="0"/>
    <s v="theater/plays"/>
    <n v="2"/>
    <n v="1.5"/>
    <s v="theater"/>
    <x v="6"/>
  </r>
  <r>
    <n v="759"/>
    <x v="2"/>
    <s v="US"/>
    <s v="USD"/>
    <n v="1452795416"/>
    <n v="1450203416"/>
    <b v="0"/>
    <n v="6"/>
    <b v="0"/>
    <s v="theater/plays"/>
    <n v="21.685714285714287"/>
    <n v="126.5"/>
    <s v="theater"/>
    <x v="6"/>
  </r>
  <r>
    <n v="10"/>
    <x v="2"/>
    <s v="IT"/>
    <s v="EUR"/>
    <n v="1476008906"/>
    <n v="1473416906"/>
    <b v="0"/>
    <n v="1"/>
    <b v="0"/>
    <s v="theater/plays"/>
    <n v="0.33333333333333331"/>
    <n v="10"/>
    <s v="theater"/>
    <x v="6"/>
  </r>
  <r>
    <n v="10"/>
    <x v="2"/>
    <s v="US"/>
    <s v="USD"/>
    <n v="1427169540"/>
    <n v="1424701775"/>
    <b v="0"/>
    <n v="1"/>
    <b v="0"/>
    <s v="theater/plays"/>
    <n v="0.2857142857142857"/>
    <n v="10"/>
    <s v="theater"/>
    <x v="6"/>
  </r>
  <r>
    <n v="47"/>
    <x v="2"/>
    <s v="US"/>
    <s v="USD"/>
    <n v="1448078400"/>
    <n v="1445985299"/>
    <b v="0"/>
    <n v="5"/>
    <b v="0"/>
    <s v="theater/plays"/>
    <n v="4.7"/>
    <n v="9.4"/>
    <s v="theater"/>
    <x v="6"/>
  </r>
  <r>
    <n v="0"/>
    <x v="2"/>
    <s v="US"/>
    <s v="USD"/>
    <n v="1468777786"/>
    <n v="1466185786"/>
    <b v="0"/>
    <n v="0"/>
    <b v="0"/>
    <s v="theater/plays"/>
    <n v="0"/>
    <s v="No Backers"/>
    <s v="theater"/>
    <x v="6"/>
  </r>
  <r>
    <n v="216"/>
    <x v="2"/>
    <s v="GB"/>
    <s v="GBP"/>
    <n v="1421403960"/>
    <n v="1418827324"/>
    <b v="0"/>
    <n v="3"/>
    <b v="0"/>
    <s v="theater/plays"/>
    <n v="10.8"/>
    <n v="72"/>
    <s v="theater"/>
    <x v="6"/>
  </r>
  <r>
    <n v="240"/>
    <x v="2"/>
    <s v="US"/>
    <s v="USD"/>
    <n v="1433093700"/>
    <n v="1430242488"/>
    <b v="0"/>
    <n v="8"/>
    <b v="0"/>
    <s v="theater/plays"/>
    <n v="4.8"/>
    <n v="30"/>
    <s v="theater"/>
    <x v="6"/>
  </r>
  <r>
    <n v="32"/>
    <x v="2"/>
    <s v="US"/>
    <s v="USD"/>
    <n v="1438959600"/>
    <n v="1437754137"/>
    <b v="0"/>
    <n v="3"/>
    <b v="0"/>
    <s v="theater/plays"/>
    <n v="3.2"/>
    <n v="10.666666666666666"/>
    <s v="theater"/>
    <x v="6"/>
  </r>
  <r>
    <n v="204"/>
    <x v="2"/>
    <s v="US"/>
    <s v="USD"/>
    <n v="1421410151"/>
    <n v="1418818151"/>
    <b v="0"/>
    <n v="8"/>
    <b v="0"/>
    <s v="theater/plays"/>
    <n v="12.75"/>
    <n v="25.5"/>
    <s v="theater"/>
    <x v="6"/>
  </r>
  <r>
    <n v="20"/>
    <x v="2"/>
    <s v="US"/>
    <s v="USD"/>
    <n v="1428205247"/>
    <n v="1423024847"/>
    <b v="0"/>
    <n v="1"/>
    <b v="0"/>
    <s v="theater/plays"/>
    <n v="1.8181818181818181E-2"/>
    <n v="20"/>
    <s v="theater"/>
    <x v="6"/>
  </r>
  <r>
    <n v="60"/>
    <x v="2"/>
    <s v="GB"/>
    <s v="GBP"/>
    <n v="1440272093"/>
    <n v="1435088093"/>
    <b v="0"/>
    <n v="4"/>
    <b v="0"/>
    <s v="theater/plays"/>
    <n v="2.4"/>
    <n v="15"/>
    <s v="theater"/>
    <x v="6"/>
  </r>
  <r>
    <n v="730"/>
    <x v="2"/>
    <s v="US"/>
    <s v="USD"/>
    <n v="1413953940"/>
    <n v="1410141900"/>
    <b v="0"/>
    <n v="8"/>
    <b v="0"/>
    <s v="theater/plays"/>
    <n v="36.5"/>
    <n v="91.25"/>
    <s v="theater"/>
    <x v="6"/>
  </r>
  <r>
    <n v="800"/>
    <x v="2"/>
    <s v="MX"/>
    <s v="MXN"/>
    <n v="1482108350"/>
    <n v="1479516350"/>
    <b v="0"/>
    <n v="1"/>
    <b v="0"/>
    <s v="theater/plays"/>
    <n v="2.6666666666666665"/>
    <n v="800"/>
    <s v="theater"/>
    <x v="6"/>
  </r>
  <r>
    <n v="400"/>
    <x v="2"/>
    <s v="GB"/>
    <s v="GBP"/>
    <n v="1488271860"/>
    <n v="1484484219"/>
    <b v="0"/>
    <n v="5"/>
    <b v="0"/>
    <s v="theater/plays"/>
    <n v="11.428571428571429"/>
    <n v="80"/>
    <s v="theater"/>
    <x v="6"/>
  </r>
  <r>
    <n v="0"/>
    <x v="2"/>
    <s v="GB"/>
    <s v="GBP"/>
    <n v="1454284500"/>
    <n v="1449431237"/>
    <b v="0"/>
    <n v="0"/>
    <b v="0"/>
    <s v="theater/plays"/>
    <n v="0"/>
    <s v="No Backers"/>
    <s v="theater"/>
    <x v="6"/>
  </r>
  <r>
    <n v="0"/>
    <x v="2"/>
    <s v="US"/>
    <s v="USD"/>
    <n v="1465060797"/>
    <n v="1462468797"/>
    <b v="0"/>
    <n v="0"/>
    <b v="0"/>
    <s v="theater/plays"/>
    <n v="0"/>
    <s v="No Backers"/>
    <s v="theater"/>
    <x v="6"/>
  </r>
  <r>
    <n v="50"/>
    <x v="2"/>
    <s v="US"/>
    <s v="USD"/>
    <n v="1472847873"/>
    <n v="1468959873"/>
    <b v="0"/>
    <n v="1"/>
    <b v="0"/>
    <s v="theater/plays"/>
    <n v="1.1111111111111112"/>
    <n v="50"/>
    <s v="theater"/>
    <x v="6"/>
  </r>
  <r>
    <n v="0"/>
    <x v="2"/>
    <s v="US"/>
    <s v="USD"/>
    <n v="1414205990"/>
    <n v="1413341990"/>
    <b v="0"/>
    <n v="0"/>
    <b v="0"/>
    <s v="theater/plays"/>
    <n v="0"/>
    <s v="No Backers"/>
    <s v="theater"/>
    <x v="6"/>
  </r>
  <r>
    <n v="0"/>
    <x v="2"/>
    <s v="US"/>
    <s v="USD"/>
    <n v="1485380482"/>
    <n v="1482788482"/>
    <b v="0"/>
    <n v="0"/>
    <b v="0"/>
    <s v="theater/plays"/>
    <n v="0"/>
    <s v="No Backers"/>
    <s v="theater"/>
    <x v="6"/>
  </r>
  <r>
    <n v="137"/>
    <x v="2"/>
    <s v="US"/>
    <s v="USD"/>
    <n v="1463343673"/>
    <n v="1460751673"/>
    <b v="0"/>
    <n v="6"/>
    <b v="0"/>
    <s v="theater/plays"/>
    <n v="27.4"/>
    <n v="22.833333333333332"/>
    <s v="theater"/>
    <x v="6"/>
  </r>
  <r>
    <n v="100"/>
    <x v="2"/>
    <s v="US"/>
    <s v="USD"/>
    <n v="1440613920"/>
    <n v="1435953566"/>
    <b v="0"/>
    <n v="6"/>
    <b v="0"/>
    <s v="theater/plays"/>
    <n v="10"/>
    <n v="16.666666666666668"/>
    <s v="theater"/>
    <x v="6"/>
  </r>
  <r>
    <n v="641"/>
    <x v="2"/>
    <s v="AU"/>
    <s v="AUD"/>
    <n v="1477550434"/>
    <n v="1474958434"/>
    <b v="0"/>
    <n v="14"/>
    <b v="0"/>
    <s v="theater/plays"/>
    <n v="21.366666666666667"/>
    <n v="45.785714285714285"/>
    <s v="theater"/>
    <x v="6"/>
  </r>
  <r>
    <n v="2300"/>
    <x v="2"/>
    <s v="MX"/>
    <s v="MXN"/>
    <n v="1482711309"/>
    <n v="1479860109"/>
    <b v="0"/>
    <n v="6"/>
    <b v="0"/>
    <s v="theater/plays"/>
    <n v="6.9696969696969697"/>
    <n v="383.33333333333331"/>
    <s v="theater"/>
    <x v="6"/>
  </r>
  <r>
    <n v="3530"/>
    <x v="2"/>
    <s v="US"/>
    <s v="USD"/>
    <n v="1427936400"/>
    <n v="1424221866"/>
    <b v="0"/>
    <n v="33"/>
    <b v="0"/>
    <s v="theater/plays"/>
    <n v="70.599999999999994"/>
    <n v="106.96969696969697"/>
    <s v="theater"/>
    <x v="6"/>
  </r>
  <r>
    <n v="41"/>
    <x v="2"/>
    <s v="US"/>
    <s v="USD"/>
    <n v="1411596001"/>
    <n v="1409608801"/>
    <b v="0"/>
    <n v="4"/>
    <b v="0"/>
    <s v="theater/plays"/>
    <n v="2.0499999999999998"/>
    <n v="10.25"/>
    <s v="theater"/>
    <x v="6"/>
  </r>
  <r>
    <n v="59"/>
    <x v="2"/>
    <s v="US"/>
    <s v="USD"/>
    <n v="1488517200"/>
    <n v="1485909937"/>
    <b v="0"/>
    <n v="1"/>
    <b v="0"/>
    <s v="theater/plays"/>
    <n v="1.9666666666666666"/>
    <n v="59"/>
    <s v="theater"/>
    <x v="6"/>
  </r>
  <r>
    <n v="0"/>
    <x v="2"/>
    <s v="GB"/>
    <s v="GBP"/>
    <n v="1448805404"/>
    <n v="1446209804"/>
    <b v="0"/>
    <n v="0"/>
    <b v="0"/>
    <s v="theater/plays"/>
    <n v="0"/>
    <s v="No Backers"/>
    <s v="theater"/>
    <x v="6"/>
  </r>
  <r>
    <n v="86"/>
    <x v="2"/>
    <s v="GB"/>
    <s v="GBP"/>
    <n v="1469113351"/>
    <n v="1463929351"/>
    <b v="0"/>
    <n v="6"/>
    <b v="0"/>
    <s v="theater/plays"/>
    <n v="28.666666666666668"/>
    <n v="14.333333333333334"/>
    <s v="theater"/>
    <x v="6"/>
  </r>
  <r>
    <n v="94"/>
    <x v="2"/>
    <s v="US"/>
    <s v="USD"/>
    <n v="1424747740"/>
    <n v="1422155740"/>
    <b v="0"/>
    <n v="6"/>
    <b v="0"/>
    <s v="theater/plays"/>
    <n v="3.1333333333333333"/>
    <n v="15.666666666666666"/>
    <s v="theater"/>
    <x v="6"/>
  </r>
  <r>
    <n v="1"/>
    <x v="2"/>
    <s v="IE"/>
    <s v="EUR"/>
    <n v="1456617600"/>
    <n v="1454280186"/>
    <b v="0"/>
    <n v="1"/>
    <b v="0"/>
    <s v="theater/plays"/>
    <n v="0.04"/>
    <n v="1"/>
    <s v="theater"/>
    <x v="6"/>
  </r>
  <r>
    <n v="3"/>
    <x v="2"/>
    <s v="US"/>
    <s v="USD"/>
    <n v="1452234840"/>
    <n v="1450619123"/>
    <b v="0"/>
    <n v="3"/>
    <b v="0"/>
    <s v="theater/plays"/>
    <n v="0.2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d v="2015-07-23T03:00:00"/>
    <d v="2015-06-22T00:10:11"/>
    <s v="JUL"/>
    <x v="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d v="2017-01-31T14:24:43"/>
    <s v="MAR"/>
    <x v="1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d v="2016-02-05T16:51:23"/>
    <s v="FEB"/>
    <x v="2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d v="2014-08-07T12:21:47"/>
    <d v="2014-07-08T12:21:47"/>
    <s v="AGO"/>
    <x v="3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d v="2015-12-19T20:01:19"/>
    <d v="2015-11-19T20:01:19"/>
    <s v="DIC"/>
    <x v="4"/>
    <n v="201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d v="2016-07-12T22:23:27"/>
    <s v="JUL"/>
    <x v="3"/>
    <n v="20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d v="2014-06-04T01:44:10"/>
    <s v="JUN"/>
    <x v="0"/>
    <n v="201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d v="2016-07-05T01:07:47"/>
    <d v="2016-05-26T01:07:47"/>
    <s v="JUL"/>
    <x v="5"/>
    <n v="201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d v="2016-04-15T21:00:00"/>
    <d v="2016-04-08T22:40:12"/>
    <s v="ABR"/>
    <x v="6"/>
    <n v="201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d v="2016-03-18T02:29:04"/>
    <s v="ABR"/>
    <x v="7"/>
    <n v="201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d v="2014-06-25T01:37:59"/>
    <d v="2014-05-21T01:37:59"/>
    <s v="JUN"/>
    <x v="5"/>
    <n v="2014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d v="2016-07-21T18:41:02"/>
    <s v="AGO"/>
    <x v="3"/>
    <n v="2016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d v="2014-07-16T03:00:00"/>
    <d v="2014-06-01T17:07:05"/>
    <s v="JUL"/>
    <x v="0"/>
    <n v="201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d v="2016-05-18T16:15:09"/>
    <s v="JUN"/>
    <x v="5"/>
    <n v="201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d v="2014-06-18T00:38:08"/>
    <s v="JUL"/>
    <x v="0"/>
    <n v="20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d v="2015-09-27T20:14:00"/>
    <d v="2015-09-09T09:24:18"/>
    <s v="SEP"/>
    <x v="8"/>
    <n v="20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d v="2014-06-16T05:30:00"/>
    <d v="2014-05-01T19:06:51"/>
    <s v="JUN"/>
    <x v="5"/>
    <n v="201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d v="2014-11-04T18:33:42"/>
    <d v="2014-10-05T17:33:42"/>
    <s v="NOV"/>
    <x v="9"/>
    <n v="201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d v="2014-09-17T13:00:56"/>
    <d v="2014-08-18T13:00:56"/>
    <s v="SEP"/>
    <x v="10"/>
    <n v="2014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d v="2015-06-20T19:35:34"/>
    <s v="JUL"/>
    <x v="0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d v="2015-07-15T18:11:52"/>
    <s v="SEP"/>
    <x v="3"/>
    <n v="20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d v="2014-08-27T15:03:09"/>
    <s v="SEP"/>
    <x v="10"/>
    <n v="2014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d v="2015-01-01T07:59:00"/>
    <d v="2014-12-16T21:52:20"/>
    <s v="ENE"/>
    <x v="11"/>
    <n v="20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d v="2015-04-03T18:41:41"/>
    <s v="ABR"/>
    <x v="6"/>
    <n v="2015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d v="2015-09-15T19:39:00"/>
    <d v="2015-08-13T19:41:03"/>
    <s v="SEP"/>
    <x v="10"/>
    <n v="201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d v="2016-01-09T00:36:01"/>
    <d v="2015-11-10T00:36:01"/>
    <s v="ENE"/>
    <x v="4"/>
    <n v="201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d v="2014-08-17T12:22:24"/>
    <d v="2014-07-08T12:22:24"/>
    <s v="AGO"/>
    <x v="3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d v="2014-11-16T04:57:13"/>
    <d v="2014-10-17T03:57:13"/>
    <s v="NOV"/>
    <x v="9"/>
    <n v="2014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d v="2015-12-16T23:08:04"/>
    <d v="2015-11-16T23:08:04"/>
    <s v="DIC"/>
    <x v="4"/>
    <n v="2015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d v="2014-07-22T16:09:28"/>
    <d v="2014-06-22T16:09:28"/>
    <s v="JUL"/>
    <x v="0"/>
    <n v="201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d v="2014-07-22T07:01:55"/>
    <s v="AGO"/>
    <x v="3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d v="2016-01-07T19:00:34"/>
    <s v="ENE"/>
    <x v="1"/>
    <n v="20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d v="2016-04-01T15:03:37"/>
    <s v="MAY"/>
    <x v="6"/>
    <n v="201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d v="2015-10-09T15:51:41"/>
    <s v="NOV"/>
    <x v="9"/>
    <n v="201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d v="2014-07-21T07:43:21"/>
    <s v="AGO"/>
    <x v="3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d v="2015-04-04T07:00:14"/>
    <s v="ABR"/>
    <x v="6"/>
    <n v="20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d v="2015-03-05T07:22:05"/>
    <s v="ABR"/>
    <x v="7"/>
    <n v="201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d v="2015-01-28T16:37:59"/>
    <s v="FEB"/>
    <x v="1"/>
    <n v="201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d v="2013-04-11T01:22:24"/>
    <s v="MAY"/>
    <x v="6"/>
    <n v="201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d v="2014-05-25T22:59:00"/>
    <d v="2014-04-25T01:07:48"/>
    <s v="MAY"/>
    <x v="6"/>
    <n v="201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d v="2014-06-19T04:00:00"/>
    <d v="2014-05-30T05:08:08"/>
    <s v="JUN"/>
    <x v="5"/>
    <n v="201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d v="2014-09-05T13:39:14"/>
    <s v="OCT"/>
    <x v="8"/>
    <n v="20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d v="2014-11-28T15:20:26"/>
    <s v="DIC"/>
    <x v="4"/>
    <n v="20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d v="2014-07-13T00:00:00"/>
    <d v="2014-06-12T18:58:06"/>
    <s v="JUL"/>
    <x v="0"/>
    <n v="20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d v="2014-08-23T02:22:17"/>
    <s v="OCT"/>
    <x v="10"/>
    <n v="201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d v="2016-03-28T14:58:27"/>
    <s v="ABR"/>
    <x v="7"/>
    <n v="201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d v="2015-11-15T23:09:34"/>
    <s v="DIC"/>
    <x v="4"/>
    <n v="20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d v="2014-12-19T20:40:07"/>
    <d v="2014-10-20T19:40:07"/>
    <s v="DIC"/>
    <x v="9"/>
    <n v="201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d v="2015-03-01T12:00:00"/>
    <d v="2015-01-29T12:24:20"/>
    <s v="MAR"/>
    <x v="1"/>
    <n v="201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d v="2015-09-24T04:14:05"/>
    <s v="OCT"/>
    <x v="8"/>
    <n v="201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d v="2014-12-22T18:04:18"/>
    <s v="ENE"/>
    <x v="11"/>
    <n v="2015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d v="2015-08-10T22:17:17"/>
    <d v="2015-07-11T22:17:17"/>
    <s v="AGO"/>
    <x v="3"/>
    <n v="201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d v="2014-06-17T16:50:46"/>
    <s v="JUL"/>
    <x v="0"/>
    <n v="201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d v="2014-03-21T13:10:45"/>
    <s v="ABR"/>
    <x v="7"/>
    <n v="20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d v="2015-11-25T17:07:01"/>
    <s v="DIC"/>
    <x v="4"/>
    <n v="201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d v="2016-05-27T23:15:16"/>
    <d v="2016-05-06T23:15:16"/>
    <s v="MAY"/>
    <x v="5"/>
    <n v="20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d v="2015-06-08T16:00:00"/>
    <d v="2015-05-25T13:10:24"/>
    <s v="JUN"/>
    <x v="5"/>
    <n v="2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d v="2015-04-25T19:59:22"/>
    <d v="2015-03-26T19:59:22"/>
    <s v="ABR"/>
    <x v="7"/>
    <n v="201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d v="2014-10-20T17:52:52"/>
    <s v="NOV"/>
    <x v="9"/>
    <n v="2014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d v="2015-09-14T21:00:00"/>
    <d v="2015-08-14T05:39:36"/>
    <s v="SEP"/>
    <x v="10"/>
    <n v="201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d v="2014-03-23T00:00:00"/>
    <d v="2014-03-03T21:38:37"/>
    <s v="MAR"/>
    <x v="7"/>
    <n v="201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d v="2013-05-15T19:32:37"/>
    <s v="JUN"/>
    <x v="5"/>
    <n v="201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d v="2013-02-06T19:11:18"/>
    <s v="MAR"/>
    <x v="2"/>
    <n v="201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d v="2013-12-28T04:59:00"/>
    <d v="2013-12-04T21:53:33"/>
    <s v="DIC"/>
    <x v="11"/>
    <n v="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d v="2013-06-08T00:26:21"/>
    <s v="JUL"/>
    <x v="0"/>
    <n v="2013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d v="2014-08-11T05:59:00"/>
    <d v="2014-07-15T19:42:34"/>
    <s v="AGO"/>
    <x v="3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d v="2016-06-18T20:23:40"/>
    <s v="JUL"/>
    <x v="0"/>
    <n v="201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d v="2012-07-15T14:00:04"/>
    <d v="2012-06-15T14:00:04"/>
    <s v="JUL"/>
    <x v="0"/>
    <n v="201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d v="2014-01-24T13:39:51"/>
    <s v="FEB"/>
    <x v="1"/>
    <n v="201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d v="2011-08-31T04:30:25"/>
    <s v="OCT"/>
    <x v="10"/>
    <n v="20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d v="2011-07-06T21:30:45"/>
    <s v="SEP"/>
    <x v="3"/>
    <n v="201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d v="2012-05-28T06:30:57"/>
    <d v="2012-03-29T06:30:57"/>
    <s v="MAY"/>
    <x v="7"/>
    <n v="201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d v="2012-10-26T00:14:41"/>
    <s v="NOV"/>
    <x v="9"/>
    <n v="201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d v="2011-02-13T18:09:44"/>
    <s v="MAY"/>
    <x v="2"/>
    <n v="201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d v="2016-01-21T11:41:35"/>
    <d v="2015-12-22T11:41:35"/>
    <s v="ENE"/>
    <x v="11"/>
    <n v="2016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d v="2013-03-24T05:01:12"/>
    <s v="ABR"/>
    <x v="7"/>
    <n v="201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d v="2011-10-28T16:35:58"/>
    <s v="DIC"/>
    <x v="9"/>
    <n v="201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d v="2012-03-29T03:28:37"/>
    <s v="MAY"/>
    <x v="7"/>
    <n v="201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d v="2016-08-22T17:32:01"/>
    <s v="SEP"/>
    <x v="10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d v="2014-03-26T18:38:13"/>
    <s v="ABR"/>
    <x v="7"/>
    <n v="2014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d v="2013-11-05T02:00:56"/>
    <s v="DIC"/>
    <x v="4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d v="2012-07-10T03:48:47"/>
    <s v="JUL"/>
    <x v="3"/>
    <n v="2012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d v="2011-10-09T19:41:01"/>
    <d v="2011-09-09T19:41:01"/>
    <s v="OCT"/>
    <x v="8"/>
    <n v="201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d v="2015-02-22T11:30:00"/>
    <d v="2015-02-07T14:46:29"/>
    <s v="FEB"/>
    <x v="2"/>
    <n v="20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d v="2011-04-15T18:11:26"/>
    <s v="MAY"/>
    <x v="6"/>
    <n v="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d v="2011-09-23T03:00:37"/>
    <d v="2011-08-24T03:00:37"/>
    <s v="SEP"/>
    <x v="10"/>
    <n v="201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d v="2015-10-14T13:20:45"/>
    <s v="DIC"/>
    <x v="9"/>
    <n v="201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d v="2010-06-03T01:41:00"/>
    <d v="2010-05-24T12:56:43"/>
    <s v="JUN"/>
    <x v="5"/>
    <n v="20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d v="2014-06-22T15:48:51"/>
    <d v="2014-05-27T15:48:51"/>
    <s v="JUN"/>
    <x v="5"/>
    <n v="2014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d v="2013-06-02T18:03:12"/>
    <d v="2013-05-08T18:03:12"/>
    <s v="JUN"/>
    <x v="5"/>
    <n v="2013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d v="2011-06-12T07:08:19"/>
    <s v="JUL"/>
    <x v="0"/>
    <n v="201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d v="2011-03-17T09:39:24"/>
    <s v="MAY"/>
    <x v="7"/>
    <n v="201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d v="2016-12-17T04:46:23"/>
    <s v="FEB"/>
    <x v="11"/>
    <n v="20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d v="2012-07-03T21:00:00"/>
    <d v="2012-06-05T20:35:37"/>
    <s v="JUL"/>
    <x v="0"/>
    <n v="201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d v="2014-03-18T17:13:42"/>
    <s v="ABR"/>
    <x v="7"/>
    <n v="201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d v="2012-01-27T00:07:21"/>
    <s v="FEB"/>
    <x v="1"/>
    <n v="201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d v="2010-05-26T15:54:01"/>
    <s v="AGO"/>
    <x v="5"/>
    <n v="201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d v="2011-06-12T03:14:42"/>
    <s v="JUL"/>
    <x v="0"/>
    <n v="201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d v="2012-11-01T19:04:34"/>
    <s v="DIC"/>
    <x v="4"/>
    <n v="2012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d v="2013-12-23T21:39:59"/>
    <s v="ENE"/>
    <x v="11"/>
    <n v="201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d v="2012-10-15T18:04:46"/>
    <s v="NOV"/>
    <x v="9"/>
    <n v="201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d v="2012-12-31T18:38:30"/>
    <s v="ENE"/>
    <x v="11"/>
    <n v="201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d v="2010-12-23T03:08:53"/>
    <d v="2010-11-23T03:08:53"/>
    <s v="DIC"/>
    <x v="4"/>
    <n v="201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d v="2014-02-12T19:20:30"/>
    <s v="MAR"/>
    <x v="2"/>
    <n v="2014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d v="2011-03-10T16:41:06"/>
    <s v="ABR"/>
    <x v="7"/>
    <n v="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d v="2016-05-14T00:00:00"/>
    <d v="2016-04-25T17:23:40"/>
    <s v="MAY"/>
    <x v="6"/>
    <n v="201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d v="2012-04-02T18:38:21"/>
    <d v="2012-03-19T18:38:21"/>
    <s v="ABR"/>
    <x v="7"/>
    <n v="2012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d v="2011-04-02T23:34:47"/>
    <s v="ABR"/>
    <x v="6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d v="2013-05-31T14:42:50"/>
    <d v="2013-04-01T14:42:50"/>
    <s v="MAY"/>
    <x v="6"/>
    <n v="20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d v="2011-02-26T00:37:10"/>
    <d v="2011-01-27T00:37:10"/>
    <s v="FEB"/>
    <x v="1"/>
    <n v="201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d v="2013-10-10T22:47:33"/>
    <s v="NOV"/>
    <x v="9"/>
    <n v="201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d v="2015-05-01T07:59:47"/>
    <s v="MAY"/>
    <x v="5"/>
    <n v="201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d v="2014-03-20T01:01:58"/>
    <s v="ABR"/>
    <x v="7"/>
    <n v="201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d v="2011-07-29T18:12:08"/>
    <s v="AGO"/>
    <x v="3"/>
    <n v="201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d v="2012-01-13T06:34:48"/>
    <d v="2011-11-14T06:34:48"/>
    <s v="ENE"/>
    <x v="4"/>
    <n v="2012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d v="2012-02-04T17:44:04"/>
    <d v="2012-01-10T17:44:04"/>
    <s v="FEB"/>
    <x v="1"/>
    <n v="201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d v="2011-02-21T11:55:55"/>
    <s v="ABR"/>
    <x v="2"/>
    <n v="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d v="2010-06-09T19:00:00"/>
    <d v="2010-03-11T20:02:24"/>
    <s v="JUN"/>
    <x v="7"/>
    <n v="201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d v="2011-07-29T01:17:16"/>
    <d v="2011-06-29T01:17:16"/>
    <s v="JUL"/>
    <x v="0"/>
    <n v="201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d v="2011-08-13T23:00:00"/>
    <d v="2011-07-15T01:39:46"/>
    <s v="AGO"/>
    <x v="3"/>
    <n v="201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d v="2016-10-03T01:11:47"/>
    <d v="2016-09-03T01:11:47"/>
    <s v="OCT"/>
    <x v="8"/>
    <n v="2016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d v="2015-04-02T16:55:10"/>
    <s v="ABR"/>
    <x v="6"/>
    <n v="201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d v="2016-10-10T10:21:47"/>
    <d v="2016-08-11T10:21:47"/>
    <s v="OCT"/>
    <x v="10"/>
    <n v="2016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d v="2014-09-22T18:46:04"/>
    <s v="OCT"/>
    <x v="8"/>
    <n v="201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d v="2015-05-15T22:17:22"/>
    <d v="2015-04-20T22:17:22"/>
    <s v="MAY"/>
    <x v="6"/>
    <n v="201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d v="2016-12-05T23:51:20"/>
    <s v="FEB"/>
    <x v="11"/>
    <n v="201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d v="2015-05-11T14:08:57"/>
    <s v="JUN"/>
    <x v="5"/>
    <n v="201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d v="2015-03-04T14:59:01"/>
    <s v="ABR"/>
    <x v="7"/>
    <n v="201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d v="2016-09-15T05:28:13"/>
    <s v="OCT"/>
    <x v="8"/>
    <n v="201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d v="2014-10-30T22:29:43"/>
    <d v="2014-08-31T22:29:43"/>
    <s v="OCT"/>
    <x v="10"/>
    <n v="20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d v="2014-06-16T20:16:00"/>
    <d v="2014-05-19T21:58:12"/>
    <s v="JUN"/>
    <x v="5"/>
    <n v="2014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d v="2016-07-06T00:00:00"/>
    <d v="2016-06-20T20:06:01"/>
    <s v="JUL"/>
    <x v="0"/>
    <n v="20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d v="2014-09-23T19:30:07"/>
    <s v="NOV"/>
    <x v="8"/>
    <n v="2014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d v="2016-05-31T17:31:00"/>
    <d v="2016-05-01T19:23:04"/>
    <s v="MAY"/>
    <x v="5"/>
    <n v="201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d v="2015-09-04T17:00:00"/>
    <d v="2015-08-05T21:50:18"/>
    <s v="SEP"/>
    <x v="10"/>
    <n v="201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d v="2014-05-29T09:09:57"/>
    <s v="JUL"/>
    <x v="5"/>
    <n v="201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d v="2015-05-16T10:16:00"/>
    <d v="2015-04-02T09:50:34"/>
    <s v="MAY"/>
    <x v="6"/>
    <n v="201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d v="2015-10-12T13:46:33"/>
    <d v="2015-08-23T13:46:33"/>
    <s v="OCT"/>
    <x v="10"/>
    <n v="2015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d v="2015-07-01T06:10:41"/>
    <s v="AGO"/>
    <x v="3"/>
    <n v="201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d v="2015-07-02T22:06:12"/>
    <s v="JUL"/>
    <x v="3"/>
    <n v="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d v="2015-03-20T03:45:32"/>
    <d v="2015-02-18T04:45:32"/>
    <s v="MAR"/>
    <x v="2"/>
    <n v="2015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d v="2015-04-16T03:40:23"/>
    <s v="MAY"/>
    <x v="6"/>
    <n v="201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d v="2014-11-16T22:26:18"/>
    <d v="2014-10-26T21:26:18"/>
    <s v="NOV"/>
    <x v="9"/>
    <n v="2014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d v="2016-09-03T05:55:00"/>
    <d v="2016-07-08T01:32:22"/>
    <s v="SEP"/>
    <x v="3"/>
    <n v="2016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d v="2015-02-12T18:17:52"/>
    <s v="ABR"/>
    <x v="2"/>
    <n v="201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d v="2015-07-15T13:00:52"/>
    <s v="AGO"/>
    <x v="3"/>
    <n v="201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d v="2016-11-19T00:23:18"/>
    <s v="ENE"/>
    <x v="4"/>
    <n v="2017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d v="2015-01-08T18:18:00"/>
    <d v="2014-11-26T18:25:40"/>
    <s v="ENE"/>
    <x v="4"/>
    <n v="2015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d v="2016-01-28T06:45:36"/>
    <s v="FEB"/>
    <x v="1"/>
    <n v="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d v="2014-12-25T08:00:00"/>
    <d v="2014-11-25T04:07:50"/>
    <s v="DIC"/>
    <x v="4"/>
    <n v="201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d v="2015-03-27T03:53:02"/>
    <s v="MAY"/>
    <x v="7"/>
    <n v="201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d v="2015-06-18T13:13:11"/>
    <d v="2015-04-19T13:13:11"/>
    <s v="JUN"/>
    <x v="6"/>
    <n v="201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d v="2014-08-24T01:51:40"/>
    <s v="SEP"/>
    <x v="10"/>
    <n v="2014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d v="2014-10-21T14:04:04"/>
    <s v="DIC"/>
    <x v="9"/>
    <n v="201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d v="2015-06-03T13:08:15"/>
    <d v="2015-04-21T13:08:15"/>
    <s v="JUN"/>
    <x v="6"/>
    <n v="20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d v="2015-06-13T13:25:35"/>
    <s v="JUL"/>
    <x v="0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d v="2014-06-04T02:59:56"/>
    <s v="AGO"/>
    <x v="0"/>
    <n v="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d v="2016-01-27T21:52:52"/>
    <s v="FEB"/>
    <x v="1"/>
    <n v="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d v="2014-10-22T01:50:28"/>
    <d v="2014-09-22T01:50:28"/>
    <s v="OCT"/>
    <x v="8"/>
    <n v="2014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d v="2016-05-24T10:25:45"/>
    <s v="JUL"/>
    <x v="5"/>
    <n v="20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d v="2015-08-15T21:54:51"/>
    <d v="2015-06-16T21:54:51"/>
    <s v="AGO"/>
    <x v="0"/>
    <n v="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d v="2014-06-02T16:29:55"/>
    <s v="JUL"/>
    <x v="0"/>
    <n v="201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d v="2014-07-15T03:02:36"/>
    <s v="AGO"/>
    <x v="3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d v="2015-10-01T00:00:00"/>
    <d v="2015-08-27T23:04:14"/>
    <s v="OCT"/>
    <x v="10"/>
    <n v="201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d v="2014-07-21T18:18:21"/>
    <s v="SEP"/>
    <x v="3"/>
    <n v="20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d v="2016-01-12T15:48:44"/>
    <d v="2015-12-13T15:48:44"/>
    <s v="ENE"/>
    <x v="11"/>
    <n v="2016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d v="2016-12-17T01:49:22"/>
    <s v="ENE"/>
    <x v="11"/>
    <n v="2017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d v="2015-06-05T22:15:35"/>
    <s v="AGO"/>
    <x v="0"/>
    <n v="20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d v="2015-02-17T20:02:50"/>
    <s v="MAR"/>
    <x v="2"/>
    <n v="201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d v="2014-10-18T12:07:39"/>
    <d v="2014-09-18T12:07:39"/>
    <s v="OCT"/>
    <x v="8"/>
    <n v="2014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d v="2015-07-31T23:28:03"/>
    <s v="AGO"/>
    <x v="3"/>
    <n v="201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d v="2016-06-13T04:20:14"/>
    <s v="AGO"/>
    <x v="0"/>
    <n v="201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d v="2015-03-19T08:28:43"/>
    <d v="2015-02-12T09:28:43"/>
    <s v="MAR"/>
    <x v="2"/>
    <n v="201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d v="2015-02-28T13:45:08"/>
    <d v="2015-01-29T13:45:08"/>
    <s v="FEB"/>
    <x v="1"/>
    <n v="2015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d v="2015-05-08T18:12:56"/>
    <d v="2015-03-09T18:12:56"/>
    <s v="MAY"/>
    <x v="7"/>
    <n v="201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d v="2014-08-04T18:40:11"/>
    <s v="AGO"/>
    <x v="10"/>
    <n v="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d v="2015-08-05T19:46:39"/>
    <d v="2015-07-06T19:46:39"/>
    <s v="AGO"/>
    <x v="3"/>
    <n v="2015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d v="2015-03-07T01:08:46"/>
    <s v="MAR"/>
    <x v="7"/>
    <n v="201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d v="2015-11-26T23:55:45"/>
    <d v="2015-10-27T22:55:45"/>
    <s v="NOV"/>
    <x v="9"/>
    <n v="201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d v="2016-02-03T01:55:55"/>
    <s v="MAR"/>
    <x v="2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d v="2015-03-04T23:47:23"/>
    <s v="ABR"/>
    <x v="7"/>
    <n v="201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d v="2015-05-23T17:48:15"/>
    <s v="JUN"/>
    <x v="5"/>
    <n v="20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d v="2017-01-07T00:17:12"/>
    <d v="2016-12-08T00:17:12"/>
    <s v="ENE"/>
    <x v="11"/>
    <n v="2017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d v="2014-10-27T19:26:50"/>
    <s v="NOV"/>
    <x v="9"/>
    <n v="2014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d v="2014-09-01T03:59:00"/>
    <d v="2014-07-05T18:59:22"/>
    <s v="SEP"/>
    <x v="3"/>
    <n v="201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d v="2016-07-19T21:52:19"/>
    <s v="AGO"/>
    <x v="3"/>
    <n v="2016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d v="2017-03-03T20:00:00"/>
    <d v="2017-02-01T19:30:34"/>
    <s v="MAR"/>
    <x v="2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d v="2015-06-27T05:37:37"/>
    <s v="JUL"/>
    <x v="0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d v="2014-09-05T04:23:35"/>
    <d v="2014-08-06T04:23:35"/>
    <s v="SEP"/>
    <x v="10"/>
    <n v="201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d v="2016-09-03T16:34:37"/>
    <d v="2016-07-05T16:34:37"/>
    <s v="SEP"/>
    <x v="3"/>
    <n v="2016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d v="2016-06-06T15:37:26"/>
    <s v="JUN"/>
    <x v="0"/>
    <n v="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d v="2015-08-23T10:35:38"/>
    <s v="OCT"/>
    <x v="10"/>
    <n v="201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d v="2014-09-17T19:00:32"/>
    <s v="OCT"/>
    <x v="8"/>
    <n v="2014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d v="2014-11-28T23:26:06"/>
    <d v="2014-09-29T22:26:06"/>
    <s v="NOV"/>
    <x v="8"/>
    <n v="2014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d v="2016-01-06T23:55:31"/>
    <s v="MAR"/>
    <x v="1"/>
    <n v="201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d v="2015-07-10T16:05:32"/>
    <d v="2015-05-11T16:05:32"/>
    <s v="JUL"/>
    <x v="5"/>
    <n v="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d v="2015-10-10T21:00:00"/>
    <d v="2015-09-12T13:01:38"/>
    <s v="OCT"/>
    <x v="8"/>
    <n v="201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d v="2017-01-06T20:21:40"/>
    <s v="FEB"/>
    <x v="1"/>
    <n v="201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d v="2014-10-05T09:12:02"/>
    <d v="2014-09-05T09:12:02"/>
    <s v="OCT"/>
    <x v="8"/>
    <n v="201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d v="2016-09-01T02:58:22"/>
    <d v="2016-08-02T02:58:22"/>
    <s v="SEP"/>
    <x v="10"/>
    <n v="2016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d v="2014-09-15T02:00:03"/>
    <d v="2014-08-16T02:00:03"/>
    <s v="SEP"/>
    <x v="10"/>
    <n v="201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d v="2015-02-08T19:38:49"/>
    <d v="2015-01-19T19:38:49"/>
    <s v="FEB"/>
    <x v="1"/>
    <n v="201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d v="2015-10-08T20:59:00"/>
    <d v="2015-09-08T22:16:04"/>
    <s v="OCT"/>
    <x v="8"/>
    <n v="201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d v="2014-11-30T20:21:04"/>
    <s v="ENE"/>
    <x v="4"/>
    <n v="201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d v="2016-07-05T14:00:03"/>
    <s v="AGO"/>
    <x v="3"/>
    <n v="201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d v="2015-09-01T15:10:22"/>
    <s v="OCT"/>
    <x v="8"/>
    <n v="201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d v="2016-08-06T00:06:23"/>
    <d v="2016-07-16T00:06:23"/>
    <s v="AGO"/>
    <x v="3"/>
    <n v="201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d v="2014-12-05T04:43:58"/>
    <s v="ENE"/>
    <x v="11"/>
    <n v="201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d v="2014-12-16T08:52:47"/>
    <d v="2014-11-16T08:52:47"/>
    <s v="DIC"/>
    <x v="4"/>
    <n v="201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d v="2015-07-10T22:08:55"/>
    <d v="2015-06-10T22:08:55"/>
    <s v="JUL"/>
    <x v="0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d v="2015-09-02T01:33:12"/>
    <s v="OCT"/>
    <x v="8"/>
    <n v="20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d v="2015-08-20T03:50:17"/>
    <s v="SEP"/>
    <x v="10"/>
    <n v="2015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d v="2016-02-16T21:08:40"/>
    <s v="ABR"/>
    <x v="2"/>
    <n v="20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d v="2015-07-17T14:15:47"/>
    <s v="AGO"/>
    <x v="3"/>
    <n v="201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d v="2015-01-05T15:22:29"/>
    <s v="MAR"/>
    <x v="1"/>
    <n v="201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d v="2016-01-06T05:31:22"/>
    <s v="FEB"/>
    <x v="1"/>
    <n v="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d v="2015-04-22T22:00:37"/>
    <d v="2015-03-03T23:00:37"/>
    <s v="ABR"/>
    <x v="7"/>
    <n v="2015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d v="2014-11-27T15:22:29"/>
    <s v="DIC"/>
    <x v="4"/>
    <n v="201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d v="2015-03-16T15:04:49"/>
    <s v="MAY"/>
    <x v="7"/>
    <n v="2015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d v="2016-04-01T06:59:00"/>
    <d v="2016-02-29T07:50:25"/>
    <s v="ABR"/>
    <x v="2"/>
    <n v="201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d v="2015-07-10T15:27:10"/>
    <s v="AGO"/>
    <x v="3"/>
    <n v="201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d v="2015-03-28T19:06:04"/>
    <d v="2015-01-27T20:06:04"/>
    <s v="MAR"/>
    <x v="1"/>
    <n v="20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d v="2015-01-27T18:28:38"/>
    <s v="MAR"/>
    <x v="1"/>
    <n v="201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d v="2016-05-22T01:05:00"/>
    <d v="2016-04-22T01:09:10"/>
    <s v="MAY"/>
    <x v="6"/>
    <n v="201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d v="2015-07-10T05:38:46"/>
    <d v="2015-05-11T05:38:46"/>
    <s v="JUL"/>
    <x v="5"/>
    <n v="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d v="2016-04-08T22:04:14"/>
    <d v="2016-03-09T23:04:14"/>
    <s v="ABR"/>
    <x v="7"/>
    <n v="201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d v="2015-04-12T15:59:04"/>
    <s v="MAY"/>
    <x v="6"/>
    <n v="201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d v="2015-07-09T21:27:21"/>
    <d v="2015-06-09T21:27:21"/>
    <s v="JUL"/>
    <x v="0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d v="2015-06-01T16:28:25"/>
    <d v="2015-04-02T16:28:25"/>
    <s v="JUN"/>
    <x v="6"/>
    <n v="201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d v="2016-02-13T22:24:57"/>
    <d v="2016-01-14T22:24:57"/>
    <s v="FEB"/>
    <x v="1"/>
    <n v="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d v="2015-05-05T18:39:11"/>
    <s v="JUN"/>
    <x v="5"/>
    <n v="201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d v="2016-01-02T23:00:51"/>
    <d v="2015-12-03T23:00:51"/>
    <s v="ENE"/>
    <x v="11"/>
    <n v="2016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d v="2015-01-28T19:49:06"/>
    <s v="FEB"/>
    <x v="1"/>
    <n v="2015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d v="2016-09-29T21:52:52"/>
    <d v="2016-08-30T21:52:52"/>
    <s v="SEP"/>
    <x v="10"/>
    <n v="201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d v="2015-05-12T00:50:59"/>
    <s v="JUN"/>
    <x v="5"/>
    <n v="201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d v="2015-07-09T21:48:17"/>
    <d v="2015-06-09T21:48:17"/>
    <s v="JUL"/>
    <x v="0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d v="2016-01-05T00:00:00"/>
    <d v="2015-11-13T02:01:39"/>
    <s v="ENE"/>
    <x v="4"/>
    <n v="201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d v="2016-03-08T13:51:09"/>
    <d v="2016-01-08T13:51:09"/>
    <s v="MAR"/>
    <x v="1"/>
    <n v="2016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d v="2016-12-30T09:00:00"/>
    <d v="2016-12-09T23:06:00"/>
    <s v="DIC"/>
    <x v="11"/>
    <n v="2016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d v="2015-10-20T02:38:50"/>
    <s v="NOV"/>
    <x v="9"/>
    <n v="201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d v="2013-03-21T17:00:11"/>
    <s v="MAY"/>
    <x v="7"/>
    <n v="201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d v="2014-11-06T16:45:04"/>
    <s v="DIC"/>
    <x v="4"/>
    <n v="201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d v="2011-12-20T11:49:50"/>
    <d v="2011-11-15T11:49:50"/>
    <s v="DIC"/>
    <x v="4"/>
    <n v="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d v="2014-01-23T01:08:24"/>
    <s v="FEB"/>
    <x v="1"/>
    <n v="201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d v="2010-03-16T07:06:00"/>
    <d v="2010-02-04T07:45:59"/>
    <s v="MAR"/>
    <x v="2"/>
    <n v="201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d v="2012-08-16T01:16:25"/>
    <d v="2012-07-17T01:16:25"/>
    <s v="AGO"/>
    <x v="3"/>
    <n v="201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d v="2010-12-18T09:43:25"/>
    <d v="2010-10-29T08:43:25"/>
    <s v="DIC"/>
    <x v="9"/>
    <n v="201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d v="2010-09-09T14:30:14"/>
    <s v="OCT"/>
    <x v="8"/>
    <n v="201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d v="2011-11-23T18:35:09"/>
    <s v="ENE"/>
    <x v="4"/>
    <n v="201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d v="2010-06-03T22:10:20"/>
    <s v="AGO"/>
    <x v="0"/>
    <n v="201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d v="2013-06-06T13:34:51"/>
    <d v="2013-05-07T13:34:51"/>
    <s v="JUN"/>
    <x v="5"/>
    <n v="201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d v="2012-05-16T19:00:00"/>
    <d v="2012-04-14T18:54:06"/>
    <s v="MAY"/>
    <x v="6"/>
    <n v="201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d v="2010-03-29T15:54:18"/>
    <s v="JUN"/>
    <x v="7"/>
    <n v="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d v="2012-02-15T15:37:15"/>
    <d v="2012-01-16T15:37:15"/>
    <s v="FEB"/>
    <x v="1"/>
    <n v="201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d v="2015-09-16T22:51:50"/>
    <s v="OCT"/>
    <x v="8"/>
    <n v="201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d v="2011-02-14T12:38:02"/>
    <s v="MAR"/>
    <x v="2"/>
    <n v="201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d v="2013-02-14T18:27:47"/>
    <s v="MAR"/>
    <x v="2"/>
    <n v="201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d v="2016-05-19T15:02:42"/>
    <d v="2016-04-19T15:02:42"/>
    <s v="MAY"/>
    <x v="6"/>
    <n v="201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d v="2011-05-19T01:14:26"/>
    <s v="JUN"/>
    <x v="5"/>
    <n v="201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d v="2015-03-09T17:42:49"/>
    <s v="ABR"/>
    <x v="7"/>
    <n v="201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d v="2010-06-01T18:07:59"/>
    <s v="JUL"/>
    <x v="0"/>
    <n v="201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d v="2012-04-18T21:15:04"/>
    <s v="JUN"/>
    <x v="6"/>
    <n v="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d v="2011-01-12T05:57:08"/>
    <s v="FEB"/>
    <x v="1"/>
    <n v="201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d v="2012-08-28T22:54:54"/>
    <s v="SEP"/>
    <x v="10"/>
    <n v="201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d v="2012-05-11T14:53:15"/>
    <d v="2012-04-11T14:53:15"/>
    <s v="MAY"/>
    <x v="6"/>
    <n v="2012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d v="2010-03-30T05:53:50"/>
    <s v="MAY"/>
    <x v="7"/>
    <n v="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d v="2010-01-27T04:11:47"/>
    <s v="ABR"/>
    <x v="1"/>
    <n v="201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d v="2014-06-25T10:51:39"/>
    <d v="2014-05-26T10:51:39"/>
    <s v="JUN"/>
    <x v="5"/>
    <n v="201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d v="2011-09-23T03:39:38"/>
    <s v="NOV"/>
    <x v="8"/>
    <n v="201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d v="2017-01-23T04:43:42"/>
    <s v="FEB"/>
    <x v="1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d v="2011-04-04T20:47:50"/>
    <s v="MAY"/>
    <x v="6"/>
    <n v="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d v="2014-01-02T08:00:00"/>
    <d v="2013-12-04T02:24:21"/>
    <s v="ENE"/>
    <x v="11"/>
    <n v="201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d v="2010-04-28T18:49:00"/>
    <d v="2010-02-26T21:36:31"/>
    <s v="ABR"/>
    <x v="2"/>
    <n v="201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d v="2011-06-03T11:57:46"/>
    <s v="JUL"/>
    <x v="0"/>
    <n v="201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d v="2012-03-01T21:53:49"/>
    <s v="ABR"/>
    <x v="7"/>
    <n v="201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d v="2012-10-11T00:46:06"/>
    <s v="NOV"/>
    <x v="9"/>
    <n v="2012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d v="2012-02-28T01:57:54"/>
    <s v="ABR"/>
    <x v="2"/>
    <n v="201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d v="2015-05-23T21:23:39"/>
    <d v="2015-04-23T21:23:39"/>
    <s v="MAY"/>
    <x v="6"/>
    <n v="201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d v="2012-09-12T00:58:59"/>
    <s v="OCT"/>
    <x v="8"/>
    <n v="201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d v="2017-01-24T05:51:36"/>
    <s v="FEB"/>
    <x v="1"/>
    <n v="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d v="2014-04-15T14:10:35"/>
    <s v="MAY"/>
    <x v="6"/>
    <n v="201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d v="2009-05-17T03:55:13"/>
    <s v="AGO"/>
    <x v="5"/>
    <n v="2009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d v="2010-01-16T22:04:52"/>
    <s v="FEB"/>
    <x v="1"/>
    <n v="201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d v="2011-05-12T17:02:24"/>
    <s v="JUN"/>
    <x v="5"/>
    <n v="2011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d v="2011-12-27T17:43:00"/>
    <s v="ENE"/>
    <x v="11"/>
    <n v="201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d v="2013-08-20T18:08:48"/>
    <s v="SEP"/>
    <x v="10"/>
    <n v="201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d v="2013-03-25T18:35:24"/>
    <d v="2013-02-08T19:35:24"/>
    <s v="MAR"/>
    <x v="2"/>
    <n v="201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d v="2012-11-02T04:00:00"/>
    <d v="2012-10-02T06:40:18"/>
    <s v="NOV"/>
    <x v="9"/>
    <n v="201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d v="2012-06-26T04:03:13"/>
    <d v="2012-05-22T04:03:13"/>
    <s v="JUN"/>
    <x v="5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d v="2013-11-02T10:57:14"/>
    <d v="2013-10-03T10:57:14"/>
    <s v="NOV"/>
    <x v="9"/>
    <n v="20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d v="2011-02-02T07:59:00"/>
    <d v="2010-12-14T08:51:37"/>
    <s v="FEB"/>
    <x v="11"/>
    <n v="20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d v="2013-04-12T18:27:26"/>
    <s v="MAY"/>
    <x v="6"/>
    <n v="201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d v="2011-09-26T19:16:39"/>
    <s v="OCT"/>
    <x v="8"/>
    <n v="20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d v="2014-03-21T16:01:54"/>
    <s v="ABR"/>
    <x v="7"/>
    <n v="201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d v="2010-06-14T02:01:34"/>
    <s v="JUL"/>
    <x v="0"/>
    <n v="201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d v="2013-09-02T00:06:49"/>
    <s v="NOV"/>
    <x v="8"/>
    <n v="2013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d v="2012-08-13T11:24:43"/>
    <s v="SEP"/>
    <x v="10"/>
    <n v="2012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d v="2015-03-26T17:28:21"/>
    <s v="MAY"/>
    <x v="7"/>
    <n v="20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d v="2014-05-09T21:00:00"/>
    <d v="2014-03-11T11:07:28"/>
    <s v="MAY"/>
    <x v="7"/>
    <n v="201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d v="2010-11-17T06:24:20"/>
    <d v="2010-10-18T05:24:20"/>
    <s v="NOV"/>
    <x v="9"/>
    <n v="201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d v="2011-03-24T23:02:18"/>
    <s v="ABR"/>
    <x v="7"/>
    <n v="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d v="2013-03-19T16:42:15"/>
    <d v="2013-02-07T17:42:15"/>
    <s v="MAR"/>
    <x v="2"/>
    <n v="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d v="2012-01-25T20:33:58"/>
    <s v="FEB"/>
    <x v="1"/>
    <n v="201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d v="2012-05-03T01:42:26"/>
    <s v="JUN"/>
    <x v="5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d v="2012-09-01T02:00:00"/>
    <d v="2012-07-24T02:16:37"/>
    <s v="SEP"/>
    <x v="3"/>
    <n v="2012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d v="2012-03-10T15:07:29"/>
    <d v="2012-02-09T15:07:29"/>
    <s v="MAR"/>
    <x v="2"/>
    <n v="201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d v="2013-02-28T20:05:33"/>
    <s v="MAR"/>
    <x v="2"/>
    <n v="201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d v="2013-02-07T22:40:01"/>
    <d v="2013-01-08T22:40:01"/>
    <s v="FEB"/>
    <x v="1"/>
    <n v="201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d v="2011-03-10T16:40:10"/>
    <d v="2011-01-24T16:40:10"/>
    <s v="MAR"/>
    <x v="1"/>
    <n v="201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d v="2012-09-03T18:02:14"/>
    <d v="2012-08-13T18:02:14"/>
    <s v="SEP"/>
    <x v="10"/>
    <n v="201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d v="2011-10-05T04:23:43"/>
    <s v="OCT"/>
    <x v="9"/>
    <n v="201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d v="2011-11-21T05:16:32"/>
    <s v="ENE"/>
    <x v="4"/>
    <n v="201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d v="2013-04-14T21:03:52"/>
    <d v="2013-03-15T21:03:52"/>
    <s v="ABR"/>
    <x v="7"/>
    <n v="201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d v="2010-06-28T05:28:14"/>
    <s v="AGO"/>
    <x v="0"/>
    <n v="201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d v="2013-03-01T19:59:48"/>
    <d v="2013-01-30T19:59:48"/>
    <s v="MAR"/>
    <x v="1"/>
    <n v="201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d v="2012-07-23T18:32:14"/>
    <s v="AGO"/>
    <x v="3"/>
    <n v="20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d v="2014-11-07T22:09:57"/>
    <s v="DIC"/>
    <x v="4"/>
    <n v="201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d v="2013-11-11T16:14:43"/>
    <s v="DIC"/>
    <x v="4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d v="2013-02-25T00:55:51"/>
    <s v="MAR"/>
    <x v="2"/>
    <n v="201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d v="2009-11-06T20:07:09"/>
    <s v="FEB"/>
    <x v="4"/>
    <n v="201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d v="2015-12-22T23:00:00"/>
    <d v="2015-11-23T13:13:53"/>
    <s v="DIC"/>
    <x v="4"/>
    <n v="2015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d v="2016-10-04T10:43:06"/>
    <s v="NOV"/>
    <x v="9"/>
    <n v="201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d v="2016-04-13T13:40:48"/>
    <s v="MAY"/>
    <x v="6"/>
    <n v="201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d v="2016-11-23T07:42:46"/>
    <s v="DIC"/>
    <x v="4"/>
    <n v="201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d v="2015-06-29T15:01:48"/>
    <s v="AGO"/>
    <x v="0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d v="2016-11-15T04:30:33"/>
    <s v="DIC"/>
    <x v="4"/>
    <n v="201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d v="2017-02-09T07:33:26"/>
    <s v="MAR"/>
    <x v="2"/>
    <n v="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d v="2015-02-23T05:38:49"/>
    <s v="MAR"/>
    <x v="2"/>
    <n v="201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d v="2015-11-01T04:00:00"/>
    <d v="2015-10-01T22:43:08"/>
    <s v="NOV"/>
    <x v="9"/>
    <n v="20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d v="2015-10-14T11:12:07"/>
    <s v="NOV"/>
    <x v="9"/>
    <n v="201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d v="2013-04-15T12:22:43"/>
    <s v="MAY"/>
    <x v="6"/>
    <n v="201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d v="2016-06-17T13:57:14"/>
    <d v="2016-05-17T13:57:14"/>
    <s v="JUN"/>
    <x v="5"/>
    <n v="201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d v="2015-09-16T16:19:37"/>
    <s v="OCT"/>
    <x v="8"/>
    <n v="2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d v="2016-03-08T15:16:31"/>
    <s v="ABR"/>
    <x v="7"/>
    <n v="2016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d v="2015-04-07T16:22:37"/>
    <s v="MAY"/>
    <x v="6"/>
    <n v="201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d v="2015-04-07T17:41:55"/>
    <s v="MAY"/>
    <x v="6"/>
    <n v="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d v="2015-11-13T15:18:38"/>
    <d v="2015-10-14T14:18:38"/>
    <s v="NOV"/>
    <x v="9"/>
    <n v="201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d v="2015-03-14T02:05:08"/>
    <d v="2015-02-12T03:05:08"/>
    <s v="MAR"/>
    <x v="2"/>
    <n v="201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d v="2016-09-03T01:00:00"/>
    <d v="2016-07-08T18:08:10"/>
    <s v="SEP"/>
    <x v="3"/>
    <n v="201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d v="2015-03-30T18:14:28"/>
    <s v="ABR"/>
    <x v="7"/>
    <n v="201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d v="2017-02-06T16:03:27"/>
    <s v="MAR"/>
    <x v="2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d v="2014-10-01T03:59:00"/>
    <d v="2014-09-12T21:06:38"/>
    <s v="OCT"/>
    <x v="8"/>
    <n v="2014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d v="2016-04-29T18:44:25"/>
    <d v="2016-03-30T18:44:25"/>
    <s v="ABR"/>
    <x v="7"/>
    <n v="201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d v="2014-11-14T03:00:00"/>
    <d v="2014-10-14T17:42:25"/>
    <s v="NOV"/>
    <x v="9"/>
    <n v="201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d v="2015-04-17T23:18:14"/>
    <s v="JUN"/>
    <x v="6"/>
    <n v="201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d v="2015-04-20T22:39:50"/>
    <s v="MAY"/>
    <x v="6"/>
    <n v="201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d v="2015-09-14T12:00:21"/>
    <s v="OCT"/>
    <x v="8"/>
    <n v="201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d v="2015-11-14T12:53:29"/>
    <d v="2015-10-15T11:53:29"/>
    <s v="NOV"/>
    <x v="9"/>
    <n v="20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d v="2015-07-22T14:05:16"/>
    <s v="AGO"/>
    <x v="3"/>
    <n v="201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d v="2017-01-25T11:58:28"/>
    <s v="FEB"/>
    <x v="1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d v="2016-09-11T03:59:00"/>
    <d v="2016-08-04T01:35:09"/>
    <s v="SEP"/>
    <x v="10"/>
    <n v="2016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d v="2016-04-07T22:09:14"/>
    <d v="2016-02-27T23:09:14"/>
    <s v="ABR"/>
    <x v="2"/>
    <n v="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d v="2014-09-08T04:01:08"/>
    <s v="OCT"/>
    <x v="8"/>
    <n v="201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d v="2015-10-20T19:00:19"/>
    <s v="NOV"/>
    <x v="9"/>
    <n v="20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d v="2016-03-09T19:52:01"/>
    <s v="ABR"/>
    <x v="7"/>
    <n v="201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d v="2014-10-31T07:03:14"/>
    <s v="DIC"/>
    <x v="9"/>
    <n v="20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d v="2016-03-16T18:16:33"/>
    <d v="2016-02-15T19:16:33"/>
    <s v="MAR"/>
    <x v="2"/>
    <n v="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d v="2015-03-15T05:19:57"/>
    <s v="ABR"/>
    <x v="7"/>
    <n v="201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d v="2016-06-15T15:00:00"/>
    <d v="2016-05-17T20:38:41"/>
    <s v="JUN"/>
    <x v="5"/>
    <n v="201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d v="2014-11-14T05:12:00"/>
    <d v="2014-10-23T01:41:30"/>
    <s v="NOV"/>
    <x v="9"/>
    <n v="201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d v="2015-06-08T21:33:00"/>
    <s v="JUL"/>
    <x v="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d v="2014-10-24T00:01:46"/>
    <s v="NOV"/>
    <x v="9"/>
    <n v="201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d v="2014-08-08T00:00:00"/>
    <d v="2014-07-17T05:03:11"/>
    <s v="AGO"/>
    <x v="3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d v="2010-05-02T19:22:00"/>
    <d v="2010-03-18T17:52:16"/>
    <s v="MAY"/>
    <x v="7"/>
    <n v="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d v="2014-06-21T03:59:00"/>
    <d v="2014-05-21T20:37:52"/>
    <s v="JUN"/>
    <x v="5"/>
    <n v="201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d v="2014-02-28T14:33:19"/>
    <d v="2014-01-29T14:33:19"/>
    <s v="FEB"/>
    <x v="1"/>
    <n v="20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d v="2012-04-20T19:01:58"/>
    <s v="MAY"/>
    <x v="6"/>
    <n v="201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d v="2013-03-22T13:51:18"/>
    <s v="MAY"/>
    <x v="7"/>
    <n v="201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d v="2015-03-15T13:32:02"/>
    <d v="2015-02-08T14:32:02"/>
    <s v="MAR"/>
    <x v="2"/>
    <n v="201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d v="2011-12-16T13:14:29"/>
    <s v="ENE"/>
    <x v="11"/>
    <n v="201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d v="2016-12-07T19:05:00"/>
    <s v="ENE"/>
    <x v="11"/>
    <n v="2017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d v="2012-12-18T18:25:39"/>
    <s v="FEB"/>
    <x v="11"/>
    <n v="201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d v="2016-04-05T16:00:00"/>
    <d v="2016-02-25T13:50:44"/>
    <s v="ABR"/>
    <x v="2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d v="2012-06-18T21:53:18"/>
    <s v="JUL"/>
    <x v="0"/>
    <n v="201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d v="2011-08-02T21:20:31"/>
    <s v="SEP"/>
    <x v="10"/>
    <n v="201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d v="2014-01-18T23:38:31"/>
    <s v="MAR"/>
    <x v="1"/>
    <n v="201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d v="2016-08-25T10:51:56"/>
    <d v="2016-07-25T10:51:56"/>
    <s v="AGO"/>
    <x v="3"/>
    <n v="201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d v="2015-11-14T07:01:00"/>
    <d v="2015-10-15T06:01:08"/>
    <s v="NOV"/>
    <x v="9"/>
    <n v="20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d v="2016-01-25T23:52:00"/>
    <d v="2016-01-01T13:43:28"/>
    <s v="ENE"/>
    <x v="1"/>
    <n v="2016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d v="2012-05-03T16:31:12"/>
    <d v="2012-03-19T16:31:12"/>
    <s v="MAY"/>
    <x v="7"/>
    <n v="20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d v="2015-12-29T17:16:32"/>
    <s v="ENE"/>
    <x v="11"/>
    <n v="20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d v="2012-07-30T05:00:00"/>
    <d v="2012-06-25T16:45:17"/>
    <s v="JUL"/>
    <x v="0"/>
    <n v="2012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d v="2012-09-06T17:01:40"/>
    <d v="2012-08-23T17:01:40"/>
    <s v="SEP"/>
    <x v="10"/>
    <n v="201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d v="2014-04-26T02:49:19"/>
    <s v="MAY"/>
    <x v="6"/>
    <n v="201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d v="2014-12-07T18:45:47"/>
    <s v="ENE"/>
    <x v="11"/>
    <n v="201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d v="2014-10-22T14:01:41"/>
    <s v="NOV"/>
    <x v="9"/>
    <n v="201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d v="2015-07-26T22:49:51"/>
    <s v="AGO"/>
    <x v="3"/>
    <n v="20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d v="2015-08-15T06:00:00"/>
    <d v="2015-07-15T16:14:18"/>
    <s v="AGO"/>
    <x v="3"/>
    <n v="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d v="2016-07-28T01:49:40"/>
    <d v="2016-06-28T01:49:40"/>
    <s v="JUL"/>
    <x v="0"/>
    <n v="201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d v="2014-02-04T01:30:50"/>
    <s v="MAR"/>
    <x v="2"/>
    <n v="201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d v="2015-04-18T00:52:52"/>
    <s v="MAY"/>
    <x v="6"/>
    <n v="201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d v="2011-11-18T01:00:51"/>
    <s v="DIC"/>
    <x v="4"/>
    <n v="20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d v="2011-08-08T17:12:51"/>
    <s v="SEP"/>
    <x v="10"/>
    <n v="201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d v="2013-09-09T17:00:52"/>
    <s v="OCT"/>
    <x v="8"/>
    <n v="201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d v="2016-02-17T19:38:02"/>
    <s v="ABR"/>
    <x v="2"/>
    <n v="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d v="2012-04-27T21:32:00"/>
    <d v="2012-03-22T21:49:20"/>
    <s v="ABR"/>
    <x v="7"/>
    <n v="201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d v="2012-06-22T13:33:26"/>
    <s v="JUL"/>
    <x v="0"/>
    <n v="201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d v="2010-07-20T18:38:04"/>
    <s v="SEP"/>
    <x v="3"/>
    <n v="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d v="2015-04-29T19:02:06"/>
    <d v="2015-03-15T19:02:06"/>
    <s v="ABR"/>
    <x v="7"/>
    <n v="20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d v="2016-12-14T12:00:00"/>
    <d v="2016-11-13T21:01:07"/>
    <s v="DIC"/>
    <x v="4"/>
    <n v="2016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d v="2014-04-16T15:15:47"/>
    <s v="MAY"/>
    <x v="6"/>
    <n v="201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d v="2011-07-08T20:12:50"/>
    <s v="AGO"/>
    <x v="3"/>
    <n v="201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d v="2015-10-15T12:56:57"/>
    <s v="NOV"/>
    <x v="9"/>
    <n v="201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d v="2011-08-10T07:08:00"/>
    <d v="2011-06-24T07:27:21"/>
    <s v="AGO"/>
    <x v="0"/>
    <n v="201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d v="2014-01-07T15:04:22"/>
    <s v="FEB"/>
    <x v="1"/>
    <n v="201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d v="2014-02-04T02:02:19"/>
    <s v="MAR"/>
    <x v="2"/>
    <n v="201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d v="2011-04-05T03:53:57"/>
    <s v="MAY"/>
    <x v="6"/>
    <n v="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d v="2011-11-19T21:54:10"/>
    <d v="2011-09-20T20:54:10"/>
    <s v="NOV"/>
    <x v="8"/>
    <n v="20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d v="2013-09-26T17:39:50"/>
    <s v="NOV"/>
    <x v="8"/>
    <n v="201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d v="2016-06-22T20:42:24"/>
    <s v="JUL"/>
    <x v="0"/>
    <n v="201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d v="2015-06-18T23:33:17"/>
    <d v="2015-04-19T23:33:17"/>
    <s v="JUN"/>
    <x v="6"/>
    <n v="201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d v="2013-11-20T04:13:24"/>
    <s v="DIC"/>
    <x v="4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d v="2012-07-09T17:49:38"/>
    <s v="JUL"/>
    <x v="3"/>
    <n v="20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d v="2012-06-19T21:03:31"/>
    <s v="JUL"/>
    <x v="0"/>
    <n v="2012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d v="2013-09-12T01:31:05"/>
    <s v="OCT"/>
    <x v="8"/>
    <n v="201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d v="2014-09-22T20:26:42"/>
    <s v="OCT"/>
    <x v="8"/>
    <n v="201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d v="2014-02-08T09:30:31"/>
    <d v="2014-01-09T09:30:31"/>
    <s v="FEB"/>
    <x v="1"/>
    <n v="201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d v="2013-03-27T23:17:40"/>
    <s v="ABR"/>
    <x v="7"/>
    <n v="201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d v="2015-06-23T06:46:37"/>
    <s v="JUL"/>
    <x v="0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d v="2013-04-30T20:13:07"/>
    <s v="JUN"/>
    <x v="6"/>
    <n v="201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d v="2014-03-14T04:40:31"/>
    <d v="2014-02-12T05:40:31"/>
    <s v="MAR"/>
    <x v="2"/>
    <n v="2014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d v="2015-06-22T11:47:36"/>
    <s v="AGO"/>
    <x v="0"/>
    <n v="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d v="2014-08-12T06:14:57"/>
    <s v="SEP"/>
    <x v="10"/>
    <n v="2014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d v="2013-05-06T22:13:50"/>
    <s v="JUN"/>
    <x v="5"/>
    <n v="201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d v="2012-03-26T08:01:39"/>
    <d v="2012-01-26T09:01:39"/>
    <s v="MAR"/>
    <x v="1"/>
    <n v="201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d v="2015-09-28T20:40:04"/>
    <s v="NOV"/>
    <x v="8"/>
    <n v="201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d v="2016-03-01T17:05:14"/>
    <d v="2016-01-31T17:05:14"/>
    <s v="MAR"/>
    <x v="1"/>
    <n v="201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d v="2015-10-22T18:59:00"/>
    <d v="2015-10-08T21:49:00"/>
    <s v="OCT"/>
    <x v="9"/>
    <n v="201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d v="2014-06-16T22:00:00"/>
    <d v="2014-05-19T18:24:05"/>
    <s v="JUN"/>
    <x v="5"/>
    <n v="201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d v="2009-11-27T04:59:00"/>
    <d v="2009-09-14T21:38:02"/>
    <s v="NOV"/>
    <x v="8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d v="2013-08-27T02:34:27"/>
    <s v="SEP"/>
    <x v="10"/>
    <n v="201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d v="2016-06-05T20:54:43"/>
    <s v="JUL"/>
    <x v="0"/>
    <n v="201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d v="2015-08-22T17:26:21"/>
    <s v="OCT"/>
    <x v="10"/>
    <n v="201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d v="2015-10-11T15:07:02"/>
    <d v="2015-08-12T15:07:02"/>
    <s v="OCT"/>
    <x v="10"/>
    <n v="201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d v="2013-10-29T20:01:42"/>
    <s v="DIC"/>
    <x v="9"/>
    <n v="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d v="2013-08-14T17:56:20"/>
    <s v="SEP"/>
    <x v="10"/>
    <n v="2013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d v="2013-07-31T08:41:53"/>
    <d v="2013-07-01T08:41:53"/>
    <s v="JUL"/>
    <x v="3"/>
    <n v="201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d v="2016-10-08T07:38:46"/>
    <d v="2016-08-09T07:38:46"/>
    <s v="OCT"/>
    <x v="10"/>
    <n v="201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d v="2015-11-18T07:15:58"/>
    <d v="2015-10-19T06:15:58"/>
    <s v="NOV"/>
    <x v="9"/>
    <n v="201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d v="2014-10-17T18:16:58"/>
    <d v="2014-10-07T18:16:58"/>
    <s v="OCT"/>
    <x v="9"/>
    <n v="201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d v="2016-02-23T23:39:13"/>
    <s v="MAR"/>
    <x v="2"/>
    <n v="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d v="2013-11-02T19:03:16"/>
    <d v="2013-10-03T19:03:16"/>
    <s v="NOV"/>
    <x v="9"/>
    <n v="2013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d v="2015-01-20T21:19:43"/>
    <s v="FEB"/>
    <x v="1"/>
    <n v="201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d v="2014-01-11T00:21:41"/>
    <s v="FEB"/>
    <x v="1"/>
    <n v="2014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d v="2011-12-17T21:46:01"/>
    <s v="FEB"/>
    <x v="11"/>
    <n v="201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d v="2015-05-06T08:02:55"/>
    <s v="MAY"/>
    <x v="5"/>
    <n v="20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d v="2015-02-02T02:00:20"/>
    <s v="MAR"/>
    <x v="2"/>
    <n v="201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d v="2013-02-26T13:19:23"/>
    <s v="MAR"/>
    <x v="2"/>
    <n v="201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d v="2014-04-24T18:11:35"/>
    <s v="MAY"/>
    <x v="6"/>
    <n v="201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d v="2013-09-17T13:38:05"/>
    <s v="OCT"/>
    <x v="8"/>
    <n v="201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d v="2014-01-15T22:43:20"/>
    <s v="FEB"/>
    <x v="1"/>
    <n v="201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d v="2014-01-25T17:09:51"/>
    <d v="2013-12-26T17:09:51"/>
    <s v="ENE"/>
    <x v="11"/>
    <n v="2014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d v="2015-04-13T16:53:35"/>
    <s v="MAY"/>
    <x v="6"/>
    <n v="20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d v="2015-02-03T19:47:59"/>
    <s v="FEB"/>
    <x v="2"/>
    <n v="201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d v="2014-11-26T13:14:00"/>
    <d v="2014-10-26T17:12:51"/>
    <s v="NOV"/>
    <x v="9"/>
    <n v="201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d v="2012-04-17T00:31:00"/>
    <d v="2012-03-03T00:03:42"/>
    <s v="ABR"/>
    <x v="7"/>
    <n v="20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d v="2013-09-30T16:40:01"/>
    <s v="OCT"/>
    <x v="8"/>
    <n v="201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d v="2014-08-16T18:25:12"/>
    <d v="2014-07-17T18:25:12"/>
    <s v="AGO"/>
    <x v="3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d v="2013-04-14T16:47:40"/>
    <s v="MAY"/>
    <x v="6"/>
    <n v="20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d v="2011-09-14T15:22:07"/>
    <s v="NOV"/>
    <x v="8"/>
    <n v="201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d v="2014-04-30T13:01:15"/>
    <s v="JUN"/>
    <x v="6"/>
    <n v="201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d v="2013-06-02T20:19:27"/>
    <d v="2013-05-13T20:19:27"/>
    <s v="JUN"/>
    <x v="5"/>
    <n v="201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d v="2011-08-10T03:02:21"/>
    <d v="2011-06-11T03:02:21"/>
    <s v="AGO"/>
    <x v="0"/>
    <n v="201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d v="2011-07-26T17:02:33"/>
    <s v="SEP"/>
    <x v="3"/>
    <n v="201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d v="2016-04-28T20:22:15"/>
    <s v="MAY"/>
    <x v="6"/>
    <n v="201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d v="2014-06-11T02:52:54"/>
    <s v="JUN"/>
    <x v="0"/>
    <n v="201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d v="2012-08-08T22:37:44"/>
    <s v="SEP"/>
    <x v="10"/>
    <n v="20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d v="2012-08-14T16:18:54"/>
    <s v="SEP"/>
    <x v="10"/>
    <n v="201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d v="2012-07-11T03:51:05"/>
    <d v="2012-05-12T04:01:23"/>
    <s v="JUL"/>
    <x v="5"/>
    <n v="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d v="2014-09-05T23:45:24"/>
    <d v="2014-07-07T23:45:24"/>
    <s v="SEP"/>
    <x v="3"/>
    <n v="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d v="2013-11-27T04:01:29"/>
    <s v="ENE"/>
    <x v="4"/>
    <n v="201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d v="2014-03-05T17:19:39"/>
    <s v="ABR"/>
    <x v="7"/>
    <n v="2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d v="2014-07-24T22:08:38"/>
    <s v="AGO"/>
    <x v="3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d v="2014-08-18T16:45:19"/>
    <s v="SEP"/>
    <x v="10"/>
    <n v="20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d v="2017-01-18T07:53:49"/>
    <s v="FEB"/>
    <x v="1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d v="2015-05-06T02:04:03"/>
    <d v="2015-04-06T02:04:03"/>
    <s v="MAY"/>
    <x v="6"/>
    <n v="201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d v="2014-04-28T23:24:01"/>
    <s v="JUN"/>
    <x v="6"/>
    <n v="201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d v="2012-05-18T20:02:14"/>
    <d v="2012-03-19T20:02:14"/>
    <s v="MAY"/>
    <x v="7"/>
    <n v="201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d v="2015-04-01T20:51:49"/>
    <d v="2015-03-02T21:51:49"/>
    <s v="ABR"/>
    <x v="7"/>
    <n v="20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d v="2014-09-22T09:47:15"/>
    <s v="NOV"/>
    <x v="8"/>
    <n v="2014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d v="2013-07-10T12:00:15"/>
    <s v="AGO"/>
    <x v="3"/>
    <n v="201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d v="2012-09-10T16:08:09"/>
    <s v="OCT"/>
    <x v="8"/>
    <n v="2012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d v="2016-03-18T21:31:30"/>
    <s v="ABR"/>
    <x v="7"/>
    <n v="20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d v="2012-11-30T04:44:32"/>
    <s v="ENE"/>
    <x v="4"/>
    <n v="201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d v="2015-09-25T22:32:52"/>
    <s v="NOV"/>
    <x v="8"/>
    <n v="201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d v="2013-04-17T12:08:19"/>
    <s v="MAY"/>
    <x v="6"/>
    <n v="201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d v="2014-05-02T22:37:19"/>
    <s v="JUN"/>
    <x v="5"/>
    <n v="201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d v="2016-12-25T15:16:34"/>
    <d v="2016-10-26T14:16:34"/>
    <s v="DIC"/>
    <x v="9"/>
    <n v="2016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d v="2017-01-09T01:18:20"/>
    <d v="2016-12-10T01:18:20"/>
    <s v="ENE"/>
    <x v="11"/>
    <n v="2017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d v="2011-12-05T11:33:36"/>
    <s v="ENE"/>
    <x v="11"/>
    <n v="201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d v="2012-08-22T23:14:45"/>
    <d v="2012-07-23T23:14:45"/>
    <s v="AGO"/>
    <x v="3"/>
    <n v="201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d v="2016-01-27T23:34:59"/>
    <d v="2015-12-28T23:34:59"/>
    <s v="ENE"/>
    <x v="11"/>
    <n v="201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d v="2016-10-13T00:50:30"/>
    <d v="2016-08-14T00:50:30"/>
    <s v="OCT"/>
    <x v="10"/>
    <n v="2016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d v="2015-05-20T17:25:38"/>
    <d v="2015-04-20T17:25:38"/>
    <s v="MAY"/>
    <x v="6"/>
    <n v="201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d v="2014-06-09T19:56:05"/>
    <s v="JUL"/>
    <x v="0"/>
    <n v="201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d v="2015-07-16T19:51:45"/>
    <d v="2015-06-16T19:51:45"/>
    <s v="JUL"/>
    <x v="0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d v="2013-12-12T22:21:14"/>
    <s v="FEB"/>
    <x v="11"/>
    <n v="20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d v="2014-11-02T00:54:25"/>
    <s v="DIC"/>
    <x v="4"/>
    <n v="201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d v="2011-12-23T18:17:29"/>
    <d v="2011-11-11T18:17:29"/>
    <s v="DIC"/>
    <x v="4"/>
    <n v="201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d v="2009-08-18T21:29:28"/>
    <s v="OCT"/>
    <x v="10"/>
    <n v="200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d v="2010-05-08T22:16:00"/>
    <d v="2010-03-10T21:15:51"/>
    <s v="MAY"/>
    <x v="7"/>
    <n v="20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d v="2011-07-09T05:37:31"/>
    <d v="2011-06-09T05:37:31"/>
    <s v="JUL"/>
    <x v="0"/>
    <n v="201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d v="2012-02-17T13:17:05"/>
    <s v="MAR"/>
    <x v="2"/>
    <n v="201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d v="2014-12-18T12:38:23"/>
    <s v="ENE"/>
    <x v="11"/>
    <n v="201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d v="2012-02-10T23:36:27"/>
    <s v="ABR"/>
    <x v="2"/>
    <n v="201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d v="2015-12-25T02:21:26"/>
    <d v="2015-11-10T02:21:26"/>
    <s v="DIC"/>
    <x v="4"/>
    <n v="201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d v="2013-07-11T13:15:20"/>
    <s v="AGO"/>
    <x v="3"/>
    <n v="20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d v="2012-09-04T23:00:57"/>
    <s v="OCT"/>
    <x v="8"/>
    <n v="201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d v="2012-03-27T00:35:01"/>
    <s v="MAY"/>
    <x v="7"/>
    <n v="2012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d v="2015-05-29T15:09:30"/>
    <s v="JUN"/>
    <x v="5"/>
    <n v="201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d v="2016-03-01T04:13:59"/>
    <d v="2016-01-31T04:13:59"/>
    <s v="MAR"/>
    <x v="1"/>
    <n v="2016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d v="2013-03-07T07:16:22"/>
    <s v="ABR"/>
    <x v="7"/>
    <n v="201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d v="2016-11-20T18:48:47"/>
    <d v="2016-10-06T17:48:47"/>
    <s v="NOV"/>
    <x v="9"/>
    <n v="2016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d v="2016-07-01T15:41:45"/>
    <s v="AGO"/>
    <x v="3"/>
    <n v="201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d v="2014-07-10T14:44:07"/>
    <s v="AGO"/>
    <x v="3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d v="2015-11-19T11:46:41"/>
    <s v="DIC"/>
    <x v="4"/>
    <n v="20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d v="2015-05-27T18:41:20"/>
    <d v="2015-03-28T18:41:20"/>
    <s v="MAY"/>
    <x v="7"/>
    <n v="201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d v="2017-01-03T14:46:01"/>
    <s v="FEB"/>
    <x v="1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d v="2015-09-06T14:46:00"/>
    <d v="2015-08-07T14:47:04"/>
    <s v="SEP"/>
    <x v="10"/>
    <n v="201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d v="2012-11-05T09:23:41"/>
    <s v="DIC"/>
    <x v="4"/>
    <n v="201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d v="2015-11-10T16:51:01"/>
    <s v="DIC"/>
    <x v="4"/>
    <n v="20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d v="2016-10-03T02:13:39"/>
    <s v="NOV"/>
    <x v="9"/>
    <n v="201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d v="2016-03-01T00:58:45"/>
    <s v="MAR"/>
    <x v="7"/>
    <n v="201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d v="2015-08-22T03:11:16"/>
    <s v="SEP"/>
    <x v="10"/>
    <n v="201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d v="2016-06-01T17:12:49"/>
    <d v="2016-05-02T17:12:49"/>
    <s v="JUN"/>
    <x v="5"/>
    <n v="201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d v="2014-07-30T09:37:21"/>
    <s v="SEP"/>
    <x v="3"/>
    <n v="201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8-07T17:00:00"/>
    <d v="2015-07-07T14:12:24"/>
    <s v="AGO"/>
    <x v="3"/>
    <n v="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d v="2017-01-18T04:56:06"/>
    <s v="FEB"/>
    <x v="1"/>
    <n v="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d v="2015-06-21T21:20:00"/>
    <d v="2015-05-31T22:05:07"/>
    <s v="JUN"/>
    <x v="5"/>
    <n v="201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d v="2016-12-21T00:44:54"/>
    <s v="ENE"/>
    <x v="11"/>
    <n v="2017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d v="2015-06-24T02:00:00"/>
    <d v="2015-06-02T14:11:08"/>
    <s v="JUN"/>
    <x v="0"/>
    <n v="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d v="2016-11-02T01:33:49"/>
    <s v="DIC"/>
    <x v="4"/>
    <n v="201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d v="2016-04-13T00:10:08"/>
    <s v="MAY"/>
    <x v="6"/>
    <n v="201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d v="2016-04-22T10:26:05"/>
    <s v="MAY"/>
    <x v="6"/>
    <n v="201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d v="2015-11-01T23:00:00"/>
    <d v="2015-09-23T19:27:50"/>
    <s v="NOV"/>
    <x v="8"/>
    <n v="201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d v="2017-01-06T13:05:05"/>
    <d v="2016-12-07T13:05:05"/>
    <s v="ENE"/>
    <x v="11"/>
    <n v="2017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d v="2015-08-03T18:00:00"/>
    <d v="2015-06-24T08:16:47"/>
    <s v="AGO"/>
    <x v="0"/>
    <n v="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d v="2015-10-05T18:26:31"/>
    <s v="NOV"/>
    <x v="9"/>
    <n v="201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d v="2016-04-13T19:04:23"/>
    <s v="MAY"/>
    <x v="6"/>
    <n v="20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d v="2016-06-14T01:11:47"/>
    <s v="JUL"/>
    <x v="0"/>
    <n v="20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d v="2015-01-05T19:36:46"/>
    <s v="FEB"/>
    <x v="1"/>
    <n v="201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d v="2015-09-29T01:07:14"/>
    <s v="OCT"/>
    <x v="8"/>
    <n v="20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d v="2016-05-03T16:41:56"/>
    <d v="2016-03-04T17:41:56"/>
    <s v="MAY"/>
    <x v="7"/>
    <n v="201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d v="2014-10-02T02:12:42"/>
    <s v="NOV"/>
    <x v="9"/>
    <n v="201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d v="2016-06-04T15:46:00"/>
    <s v="JUL"/>
    <x v="0"/>
    <n v="201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d v="2015-11-15T15:13:09"/>
    <d v="2015-10-06T14:13:09"/>
    <s v="NOV"/>
    <x v="9"/>
    <n v="201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d v="2015-09-02T16:01:55"/>
    <s v="OCT"/>
    <x v="8"/>
    <n v="201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d v="2016-02-10T16:42:44"/>
    <d v="2016-01-11T16:42:44"/>
    <s v="FEB"/>
    <x v="1"/>
    <n v="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d v="2015-09-29T21:40:48"/>
    <s v="OCT"/>
    <x v="8"/>
    <n v="201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d v="2015-07-08T15:17:02"/>
    <d v="2015-06-08T15:17:02"/>
    <s v="JUL"/>
    <x v="0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d v="2017-01-31T05:00:00"/>
    <d v="2017-01-18T16:17:25"/>
    <s v="ENE"/>
    <x v="1"/>
    <n v="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d v="2015-06-18T06:37:04"/>
    <s v="AGO"/>
    <x v="0"/>
    <n v="201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d v="2016-01-09T14:48:16"/>
    <d v="2015-11-10T14:48:16"/>
    <s v="ENE"/>
    <x v="4"/>
    <n v="20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d v="2014-10-15T17:16:31"/>
    <s v="NOV"/>
    <x v="9"/>
    <n v="201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d v="2014-09-19T16:26:12"/>
    <s v="OCT"/>
    <x v="8"/>
    <n v="201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d v="2016-06-12T08:29:03"/>
    <d v="2016-05-13T08:29:03"/>
    <s v="JUN"/>
    <x v="5"/>
    <n v="2016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d v="2015-12-07T20:38:37"/>
    <s v="ENE"/>
    <x v="11"/>
    <n v="201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d v="2016-12-02T23:36:43"/>
    <d v="2016-11-02T22:36:43"/>
    <s v="DIC"/>
    <x v="4"/>
    <n v="2016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d v="2015-03-24T20:11:45"/>
    <d v="2015-02-22T21:11:45"/>
    <s v="MAR"/>
    <x v="2"/>
    <n v="20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d v="2015-12-13T06:47:40"/>
    <d v="2015-11-13T06:47:40"/>
    <s v="DIC"/>
    <x v="4"/>
    <n v="201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d v="2014-11-17T18:30:45"/>
    <s v="DIC"/>
    <x v="4"/>
    <n v="201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d v="2015-09-21T15:48:33"/>
    <s v="OCT"/>
    <x v="8"/>
    <n v="201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d v="2016-12-18T09:20:15"/>
    <d v="2016-11-18T09:20:15"/>
    <s v="DIC"/>
    <x v="4"/>
    <n v="201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d v="2015-02-17T01:40:47"/>
    <d v="2015-01-18T01:40:47"/>
    <s v="FEB"/>
    <x v="1"/>
    <n v="201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d v="2016-02-11T22:37:55"/>
    <s v="MAR"/>
    <x v="2"/>
    <n v="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d v="2015-07-10T18:50:49"/>
    <d v="2015-06-10T18:50:49"/>
    <s v="JUL"/>
    <x v="0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d v="2016-06-14T16:25:33"/>
    <s v="JUL"/>
    <x v="0"/>
    <n v="201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d v="2015-01-01T20:13:14"/>
    <d v="2014-12-02T20:13:14"/>
    <s v="ENE"/>
    <x v="11"/>
    <n v="2015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d v="2015-12-10T22:07:03"/>
    <s v="ENE"/>
    <x v="11"/>
    <n v="2016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d v="2015-12-02T20:20:12"/>
    <s v="ENE"/>
    <x v="11"/>
    <n v="2016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d v="2016-01-19T19:09:29"/>
    <s v="FEB"/>
    <x v="1"/>
    <n v="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d v="2015-07-07T19:35:23"/>
    <s v="JUL"/>
    <x v="3"/>
    <n v="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d v="2015-11-04T18:11:28"/>
    <d v="2015-10-05T17:11:28"/>
    <s v="NOV"/>
    <x v="9"/>
    <n v="201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d v="2014-11-20T01:12:11"/>
    <s v="ENE"/>
    <x v="4"/>
    <n v="201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d v="2016-09-19T10:38:27"/>
    <s v="OCT"/>
    <x v="8"/>
    <n v="201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d v="2015-05-14T16:37:23"/>
    <s v="JUN"/>
    <x v="5"/>
    <n v="201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d v="2015-01-27T11:19:12"/>
    <s v="MAR"/>
    <x v="1"/>
    <n v="2015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d v="2016-03-21T14:08:22"/>
    <s v="MAY"/>
    <x v="7"/>
    <n v="2016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d v="2015-08-14T13:53:13"/>
    <s v="SEP"/>
    <x v="10"/>
    <n v="201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d v="2014-11-25T20:27:03"/>
    <s v="DIC"/>
    <x v="4"/>
    <n v="201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d v="2016-08-23T21:47:47"/>
    <s v="SEP"/>
    <x v="10"/>
    <n v="2016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d v="2015-08-02T00:18:24"/>
    <d v="2015-07-03T00:18:24"/>
    <s v="AGO"/>
    <x v="3"/>
    <n v="201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d v="2015-03-15T18:00:00"/>
    <d v="2015-02-20T17:45:19"/>
    <s v="MAR"/>
    <x v="2"/>
    <n v="201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d v="2015-02-17T22:31:27"/>
    <s v="MAR"/>
    <x v="2"/>
    <n v="201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d v="2015-02-14T17:11:56"/>
    <s v="MAR"/>
    <x v="2"/>
    <n v="201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d v="2015-12-01T00:00:00"/>
    <d v="2015-10-06T09:22:57"/>
    <s v="DIC"/>
    <x v="9"/>
    <n v="201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d v="2015-02-15T20:30:07"/>
    <d v="2015-01-16T20:30:07"/>
    <s v="FEB"/>
    <x v="1"/>
    <n v="20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d v="2015-03-17T18:10:33"/>
    <s v="ABR"/>
    <x v="7"/>
    <n v="201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d v="2016-11-17T19:28:06"/>
    <d v="2016-09-18T18:28:06"/>
    <s v="NOV"/>
    <x v="8"/>
    <n v="201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d v="2015-06-23T14:44:59"/>
    <s v="JUL"/>
    <x v="0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d v="2016-01-08T13:18:51"/>
    <s v="FEB"/>
    <x v="1"/>
    <n v="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d v="2015-06-22T13:02:10"/>
    <s v="JUL"/>
    <x v="0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d v="2014-11-03T05:34:20"/>
    <s v="DIC"/>
    <x v="4"/>
    <n v="201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d v="2015-03-07T16:15:45"/>
    <s v="ABR"/>
    <x v="7"/>
    <n v="201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d v="2016-03-17T18:43:26"/>
    <s v="ABR"/>
    <x v="7"/>
    <n v="201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d v="2015-03-20T01:40:38"/>
    <s v="MAY"/>
    <x v="7"/>
    <n v="201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d v="2016-10-03T21:31:32"/>
    <s v="NOV"/>
    <x v="9"/>
    <n v="201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d v="2016-06-24T16:55:35"/>
    <s v="JUL"/>
    <x v="0"/>
    <n v="2016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d v="2014-11-05T00:03:01"/>
    <s v="DIC"/>
    <x v="4"/>
    <n v="201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d v="2015-02-12T19:30:02"/>
    <s v="MAR"/>
    <x v="2"/>
    <n v="201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d v="2015-03-10T19:09:22"/>
    <s v="MAY"/>
    <x v="7"/>
    <n v="201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d v="2014-12-26T20:35:39"/>
    <d v="2014-11-26T20:35:39"/>
    <s v="DIC"/>
    <x v="4"/>
    <n v="201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d v="2015-06-18T19:03:35"/>
    <d v="2015-05-19T19:03:35"/>
    <s v="JUN"/>
    <x v="5"/>
    <n v="201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d v="2014-07-15T15:20:23"/>
    <s v="AGO"/>
    <x v="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d v="2014-08-28T00:50:56"/>
    <d v="2014-07-29T00:50:56"/>
    <s v="AGO"/>
    <x v="3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d v="2015-07-09T08:35:08"/>
    <s v="AGO"/>
    <x v="3"/>
    <n v="20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d v="2015-04-08T15:36:49"/>
    <s v="MAY"/>
    <x v="6"/>
    <n v="201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d v="2015-11-22T20:48:56"/>
    <d v="2015-10-23T19:48:56"/>
    <s v="NOV"/>
    <x v="9"/>
    <n v="20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d v="2015-06-15T22:06:20"/>
    <d v="2015-05-16T22:06:20"/>
    <s v="JUN"/>
    <x v="5"/>
    <n v="20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d v="2015-11-29T01:49:04"/>
    <d v="2015-10-30T00:49:04"/>
    <s v="NOV"/>
    <x v="9"/>
    <n v="201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d v="2015-04-22T19:56:26"/>
    <d v="2015-03-23T19:56:26"/>
    <s v="ABR"/>
    <x v="7"/>
    <n v="201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d v="2016-01-19T13:27:17"/>
    <d v="2015-11-20T13:27:17"/>
    <s v="ENE"/>
    <x v="4"/>
    <n v="2016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d v="2016-09-02T00:45:46"/>
    <d v="2016-08-03T00:45:46"/>
    <s v="SEP"/>
    <x v="10"/>
    <n v="201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d v="2015-08-31T11:55:20"/>
    <s v="OCT"/>
    <x v="10"/>
    <n v="2015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d v="2016-06-24T01:29:00"/>
    <d v="2016-05-25T01:29:00"/>
    <s v="JUN"/>
    <x v="5"/>
    <n v="2016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d v="2015-09-25T02:55:59"/>
    <d v="2015-08-26T02:55:59"/>
    <s v="SEP"/>
    <x v="10"/>
    <n v="20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d v="2017-02-25T09:01:47"/>
    <d v="2017-01-26T09:01:47"/>
    <s v="FEB"/>
    <x v="1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d v="2015-03-24T08:14:03"/>
    <s v="MAY"/>
    <x v="7"/>
    <n v="201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d v="2015-12-09T19:26:43"/>
    <d v="2015-11-09T19:26:43"/>
    <s v="DIC"/>
    <x v="4"/>
    <n v="2015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d v="2014-11-25T16:36:30"/>
    <d v="2014-09-26T15:36:30"/>
    <s v="NOV"/>
    <x v="8"/>
    <n v="2014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d v="2014-07-11T17:12:18"/>
    <s v="AGO"/>
    <x v="3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d v="2016-06-07T23:42:17"/>
    <s v="JUL"/>
    <x v="0"/>
    <n v="201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d v="2016-06-11T18:35:38"/>
    <s v="JUL"/>
    <x v="0"/>
    <n v="201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d v="2015-05-28T00:13:17"/>
    <d v="2015-04-28T00:13:17"/>
    <s v="MAY"/>
    <x v="6"/>
    <n v="201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d v="2015-05-14T23:44:01"/>
    <d v="2015-04-14T23:44:01"/>
    <s v="MAY"/>
    <x v="6"/>
    <n v="201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d v="2017-03-26T20:29:37"/>
    <d v="2017-02-24T21:29:37"/>
    <s v="MAR"/>
    <x v="2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d v="2015-08-15T13:22:00"/>
    <d v="2015-07-13T13:25:39"/>
    <s v="AGO"/>
    <x v="3"/>
    <n v="20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d v="2016-01-15T07:21:51"/>
    <s v="MAR"/>
    <x v="1"/>
    <n v="201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d v="2014-07-13T16:37:37"/>
    <d v="2014-06-13T16:37:37"/>
    <s v="JUL"/>
    <x v="0"/>
    <n v="201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d v="2016-05-14T15:18:28"/>
    <d v="2016-04-14T15:18:28"/>
    <s v="MAY"/>
    <x v="6"/>
    <n v="201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d v="2015-08-07T14:52:01"/>
    <s v="SEP"/>
    <x v="10"/>
    <n v="201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d v="2016-04-29T18:32:09"/>
    <s v="MAY"/>
    <x v="6"/>
    <n v="201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d v="2015-11-25T16:49:25"/>
    <d v="2015-10-26T15:49:25"/>
    <s v="NOV"/>
    <x v="9"/>
    <n v="20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d v="2016-05-17T07:11:02"/>
    <s v="JUN"/>
    <x v="5"/>
    <n v="2016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d v="2015-01-27T22:17:09"/>
    <s v="FEB"/>
    <x v="1"/>
    <n v="201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d v="2015-03-13T02:12:42"/>
    <s v="ABR"/>
    <x v="7"/>
    <n v="201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d v="2015-05-07T10:55:50"/>
    <s v="JUN"/>
    <x v="5"/>
    <n v="201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d v="2017-02-25T23:04:00"/>
    <d v="2017-01-27T23:05:18"/>
    <s v="FEB"/>
    <x v="1"/>
    <n v="201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d v="2017-03-25T13:14:22"/>
    <d v="2017-01-24T14:14:22"/>
    <s v="MAR"/>
    <x v="1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d v="2014-10-13T13:59:55"/>
    <d v="2014-08-14T13:59:55"/>
    <s v="OCT"/>
    <x v="10"/>
    <n v="20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d v="2016-11-09T10:05:15"/>
    <s v="NOV"/>
    <x v="4"/>
    <n v="20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d v="2015-07-14T13:40:48"/>
    <s v="AGO"/>
    <x v="3"/>
    <n v="201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d v="2015-08-19T15:37:54"/>
    <d v="2015-07-14T15:37:54"/>
    <s v="AGO"/>
    <x v="3"/>
    <n v="2015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d v="2015-05-31T15:24:35"/>
    <d v="2015-04-06T15:24:35"/>
    <s v="MAY"/>
    <x v="6"/>
    <n v="201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d v="2014-10-29T01:00:00"/>
    <d v="2014-09-16T15:58:59"/>
    <s v="OCT"/>
    <x v="8"/>
    <n v="201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d v="2016-07-13T00:37:54"/>
    <s v="AGO"/>
    <x v="3"/>
    <n v="2016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d v="2014-07-12T20:27:47"/>
    <s v="AGO"/>
    <x v="3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d v="2016-02-16T18:25:49"/>
    <s v="MAR"/>
    <x v="2"/>
    <n v="20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d v="2014-09-09T16:38:28"/>
    <s v="OCT"/>
    <x v="8"/>
    <n v="201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d v="2014-08-26T21:53:33"/>
    <s v="SEP"/>
    <x v="10"/>
    <n v="2014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d v="2014-10-20T00:53:04"/>
    <s v="DIC"/>
    <x v="9"/>
    <n v="20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d v="2014-12-13T00:25:11"/>
    <d v="2014-11-13T00:25:11"/>
    <s v="DIC"/>
    <x v="4"/>
    <n v="201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d v="2016-12-01T17:34:10"/>
    <d v="2016-11-01T16:34:10"/>
    <s v="DIC"/>
    <x v="4"/>
    <n v="2016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d v="2015-07-14T14:50:40"/>
    <s v="AGO"/>
    <x v="3"/>
    <n v="201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d v="2015-06-08T22:58:33"/>
    <s v="JUL"/>
    <x v="0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d v="2015-02-10T22:58:32"/>
    <s v="MAR"/>
    <x v="2"/>
    <n v="201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d v="2016-02-17T19:18:39"/>
    <s v="ABR"/>
    <x v="2"/>
    <n v="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d v="2015-12-23T20:17:52"/>
    <d v="2015-11-23T20:17:52"/>
    <s v="DIC"/>
    <x v="4"/>
    <n v="201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d v="2015-06-24T03:51:29"/>
    <s v="JUL"/>
    <x v="0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d v="2015-08-23T14:14:55"/>
    <d v="2015-07-24T14:14:55"/>
    <s v="AGO"/>
    <x v="3"/>
    <n v="201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d v="2014-10-10T17:47:59"/>
    <s v="NOV"/>
    <x v="9"/>
    <n v="201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d v="2016-09-23T15:29:19"/>
    <s v="OCT"/>
    <x v="8"/>
    <n v="201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d v="2014-12-17T10:30:47"/>
    <s v="ENE"/>
    <x v="11"/>
    <n v="201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d v="2015-07-18T20:14:16"/>
    <d v="2015-06-18T20:14:16"/>
    <s v="JUL"/>
    <x v="0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d v="2015-03-14T15:59:35"/>
    <s v="ABR"/>
    <x v="7"/>
    <n v="20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d v="2016-11-14T17:04:21"/>
    <s v="ENE"/>
    <x v="4"/>
    <n v="2017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d v="2014-07-18T19:58:18"/>
    <s v="AGO"/>
    <x v="3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d v="2016-09-19T08:57:43"/>
    <s v="OCT"/>
    <x v="8"/>
    <n v="201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d v="2015-05-11T19:57:02"/>
    <d v="2015-03-27T19:57:02"/>
    <s v="MAY"/>
    <x v="7"/>
    <n v="201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d v="2016-06-06T15:00:58"/>
    <s v="JUL"/>
    <x v="0"/>
    <n v="20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d v="2016-05-16T17:02:00"/>
    <s v="JUN"/>
    <x v="5"/>
    <n v="20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d v="2015-01-14T04:00:00"/>
    <d v="2014-12-11T16:37:32"/>
    <s v="ENE"/>
    <x v="11"/>
    <n v="201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d v="2014-12-01T05:16:04"/>
    <s v="ENE"/>
    <x v="11"/>
    <n v="2015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d v="2014-09-01T20:10:17"/>
    <d v="2014-07-18T20:10:17"/>
    <s v="SEP"/>
    <x v="3"/>
    <n v="201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d v="2014-06-13T02:47:07"/>
    <s v="AGO"/>
    <x v="0"/>
    <n v="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d v="2014-12-02T22:20:04"/>
    <s v="ENE"/>
    <x v="11"/>
    <n v="201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d v="2015-01-08T18:26:21"/>
    <s v="FEB"/>
    <x v="1"/>
    <n v="201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d v="2016-05-14T09:41:35"/>
    <s v="JUN"/>
    <x v="5"/>
    <n v="201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d v="2016-05-21T09:02:18"/>
    <d v="2016-04-21T09:02:18"/>
    <s v="MAY"/>
    <x v="6"/>
    <n v="201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d v="2016-09-03T16:41:49"/>
    <d v="2016-07-05T16:41:49"/>
    <s v="SEP"/>
    <x v="3"/>
    <n v="201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d v="2014-09-17T12:02:11"/>
    <d v="2014-08-13T12:02:11"/>
    <s v="SEP"/>
    <x v="10"/>
    <n v="2014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d v="2016-09-26T19:20:04"/>
    <s v="OCT"/>
    <x v="8"/>
    <n v="2016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d v="2017-02-12T18:22:02"/>
    <s v="MAR"/>
    <x v="2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d v="2016-09-21T21:36:04"/>
    <s v="OCT"/>
    <x v="8"/>
    <n v="2016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d v="2014-07-25T03:00:00"/>
    <d v="2014-06-19T11:21:31"/>
    <s v="JUL"/>
    <x v="0"/>
    <n v="201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d v="2015-01-12T20:47:52"/>
    <d v="2014-11-28T20:47:52"/>
    <s v="ENE"/>
    <x v="4"/>
    <n v="201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d v="2015-08-03T16:09:30"/>
    <d v="2015-07-04T16:09:30"/>
    <s v="AGO"/>
    <x v="3"/>
    <n v="20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d v="2016-12-07T18:00:53"/>
    <s v="FEB"/>
    <x v="11"/>
    <n v="201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d v="2015-09-15T02:30:53"/>
    <s v="OCT"/>
    <x v="8"/>
    <n v="201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d v="2016-12-08T04:59:00"/>
    <d v="2016-11-01T16:01:37"/>
    <s v="DIC"/>
    <x v="4"/>
    <n v="20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d v="2016-07-28T15:14:01"/>
    <s v="SEP"/>
    <x v="3"/>
    <n v="201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d v="2015-06-03T00:40:46"/>
    <s v="JUL"/>
    <x v="0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d v="2016-12-22T09:01:03"/>
    <d v="2016-11-22T09:01:03"/>
    <s v="DIC"/>
    <x v="4"/>
    <n v="2016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d v="2015-03-31T19:23:47"/>
    <s v="ABR"/>
    <x v="7"/>
    <n v="201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d v="2017-01-02T15:55:59"/>
    <s v="FEB"/>
    <x v="1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d v="2014-10-01T12:30:20"/>
    <s v="OCT"/>
    <x v="9"/>
    <n v="201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d v="2014-06-25T22:15:02"/>
    <s v="JUL"/>
    <x v="0"/>
    <n v="201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d v="2016-02-03T12:33:09"/>
    <d v="2016-01-19T12:33:09"/>
    <s v="FEB"/>
    <x v="1"/>
    <n v="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d v="2014-08-15T22:20:45"/>
    <s v="SEP"/>
    <x v="10"/>
    <n v="2014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d v="2013-11-22T16:00:00"/>
    <d v="2013-10-16T11:39:08"/>
    <s v="NOV"/>
    <x v="9"/>
    <n v="201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d v="2016-12-11T16:31:21"/>
    <s v="ENE"/>
    <x v="11"/>
    <n v="201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d v="2014-06-23T15:54:40"/>
    <s v="JUL"/>
    <x v="0"/>
    <n v="2014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d v="2016-10-25T17:26:27"/>
    <s v="NOV"/>
    <x v="9"/>
    <n v="2016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d v="2016-12-07T22:49:09"/>
    <s v="ENE"/>
    <x v="11"/>
    <n v="201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d v="2017-02-20T04:37:48"/>
    <d v="2016-12-22T04:37:48"/>
    <s v="FEB"/>
    <x v="11"/>
    <n v="201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d v="2017-01-21T11:47:58"/>
    <d v="2016-12-22T11:47:58"/>
    <s v="ENE"/>
    <x v="11"/>
    <n v="201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d v="2016-12-14T18:39:00"/>
    <d v="2016-11-02T23:53:03"/>
    <s v="DIC"/>
    <x v="4"/>
    <n v="201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d v="2016-11-22T15:55:27"/>
    <s v="ENE"/>
    <x v="4"/>
    <n v="201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d v="2014-07-15T13:56:40"/>
    <s v="SEP"/>
    <x v="3"/>
    <n v="20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d v="2014-12-05T00:59:19"/>
    <d v="2014-11-05T00:59:19"/>
    <s v="DIC"/>
    <x v="4"/>
    <n v="201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d v="2014-08-20T00:44:00"/>
    <d v="2014-07-17T23:38:22"/>
    <s v="AGO"/>
    <x v="3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d v="2016-11-04T11:01:08"/>
    <s v="DIC"/>
    <x v="4"/>
    <n v="20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d v="2016-01-15T16:20:32"/>
    <s v="FEB"/>
    <x v="1"/>
    <n v="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d v="2016-05-06T12:42:12"/>
    <s v="JUN"/>
    <x v="5"/>
    <n v="2016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d v="2016-12-30T18:54:42"/>
    <s v="FEB"/>
    <x v="11"/>
    <n v="201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d v="2015-09-26T02:10:40"/>
    <s v="NOV"/>
    <x v="8"/>
    <n v="20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d v="2014-12-01T00:00:00"/>
    <d v="2014-10-28T15:48:27"/>
    <s v="DIC"/>
    <x v="9"/>
    <n v="201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d v="2014-08-06T20:30:02"/>
    <s v="SEP"/>
    <x v="10"/>
    <n v="2014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d v="2017-01-17T20:17:27"/>
    <s v="FEB"/>
    <x v="1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d v="2016-02-09T00:57:56"/>
    <s v="FEB"/>
    <x v="2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d v="2012-01-01T15:34:51"/>
    <s v="ENE"/>
    <x v="1"/>
    <n v="201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d v="2014-08-01T13:43:27"/>
    <d v="2014-06-17T13:43:27"/>
    <s v="AGO"/>
    <x v="0"/>
    <n v="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d v="2012-03-09T19:19:38"/>
    <s v="ABR"/>
    <x v="7"/>
    <n v="201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d v="2015-07-30T03:59:00"/>
    <d v="2015-06-29T19:35:49"/>
    <s v="JUL"/>
    <x v="0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d v="2011-06-30T15:19:23"/>
    <d v="2011-05-31T15:19:23"/>
    <s v="JUN"/>
    <x v="5"/>
    <n v="201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d v="2015-12-13T15:01:52"/>
    <d v="2015-11-13T15:01:52"/>
    <s v="DIC"/>
    <x v="4"/>
    <n v="201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d v="2013-03-13T01:01:27"/>
    <s v="ABR"/>
    <x v="7"/>
    <n v="201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d v="2012-12-04T00:29:09"/>
    <s v="ENE"/>
    <x v="11"/>
    <n v="201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d v="2011-07-07T20:05:57"/>
    <s v="AGO"/>
    <x v="3"/>
    <n v="201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d v="2012-07-21T04:27:41"/>
    <s v="SEP"/>
    <x v="3"/>
    <n v="2012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d v="2011-11-07T17:53:11"/>
    <s v="DIC"/>
    <x v="4"/>
    <n v="20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d v="2011-12-02T19:05:47"/>
    <s v="ENE"/>
    <x v="11"/>
    <n v="201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d v="2013-07-31T10:11:01"/>
    <s v="SEP"/>
    <x v="3"/>
    <n v="201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d v="2013-11-20T10:04:52"/>
    <s v="DIC"/>
    <x v="4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d v="2015-04-08T03:57:00"/>
    <s v="MAY"/>
    <x v="6"/>
    <n v="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d v="2014-12-04T00:39:00"/>
    <d v="2014-11-03T00:42:26"/>
    <s v="DIC"/>
    <x v="4"/>
    <n v="201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d v="2013-11-01T17:37:20"/>
    <s v="NOV"/>
    <x v="4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d v="2014-02-14T20:00:00"/>
    <d v="2014-01-28T06:36:27"/>
    <s v="FEB"/>
    <x v="1"/>
    <n v="201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d v="2014-12-01T04:59:00"/>
    <d v="2014-10-31T14:29:54"/>
    <s v="DIC"/>
    <x v="9"/>
    <n v="201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d v="2014-08-11T12:03:49"/>
    <d v="2014-07-09T12:03:49"/>
    <s v="AGO"/>
    <x v="3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d v="2015-06-07T03:31:22"/>
    <s v="JUN"/>
    <x v="0"/>
    <n v="201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d v="2013-06-11T15:33:26"/>
    <d v="2013-05-07T15:33:26"/>
    <s v="JUN"/>
    <x v="5"/>
    <n v="201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d v="2014-03-21T21:01:52"/>
    <d v="2014-02-19T22:01:52"/>
    <s v="MAR"/>
    <x v="2"/>
    <n v="201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d v="2012-03-22T17:01:25"/>
    <s v="ABR"/>
    <x v="7"/>
    <n v="201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d v="2012-12-13T22:58:23"/>
    <d v="2012-11-13T22:58:23"/>
    <s v="DIC"/>
    <x v="4"/>
    <n v="201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d v="2013-05-03T13:44:05"/>
    <d v="2013-04-03T13:44:05"/>
    <s v="MAY"/>
    <x v="6"/>
    <n v="201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d v="2012-09-05T01:01:49"/>
    <s v="SEP"/>
    <x v="8"/>
    <n v="201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d v="2014-12-15T13:10:19"/>
    <s v="ENE"/>
    <x v="11"/>
    <n v="201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d v="2014-07-11T20:19:26"/>
    <s v="AGO"/>
    <x v="3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d v="2016-12-29T22:35:30"/>
    <s v="ENE"/>
    <x v="11"/>
    <n v="2017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d v="2013-02-24T21:04:32"/>
    <d v="2013-01-25T21:04:32"/>
    <s v="FEB"/>
    <x v="1"/>
    <n v="201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d v="2011-06-19T15:07:55"/>
    <s v="AGO"/>
    <x v="0"/>
    <n v="201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d v="2016-09-26T10:06:57"/>
    <s v="OCT"/>
    <x v="8"/>
    <n v="201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d v="2015-01-15T14:09:51"/>
    <s v="FEB"/>
    <x v="1"/>
    <n v="20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d v="2013-01-05T17:58:41"/>
    <d v="2012-12-06T17:58:41"/>
    <s v="ENE"/>
    <x v="11"/>
    <n v="201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d v="2013-04-19T14:31:17"/>
    <s v="MAY"/>
    <x v="6"/>
    <n v="20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d v="2011-02-16T18:24:19"/>
    <s v="ABR"/>
    <x v="2"/>
    <n v="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d v="2012-11-22T01:18:34"/>
    <s v="DIC"/>
    <x v="4"/>
    <n v="20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d v="2010-09-08T20:04:28"/>
    <s v="OCT"/>
    <x v="8"/>
    <n v="201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d v="2014-07-09T07:55:39"/>
    <d v="2014-05-30T07:55:39"/>
    <s v="JUL"/>
    <x v="5"/>
    <n v="201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d v="2016-11-26T19:20:13"/>
    <d v="2016-10-27T18:20:13"/>
    <s v="NOV"/>
    <x v="9"/>
    <n v="2016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d v="2014-01-03T18:02:06"/>
    <s v="FEB"/>
    <x v="1"/>
    <n v="201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d v="2016-12-04T06:00:00"/>
    <d v="2016-11-16T20:36:10"/>
    <s v="DIC"/>
    <x v="4"/>
    <n v="20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d v="2013-07-16T10:43:28"/>
    <s v="AGO"/>
    <x v="3"/>
    <n v="201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d v="2015-09-10T04:09:21"/>
    <d v="2015-08-11T04:09:21"/>
    <s v="SEP"/>
    <x v="10"/>
    <n v="2015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d v="2014-09-19T13:01:24"/>
    <s v="OCT"/>
    <x v="8"/>
    <n v="201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d v="2015-02-16T18:48:03"/>
    <d v="2015-01-17T18:48:03"/>
    <s v="FEB"/>
    <x v="1"/>
    <n v="201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d v="2015-04-21T03:26:50"/>
    <s v="MAY"/>
    <x v="6"/>
    <n v="20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d v="2013-12-16T04:58:10"/>
    <d v="2013-11-16T04:58:10"/>
    <s v="DIC"/>
    <x v="4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d v="2013-11-26T23:54:54"/>
    <s v="DIC"/>
    <x v="4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d v="2013-02-24T23:59:29"/>
    <d v="2013-01-15T23:59:29"/>
    <s v="FEB"/>
    <x v="1"/>
    <n v="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d v="2015-12-11T19:46:42"/>
    <s v="ENE"/>
    <x v="11"/>
    <n v="201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d v="2009-09-12T01:21:59"/>
    <s v="NOV"/>
    <x v="8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d v="2015-05-10T23:01:00"/>
    <d v="2015-04-06T17:39:45"/>
    <s v="MAY"/>
    <x v="6"/>
    <n v="201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d v="2014-02-23T18:43:38"/>
    <d v="2014-01-24T18:43:38"/>
    <s v="FEB"/>
    <x v="1"/>
    <n v="201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d v="2011-12-16T01:26:35"/>
    <d v="2011-11-16T01:26:35"/>
    <s v="DIC"/>
    <x v="4"/>
    <n v="201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d v="2015-09-03T16:27:25"/>
    <s v="OCT"/>
    <x v="8"/>
    <n v="201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d v="2013-07-31T23:32:57"/>
    <d v="2013-07-01T23:32:57"/>
    <s v="JUL"/>
    <x v="3"/>
    <n v="201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d v="2014-03-31T16:51:20"/>
    <s v="ABR"/>
    <x v="7"/>
    <n v="2014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d v="2010-10-15T04:00:00"/>
    <d v="2010-09-15T16:25:05"/>
    <s v="OCT"/>
    <x v="8"/>
    <n v="20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d v="2011-04-03T16:10:25"/>
    <s v="MAY"/>
    <x v="6"/>
    <n v="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d v="2013-05-09T00:01:14"/>
    <s v="JUN"/>
    <x v="5"/>
    <n v="201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d v="2012-07-26T18:11:42"/>
    <s v="AGO"/>
    <x v="3"/>
    <n v="201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d v="2012-03-19T18:34:09"/>
    <s v="ABR"/>
    <x v="7"/>
    <n v="201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d v="2014-03-17T02:35:19"/>
    <d v="2014-02-05T03:35:19"/>
    <s v="MAR"/>
    <x v="2"/>
    <n v="201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d v="2013-01-29T14:15:15"/>
    <s v="FEB"/>
    <x v="1"/>
    <n v="201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d v="2012-05-11T15:47:00"/>
    <d v="2012-03-15T01:20:34"/>
    <s v="MAY"/>
    <x v="7"/>
    <n v="201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d v="2013-11-01T15:03:46"/>
    <d v="2013-10-02T15:03:46"/>
    <s v="NOV"/>
    <x v="9"/>
    <n v="2013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d v="2012-05-30T00:09:48"/>
    <s v="JUL"/>
    <x v="5"/>
    <n v="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d v="2013-01-21T07:59:00"/>
    <d v="2013-01-03T04:28:00"/>
    <s v="ENE"/>
    <x v="1"/>
    <n v="201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d v="2013-01-02T01:08:59"/>
    <s v="FEB"/>
    <x v="1"/>
    <n v="201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d v="2013-10-10T18:44:06"/>
    <s v="NOV"/>
    <x v="9"/>
    <n v="201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d v="2013-11-07T21:58:03"/>
    <d v="2013-10-08T20:58:03"/>
    <s v="NOV"/>
    <x v="9"/>
    <n v="20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d v="2013-07-03T04:59:00"/>
    <d v="2013-06-17T17:47:24"/>
    <s v="JUL"/>
    <x v="0"/>
    <n v="201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d v="2011-09-05T17:06:00"/>
    <d v="2011-07-12T02:45:37"/>
    <s v="SEP"/>
    <x v="3"/>
    <n v="20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d v="2012-02-24T14:42:46"/>
    <s v="ABR"/>
    <x v="2"/>
    <n v="201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d v="2013-09-15T21:10:00"/>
    <d v="2013-08-16T21:11:25"/>
    <s v="SEP"/>
    <x v="10"/>
    <n v="201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d v="2012-03-28T23:51:28"/>
    <s v="ABR"/>
    <x v="7"/>
    <n v="20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d v="2014-08-31T14:09:47"/>
    <s v="SEP"/>
    <x v="10"/>
    <n v="201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d v="2012-03-28T16:00:46"/>
    <s v="ABR"/>
    <x v="7"/>
    <n v="201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d v="2014-09-11T10:24:14"/>
    <d v="2014-08-12T10:24:14"/>
    <s v="SEP"/>
    <x v="10"/>
    <n v="20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d v="2011-06-01T19:05:20"/>
    <s v="JUL"/>
    <x v="0"/>
    <n v="20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d v="2012-09-17T04:05:00"/>
    <d v="2012-08-02T00:32:04"/>
    <s v="SEP"/>
    <x v="10"/>
    <n v="201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d v="2011-05-29T01:00:00"/>
    <d v="2011-05-02T22:47:58"/>
    <s v="MAY"/>
    <x v="5"/>
    <n v="20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d v="2011-07-06T02:32:06"/>
    <s v="JUL"/>
    <x v="3"/>
    <n v="20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d v="2011-05-27T19:45:12"/>
    <s v="JUL"/>
    <x v="5"/>
    <n v="201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d v="2011-08-08T16:35:39"/>
    <s v="SEP"/>
    <x v="10"/>
    <n v="201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d v="2017-01-24T15:05:11"/>
    <s v="MAR"/>
    <x v="1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d v="2014-11-19T02:24:46"/>
    <s v="DIC"/>
    <x v="4"/>
    <n v="201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d v="2014-01-19T20:00:30"/>
    <d v="2013-12-20T20:00:30"/>
    <s v="ENE"/>
    <x v="11"/>
    <n v="201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d v="2012-08-02T01:21:02"/>
    <s v="SEP"/>
    <x v="10"/>
    <n v="201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d v="2013-06-18T15:26:42"/>
    <s v="JUL"/>
    <x v="0"/>
    <n v="201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d v="2013-01-08T00:25:52"/>
    <s v="MAR"/>
    <x v="1"/>
    <n v="201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d v="2012-06-20T23:02:45"/>
    <s v="JUL"/>
    <x v="0"/>
    <n v="201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d v="2011-05-16T17:50:01"/>
    <s v="MAY"/>
    <x v="5"/>
    <n v="201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d v="2014-10-02T22:01:43"/>
    <s v="NOV"/>
    <x v="9"/>
    <n v="201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d v="2013-03-08T20:54:03"/>
    <s v="ABR"/>
    <x v="7"/>
    <n v="201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d v="2012-03-11T04:59:00"/>
    <d v="2012-01-17T14:23:31"/>
    <s v="MAR"/>
    <x v="1"/>
    <n v="201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d v="2012-07-30T21:11:21"/>
    <s v="AGO"/>
    <x v="3"/>
    <n v="201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d v="2013-12-21T04:44:00"/>
    <d v="2013-12-11T23:57:34"/>
    <s v="DIC"/>
    <x v="11"/>
    <n v="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d v="2014-05-09T20:12:22"/>
    <s v="JUN"/>
    <x v="5"/>
    <n v="201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d v="2015-03-30T22:07:45"/>
    <s v="MAY"/>
    <x v="7"/>
    <n v="201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d v="2012-09-05T22:44:10"/>
    <s v="OCT"/>
    <x v="8"/>
    <n v="201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d v="2015-02-20T23:20:52"/>
    <s v="MAR"/>
    <x v="2"/>
    <n v="201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d v="2010-03-13T05:48:38"/>
    <s v="ABR"/>
    <x v="7"/>
    <n v="201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d v="2012-10-29T07:21:24"/>
    <d v="2012-10-04T07:21:24"/>
    <s v="OCT"/>
    <x v="9"/>
    <n v="2012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d v="2012-03-25T23:55:30"/>
    <d v="2012-03-05T00:55:30"/>
    <s v="MAR"/>
    <x v="7"/>
    <n v="201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d v="2012-02-14T19:49:00"/>
    <d v="2012-01-19T11:21:47"/>
    <s v="FEB"/>
    <x v="1"/>
    <n v="201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d v="2012-06-13T01:13:02"/>
    <s v="JUN"/>
    <x v="0"/>
    <n v="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d v="2016-05-14T19:14:00"/>
    <s v="JUL"/>
    <x v="5"/>
    <n v="201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d v="2013-03-22T11:37:05"/>
    <d v="2013-02-20T12:37:05"/>
    <s v="MAR"/>
    <x v="2"/>
    <n v="201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d v="2012-03-28T15:31:34"/>
    <s v="ABR"/>
    <x v="7"/>
    <n v="201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d v="2012-01-21T08:13:00"/>
    <d v="2011-11-22T16:12:15"/>
    <s v="ENE"/>
    <x v="4"/>
    <n v="201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d v="2014-04-19T21:04:35"/>
    <d v="2014-03-20T21:04:35"/>
    <s v="ABR"/>
    <x v="7"/>
    <n v="2014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d v="2013-07-01T03:59:00"/>
    <d v="2013-05-28T19:44:52"/>
    <s v="JUL"/>
    <x v="5"/>
    <n v="201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d v="2012-05-19T03:00:00"/>
    <d v="2012-04-06T10:59:18"/>
    <s v="MAY"/>
    <x v="6"/>
    <n v="2012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d v="2013-10-07T01:21:58"/>
    <d v="2013-09-07T01:21:58"/>
    <s v="OCT"/>
    <x v="8"/>
    <n v="201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d v="2014-04-01T23:57:42"/>
    <s v="MAY"/>
    <x v="6"/>
    <n v="201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d v="2011-12-18T21:33:05"/>
    <s v="ENE"/>
    <x v="11"/>
    <n v="201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d v="2012-08-23T18:19:16"/>
    <s v="SEP"/>
    <x v="10"/>
    <n v="201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d v="2016-08-25T05:26:27"/>
    <s v="SEP"/>
    <x v="10"/>
    <n v="201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d v="2014-11-10T21:07:43"/>
    <d v="2014-10-11T20:07:43"/>
    <s v="NOV"/>
    <x v="9"/>
    <n v="201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d v="2013-09-09T14:13:03"/>
    <s v="OCT"/>
    <x v="8"/>
    <n v="201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d v="2016-11-21T06:11:20"/>
    <s v="DIC"/>
    <x v="4"/>
    <n v="201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d v="2014-09-23T16:25:52"/>
    <s v="NOV"/>
    <x v="8"/>
    <n v="201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d v="2016-07-27T04:56:36"/>
    <s v="SEP"/>
    <x v="3"/>
    <n v="201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d v="2014-03-10T14:00:00"/>
    <d v="2014-02-24T09:24:15"/>
    <s v="MAR"/>
    <x v="2"/>
    <n v="20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d v="2015-06-10T19:09:36"/>
    <s v="JUL"/>
    <x v="0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d v="2015-03-15T19:00:33"/>
    <s v="ABR"/>
    <x v="7"/>
    <n v="201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d v="2015-02-16T03:34:24"/>
    <s v="MAR"/>
    <x v="2"/>
    <n v="201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d v="2016-04-25T04:59:00"/>
    <d v="2016-03-23T19:51:57"/>
    <s v="ABR"/>
    <x v="7"/>
    <n v="2016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d v="2016-06-01T21:07:33"/>
    <s v="JUL"/>
    <x v="0"/>
    <n v="2016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d v="2016-10-24T21:00:00"/>
    <d v="2016-10-13T19:19:55"/>
    <s v="OCT"/>
    <x v="9"/>
    <n v="201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d v="2015-01-17T19:58:29"/>
    <s v="FEB"/>
    <x v="1"/>
    <n v="2015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d v="2016-12-28T05:05:46"/>
    <d v="2016-11-28T05:05:46"/>
    <s v="DIC"/>
    <x v="4"/>
    <n v="201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d v="2016-06-24T03:00:17"/>
    <s v="JUL"/>
    <x v="0"/>
    <n v="201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10-25T19:00:00"/>
    <d v="2016-08-27T07:29:16"/>
    <s v="OCT"/>
    <x v="10"/>
    <n v="20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d v="2015-10-14T13:57:11"/>
    <s v="NOV"/>
    <x v="9"/>
    <n v="201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d v="2015-03-16T17:53:38"/>
    <s v="ABR"/>
    <x v="7"/>
    <n v="201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d v="2015-06-04T00:00:00"/>
    <d v="2015-05-04T19:41:08"/>
    <s v="JUN"/>
    <x v="5"/>
    <n v="201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d v="2013-10-23T11:35:13"/>
    <s v="NOV"/>
    <x v="9"/>
    <n v="20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d v="2016-08-17T23:10:04"/>
    <s v="SEP"/>
    <x v="10"/>
    <n v="201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d v="2013-11-11T14:19:08"/>
    <d v="2013-10-12T13:19:08"/>
    <s v="NOV"/>
    <x v="9"/>
    <n v="20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d v="2012-01-13T02:49:26"/>
    <s v="FEB"/>
    <x v="1"/>
    <n v="201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d v="2013-09-24T02:33:58"/>
    <s v="OCT"/>
    <x v="8"/>
    <n v="20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d v="2012-11-17T18:33:17"/>
    <s v="ENE"/>
    <x v="4"/>
    <n v="201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d v="2015-01-21T15:18:38"/>
    <s v="FEB"/>
    <x v="1"/>
    <n v="201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d v="2009-10-02T02:31:46"/>
    <s v="DIC"/>
    <x v="9"/>
    <n v="200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d v="2013-12-08T00:39:58"/>
    <s v="ENE"/>
    <x v="11"/>
    <n v="201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d v="2013-03-09T20:17:37"/>
    <s v="ABR"/>
    <x v="7"/>
    <n v="20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d v="2013-08-02T00:32:03"/>
    <s v="SEP"/>
    <x v="10"/>
    <n v="20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d v="2013-10-30T13:28:15"/>
    <s v="NOV"/>
    <x v="9"/>
    <n v="20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d v="2011-01-24T19:48:47"/>
    <s v="MAR"/>
    <x v="1"/>
    <n v="201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d v="2012-11-11T05:00:40"/>
    <d v="2012-10-02T04:00:40"/>
    <s v="NOV"/>
    <x v="9"/>
    <n v="201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d v="2013-05-04T14:00:34"/>
    <d v="2013-04-04T14:00:34"/>
    <s v="MAY"/>
    <x v="6"/>
    <n v="20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d v="2015-09-21T17:22:11"/>
    <d v="2015-09-01T17:22:11"/>
    <s v="SEP"/>
    <x v="8"/>
    <n v="201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d v="2013-01-02T11:55:27"/>
    <s v="FEB"/>
    <x v="1"/>
    <n v="20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d v="2013-11-19T18:56:00"/>
    <s v="DIC"/>
    <x v="4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d v="2010-11-23T05:35:24"/>
    <s v="DIC"/>
    <x v="4"/>
    <n v="201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d v="2012-05-29T19:55:05"/>
    <d v="2012-05-08T19:55:05"/>
    <s v="MAY"/>
    <x v="5"/>
    <n v="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d v="2012-09-27T07:42:18"/>
    <s v="OCT"/>
    <x v="8"/>
    <n v="201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d v="2011-11-30T06:01:26"/>
    <s v="ENE"/>
    <x v="4"/>
    <n v="201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d v="2011-08-04T20:39:10"/>
    <s v="SEP"/>
    <x v="10"/>
    <n v="201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d v="2016-01-02T22:27:15"/>
    <s v="MAR"/>
    <x v="1"/>
    <n v="2016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d v="2012-03-13T19:15:46"/>
    <s v="MAY"/>
    <x v="7"/>
    <n v="201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d v="2016-12-09T22:35:11"/>
    <s v="DIC"/>
    <x v="11"/>
    <n v="2016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d v="2016-08-21T20:53:33"/>
    <s v="SEP"/>
    <x v="10"/>
    <n v="201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d v="2012-05-27T23:00:55"/>
    <d v="2012-04-27T23:00:55"/>
    <s v="MAY"/>
    <x v="6"/>
    <n v="201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d v="2011-09-01T06:00:00"/>
    <d v="2011-07-27T18:04:45"/>
    <s v="SEP"/>
    <x v="3"/>
    <n v="201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d v="2014-09-05T18:49:03"/>
    <s v="OCT"/>
    <x v="8"/>
    <n v="20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d v="2013-11-21T17:46:19"/>
    <d v="2013-10-22T16:46:19"/>
    <s v="NOV"/>
    <x v="9"/>
    <n v="20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d v="2014-07-22T00:45:30"/>
    <s v="AGO"/>
    <x v="3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d v="2010-05-06T04:48:03"/>
    <s v="AGO"/>
    <x v="5"/>
    <n v="20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d v="2015-03-02T21:32:43"/>
    <s v="ABR"/>
    <x v="7"/>
    <n v="201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d v="2016-05-06T23:33:30"/>
    <s v="JUN"/>
    <x v="5"/>
    <n v="201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d v="2010-09-10T03:03:49"/>
    <s v="OCT"/>
    <x v="8"/>
    <n v="201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d v="2015-08-02T20:57:06"/>
    <s v="AGO"/>
    <x v="10"/>
    <n v="201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d v="2012-11-28T17:31:48"/>
    <d v="2012-10-29T16:31:48"/>
    <s v="NOV"/>
    <x v="9"/>
    <n v="2012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d v="2012-01-15T18:11:50"/>
    <d v="2011-12-01T18:11:50"/>
    <s v="ENE"/>
    <x v="11"/>
    <n v="2012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d v="2011-04-13T02:22:42"/>
    <s v="MAY"/>
    <x v="6"/>
    <n v="201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d v="2016-02-29T20:23:22"/>
    <s v="MAR"/>
    <x v="2"/>
    <n v="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d v="2010-06-08T19:11:00"/>
    <d v="2010-04-23T19:28:34"/>
    <s v="JUN"/>
    <x v="6"/>
    <n v="201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d v="2014-07-09T23:10:22"/>
    <s v="AGO"/>
    <x v="3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d v="2012-08-28T19:06:20"/>
    <s v="SEP"/>
    <x v="10"/>
    <n v="2012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d v="2015-12-04T01:55:37"/>
    <s v="ENE"/>
    <x v="11"/>
    <n v="201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d v="2010-11-25T05:45:26"/>
    <s v="ENE"/>
    <x v="4"/>
    <n v="201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d v="2014-03-13T03:33:10"/>
    <d v="2014-02-11T04:33:10"/>
    <s v="MAR"/>
    <x v="2"/>
    <n v="2014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d v="2011-09-11T04:37:03"/>
    <d v="2011-08-12T04:37:03"/>
    <s v="SEP"/>
    <x v="10"/>
    <n v="201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d v="2010-07-27T04:59:00"/>
    <d v="2010-06-11T19:14:15"/>
    <s v="JUL"/>
    <x v="0"/>
    <n v="201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d v="2012-06-21T16:34:00"/>
    <s v="JUL"/>
    <x v="0"/>
    <n v="201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d v="2017-01-02T13:05:19"/>
    <s v="MAR"/>
    <x v="1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d v="2014-01-24T00:07:25"/>
    <d v="2014-01-03T00:07:25"/>
    <s v="ENE"/>
    <x v="1"/>
    <n v="2014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d v="2012-12-11T03:37:27"/>
    <d v="2012-10-12T02:37:27"/>
    <s v="DIC"/>
    <x v="9"/>
    <n v="20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d v="2012-04-05T03:20:19"/>
    <s v="MAY"/>
    <x v="6"/>
    <n v="2012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d v="2012-08-25T18:19:07"/>
    <d v="2012-07-26T18:19:07"/>
    <s v="AGO"/>
    <x v="3"/>
    <n v="201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d v="2012-01-29T16:18:34"/>
    <s v="MAR"/>
    <x v="1"/>
    <n v="201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d v="2010-10-22T05:00:00"/>
    <d v="2010-09-13T20:28:54"/>
    <s v="OCT"/>
    <x v="8"/>
    <n v="201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d v="2014-06-12T22:38:50"/>
    <s v="JUL"/>
    <x v="0"/>
    <n v="201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d v="2014-11-01T21:59:21"/>
    <s v="DIC"/>
    <x v="4"/>
    <n v="201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d v="2012-11-14T15:24:05"/>
    <s v="DIC"/>
    <x v="4"/>
    <n v="2012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d v="2013-11-14T17:07:02"/>
    <d v="2013-10-15T16:07:02"/>
    <s v="NOV"/>
    <x v="9"/>
    <n v="20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d v="2011-10-31T04:06:16"/>
    <s v="DIC"/>
    <x v="9"/>
    <n v="201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d v="2014-08-27T12:43:13"/>
    <s v="OCT"/>
    <x v="10"/>
    <n v="2014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d v="2014-11-22T00:02:03"/>
    <d v="2014-10-22T23:02:03"/>
    <s v="NOV"/>
    <x v="9"/>
    <n v="2014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d v="2013-01-14T22:37:49"/>
    <s v="FEB"/>
    <x v="1"/>
    <n v="20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d v="2013-11-27T22:08:31"/>
    <d v="2013-10-28T21:08:31"/>
    <s v="NOV"/>
    <x v="9"/>
    <n v="20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d v="2010-07-08T22:40:00"/>
    <d v="2010-06-09T00:28:50"/>
    <s v="JUL"/>
    <x v="0"/>
    <n v="201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d v="2012-05-14T19:44:55"/>
    <d v="2012-04-14T19:44:55"/>
    <s v="MAY"/>
    <x v="6"/>
    <n v="2012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d v="2012-11-18T00:00:00"/>
    <d v="2012-09-28T20:41:53"/>
    <s v="NOV"/>
    <x v="8"/>
    <n v="2012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d v="2012-04-09T04:42:49"/>
    <d v="2012-03-10T05:42:49"/>
    <s v="ABR"/>
    <x v="7"/>
    <n v="2012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d v="2010-05-14T21:58:26"/>
    <s v="JUN"/>
    <x v="5"/>
    <n v="201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d v="2014-03-16T22:00:00"/>
    <d v="2014-02-10T08:38:22"/>
    <s v="MAR"/>
    <x v="2"/>
    <n v="201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d v="2013-02-05T23:15:45"/>
    <s v="MAR"/>
    <x v="2"/>
    <n v="20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d v="2014-03-13T04:03:29"/>
    <s v="MAY"/>
    <x v="7"/>
    <n v="20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d v="2014-04-04T17:41:24"/>
    <s v="MAY"/>
    <x v="6"/>
    <n v="201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d v="2015-12-30T08:00:29"/>
    <s v="ENE"/>
    <x v="11"/>
    <n v="2016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d v="2012-01-18T20:00:00"/>
    <d v="2011-12-06T00:34:49"/>
    <s v="ENE"/>
    <x v="11"/>
    <n v="201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d v="2013-10-04T19:09:17"/>
    <s v="NOV"/>
    <x v="9"/>
    <n v="20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d v="2012-08-03T11:30:48"/>
    <s v="SEP"/>
    <x v="10"/>
    <n v="201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d v="2013-05-22T18:18:58"/>
    <s v="JUN"/>
    <x v="5"/>
    <n v="20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d v="2015-06-27T00:12:06"/>
    <s v="AGO"/>
    <x v="0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d v="2017-01-11T02:19:05"/>
    <s v="FEB"/>
    <x v="1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d v="2016-01-13T20:14:20"/>
    <s v="FEB"/>
    <x v="1"/>
    <n v="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d v="2016-11-29T17:01:45"/>
    <d v="2016-10-30T16:01:45"/>
    <s v="NOV"/>
    <x v="9"/>
    <n v="201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d v="2016-04-18T14:00:00"/>
    <d v="2016-03-15T14:00:50"/>
    <s v="ABR"/>
    <x v="7"/>
    <n v="2016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d v="2016-12-28T20:57:06"/>
    <s v="FEB"/>
    <x v="11"/>
    <n v="201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d v="2016-09-09T18:00:48"/>
    <d v="2016-08-10T18:00:48"/>
    <s v="SEP"/>
    <x v="10"/>
    <n v="201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d v="2016-06-30T18:45:06"/>
    <d v="2016-05-01T18:45:06"/>
    <s v="JUN"/>
    <x v="5"/>
    <n v="201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d v="2016-02-11T19:52:44"/>
    <s v="MAR"/>
    <x v="2"/>
    <n v="20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d v="2015-12-23T01:02:56"/>
    <s v="FEB"/>
    <x v="11"/>
    <n v="201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d v="2015-12-18T18:01:01"/>
    <s v="ENE"/>
    <x v="11"/>
    <n v="20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d v="2016-04-20T15:41:12"/>
    <s v="JUN"/>
    <x v="6"/>
    <n v="201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d v="2016-10-19T14:43:32"/>
    <s v="NOV"/>
    <x v="9"/>
    <n v="201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d v="2014-12-26T03:56:39"/>
    <s v="ENE"/>
    <x v="11"/>
    <n v="2015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d v="2015-07-09T20:00:39"/>
    <s v="AGO"/>
    <x v="3"/>
    <n v="201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d v="2016-08-04T07:05:00"/>
    <s v="SEP"/>
    <x v="10"/>
    <n v="2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d v="2015-02-25T21:55:59"/>
    <s v="ABR"/>
    <x v="2"/>
    <n v="201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d v="2016-11-17T14:15:33"/>
    <d v="2016-10-17T13:15:33"/>
    <s v="NOV"/>
    <x v="9"/>
    <n v="201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d v="2015-04-10T04:59:00"/>
    <d v="2015-03-19T19:16:03"/>
    <s v="ABR"/>
    <x v="7"/>
    <n v="201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d v="2014-12-20T04:11:05"/>
    <s v="ENE"/>
    <x v="11"/>
    <n v="201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d v="2017-01-31T15:02:35"/>
    <s v="MAR"/>
    <x v="1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d v="2017-02-20T19:00:00"/>
    <d v="2017-01-05T16:38:55"/>
    <s v="FEB"/>
    <x v="1"/>
    <n v="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d v="2016-01-04T17:05:53"/>
    <s v="FEB"/>
    <x v="1"/>
    <n v="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d v="2016-10-17T15:15:19"/>
    <d v="2016-09-12T15:15:19"/>
    <s v="OCT"/>
    <x v="8"/>
    <n v="201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d v="2015-07-23T15:05:19"/>
    <s v="SEP"/>
    <x v="3"/>
    <n v="201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d v="2016-09-24T00:24:06"/>
    <s v="OCT"/>
    <x v="8"/>
    <n v="201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d v="2016-10-06T15:15:32"/>
    <d v="2016-09-06T15:15:32"/>
    <s v="OCT"/>
    <x v="8"/>
    <n v="201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d v="2016-04-22T05:06:14"/>
    <d v="2016-02-22T06:06:14"/>
    <s v="ABR"/>
    <x v="2"/>
    <n v="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d v="2014-07-16T20:20:34"/>
    <s v="AGO"/>
    <x v="3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d v="2017-01-07T07:16:47"/>
    <s v="FEB"/>
    <x v="1"/>
    <n v="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d v="2016-12-17T05:17:33"/>
    <s v="ENE"/>
    <x v="11"/>
    <n v="201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d v="2015-06-01T17:01:00"/>
    <d v="2015-04-17T17:01:00"/>
    <s v="JUN"/>
    <x v="6"/>
    <n v="201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d v="2014-08-05T20:46:38"/>
    <s v="SEP"/>
    <x v="10"/>
    <n v="201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d v="2015-11-09T01:21:33"/>
    <d v="2015-09-10T00:21:33"/>
    <s v="NOV"/>
    <x v="8"/>
    <n v="2015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d v="2016-03-25T16:59:16"/>
    <d v="2016-02-24T17:59:16"/>
    <s v="MAR"/>
    <x v="2"/>
    <n v="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d v="2016-06-28T16:43:05"/>
    <d v="2016-04-29T16:43:05"/>
    <s v="JUN"/>
    <x v="6"/>
    <n v="201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d v="2015-06-30T01:24:57"/>
    <s v="AGO"/>
    <x v="0"/>
    <n v="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d v="2016-01-22T22:36:37"/>
    <s v="FEB"/>
    <x v="1"/>
    <n v="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d v="2016-01-26T07:25:01"/>
    <s v="FEB"/>
    <x v="1"/>
    <n v="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d v="2016-05-16T10:00:28"/>
    <s v="JUN"/>
    <x v="5"/>
    <n v="201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d v="2014-11-30T22:42:02"/>
    <d v="2014-10-16T21:42:02"/>
    <s v="NOV"/>
    <x v="9"/>
    <n v="20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d v="2014-07-10T22:43:42"/>
    <s v="AGO"/>
    <x v="3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d v="2016-09-02T18:04:46"/>
    <s v="OCT"/>
    <x v="8"/>
    <n v="201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d v="2016-08-23T20:54:00"/>
    <d v="2016-07-23T16:01:25"/>
    <s v="AGO"/>
    <x v="3"/>
    <n v="201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d v="2015-02-26T02:46:48"/>
    <s v="MAR"/>
    <x v="2"/>
    <n v="20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d v="2015-12-01T23:13:30"/>
    <s v="DIC"/>
    <x v="11"/>
    <n v="201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d v="2015-11-16T18:25:00"/>
    <s v="ENE"/>
    <x v="4"/>
    <n v="201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d v="2014-05-14T07:04:10"/>
    <s v="JUN"/>
    <x v="5"/>
    <n v="201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d v="2016-10-01T08:33:45"/>
    <d v="2016-09-01T08:33:45"/>
    <s v="OCT"/>
    <x v="8"/>
    <n v="2016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d v="2016-08-29T22:24:55"/>
    <s v="SEP"/>
    <x v="10"/>
    <n v="201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d v="2014-08-04T18:49:24"/>
    <s v="SEP"/>
    <x v="10"/>
    <n v="201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d v="2016-06-17T18:09:48"/>
    <s v="JUL"/>
    <x v="0"/>
    <n v="201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d v="2016-05-07T21:11:59"/>
    <d v="2016-03-08T22:11:59"/>
    <s v="MAY"/>
    <x v="7"/>
    <n v="2016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d v="2016-10-09T23:09:28"/>
    <s v="NOV"/>
    <x v="9"/>
    <n v="20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d v="2014-11-30T22:59:00"/>
    <d v="2014-10-09T06:18:50"/>
    <s v="NOV"/>
    <x v="9"/>
    <n v="201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d v="2014-11-04T22:34:40"/>
    <s v="NOV"/>
    <x v="4"/>
    <n v="201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d v="2014-06-27T20:47:40"/>
    <s v="JUL"/>
    <x v="0"/>
    <n v="2014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d v="2014-10-29T02:28:17"/>
    <s v="NOV"/>
    <x v="9"/>
    <n v="201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d v="2015-11-19T05:03:21"/>
    <d v="2015-10-05T04:03:21"/>
    <s v="NOV"/>
    <x v="9"/>
    <n v="201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d v="2014-11-13T08:02:00"/>
    <d v="2014-10-14T07:11:30"/>
    <s v="NOV"/>
    <x v="9"/>
    <n v="201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d v="2017-01-14T01:26:00"/>
    <s v="MAR"/>
    <x v="1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d v="2016-12-16T17:16:53"/>
    <s v="ENE"/>
    <x v="11"/>
    <n v="201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d v="2015-12-17T05:59:00"/>
    <d v="2015-11-17T16:25:14"/>
    <s v="DIC"/>
    <x v="4"/>
    <n v="201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d v="2017-02-14T17:01:01"/>
    <s v="MAR"/>
    <x v="2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d v="2016-01-19T17:00:27"/>
    <s v="FEB"/>
    <x v="1"/>
    <n v="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d v="2015-09-29T14:59:43"/>
    <s v="OCT"/>
    <x v="8"/>
    <n v="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d v="2014-12-12T07:11:00"/>
    <d v="2014-12-04T00:57:52"/>
    <s v="DIC"/>
    <x v="11"/>
    <n v="201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d v="2016-11-02T14:00:23"/>
    <s v="DIC"/>
    <x v="4"/>
    <n v="2016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d v="2016-12-28T19:25:15"/>
    <d v="2016-11-28T19:25:15"/>
    <s v="DIC"/>
    <x v="4"/>
    <n v="201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d v="2016-05-20T14:30:46"/>
    <s v="JUN"/>
    <x v="5"/>
    <n v="201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d v="2016-07-10T19:54:22"/>
    <s v="SEP"/>
    <x v="3"/>
    <n v="20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d v="2014-11-03T21:33:15"/>
    <s v="DIC"/>
    <x v="4"/>
    <n v="201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d v="2016-12-10T10:34:12"/>
    <s v="ENE"/>
    <x v="11"/>
    <n v="201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d v="2015-12-01T20:00:56"/>
    <s v="DIC"/>
    <x v="11"/>
    <n v="20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d v="2015-01-01T00:03:35"/>
    <d v="2014-11-12T00:03:35"/>
    <s v="ENE"/>
    <x v="4"/>
    <n v="201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d v="2015-11-25T22:04:55"/>
    <d v="2015-10-26T21:04:55"/>
    <s v="NOV"/>
    <x v="9"/>
    <n v="2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d v="2016-02-22T02:34:16"/>
    <s v="ABR"/>
    <x v="2"/>
    <n v="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d v="2015-10-12T16:12:15"/>
    <s v="NOV"/>
    <x v="9"/>
    <n v="20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d v="2016-06-14T11:48:53"/>
    <s v="JUL"/>
    <x v="0"/>
    <n v="201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d v="2015-01-05T23:22:29"/>
    <s v="FEB"/>
    <x v="1"/>
    <n v="201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d v="2015-05-03T01:40:09"/>
    <s v="JUN"/>
    <x v="5"/>
    <n v="201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d v="2015-09-24T06:02:51"/>
    <s v="OCT"/>
    <x v="8"/>
    <n v="20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d v="2015-04-17T15:31:17"/>
    <s v="MAY"/>
    <x v="6"/>
    <n v="20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d v="2015-05-21T22:04:21"/>
    <s v="JUN"/>
    <x v="5"/>
    <n v="20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d v="2016-01-31T13:56:03"/>
    <d v="2016-01-01T13:56:03"/>
    <s v="ENE"/>
    <x v="1"/>
    <n v="2016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d v="2015-03-16T19:00:37"/>
    <d v="2015-02-14T20:00:37"/>
    <s v="MAR"/>
    <x v="2"/>
    <n v="20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d v="2016-03-31T08:46:56"/>
    <d v="2016-02-26T09:46:56"/>
    <s v="MAR"/>
    <x v="2"/>
    <n v="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d v="2014-09-23T00:49:07"/>
    <s v="OCT"/>
    <x v="8"/>
    <n v="2014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d v="2017-03-06T20:00:00"/>
    <d v="2017-01-20T15:03:25"/>
    <s v="MAR"/>
    <x v="1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d v="2015-04-04T21:59:00"/>
    <d v="2015-02-09T17:05:07"/>
    <s v="ABR"/>
    <x v="2"/>
    <n v="20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d v="2016-09-12T11:35:49"/>
    <d v="2016-08-29T11:35:49"/>
    <s v="SEP"/>
    <x v="10"/>
    <n v="201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d v="2015-11-16T18:20:10"/>
    <s v="DIC"/>
    <x v="4"/>
    <n v="20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d v="2016-05-24T16:00:25"/>
    <s v="JUN"/>
    <x v="5"/>
    <n v="201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d v="2016-11-14T17:34:40"/>
    <s v="DIC"/>
    <x v="4"/>
    <n v="201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d v="2016-07-04T04:00:04"/>
    <s v="AGO"/>
    <x v="3"/>
    <n v="201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d v="2015-02-11T15:23:40"/>
    <d v="2015-01-12T15:23:40"/>
    <s v="FEB"/>
    <x v="1"/>
    <n v="20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d v="2012-12-06T10:46:30"/>
    <s v="ENE"/>
    <x v="11"/>
    <n v="201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d v="2015-04-25T19:44:22"/>
    <s v="MAY"/>
    <x v="6"/>
    <n v="20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d v="2016-02-18T05:33:43"/>
    <s v="MAR"/>
    <x v="2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d v="2016-11-18T02:37:26"/>
    <s v="DIC"/>
    <x v="4"/>
    <n v="201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d v="2016-07-28T17:00:09"/>
    <s v="AGO"/>
    <x v="3"/>
    <n v="2016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d v="2014-07-31T01:26:32"/>
    <d v="2014-07-11T01:26:32"/>
    <s v="JUL"/>
    <x v="3"/>
    <n v="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d v="2014-07-31T16:42:28"/>
    <s v="SEP"/>
    <x v="3"/>
    <n v="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d v="2015-04-20T06:04:15"/>
    <s v="MAY"/>
    <x v="6"/>
    <n v="20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d v="2015-01-07T22:13:21"/>
    <s v="MAR"/>
    <x v="1"/>
    <n v="20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d v="2014-08-23T20:59:10"/>
    <d v="2014-07-24T20:59:10"/>
    <s v="AGO"/>
    <x v="3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d v="2015-12-26T20:26:00"/>
    <d v="2015-11-11T20:26:00"/>
    <s v="DIC"/>
    <x v="4"/>
    <n v="201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d v="2014-10-06T19:38:35"/>
    <s v="NOV"/>
    <x v="9"/>
    <n v="2014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d v="2016-08-16T01:16:29"/>
    <s v="SEP"/>
    <x v="10"/>
    <n v="2016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d v="2016-02-12T10:20:45"/>
    <d v="2016-01-13T10:20:45"/>
    <s v="FEB"/>
    <x v="1"/>
    <n v="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d v="2015-09-14T19:07:57"/>
    <d v="2015-08-15T19:07:57"/>
    <s v="SEP"/>
    <x v="10"/>
    <n v="201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d v="2014-08-27T00:20:25"/>
    <d v="2014-07-30T00:20:25"/>
    <s v="AGO"/>
    <x v="3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d v="2016-06-06T20:09:00"/>
    <d v="2016-04-23T19:08:15"/>
    <s v="JUN"/>
    <x v="6"/>
    <n v="20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d v="2017-02-09T04:08:52"/>
    <s v="MAR"/>
    <x v="2"/>
    <n v="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d v="2014-08-10T22:00:00"/>
    <d v="2014-07-11T20:26:39"/>
    <s v="AGO"/>
    <x v="3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d v="2016-03-07T23:49:05"/>
    <d v="2016-02-06T23:49:05"/>
    <s v="MAR"/>
    <x v="2"/>
    <n v="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d v="2015-04-24T16:16:17"/>
    <d v="2015-02-23T17:16:17"/>
    <s v="ABR"/>
    <x v="2"/>
    <n v="201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d v="2016-12-04T21:54:43"/>
    <d v="2016-11-04T20:54:43"/>
    <s v="DIC"/>
    <x v="4"/>
    <n v="20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d v="2015-03-26T00:00:00"/>
    <d v="2015-02-12T21:37:23"/>
    <s v="MAR"/>
    <x v="2"/>
    <n v="201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d v="2015-03-13T17:57:36"/>
    <d v="2015-02-11T18:57:36"/>
    <s v="MAR"/>
    <x v="2"/>
    <n v="201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d v="2015-03-16T21:54:53"/>
    <s v="ABR"/>
    <x v="7"/>
    <n v="201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d v="2016-05-02T01:00:00"/>
    <d v="2016-03-03T06:38:28"/>
    <s v="MAY"/>
    <x v="7"/>
    <n v="2016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d v="2016-07-12T19:22:21"/>
    <d v="2016-07-05T19:22:21"/>
    <s v="JUL"/>
    <x v="3"/>
    <n v="20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d v="2016-08-31T00:44:22"/>
    <d v="2016-08-01T00:44:22"/>
    <s v="AGO"/>
    <x v="10"/>
    <n v="20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d v="2013-05-23T05:28:23"/>
    <s v="JUL"/>
    <x v="5"/>
    <n v="201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d v="2014-01-22T09:08:42"/>
    <s v="FEB"/>
    <x v="1"/>
    <n v="2014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d v="2013-06-20T23:06:22"/>
    <s v="AGO"/>
    <x v="0"/>
    <n v="201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d v="2013-11-21T20:32:11"/>
    <s v="DIC"/>
    <x v="4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d v="2016-03-11T08:54:24"/>
    <s v="ABR"/>
    <x v="7"/>
    <n v="20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d v="2013-10-25T05:30:59"/>
    <s v="NOV"/>
    <x v="9"/>
    <n v="201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d v="2012-10-01T00:17:02"/>
    <d v="2012-09-11T00:17:02"/>
    <s v="OCT"/>
    <x v="8"/>
    <n v="201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d v="2015-11-17T19:04:53"/>
    <d v="2015-10-18T18:04:53"/>
    <s v="NOV"/>
    <x v="9"/>
    <n v="201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d v="2014-01-06T19:58:17"/>
    <s v="FEB"/>
    <x v="1"/>
    <n v="201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d v="2011-10-16T23:09:01"/>
    <d v="2011-09-16T23:09:01"/>
    <s v="OCT"/>
    <x v="8"/>
    <n v="201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d v="2014-01-04T04:09:05"/>
    <d v="2013-12-05T04:09:05"/>
    <s v="ENE"/>
    <x v="11"/>
    <n v="201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d v="2012-04-06T21:41:56"/>
    <s v="MAY"/>
    <x v="6"/>
    <n v="201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d v="2014-07-18T09:04:10"/>
    <s v="SEP"/>
    <x v="3"/>
    <n v="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d v="2015-12-15T04:00:11"/>
    <s v="ENE"/>
    <x v="11"/>
    <n v="201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d v="2011-06-07T04:42:01"/>
    <s v="JUL"/>
    <x v="0"/>
    <n v="201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d v="2016-04-19T13:35:36"/>
    <s v="MAY"/>
    <x v="6"/>
    <n v="201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d v="2014-04-11T03:18:53"/>
    <s v="MAY"/>
    <x v="6"/>
    <n v="201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d v="2014-12-29T22:14:52"/>
    <s v="ENE"/>
    <x v="11"/>
    <n v="2015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d v="2012-08-10T21:44:48"/>
    <d v="2012-07-11T21:44:48"/>
    <s v="AGO"/>
    <x v="3"/>
    <n v="201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d v="2014-08-02T15:49:43"/>
    <d v="2014-06-03T15:49:43"/>
    <s v="AGO"/>
    <x v="0"/>
    <n v="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d v="2014-08-08T21:53:24"/>
    <d v="2014-07-09T21:53:24"/>
    <s v="AGO"/>
    <x v="3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d v="2016-02-13T16:06:15"/>
    <s v="MAR"/>
    <x v="2"/>
    <n v="20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d v="2014-08-24T20:48:11"/>
    <d v="2014-07-25T20:48:11"/>
    <s v="AGO"/>
    <x v="3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d v="2014-06-15T17:08:07"/>
    <d v="2014-05-16T17:08:07"/>
    <s v="JUN"/>
    <x v="5"/>
    <n v="201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d v="2014-03-25T19:11:07"/>
    <s v="ABR"/>
    <x v="7"/>
    <n v="201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d v="2015-06-26T04:32:55"/>
    <d v="2015-05-27T04:32:55"/>
    <s v="JUN"/>
    <x v="5"/>
    <n v="201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d v="2015-04-29T04:27:33"/>
    <s v="MAY"/>
    <x v="6"/>
    <n v="201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d v="2016-03-11T19:41:12"/>
    <s v="ABR"/>
    <x v="7"/>
    <n v="201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d v="2012-12-07T00:37:18"/>
    <s v="ENE"/>
    <x v="11"/>
    <n v="201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d v="2016-01-27T23:22:17"/>
    <s v="FEB"/>
    <x v="1"/>
    <n v="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d v="2011-09-09T17:07:13"/>
    <s v="OCT"/>
    <x v="8"/>
    <n v="20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d v="2013-07-31T12:53:40"/>
    <s v="AGO"/>
    <x v="3"/>
    <n v="20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d v="2014-09-03T12:25:54"/>
    <s v="OCT"/>
    <x v="8"/>
    <n v="201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d v="2014-01-21T19:01:17"/>
    <s v="MAR"/>
    <x v="1"/>
    <n v="201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d v="2014-04-13T18:18:15"/>
    <d v="2014-03-14T18:18:15"/>
    <s v="ABR"/>
    <x v="7"/>
    <n v="201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d v="2015-04-13T20:04:28"/>
    <s v="MAY"/>
    <x v="6"/>
    <n v="20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d v="2016-01-15T02:39:31"/>
    <s v="FEB"/>
    <x v="1"/>
    <n v="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d v="2016-06-17T18:32:18"/>
    <s v="JUL"/>
    <x v="0"/>
    <n v="201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d v="2013-10-30T01:05:25"/>
    <s v="DIC"/>
    <x v="9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d v="2016-06-18T05:19:50"/>
    <d v="2016-04-19T05:19:50"/>
    <s v="JUN"/>
    <x v="6"/>
    <n v="201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d v="2014-05-12T09:50:21"/>
    <s v="JUN"/>
    <x v="5"/>
    <n v="201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d v="2014-02-22T03:15:27"/>
    <s v="MAR"/>
    <x v="2"/>
    <n v="201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d v="2012-03-05T17:46:15"/>
    <s v="ABR"/>
    <x v="7"/>
    <n v="201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d v="2014-07-23T20:40:24"/>
    <d v="2014-06-23T20:40:24"/>
    <s v="JUL"/>
    <x v="0"/>
    <n v="201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d v="2012-02-13T15:17:15"/>
    <s v="ABR"/>
    <x v="2"/>
    <n v="201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d v="2016-11-18T19:03:10"/>
    <d v="2016-10-19T18:03:10"/>
    <s v="NOV"/>
    <x v="9"/>
    <n v="201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d v="2012-11-07T22:23:42"/>
    <s v="DIC"/>
    <x v="4"/>
    <n v="201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d v="2015-12-09T04:53:10"/>
    <s v="ENE"/>
    <x v="11"/>
    <n v="201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d v="2015-01-19T08:30:00"/>
    <d v="2014-11-20T18:13:31"/>
    <s v="ENE"/>
    <x v="4"/>
    <n v="201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d v="2014-07-15T23:27:00"/>
    <s v="AGO"/>
    <x v="3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d v="2013-10-09T08:18:07"/>
    <d v="2013-09-09T08:18:07"/>
    <s v="OCT"/>
    <x v="8"/>
    <n v="201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d v="2016-02-29T16:41:35"/>
    <s v="MAR"/>
    <x v="2"/>
    <n v="201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d v="2012-06-09T20:20:08"/>
    <d v="2012-04-10T20:20:08"/>
    <s v="JUN"/>
    <x v="6"/>
    <n v="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d v="2015-11-25T14:21:53"/>
    <s v="DIC"/>
    <x v="4"/>
    <n v="201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d v="2014-03-06T03:59:39"/>
    <s v="ABR"/>
    <x v="7"/>
    <n v="2014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d v="2014-04-06T19:01:04"/>
    <d v="2014-03-24T19:01:04"/>
    <s v="ABR"/>
    <x v="7"/>
    <n v="201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d v="2011-10-28T20:56:40"/>
    <d v="2011-09-13T20:56:40"/>
    <s v="OCT"/>
    <x v="8"/>
    <n v="2011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d v="2016-02-12T22:25:16"/>
    <s v="MAR"/>
    <x v="2"/>
    <n v="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d v="2013-05-30T16:53:45"/>
    <d v="2013-05-16T16:53:45"/>
    <s v="MAY"/>
    <x v="5"/>
    <n v="201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d v="2014-03-20T12:34:08"/>
    <s v="ABR"/>
    <x v="7"/>
    <n v="201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d v="2015-03-31T16:00:51"/>
    <s v="ABR"/>
    <x v="7"/>
    <n v="201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d v="2015-09-25T14:58:50"/>
    <d v="2015-07-27T14:58:50"/>
    <s v="SEP"/>
    <x v="3"/>
    <n v="20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d v="2016-06-14T07:51:34"/>
    <s v="JUL"/>
    <x v="0"/>
    <n v="201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d v="2014-11-14T21:30:00"/>
    <d v="2014-10-14T20:30:00"/>
    <s v="NOV"/>
    <x v="9"/>
    <n v="2014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d v="2014-07-08T15:35:17"/>
    <s v="AGO"/>
    <x v="3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d v="2016-05-06T06:21:33"/>
    <s v="JUN"/>
    <x v="5"/>
    <n v="201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d v="2014-09-26T23:55:00"/>
    <s v="NOV"/>
    <x v="8"/>
    <n v="2014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d v="2015-12-24T21:47:48"/>
    <d v="2015-11-24T21:47:48"/>
    <s v="DIC"/>
    <x v="4"/>
    <n v="2015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d v="2016-12-02T02:46:11"/>
    <s v="ENE"/>
    <x v="11"/>
    <n v="201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d v="2014-07-31T09:46:21"/>
    <d v="2014-07-01T09:46:21"/>
    <s v="JUL"/>
    <x v="3"/>
    <n v="201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d v="2014-11-15T06:50:28"/>
    <s v="NOV"/>
    <x v="4"/>
    <n v="20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d v="2016-07-07T23:44:54"/>
    <s v="AGO"/>
    <x v="3"/>
    <n v="201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d v="2015-12-19T16:07:09"/>
    <d v="2015-11-19T16:07:09"/>
    <s v="DIC"/>
    <x v="4"/>
    <n v="20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d v="2016-03-24T19:40:21"/>
    <s v="ABR"/>
    <x v="7"/>
    <n v="201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d v="2017-01-01T21:45:31"/>
    <s v="ENE"/>
    <x v="1"/>
    <n v="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d v="2014-12-02T08:20:26"/>
    <s v="ENE"/>
    <x v="11"/>
    <n v="201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d v="2015-08-06T11:05:21"/>
    <d v="2015-07-07T11:05:21"/>
    <s v="AGO"/>
    <x v="3"/>
    <n v="201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d v="2015-07-09T16:47:30"/>
    <d v="2015-06-09T16:47:30"/>
    <s v="JUL"/>
    <x v="0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d v="2015-02-17T00:08:47"/>
    <d v="2015-01-18T00:08:47"/>
    <s v="FEB"/>
    <x v="1"/>
    <n v="201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d v="2015-11-17T04:38:46"/>
    <s v="DIC"/>
    <x v="4"/>
    <n v="201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d v="2015-04-29T04:22:00"/>
    <d v="2015-03-30T04:22:00"/>
    <s v="ABR"/>
    <x v="7"/>
    <n v="2015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d v="2014-08-03T17:56:32"/>
    <s v="OCT"/>
    <x v="10"/>
    <n v="20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d v="2014-03-25T22:52:53"/>
    <s v="MAY"/>
    <x v="7"/>
    <n v="2014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d v="2014-10-19T23:19:43"/>
    <d v="2014-08-20T23:19:43"/>
    <s v="OCT"/>
    <x v="10"/>
    <n v="20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d v="2016-11-01T04:06:21"/>
    <s v="DIC"/>
    <x v="4"/>
    <n v="201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d v="2016-05-17T17:02:46"/>
    <s v="JUN"/>
    <x v="5"/>
    <n v="201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d v="2015-11-09T22:54:35"/>
    <s v="ENE"/>
    <x v="4"/>
    <n v="201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d v="2015-09-07T02:27:43"/>
    <d v="2015-08-08T02:27:43"/>
    <s v="SEP"/>
    <x v="10"/>
    <n v="201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d v="2015-05-15T17:01:52"/>
    <d v="2015-04-15T17:01:52"/>
    <s v="MAY"/>
    <x v="6"/>
    <n v="2015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d v="2015-05-19T17:08:25"/>
    <s v="JUN"/>
    <x v="5"/>
    <n v="20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d v="2015-08-07T02:36:46"/>
    <s v="SEP"/>
    <x v="10"/>
    <n v="201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d v="2014-07-15T18:20:08"/>
    <s v="AGO"/>
    <x v="3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d v="2015-02-24T01:42:42"/>
    <d v="2015-01-25T01:42:42"/>
    <s v="FEB"/>
    <x v="1"/>
    <n v="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d v="2014-10-06T15:04:40"/>
    <s v="DIC"/>
    <x v="9"/>
    <n v="201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d v="2014-12-09T02:12:08"/>
    <d v="2014-11-09T02:12:08"/>
    <s v="DIC"/>
    <x v="4"/>
    <n v="201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d v="2015-06-30T15:45:00"/>
    <d v="2015-05-30T17:26:05"/>
    <s v="JUN"/>
    <x v="5"/>
    <n v="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d v="2015-02-26T03:43:06"/>
    <s v="MAR"/>
    <x v="2"/>
    <n v="201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d v="2015-05-19T15:06:29"/>
    <d v="2015-04-28T15:06:29"/>
    <s v="MAY"/>
    <x v="6"/>
    <n v="201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d v="2014-09-25T16:24:24"/>
    <d v="2014-08-25T16:24:24"/>
    <s v="SEP"/>
    <x v="10"/>
    <n v="201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d v="2014-08-09T17:22:00"/>
    <d v="2014-07-10T17:22:00"/>
    <s v="AGO"/>
    <x v="3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d v="2016-06-18T17:23:02"/>
    <d v="2016-05-19T17:23:02"/>
    <s v="JUN"/>
    <x v="5"/>
    <n v="201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d v="2014-07-06T05:08:50"/>
    <d v="2014-06-02T05:08:50"/>
    <s v="JUL"/>
    <x v="0"/>
    <n v="201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d v="2015-06-26T04:00:00"/>
    <d v="2015-05-26T11:39:02"/>
    <s v="JUN"/>
    <x v="5"/>
    <n v="201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d v="2014-08-12T17:38:15"/>
    <s v="SEP"/>
    <x v="10"/>
    <n v="2014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d v="2016-09-22T01:17:45"/>
    <d v="2016-08-23T01:17:45"/>
    <s v="SEP"/>
    <x v="10"/>
    <n v="201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d v="2015-02-22T08:29:23"/>
    <d v="2015-01-23T08:29:23"/>
    <s v="FEB"/>
    <x v="1"/>
    <n v="201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d v="2015-04-30T21:26:11"/>
    <s v="MAY"/>
    <x v="6"/>
    <n v="201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d v="2014-10-26T19:18:47"/>
    <s v="NOV"/>
    <x v="9"/>
    <n v="2014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d v="2014-08-20T16:22:32"/>
    <d v="2014-07-21T16:22:32"/>
    <s v="AGO"/>
    <x v="3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d v="2015-06-29T04:27:37"/>
    <s v="AGO"/>
    <x v="0"/>
    <n v="201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d v="2016-05-08T20:12:07"/>
    <d v="2016-04-08T20:12:07"/>
    <s v="MAY"/>
    <x v="6"/>
    <n v="201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d v="2015-07-15T17:28:59"/>
    <d v="2015-06-15T17:28:59"/>
    <s v="JUL"/>
    <x v="0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d v="2017-01-11T00:28:18"/>
    <s v="MAR"/>
    <x v="1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d v="2014-10-15T15:51:36"/>
    <d v="2014-09-15T15:51:36"/>
    <s v="OCT"/>
    <x v="8"/>
    <n v="2014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d v="2014-07-17T21:44:12"/>
    <s v="AGO"/>
    <x v="3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d v="2015-10-28T17:17:07"/>
    <d v="2015-09-28T17:17:07"/>
    <s v="OCT"/>
    <x v="8"/>
    <n v="201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d v="2014-05-22T19:21:54"/>
    <s v="JUN"/>
    <x v="5"/>
    <n v="201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d v="2015-01-30T08:08:41"/>
    <s v="MAR"/>
    <x v="1"/>
    <n v="201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d v="2016-12-24T19:51:28"/>
    <s v="ENE"/>
    <x v="11"/>
    <n v="201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d v="2016-10-13T20:40:23"/>
    <s v="NOV"/>
    <x v="9"/>
    <n v="201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d v="2017-02-06T14:23:31"/>
    <d v="2017-01-06T14:23:31"/>
    <s v="FEB"/>
    <x v="1"/>
    <n v="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d v="2015-05-06T20:45:49"/>
    <s v="JUN"/>
    <x v="5"/>
    <n v="201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d v="2015-06-01T22:42:00"/>
    <d v="2015-04-29T20:43:15"/>
    <s v="JUN"/>
    <x v="6"/>
    <n v="20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d v="2015-04-15T21:28:43"/>
    <s v="MAY"/>
    <x v="6"/>
    <n v="20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d v="2016-12-28T16:49:00"/>
    <d v="2016-12-07T16:49:00"/>
    <s v="DIC"/>
    <x v="11"/>
    <n v="2016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d v="2016-06-08T23:29:55"/>
    <s v="JUN"/>
    <x v="0"/>
    <n v="2016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d v="2014-08-01T15:58:45"/>
    <s v="AGO"/>
    <x v="10"/>
    <n v="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d v="2016-02-19T14:29:20"/>
    <s v="MAR"/>
    <x v="2"/>
    <n v="201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d v="2017-01-12T12:09:38"/>
    <s v="FEB"/>
    <x v="1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d v="2016-02-09T18:37:33"/>
    <s v="ABR"/>
    <x v="2"/>
    <n v="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d v="2015-03-09T11:42:59"/>
    <s v="ABR"/>
    <x v="7"/>
    <n v="201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d v="2015-10-21T08:20:53"/>
    <s v="DIC"/>
    <x v="9"/>
    <n v="201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d v="2015-12-18T19:38:59"/>
    <d v="2015-11-18T19:38:59"/>
    <s v="DIC"/>
    <x v="4"/>
    <n v="2015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d v="2016-05-13T15:57:14"/>
    <s v="JUN"/>
    <x v="5"/>
    <n v="2016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d v="2015-12-31T03:00:00"/>
    <d v="2015-11-25T14:51:26"/>
    <s v="DIC"/>
    <x v="4"/>
    <n v="201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d v="2015-07-08T18:30:00"/>
    <d v="2015-06-06T18:30:00"/>
    <s v="JUL"/>
    <x v="0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d v="2015-03-26T11:27:36"/>
    <s v="ABR"/>
    <x v="7"/>
    <n v="2015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d v="2016-07-15T14:34:06"/>
    <d v="2016-06-15T14:34:06"/>
    <s v="JUL"/>
    <x v="0"/>
    <n v="201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d v="2015-05-28T06:55:54"/>
    <s v="JUN"/>
    <x v="5"/>
    <n v="201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d v="2015-05-31T14:45:27"/>
    <d v="2015-05-01T14:45:27"/>
    <s v="MAY"/>
    <x v="5"/>
    <n v="201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d v="2015-10-20T17:57:13"/>
    <s v="DIC"/>
    <x v="9"/>
    <n v="20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d v="2015-06-13T12:09:11"/>
    <d v="2015-05-14T12:09:11"/>
    <s v="JUN"/>
    <x v="5"/>
    <n v="201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d v="2017-02-06T18:37:33"/>
    <s v="MAR"/>
    <x v="2"/>
    <n v="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d v="2016-03-01T10:19:33"/>
    <s v="MAR"/>
    <x v="7"/>
    <n v="201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d v="2016-03-24T16:01:04"/>
    <d v="2016-02-23T17:01:04"/>
    <s v="MAR"/>
    <x v="2"/>
    <n v="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d v="2017-01-26T20:18:25"/>
    <s v="FEB"/>
    <x v="1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d v="2015-05-31T21:00:00"/>
    <d v="2015-05-08T22:36:12"/>
    <s v="MAY"/>
    <x v="5"/>
    <n v="201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d v="2016-05-25T20:47:41"/>
    <s v="JUN"/>
    <x v="5"/>
    <n v="2016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d v="2015-11-10T22:48:15"/>
    <s v="NOV"/>
    <x v="4"/>
    <n v="20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d v="2017-01-31T18:08:20"/>
    <d v="2016-12-27T18:08:20"/>
    <s v="ENE"/>
    <x v="11"/>
    <n v="201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d v="2015-04-10T20:10:05"/>
    <s v="JUN"/>
    <x v="6"/>
    <n v="201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d v="2014-05-30T22:09:16"/>
    <d v="2014-04-30T22:09:16"/>
    <s v="MAY"/>
    <x v="6"/>
    <n v="201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d v="2015-10-02T23:03:00"/>
    <d v="2015-08-31T14:47:37"/>
    <s v="OCT"/>
    <x v="10"/>
    <n v="201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d v="2016-07-14T19:25:40"/>
    <d v="2016-06-14T19:25:40"/>
    <s v="JUL"/>
    <x v="0"/>
    <n v="201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d v="2015-10-01T15:53:20"/>
    <s v="NOV"/>
    <x v="9"/>
    <n v="20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d v="2016-09-20T11:05:13"/>
    <s v="OCT"/>
    <x v="8"/>
    <n v="201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d v="2015-08-25T15:05:12"/>
    <d v="2015-07-26T15:05:12"/>
    <s v="AGO"/>
    <x v="3"/>
    <n v="201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d v="2016-11-06T11:24:48"/>
    <s v="DIC"/>
    <x v="4"/>
    <n v="2016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d v="2016-03-01T17:17:27"/>
    <s v="ABR"/>
    <x v="7"/>
    <n v="201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d v="2016-10-11T04:15:09"/>
    <s v="NOV"/>
    <x v="9"/>
    <n v="201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d v="2014-06-06T13:11:42"/>
    <d v="2014-04-07T13:11:42"/>
    <s v="JUN"/>
    <x v="6"/>
    <n v="20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d v="2013-10-22T21:44:38"/>
    <d v="2013-08-23T21:44:38"/>
    <s v="OCT"/>
    <x v="10"/>
    <n v="201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d v="2014-04-21T01:00:00"/>
    <d v="2014-03-17T20:59:41"/>
    <s v="ABR"/>
    <x v="7"/>
    <n v="201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d v="2014-08-07T07:00:00"/>
    <d v="2014-07-07T22:03:36"/>
    <s v="AGO"/>
    <x v="3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d v="2011-09-28T17:30:08"/>
    <d v="2011-07-30T17:30:08"/>
    <s v="SEP"/>
    <x v="3"/>
    <n v="201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d v="2012-03-17T11:02:07"/>
    <s v="ABR"/>
    <x v="7"/>
    <n v="201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d v="2011-02-24T23:20:30"/>
    <d v="2011-01-25T23:20:30"/>
    <s v="FEB"/>
    <x v="1"/>
    <n v="201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d v="2015-08-28T01:00:00"/>
    <d v="2015-07-08T22:36:08"/>
    <s v="AGO"/>
    <x v="3"/>
    <n v="201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d v="2013-08-20T20:21:10"/>
    <s v="OCT"/>
    <x v="10"/>
    <n v="201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d v="2012-02-21T22:46:14"/>
    <d v="2012-01-31T22:46:14"/>
    <s v="FEB"/>
    <x v="1"/>
    <n v="201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d v="2015-02-02T18:55:42"/>
    <d v="2015-01-03T18:55:42"/>
    <s v="FEB"/>
    <x v="1"/>
    <n v="201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d v="2013-11-05T03:14:59"/>
    <s v="DIC"/>
    <x v="4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d v="2012-07-28T16:00:00"/>
    <d v="2012-07-20T16:19:24"/>
    <s v="JUL"/>
    <x v="3"/>
    <n v="2012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d v="2012-08-24T06:47:45"/>
    <d v="2012-08-04T06:47:45"/>
    <s v="AGO"/>
    <x v="10"/>
    <n v="201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d v="2011-07-07T14:38:56"/>
    <s v="AGO"/>
    <x v="3"/>
    <n v="201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d v="2012-01-05T23:06:07"/>
    <d v="2011-12-06T23:06:07"/>
    <s v="ENE"/>
    <x v="11"/>
    <n v="201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d v="2013-07-12T21:51:00"/>
    <d v="2013-05-15T00:57:37"/>
    <s v="JUL"/>
    <x v="5"/>
    <n v="20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d v="2014-11-03T05:59:00"/>
    <d v="2014-10-11T20:06:20"/>
    <s v="NOV"/>
    <x v="9"/>
    <n v="201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d v="2011-08-27T03:58:22"/>
    <s v="SEP"/>
    <x v="10"/>
    <n v="20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d v="2011-05-08T21:06:11"/>
    <s v="JUL"/>
    <x v="5"/>
    <n v="20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d v="2013-03-22T19:48:43"/>
    <s v="ABR"/>
    <x v="7"/>
    <n v="2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d v="2014-06-14T14:23:54"/>
    <d v="2014-05-15T14:23:54"/>
    <s v="JUN"/>
    <x v="5"/>
    <n v="201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d v="2011-10-22T01:02:29"/>
    <s v="DIC"/>
    <x v="9"/>
    <n v="20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d v="2013-05-06T07:00:55"/>
    <d v="2013-04-06T07:00:55"/>
    <s v="MAY"/>
    <x v="6"/>
    <n v="2013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d v="2014-05-08T15:45:53"/>
    <s v="JUN"/>
    <x v="5"/>
    <n v="201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d v="2012-06-07T17:46:51"/>
    <s v="JUL"/>
    <x v="0"/>
    <n v="201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d v="2014-09-06T15:25:31"/>
    <d v="2014-07-23T15:25:31"/>
    <s v="SEP"/>
    <x v="3"/>
    <n v="201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d v="2011-07-27T19:32:47"/>
    <s v="SEP"/>
    <x v="3"/>
    <n v="20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d v="2013-09-26T23:42:49"/>
    <s v="OCT"/>
    <x v="8"/>
    <n v="201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d v="2014-08-04T18:48:27"/>
    <s v="SEP"/>
    <x v="10"/>
    <n v="201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d v="2010-11-05T14:54:46"/>
    <s v="ENE"/>
    <x v="4"/>
    <n v="20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d v="2013-11-01T20:17:32"/>
    <s v="DIC"/>
    <x v="4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d v="2012-01-13T22:03:51"/>
    <s v="FEB"/>
    <x v="1"/>
    <n v="201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d v="2011-02-13T02:03:10"/>
    <s v="ABR"/>
    <x v="2"/>
    <n v="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d v="2013-08-31T14:40:12"/>
    <d v="2013-08-01T14:40:12"/>
    <s v="AGO"/>
    <x v="10"/>
    <n v="201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d v="2014-05-07T23:17:44"/>
    <s v="JUN"/>
    <x v="5"/>
    <n v="201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d v="2014-01-27T20:13:40"/>
    <s v="FEB"/>
    <x v="1"/>
    <n v="201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d v="2013-12-30T08:13:47"/>
    <s v="ENE"/>
    <x v="11"/>
    <n v="201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d v="2014-02-16T18:18:12"/>
    <d v="2014-01-17T18:18:12"/>
    <s v="FEB"/>
    <x v="1"/>
    <n v="201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d v="2014-02-22T02:01:10"/>
    <s v="MAR"/>
    <x v="2"/>
    <n v="201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d v="2013-09-30T15:54:43"/>
    <s v="OCT"/>
    <x v="8"/>
    <n v="201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d v="2010-10-14T15:43:35"/>
    <s v="NOV"/>
    <x v="9"/>
    <n v="201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d v="2013-12-12T21:02:25"/>
    <s v="ENE"/>
    <x v="11"/>
    <n v="201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d v="2013-06-24T14:02:38"/>
    <s v="JUL"/>
    <x v="0"/>
    <n v="2013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d v="2013-08-21T20:17:27"/>
    <s v="SEP"/>
    <x v="10"/>
    <n v="2013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d v="2016-03-16T19:45:12"/>
    <s v="ABR"/>
    <x v="7"/>
    <n v="20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d v="2012-01-25T20:34:02"/>
    <s v="MAR"/>
    <x v="1"/>
    <n v="201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d v="2013-10-14T16:24:19"/>
    <s v="NOV"/>
    <x v="9"/>
    <n v="20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d v="2010-04-06T17:52:59"/>
    <s v="JUN"/>
    <x v="6"/>
    <n v="201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d v="2014-08-31T17:31:31"/>
    <d v="2014-08-01T17:31:31"/>
    <s v="AGO"/>
    <x v="10"/>
    <n v="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d v="2012-07-26T16:33:45"/>
    <s v="AGO"/>
    <x v="3"/>
    <n v="201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d v="2013-07-03T20:49:47"/>
    <s v="AGO"/>
    <x v="3"/>
    <n v="201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d v="2009-07-13T16:54:07"/>
    <s v="SEP"/>
    <x v="3"/>
    <n v="200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d v="2012-09-04T13:29:07"/>
    <d v="2012-07-31T13:29:07"/>
    <s v="SEP"/>
    <x v="3"/>
    <n v="20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d v="2014-05-27T13:19:26"/>
    <s v="JUN"/>
    <x v="5"/>
    <n v="2014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d v="2014-03-24T01:22:50"/>
    <d v="2014-02-12T02:22:50"/>
    <s v="MAR"/>
    <x v="2"/>
    <n v="201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d v="2011-03-01T18:10:54"/>
    <d v="2010-12-01T18:10:54"/>
    <s v="MAR"/>
    <x v="11"/>
    <n v="20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d v="2013-07-28T17:50:36"/>
    <d v="2013-07-08T17:50:36"/>
    <s v="JUL"/>
    <x v="3"/>
    <n v="201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d v="2013-11-08T11:24:15"/>
    <s v="DIC"/>
    <x v="4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d v="2013-02-15T17:13:09"/>
    <s v="MAR"/>
    <x v="2"/>
    <n v="201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d v="2016-12-08T05:38:02"/>
    <s v="DIC"/>
    <x v="11"/>
    <n v="20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d v="2015-06-20T13:59:35"/>
    <d v="2015-06-05T13:59:35"/>
    <s v="JUN"/>
    <x v="0"/>
    <n v="20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d v="2015-02-04T09:13:47"/>
    <s v="FEB"/>
    <x v="2"/>
    <n v="20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d v="2015-04-13T14:54:16"/>
    <s v="JUN"/>
    <x v="6"/>
    <n v="201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d v="2016-08-10T04:00:00"/>
    <d v="2016-07-10T03:42:43"/>
    <s v="AGO"/>
    <x v="3"/>
    <n v="201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d v="2016-12-05T03:14:05"/>
    <s v="ENE"/>
    <x v="11"/>
    <n v="201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d v="2015-03-23T14:45:31"/>
    <s v="ABR"/>
    <x v="7"/>
    <n v="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d v="2015-04-07T07:00:00"/>
    <d v="2015-03-01T15:39:51"/>
    <s v="ABR"/>
    <x v="7"/>
    <n v="201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10-06T22:59:00"/>
    <d v="2015-09-09T18:20:28"/>
    <s v="OCT"/>
    <x v="8"/>
    <n v="20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d v="2015-10-15T16:49:31"/>
    <s v="NOV"/>
    <x v="9"/>
    <n v="20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d v="2015-10-01T10:53:17"/>
    <s v="OCT"/>
    <x v="9"/>
    <n v="201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d v="2015-07-29T17:00:00"/>
    <d v="2015-06-29T13:44:57"/>
    <s v="JUL"/>
    <x v="0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d v="2016-02-23T01:12:53"/>
    <s v="MAR"/>
    <x v="2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d v="2016-04-01T17:55:58"/>
    <s v="MAY"/>
    <x v="6"/>
    <n v="201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d v="2016-03-29T16:20:32"/>
    <s v="ABR"/>
    <x v="7"/>
    <n v="201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d v="2015-06-14T19:32:39"/>
    <s v="JUL"/>
    <x v="0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d v="2016-04-23T16:12:18"/>
    <s v="JUN"/>
    <x v="6"/>
    <n v="201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d v="2015-07-21T03:00:00"/>
    <d v="2015-07-10T17:59:38"/>
    <s v="JUL"/>
    <x v="3"/>
    <n v="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d v="2016-11-01T01:23:31"/>
    <s v="DIC"/>
    <x v="4"/>
    <n v="201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d v="2016-07-31T11:00:00"/>
    <d v="2016-07-15T10:35:20"/>
    <s v="JUL"/>
    <x v="3"/>
    <n v="20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d v="2017-01-12T04:40:05"/>
    <s v="MAR"/>
    <x v="1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d v="2016-07-21T17:30:00"/>
    <d v="2016-06-22T15:58:28"/>
    <s v="JUL"/>
    <x v="0"/>
    <n v="201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d v="2014-11-04T10:58:54"/>
    <s v="DIC"/>
    <x v="4"/>
    <n v="201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d v="2016-02-17T12:04:39"/>
    <d v="2016-01-18T12:04:39"/>
    <s v="FEB"/>
    <x v="1"/>
    <n v="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d v="2016-10-08T14:43:32"/>
    <d v="2016-08-29T14:43:32"/>
    <s v="OCT"/>
    <x v="10"/>
    <n v="2016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d v="2015-09-10T21:11:08"/>
    <s v="OCT"/>
    <x v="8"/>
    <n v="201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d v="2016-07-05T16:00:50"/>
    <s v="AGO"/>
    <x v="3"/>
    <n v="201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d v="2016-10-26T19:15:19"/>
    <s v="NOV"/>
    <x v="9"/>
    <n v="201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d v="2015-03-19T16:52:02"/>
    <s v="ABR"/>
    <x v="7"/>
    <n v="201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d v="2016-02-02T17:01:54"/>
    <s v="MAR"/>
    <x v="2"/>
    <n v="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d v="2016-08-22T16:04:20"/>
    <s v="OCT"/>
    <x v="10"/>
    <n v="201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d v="2015-10-01T11:57:28"/>
    <s v="NOV"/>
    <x v="9"/>
    <n v="20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d v="2016-01-24T23:05:09"/>
    <s v="FEB"/>
    <x v="1"/>
    <n v="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d v="2016-07-21T14:00:00"/>
    <d v="2016-05-30T05:39:06"/>
    <s v="JUL"/>
    <x v="5"/>
    <n v="201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d v="2014-12-12T01:02:52"/>
    <s v="ENE"/>
    <x v="11"/>
    <n v="201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d v="2014-06-26T19:29:25"/>
    <s v="JUL"/>
    <x v="0"/>
    <n v="201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d v="2016-12-01T16:34:06"/>
    <s v="DIC"/>
    <x v="11"/>
    <n v="201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d v="2016-11-23T17:58:57"/>
    <s v="DIC"/>
    <x v="4"/>
    <n v="201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d v="2015-04-21T15:45:25"/>
    <s v="MAY"/>
    <x v="6"/>
    <n v="201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d v="2016-03-22T16:45:46"/>
    <s v="ABR"/>
    <x v="7"/>
    <n v="201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d v="2016-09-13T15:12:32"/>
    <s v="OCT"/>
    <x v="8"/>
    <n v="2016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d v="2016-12-30T02:03:55"/>
    <d v="2016-11-30T02:03:55"/>
    <s v="DIC"/>
    <x v="4"/>
    <n v="2016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d v="2014-12-01T19:00:28"/>
    <s v="ENE"/>
    <x v="11"/>
    <n v="201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d v="2015-04-29T16:17:15"/>
    <s v="MAY"/>
    <x v="6"/>
    <n v="20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d v="2016-08-30T15:25:34"/>
    <s v="OCT"/>
    <x v="10"/>
    <n v="201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d v="2014-12-02T06:19:05"/>
    <d v="2014-10-23T05:19:05"/>
    <s v="DIC"/>
    <x v="9"/>
    <n v="201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d v="2016-06-01T06:38:29"/>
    <s v="JUL"/>
    <x v="0"/>
    <n v="201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d v="2016-07-18T12:05:54"/>
    <s v="AGO"/>
    <x v="3"/>
    <n v="2016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d v="2017-01-27T01:26:48"/>
    <d v="2016-12-28T01:26:48"/>
    <s v="ENE"/>
    <x v="11"/>
    <n v="2017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d v="2014-07-16T02:33:45"/>
    <d v="2014-06-16T02:33:45"/>
    <s v="JUL"/>
    <x v="0"/>
    <n v="2014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d v="2016-02-10T18:34:47"/>
    <s v="MAR"/>
    <x v="2"/>
    <n v="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d v="2015-12-05T22:28:22"/>
    <d v="2015-11-05T22:28:22"/>
    <s v="DIC"/>
    <x v="4"/>
    <n v="201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d v="2014-12-17T20:43:48"/>
    <d v="2014-11-12T20:43:48"/>
    <s v="DIC"/>
    <x v="4"/>
    <n v="201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d v="2017-02-01T13:51:19"/>
    <s v="MAR"/>
    <x v="2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d v="2015-07-03T19:17:13"/>
    <s v="AGO"/>
    <x v="3"/>
    <n v="201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d v="2014-12-08T16:31:55"/>
    <d v="2014-10-24T15:31:55"/>
    <s v="DIC"/>
    <x v="9"/>
    <n v="201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d v="2014-08-15T14:17:33"/>
    <d v="2014-07-16T14:17:33"/>
    <s v="AGO"/>
    <x v="3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d v="2016-08-30T14:58:37"/>
    <s v="OCT"/>
    <x v="10"/>
    <n v="201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d v="2015-06-17T19:35:39"/>
    <s v="JUL"/>
    <x v="0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d v="2016-06-21T12:38:03"/>
    <s v="AGO"/>
    <x v="0"/>
    <n v="201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d v="2016-06-01T18:57:19"/>
    <s v="JUN"/>
    <x v="0"/>
    <n v="201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d v="2014-06-09T19:32:39"/>
    <s v="JUL"/>
    <x v="0"/>
    <n v="201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d v="2013-05-28T01:49:11"/>
    <s v="JUN"/>
    <x v="5"/>
    <n v="201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d v="2015-02-05T15:18:45"/>
    <s v="MAR"/>
    <x v="2"/>
    <n v="201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d v="2014-12-18T12:08:53"/>
    <d v="2014-11-20T12:08:53"/>
    <s v="DIC"/>
    <x v="4"/>
    <n v="201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d v="2015-11-09T07:58:55"/>
    <s v="DIC"/>
    <x v="4"/>
    <n v="201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d v="2015-11-26T00:18:54"/>
    <s v="DIC"/>
    <x v="4"/>
    <n v="201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d v="2016-01-13T17:45:44"/>
    <s v="FEB"/>
    <x v="1"/>
    <n v="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d v="2015-07-15T13:52:46"/>
    <s v="SEP"/>
    <x v="3"/>
    <n v="20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d v="2013-02-04T02:49:48"/>
    <s v="MAR"/>
    <x v="2"/>
    <n v="201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d v="2016-05-12T19:22:59"/>
    <s v="JUN"/>
    <x v="5"/>
    <n v="2016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d v="2012-11-30T10:00:00"/>
    <d v="2012-10-31T06:06:45"/>
    <s v="NOV"/>
    <x v="9"/>
    <n v="201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d v="2013-06-05T00:56:00"/>
    <s v="JUL"/>
    <x v="0"/>
    <n v="201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d v="2013-03-01T05:59:00"/>
    <d v="2013-01-30T23:05:37"/>
    <s v="MAR"/>
    <x v="1"/>
    <n v="201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d v="2011-05-26T13:42:03"/>
    <s v="JUN"/>
    <x v="5"/>
    <n v="201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d v="2011-05-05T19:33:10"/>
    <s v="JUL"/>
    <x v="5"/>
    <n v="201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d v="2012-07-05T21:37:00"/>
    <s v="AGO"/>
    <x v="3"/>
    <n v="201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d v="2014-05-22T17:12:52"/>
    <s v="JUN"/>
    <x v="5"/>
    <n v="2014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d v="2013-07-09T22:25:31"/>
    <s v="SEP"/>
    <x v="3"/>
    <n v="201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d v="2016-01-27T20:15:27"/>
    <s v="FEB"/>
    <x v="1"/>
    <n v="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d v="2014-11-08T16:41:46"/>
    <s v="ENE"/>
    <x v="4"/>
    <n v="201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d v="2015-02-14T17:35:52"/>
    <s v="MAR"/>
    <x v="2"/>
    <n v="201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d v="2014-11-27T00:54:23"/>
    <d v="2014-10-12T23:54:23"/>
    <s v="NOV"/>
    <x v="9"/>
    <n v="201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d v="2015-10-15T00:04:10"/>
    <s v="NOV"/>
    <x v="9"/>
    <n v="201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d v="2015-05-22T04:34:54"/>
    <s v="JUN"/>
    <x v="5"/>
    <n v="201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d v="2014-03-12T14:15:46"/>
    <s v="ABR"/>
    <x v="7"/>
    <n v="201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d v="2013-10-16T00:04:50"/>
    <d v="2013-10-01T00:04:50"/>
    <s v="OCT"/>
    <x v="9"/>
    <n v="201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d v="2015-05-07T18:12:22"/>
    <d v="2015-04-07T18:12:22"/>
    <s v="MAY"/>
    <x v="6"/>
    <n v="201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d v="2012-06-12T17:45:32"/>
    <s v="JUL"/>
    <x v="0"/>
    <n v="201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d v="2016-11-30T22:50:33"/>
    <s v="DIC"/>
    <x v="4"/>
    <n v="201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d v="2016-02-24T03:53:08"/>
    <s v="MAR"/>
    <x v="2"/>
    <n v="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d v="2016-12-16T01:35:19"/>
    <s v="ENE"/>
    <x v="11"/>
    <n v="201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d v="2016-12-03T17:03:26"/>
    <d v="2016-11-03T16:03:26"/>
    <s v="DIC"/>
    <x v="4"/>
    <n v="201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d v="2017-01-12T05:16:10"/>
    <s v="FEB"/>
    <x v="1"/>
    <n v="201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d v="2016-08-01T18:13:30"/>
    <d v="2016-07-17T18:13:30"/>
    <s v="AGO"/>
    <x v="3"/>
    <n v="2016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d v="2015-06-05T11:47:56"/>
    <d v="2015-05-06T11:47:56"/>
    <s v="JUN"/>
    <x v="5"/>
    <n v="201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d v="2015-05-17T18:18:26"/>
    <s v="JUN"/>
    <x v="5"/>
    <n v="201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d v="2016-11-29T05:08:45"/>
    <s v="DIC"/>
    <x v="4"/>
    <n v="201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d v="2013-04-06T19:12:16"/>
    <s v="MAY"/>
    <x v="6"/>
    <n v="201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d v="2016-12-03T01:47:58"/>
    <s v="DIC"/>
    <x v="11"/>
    <n v="201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d v="2015-06-05T17:38:42"/>
    <s v="JUL"/>
    <x v="0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d v="2016-03-04T16:32:01"/>
    <s v="ABR"/>
    <x v="7"/>
    <n v="201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d v="2015-06-29T15:31:29"/>
    <s v="JUL"/>
    <x v="0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d v="2015-05-02T22:06:35"/>
    <s v="JUN"/>
    <x v="5"/>
    <n v="201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d v="2016-09-21T14:45:17"/>
    <s v="OCT"/>
    <x v="8"/>
    <n v="201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d v="2016-07-14T11:32:37"/>
    <s v="AGO"/>
    <x v="3"/>
    <n v="2016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d v="2015-04-27T17:12:00"/>
    <d v="2015-03-24T19:16:46"/>
    <s v="ABR"/>
    <x v="7"/>
    <n v="201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d v="2015-07-08T15:36:58"/>
    <s v="AGO"/>
    <x v="3"/>
    <n v="201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d v="2016-03-03T03:43:06"/>
    <d v="2016-02-01T03:43:06"/>
    <s v="MAR"/>
    <x v="2"/>
    <n v="201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d v="2016-08-01T16:22:03"/>
    <d v="2016-07-02T16:22:03"/>
    <s v="AGO"/>
    <x v="3"/>
    <n v="2016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d v="2017-01-17T03:28:46"/>
    <s v="MAR"/>
    <x v="1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d v="2017-01-14T21:48:01"/>
    <d v="2016-12-15T21:48:01"/>
    <s v="ENE"/>
    <x v="11"/>
    <n v="2017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d v="2015-01-14T23:58:02"/>
    <s v="FEB"/>
    <x v="1"/>
    <n v="201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d v="2016-10-27T21:19:00"/>
    <d v="2016-09-27T22:01:50"/>
    <s v="OCT"/>
    <x v="8"/>
    <n v="201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d v="2016-06-05T20:58:54"/>
    <s v="JUL"/>
    <x v="0"/>
    <n v="201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d v="2014-10-07T00:06:13"/>
    <d v="2014-09-07T00:06:13"/>
    <s v="OCT"/>
    <x v="8"/>
    <n v="201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d v="2016-06-12T05:30:00"/>
    <d v="2016-05-08T08:11:13"/>
    <s v="JUN"/>
    <x v="5"/>
    <n v="201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d v="2013-05-26T23:54:34"/>
    <d v="2013-05-05T23:54:34"/>
    <s v="MAY"/>
    <x v="5"/>
    <n v="20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d v="2015-03-02T01:16:51"/>
    <s v="MAY"/>
    <x v="7"/>
    <n v="20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d v="2013-07-26T01:30:35"/>
    <d v="2013-06-26T01:30:35"/>
    <s v="JUL"/>
    <x v="0"/>
    <n v="201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d v="2015-01-28T12:14:45"/>
    <s v="FEB"/>
    <x v="1"/>
    <n v="201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d v="2014-10-29T16:20:01"/>
    <s v="NOV"/>
    <x v="9"/>
    <n v="2014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d v="2015-10-20T10:23:27"/>
    <s v="DIC"/>
    <x v="9"/>
    <n v="20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d v="2014-07-18T12:52:58"/>
    <s v="AGO"/>
    <x v="3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d v="2015-11-13T21:55:56"/>
    <d v="2015-10-14T20:55:56"/>
    <s v="NOV"/>
    <x v="9"/>
    <n v="201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d v="2015-01-01T04:12:15"/>
    <d v="2014-11-02T03:12:15"/>
    <s v="ENE"/>
    <x v="4"/>
    <n v="20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d v="2016-04-19T07:38:40"/>
    <s v="JUN"/>
    <x v="6"/>
    <n v="201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d v="2015-02-06T01:25:00"/>
    <d v="2015-01-09T01:25:00"/>
    <s v="FEB"/>
    <x v="1"/>
    <n v="201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d v="2014-11-04T01:31:39"/>
    <s v="DIC"/>
    <x v="4"/>
    <n v="201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d v="2015-12-22T10:29:30"/>
    <s v="FEB"/>
    <x v="11"/>
    <n v="2016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d v="2016-12-04T06:04:27"/>
    <s v="ENE"/>
    <x v="11"/>
    <n v="201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d v="2015-07-07T16:13:11"/>
    <s v="AGO"/>
    <x v="3"/>
    <n v="20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d v="2015-11-21T23:13:39"/>
    <d v="2015-10-22T22:13:39"/>
    <s v="NOV"/>
    <x v="9"/>
    <n v="201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d v="2015-08-16T03:36:14"/>
    <s v="SEP"/>
    <x v="10"/>
    <n v="201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d v="2016-01-26T10:57:14"/>
    <s v="FEB"/>
    <x v="1"/>
    <n v="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d v="2016-09-09T10:56:59"/>
    <s v="OCT"/>
    <x v="8"/>
    <n v="201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d v="2016-06-03T16:01:26"/>
    <s v="JUN"/>
    <x v="0"/>
    <n v="20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d v="2015-01-09T21:58:29"/>
    <s v="FEB"/>
    <x v="1"/>
    <n v="201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d v="2016-08-22T05:45:04"/>
    <s v="SEP"/>
    <x v="10"/>
    <n v="201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d v="2016-01-01T08:38:51"/>
    <d v="2015-12-02T08:38:51"/>
    <s v="ENE"/>
    <x v="11"/>
    <n v="201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d v="2016-11-02T17:13:22"/>
    <s v="NOV"/>
    <x v="4"/>
    <n v="201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d v="2015-04-29T03:09:19"/>
    <d v="2015-03-30T03:09:19"/>
    <s v="ABR"/>
    <x v="7"/>
    <n v="201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d v="2015-08-24T09:22:00"/>
    <d v="2015-06-25T09:22:00"/>
    <s v="AGO"/>
    <x v="0"/>
    <n v="2015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d v="2016-08-19T20:26:25"/>
    <s v="SEP"/>
    <x v="10"/>
    <n v="2016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d v="2016-03-03T09:06:57"/>
    <s v="ABR"/>
    <x v="7"/>
    <n v="201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d v="2015-04-10T01:27:22"/>
    <d v="2015-03-11T01:27:22"/>
    <s v="ABR"/>
    <x v="7"/>
    <n v="20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d v="2014-11-18T19:31:28"/>
    <s v="DIC"/>
    <x v="4"/>
    <n v="201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d v="2015-10-27T05:03:36"/>
    <s v="NOV"/>
    <x v="9"/>
    <n v="201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d v="2015-07-20T18:43:48"/>
    <d v="2015-06-20T18:43:48"/>
    <s v="JUL"/>
    <x v="0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d v="2016-10-30T15:01:15"/>
    <s v="DIC"/>
    <x v="9"/>
    <n v="201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d v="2015-05-18T18:24:38"/>
    <s v="JUN"/>
    <x v="5"/>
    <n v="201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d v="2015-09-11T18:43:40"/>
    <s v="OCT"/>
    <x v="8"/>
    <n v="201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d v="2016-01-22T08:24:17"/>
    <s v="FEB"/>
    <x v="1"/>
    <n v="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d v="2014-07-13T04:59:00"/>
    <d v="2014-06-06T12:45:39"/>
    <s v="JUL"/>
    <x v="0"/>
    <n v="201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d v="2016-03-28T20:54:59"/>
    <s v="ABR"/>
    <x v="7"/>
    <n v="201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d v="2015-02-05T19:55:01"/>
    <s v="MAR"/>
    <x v="2"/>
    <n v="201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d v="2016-04-26T17:57:43"/>
    <s v="MAY"/>
    <x v="6"/>
    <n v="201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d v="2015-07-13T18:22:49"/>
    <s v="SEP"/>
    <x v="3"/>
    <n v="201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d v="2016-05-25T15:29:18"/>
    <d v="2016-04-25T15:29:18"/>
    <s v="MAY"/>
    <x v="6"/>
    <n v="201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d v="2017-01-02T22:13:29"/>
    <d v="2016-12-03T22:13:29"/>
    <s v="ENE"/>
    <x v="11"/>
    <n v="2017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d v="2015-09-12T20:57:42"/>
    <d v="2015-07-14T20:57:42"/>
    <s v="SEP"/>
    <x v="3"/>
    <n v="2015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d v="2015-06-14T13:00:55"/>
    <d v="2015-05-15T13:00:55"/>
    <s v="JUN"/>
    <x v="5"/>
    <n v="201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d v="2016-04-21T10:44:38"/>
    <d v="2016-04-01T10:44:38"/>
    <s v="ABR"/>
    <x v="6"/>
    <n v="201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d v="2016-06-08T17:32:14"/>
    <s v="JUL"/>
    <x v="0"/>
    <n v="201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d v="2015-05-22T05:25:00"/>
    <d v="2015-04-21T22:28:38"/>
    <s v="MAY"/>
    <x v="6"/>
    <n v="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d v="2015-05-10T19:28:25"/>
    <d v="2015-03-23T19:28:25"/>
    <s v="MAY"/>
    <x v="7"/>
    <n v="20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d v="2016-01-21T04:06:37"/>
    <s v="FEB"/>
    <x v="1"/>
    <n v="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d v="2014-10-19T23:00:59"/>
    <s v="NOV"/>
    <x v="9"/>
    <n v="201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d v="2014-07-28T16:52:43"/>
    <d v="2014-06-28T16:52:43"/>
    <s v="JUL"/>
    <x v="0"/>
    <n v="2014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d v="2017-04-15T15:42:27"/>
    <d v="2017-03-01T16:42:27"/>
    <s v="ABR"/>
    <x v="7"/>
    <n v="201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d v="2016-04-24T21:59:00"/>
    <d v="2016-04-03T20:48:00"/>
    <s v="ABR"/>
    <x v="6"/>
    <n v="201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d v="2014-07-12T16:08:40"/>
    <s v="SEP"/>
    <x v="3"/>
    <n v="201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d v="2017-01-03T16:02:45"/>
    <d v="2016-12-04T16:02:45"/>
    <s v="ENE"/>
    <x v="11"/>
    <n v="2017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d v="2015-11-11T22:30:44"/>
    <d v="2015-10-12T21:30:44"/>
    <s v="NOV"/>
    <x v="9"/>
    <n v="20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d v="2014-08-11T04:00:00"/>
    <d v="2014-07-11T16:56:00"/>
    <s v="AGO"/>
    <x v="3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d v="2015-12-02T17:25:00"/>
    <d v="2015-11-04T04:54:56"/>
    <s v="DIC"/>
    <x v="4"/>
    <n v="201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d v="2014-11-30T23:45:00"/>
    <d v="2014-10-03T21:31:38"/>
    <s v="NOV"/>
    <x v="9"/>
    <n v="2014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d v="2014-10-21T00:00:00"/>
    <d v="2014-09-17T15:29:14"/>
    <s v="OCT"/>
    <x v="8"/>
    <n v="20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d v="2013-03-11T15:54:31"/>
    <s v="ABR"/>
    <x v="7"/>
    <n v="201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d v="2013-02-21T21:52:18"/>
    <s v="ABR"/>
    <x v="2"/>
    <n v="201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d v="2013-01-17T15:52:38"/>
    <s v="FEB"/>
    <x v="1"/>
    <n v="201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d v="2012-02-20T17:37:32"/>
    <s v="MAR"/>
    <x v="2"/>
    <n v="201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d v="2016-01-12T05:00:00"/>
    <d v="2015-12-02T04:07:46"/>
    <s v="ENE"/>
    <x v="11"/>
    <n v="201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d v="2012-01-25T19:14:45"/>
    <s v="MAR"/>
    <x v="1"/>
    <n v="201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d v="2011-04-13T00:20:49"/>
    <s v="JUN"/>
    <x v="6"/>
    <n v="201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d v="2013-02-15T14:21:49"/>
    <d v="2013-01-16T14:21:49"/>
    <s v="FEB"/>
    <x v="1"/>
    <n v="201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d v="2012-12-07T19:51:03"/>
    <s v="DIC"/>
    <x v="11"/>
    <n v="201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d v="2015-03-10T22:58:54"/>
    <s v="ABR"/>
    <x v="7"/>
    <n v="201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d v="2013-09-16T13:01:43"/>
    <s v="OCT"/>
    <x v="8"/>
    <n v="201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d v="2012-01-31T23:30:39"/>
    <s v="MAR"/>
    <x v="1"/>
    <n v="201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d v="2013-08-14T17:28:12"/>
    <s v="SEP"/>
    <x v="10"/>
    <n v="201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d v="2014-11-17T17:21:03"/>
    <s v="DIC"/>
    <x v="4"/>
    <n v="201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d v="2011-08-11T01:00:22"/>
    <s v="SEP"/>
    <x v="10"/>
    <n v="20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d v="2011-10-24T14:46:44"/>
    <s v="DIC"/>
    <x v="9"/>
    <n v="201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d v="2013-04-30T20:55:13"/>
    <s v="MAY"/>
    <x v="6"/>
    <n v="20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d v="2014-04-25T17:53:09"/>
    <s v="MAY"/>
    <x v="6"/>
    <n v="20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d v="2013-07-09T22:24:59"/>
    <s v="JUL"/>
    <x v="3"/>
    <n v="201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d v="2013-10-03T22:09:05"/>
    <s v="NOV"/>
    <x v="9"/>
    <n v="201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d v="2012-08-15T20:35:36"/>
    <s v="SEP"/>
    <x v="10"/>
    <n v="201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d v="2016-06-27T04:37:55"/>
    <s v="JUL"/>
    <x v="0"/>
    <n v="201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d v="2012-07-21T14:51:00"/>
    <d v="2012-05-24T04:49:23"/>
    <s v="JUL"/>
    <x v="5"/>
    <n v="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d v="2015-05-06T19:06:13"/>
    <s v="JUN"/>
    <x v="5"/>
    <n v="201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d v="2015-01-28T04:02:41"/>
    <s v="FEB"/>
    <x v="1"/>
    <n v="2015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d v="2016-08-02T22:01:11"/>
    <d v="2016-07-03T22:01:11"/>
    <s v="AGO"/>
    <x v="3"/>
    <n v="201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d v="2013-12-06T13:31:00"/>
    <s v="ENE"/>
    <x v="11"/>
    <n v="2014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d v="2012-11-15T15:40:52"/>
    <d v="2012-10-16T14:40:52"/>
    <s v="NOV"/>
    <x v="9"/>
    <n v="20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d v="2013-09-03T13:27:54"/>
    <s v="OCT"/>
    <x v="8"/>
    <n v="20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d v="2015-02-15T15:38:00"/>
    <d v="2014-12-18T17:07:23"/>
    <s v="FEB"/>
    <x v="11"/>
    <n v="2015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d v="2011-05-19T21:14:06"/>
    <s v="JUN"/>
    <x v="5"/>
    <n v="201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d v="2013-06-16T20:47:55"/>
    <d v="2013-05-17T20:47:55"/>
    <s v="JUN"/>
    <x v="5"/>
    <n v="20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d v="2015-03-04T17:20:13"/>
    <s v="ABR"/>
    <x v="7"/>
    <n v="201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d v="2011-08-27T18:57:11"/>
    <d v="2011-07-28T18:57:11"/>
    <s v="AGO"/>
    <x v="3"/>
    <n v="20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d v="2014-09-16T11:24:19"/>
    <d v="2014-07-18T11:24:19"/>
    <s v="SEP"/>
    <x v="3"/>
    <n v="20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d v="2013-06-19T15:25:22"/>
    <s v="JUL"/>
    <x v="0"/>
    <n v="201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d v="2014-07-20T23:36:18"/>
    <s v="SEP"/>
    <x v="3"/>
    <n v="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d v="2016-06-06T00:10:33"/>
    <s v="AGO"/>
    <x v="0"/>
    <n v="201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d v="2013-04-01T21:42:37"/>
    <s v="MAY"/>
    <x v="6"/>
    <n v="201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d v="2015-07-08T14:00:23"/>
    <d v="2015-06-08T14:00:23"/>
    <s v="JUL"/>
    <x v="0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d v="2016-02-26T13:01:20"/>
    <s v="MAR"/>
    <x v="2"/>
    <n v="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d v="2016-08-24T08:20:01"/>
    <s v="OCT"/>
    <x v="10"/>
    <n v="201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d v="2014-06-10T08:33:00"/>
    <d v="2014-05-13T15:47:04"/>
    <s v="JUN"/>
    <x v="5"/>
    <n v="201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d v="2016-02-14T10:38:23"/>
    <s v="MAR"/>
    <x v="2"/>
    <n v="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d v="2014-06-24T18:51:44"/>
    <s v="JUL"/>
    <x v="0"/>
    <n v="201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d v="2010-03-17T10:48:29"/>
    <s v="MAY"/>
    <x v="7"/>
    <n v="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d v="2014-06-27T14:44:41"/>
    <d v="2014-05-27T14:44:41"/>
    <s v="JUN"/>
    <x v="5"/>
    <n v="2014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d v="2017-01-16T12:48:05"/>
    <s v="FEB"/>
    <x v="1"/>
    <n v="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d v="2014-07-19T09:14:38"/>
    <d v="2014-06-19T09:14:38"/>
    <s v="JUL"/>
    <x v="0"/>
    <n v="2014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d v="2015-10-19T14:00:04"/>
    <s v="NOV"/>
    <x v="9"/>
    <n v="20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d v="2017-01-06T16:25:39"/>
    <s v="FEB"/>
    <x v="1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d v="2014-06-16T15:17:46"/>
    <s v="JUL"/>
    <x v="0"/>
    <n v="2014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d v="2015-08-18T14:20:40"/>
    <s v="SEP"/>
    <x v="10"/>
    <n v="201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d v="2016-02-15T06:04:57"/>
    <s v="MAR"/>
    <x v="2"/>
    <n v="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d v="2016-09-06T11:11:32"/>
    <s v="OCT"/>
    <x v="8"/>
    <n v="20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d v="2014-11-05T13:35:53"/>
    <s v="DIC"/>
    <x v="4"/>
    <n v="201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d v="2014-05-31T19:40:52"/>
    <d v="2014-05-01T19:40:52"/>
    <s v="MAY"/>
    <x v="5"/>
    <n v="201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d v="2014-05-23T17:48:03"/>
    <s v="JUN"/>
    <x v="5"/>
    <n v="2014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d v="2014-11-12T20:35:13"/>
    <s v="DIC"/>
    <x v="4"/>
    <n v="201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d v="2016-05-03T04:01:31"/>
    <s v="JUN"/>
    <x v="5"/>
    <n v="201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d v="2014-09-17T19:55:39"/>
    <s v="OCT"/>
    <x v="8"/>
    <n v="201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d v="2014-12-23T00:00:00"/>
    <d v="2014-11-21T18:01:56"/>
    <s v="DIC"/>
    <x v="4"/>
    <n v="201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d v="2017-01-21T12:01:30"/>
    <s v="FEB"/>
    <x v="1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d v="2016-08-18T16:52:18"/>
    <d v="2016-07-19T16:52:18"/>
    <s v="AGO"/>
    <x v="3"/>
    <n v="201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d v="2015-12-01T06:37:27"/>
    <s v="ENE"/>
    <x v="11"/>
    <n v="201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d v="2017-03-14T13:24:46"/>
    <d v="2017-02-14T14:24:46"/>
    <s v="MAR"/>
    <x v="2"/>
    <n v="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d v="2017-01-01T17:35:22"/>
    <s v="FEB"/>
    <x v="1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d v="2015-02-17T15:05:20"/>
    <s v="MAR"/>
    <x v="2"/>
    <n v="20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d v="2015-10-23T18:24:55"/>
    <d v="2015-09-28T18:24:55"/>
    <s v="OCT"/>
    <x v="8"/>
    <n v="201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d v="2014-10-29T19:15:26"/>
    <s v="DIC"/>
    <x v="9"/>
    <n v="201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d v="2016-02-15T15:00:00"/>
    <d v="2016-01-22T11:24:25"/>
    <s v="FEB"/>
    <x v="1"/>
    <n v="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d v="2016-05-02T03:59:00"/>
    <d v="2016-03-14T00:02:57"/>
    <s v="MAY"/>
    <x v="7"/>
    <n v="201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d v="2015-08-05T16:11:02"/>
    <s v="SEP"/>
    <x v="10"/>
    <n v="20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d v="2016-05-23T22:00:00"/>
    <d v="2016-04-24T19:53:51"/>
    <s v="MAY"/>
    <x v="6"/>
    <n v="201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d v="2015-07-28T19:15:10"/>
    <s v="AGO"/>
    <x v="3"/>
    <n v="201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d v="2016-07-01T07:33:47"/>
    <s v="AGO"/>
    <x v="3"/>
    <n v="201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d v="2015-01-22T18:46:10"/>
    <d v="2014-12-08T18:46:10"/>
    <s v="ENE"/>
    <x v="11"/>
    <n v="201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d v="2016-12-01T22:03:39"/>
    <s v="ENE"/>
    <x v="11"/>
    <n v="2017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d v="2014-11-26T01:15:00"/>
    <d v="2014-10-27T00:10:16"/>
    <s v="NOV"/>
    <x v="9"/>
    <n v="20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d v="2014-12-01T17:05:38"/>
    <s v="DIC"/>
    <x v="11"/>
    <n v="201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d v="2015-06-15T23:55:00"/>
    <s v="JUN"/>
    <x v="0"/>
    <n v="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d v="2014-10-23T12:13:54"/>
    <s v="NOV"/>
    <x v="9"/>
    <n v="201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d v="2015-04-01T00:18:00"/>
    <d v="2015-02-18T01:13:44"/>
    <s v="ABR"/>
    <x v="2"/>
    <n v="2015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d v="2015-01-27T21:13:54"/>
    <s v="MAR"/>
    <x v="1"/>
    <n v="201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d v="2014-07-19T05:06:39"/>
    <s v="SEP"/>
    <x v="3"/>
    <n v="20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d v="2017-02-23T10:14:42"/>
    <d v="2017-02-16T10:14:42"/>
    <s v="FEB"/>
    <x v="2"/>
    <n v="201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d v="2015-10-09T21:10:20"/>
    <s v="NOV"/>
    <x v="9"/>
    <n v="201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d v="2015-10-04T03:15:59"/>
    <s v="NOV"/>
    <x v="9"/>
    <n v="2015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d v="2016-05-12T10:47:14"/>
    <d v="2016-04-12T10:47:14"/>
    <s v="MAY"/>
    <x v="6"/>
    <n v="201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d v="2015-05-27T19:47:19"/>
    <d v="2015-04-27T19:47:19"/>
    <s v="MAY"/>
    <x v="6"/>
    <n v="2015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d v="2014-09-10T16:31:48"/>
    <s v="OCT"/>
    <x v="8"/>
    <n v="201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d v="2015-09-02T06:47:27"/>
    <d v="2015-08-03T06:47:27"/>
    <s v="SEP"/>
    <x v="10"/>
    <n v="201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d v="2015-08-02T06:03:10"/>
    <d v="2015-07-03T06:03:10"/>
    <s v="AGO"/>
    <x v="3"/>
    <n v="201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d v="2015-09-17T17:00:00"/>
    <d v="2015-08-25T14:43:52"/>
    <s v="SEP"/>
    <x v="10"/>
    <n v="201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d v="2016-06-04T03:40:24"/>
    <s v="JUL"/>
    <x v="0"/>
    <n v="201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d v="2014-08-20T15:40:33"/>
    <s v="SEP"/>
    <x v="10"/>
    <n v="201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d v="2015-06-30T09:32:39"/>
    <s v="AGO"/>
    <x v="0"/>
    <n v="20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d v="2015-04-29T01:16:39"/>
    <d v="2015-04-14T01:16:39"/>
    <s v="ABR"/>
    <x v="6"/>
    <n v="20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d v="2014-11-13T01:29:53"/>
    <d v="2014-10-24T00:29:53"/>
    <s v="NOV"/>
    <x v="9"/>
    <n v="201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d v="2013-10-08T01:00:03"/>
    <s v="NOV"/>
    <x v="9"/>
    <n v="201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d v="2009-12-02T00:50:00"/>
    <d v="2009-09-23T13:35:16"/>
    <s v="DIC"/>
    <x v="8"/>
    <n v="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d v="2014-03-14T16:49:11"/>
    <d v="2014-01-13T17:49:11"/>
    <s v="MAR"/>
    <x v="1"/>
    <n v="201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d v="2015-04-27T08:48:29"/>
    <s v="MAY"/>
    <x v="6"/>
    <n v="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d v="2011-05-09T17:31:01"/>
    <s v="JUN"/>
    <x v="5"/>
    <n v="201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d v="2016-06-28T22:00:04"/>
    <s v="JUL"/>
    <x v="0"/>
    <n v="201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d v="2014-02-01T22:29:05"/>
    <s v="FEB"/>
    <x v="2"/>
    <n v="201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d v="2014-12-24T01:29:45"/>
    <d v="2014-11-19T01:29:45"/>
    <s v="DIC"/>
    <x v="4"/>
    <n v="201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d v="2013-05-25T16:18:34"/>
    <d v="2013-04-25T16:18:34"/>
    <s v="MAY"/>
    <x v="6"/>
    <n v="2013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d v="2016-03-09T19:31:22"/>
    <s v="ABR"/>
    <x v="7"/>
    <n v="20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d v="2015-05-20T18:28:03"/>
    <s v="JUN"/>
    <x v="5"/>
    <n v="201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d v="2016-02-04T00:47:39"/>
    <s v="FEB"/>
    <x v="2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d v="2017-02-20T00:00:02"/>
    <s v="ABR"/>
    <x v="2"/>
    <n v="201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d v="2015-01-13T22:15:29"/>
    <s v="FEB"/>
    <x v="1"/>
    <n v="20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d v="2014-06-09T12:34:56"/>
    <s v="JUL"/>
    <x v="0"/>
    <n v="201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d v="2015-05-16T21:06:08"/>
    <s v="JUN"/>
    <x v="5"/>
    <n v="201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d v="2012-07-24T20:20:48"/>
    <d v="2012-05-25T20:20:48"/>
    <s v="JUL"/>
    <x v="5"/>
    <n v="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d v="2010-09-02T02:00:00"/>
    <d v="2010-08-09T01:34:51"/>
    <s v="SEP"/>
    <x v="10"/>
    <n v="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d v="2013-07-26T23:54:51"/>
    <s v="AGO"/>
    <x v="3"/>
    <n v="201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d v="2012-05-21T01:12:06"/>
    <d v="2012-03-22T01:12:06"/>
    <s v="MAY"/>
    <x v="7"/>
    <n v="2012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d v="2015-11-17T10:46:30"/>
    <s v="DIC"/>
    <x v="4"/>
    <n v="201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d v="2015-08-30T18:57:33"/>
    <s v="OCT"/>
    <x v="10"/>
    <n v="20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d v="2014-08-26T21:43:11"/>
    <s v="SEP"/>
    <x v="10"/>
    <n v="2014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d v="2014-05-30T15:35:01"/>
    <d v="2014-05-20T15:35:01"/>
    <s v="MAY"/>
    <x v="5"/>
    <n v="201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d v="2016-12-03T21:29:28"/>
    <s v="DIC"/>
    <x v="11"/>
    <n v="201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d v="2015-04-05T01:30:22"/>
    <d v="2015-03-06T02:30:22"/>
    <s v="ABR"/>
    <x v="7"/>
    <n v="201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d v="2014-11-13T22:49:25"/>
    <s v="DIC"/>
    <x v="4"/>
    <n v="201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d v="2015-01-31T20:12:00"/>
    <d v="2015-01-01T05:59:59"/>
    <s v="ENE"/>
    <x v="1"/>
    <n v="201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d v="2015-10-09T23:38:06"/>
    <d v="2015-09-09T23:38:06"/>
    <s v="OCT"/>
    <x v="8"/>
    <n v="201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d v="2015-09-23T20:34:24"/>
    <d v="2015-08-24T20:34:24"/>
    <s v="SEP"/>
    <x v="10"/>
    <n v="201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d v="2016-03-04T17:25:41"/>
    <s v="ABR"/>
    <x v="7"/>
    <n v="201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d v="2015-03-28T00:44:45"/>
    <d v="2015-02-11T01:44:45"/>
    <s v="MAR"/>
    <x v="2"/>
    <n v="201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d v="2015-02-28T20:17:35"/>
    <d v="2015-01-29T20:17:35"/>
    <s v="FEB"/>
    <x v="1"/>
    <n v="201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d v="2016-03-16T17:06:22"/>
    <s v="MAY"/>
    <x v="7"/>
    <n v="20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d v="2014-06-18T20:13:00"/>
    <d v="2014-05-21T01:12:08"/>
    <s v="JUN"/>
    <x v="5"/>
    <n v="20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d v="2014-12-13T11:19:29"/>
    <d v="2014-10-29T10:19:29"/>
    <s v="DIC"/>
    <x v="9"/>
    <n v="2014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d v="2016-09-20T08:29:57"/>
    <d v="2016-08-21T08:29:57"/>
    <s v="SEP"/>
    <x v="10"/>
    <n v="201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d v="2015-05-27T16:00:58"/>
    <s v="JUL"/>
    <x v="5"/>
    <n v="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d v="2016-04-08T11:56:16"/>
    <d v="2016-03-09T12:56:16"/>
    <s v="ABR"/>
    <x v="7"/>
    <n v="20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d v="2014-07-15T05:11:00"/>
    <d v="2014-06-01T01:22:32"/>
    <s v="JUL"/>
    <x v="0"/>
    <n v="201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d v="2011-04-05T02:13:53"/>
    <s v="MAY"/>
    <x v="6"/>
    <n v="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d v="2011-09-02T07:08:37"/>
    <s v="OCT"/>
    <x v="8"/>
    <n v="20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d v="2012-01-28T04:04:19"/>
    <d v="2011-11-29T04:04:19"/>
    <s v="ENE"/>
    <x v="4"/>
    <n v="201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d v="2012-02-06T20:17:15"/>
    <s v="MAR"/>
    <x v="2"/>
    <n v="201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d v="2011-08-01T07:00:00"/>
    <d v="2011-07-23T00:18:33"/>
    <s v="AGO"/>
    <x v="3"/>
    <n v="20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d v="2010-12-24T02:40:38"/>
    <s v="MAR"/>
    <x v="11"/>
    <n v="20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d v="2012-05-24T19:24:11"/>
    <s v="JUN"/>
    <x v="5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d v="2013-11-29T19:56:26"/>
    <s v="ENE"/>
    <x v="4"/>
    <n v="201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d v="2011-09-10T00:01:49"/>
    <s v="NOV"/>
    <x v="8"/>
    <n v="201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d v="2012-11-15T22:11:50"/>
    <s v="DIC"/>
    <x v="4"/>
    <n v="201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d v="2013-05-15T00:00:32"/>
    <s v="JUN"/>
    <x v="5"/>
    <n v="201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d v="2012-12-03T20:59:44"/>
    <s v="ENE"/>
    <x v="11"/>
    <n v="201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d v="2012-07-22T01:40:02"/>
    <d v="2012-06-22T01:40:02"/>
    <s v="JUL"/>
    <x v="0"/>
    <n v="20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d v="2014-08-03T17:00:00"/>
    <d v="2014-06-04T23:32:49"/>
    <s v="AGO"/>
    <x v="0"/>
    <n v="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d v="2011-12-13T02:13:16"/>
    <d v="2011-10-29T01:13:16"/>
    <s v="DIC"/>
    <x v="9"/>
    <n v="20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d v="2012-10-12T17:10:21"/>
    <s v="NOV"/>
    <x v="9"/>
    <n v="2012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d v="2013-09-29T15:56:28"/>
    <s v="NOV"/>
    <x v="8"/>
    <n v="201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d v="2013-01-27T15:42:15"/>
    <s v="MAR"/>
    <x v="1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d v="2014-09-15T04:28:06"/>
    <d v="2014-08-25T04:28:06"/>
    <s v="SEP"/>
    <x v="10"/>
    <n v="201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23T08:09:00"/>
    <d v="2013-02-16T08:09:00"/>
    <s v="FEB"/>
    <x v="2"/>
    <n v="201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d v="2012-04-04T14:33:35"/>
    <s v="MAY"/>
    <x v="6"/>
    <n v="201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d v="2014-11-07T07:04:34"/>
    <s v="DIC"/>
    <x v="4"/>
    <n v="201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d v="2013-06-28T16:31:29"/>
    <s v="AGO"/>
    <x v="0"/>
    <n v="201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d v="2012-11-30T08:48:55"/>
    <s v="ENE"/>
    <x v="4"/>
    <n v="201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d v="2012-09-11T16:47:33"/>
    <d v="2012-08-14T16:47:33"/>
    <s v="SEP"/>
    <x v="10"/>
    <n v="201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d v="2013-12-01T21:21:07"/>
    <d v="2013-11-01T20:21:07"/>
    <s v="DIC"/>
    <x v="4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d v="2012-10-23T16:58:09"/>
    <s v="NOV"/>
    <x v="9"/>
    <n v="2012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d v="2014-05-15T17:41:22"/>
    <s v="JUN"/>
    <x v="5"/>
    <n v="2014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d v="2014-02-20T20:48:53"/>
    <d v="2014-01-06T20:48:53"/>
    <s v="FEB"/>
    <x v="1"/>
    <n v="201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d v="2012-01-31T20:06:15"/>
    <s v="MAR"/>
    <x v="1"/>
    <n v="201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d v="2012-09-12T20:37:41"/>
    <s v="OCT"/>
    <x v="8"/>
    <n v="201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d v="2011-09-24T08:10:54"/>
    <d v="2011-07-26T08:10:54"/>
    <s v="SEP"/>
    <x v="3"/>
    <n v="20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d v="2011-12-19T21:12:36"/>
    <s v="ENE"/>
    <x v="11"/>
    <n v="201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d v="2011-06-02T05:59:00"/>
    <d v="2011-04-25T04:33:21"/>
    <s v="JUN"/>
    <x v="6"/>
    <n v="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d v="2016-07-11T20:51:01"/>
    <d v="2016-05-12T20:51:01"/>
    <s v="JUL"/>
    <x v="5"/>
    <n v="201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d v="2011-04-30T02:04:48"/>
    <s v="JUN"/>
    <x v="6"/>
    <n v="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d v="2009-11-05T18:02:20"/>
    <s v="DIC"/>
    <x v="4"/>
    <n v="200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d v="2013-01-14T16:29:28"/>
    <s v="FEB"/>
    <x v="1"/>
    <n v="20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d v="2012-02-02T15:39:25"/>
    <s v="MAR"/>
    <x v="2"/>
    <n v="201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d v="2010-07-20T05:32:35"/>
    <s v="AGO"/>
    <x v="3"/>
    <n v="201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d v="2014-11-19T14:19:04"/>
    <s v="DIC"/>
    <x v="4"/>
    <n v="20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d v="2011-05-25T00:35:27"/>
    <s v="JUN"/>
    <x v="5"/>
    <n v="201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d v="2012-09-24T19:46:52"/>
    <d v="2012-08-25T19:46:52"/>
    <s v="SEP"/>
    <x v="10"/>
    <n v="201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d v="2012-09-23T01:26:00"/>
    <s v="NOV"/>
    <x v="8"/>
    <n v="201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d v="2013-09-18T14:49:00"/>
    <d v="2013-09-04T14:49:00"/>
    <s v="SEP"/>
    <x v="8"/>
    <n v="201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d v="2014-07-13T10:48:23"/>
    <s v="AGO"/>
    <x v="3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d v="2012-06-09T09:49:37"/>
    <d v="2012-05-10T09:49:37"/>
    <s v="JUN"/>
    <x v="5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d v="2011-03-20T15:54:42"/>
    <d v="2011-02-18T16:54:42"/>
    <s v="MAR"/>
    <x v="2"/>
    <n v="201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d v="2014-04-08T16:25:55"/>
    <s v="MAY"/>
    <x v="6"/>
    <n v="201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d v="2013-09-09T10:27:17"/>
    <s v="OCT"/>
    <x v="8"/>
    <n v="201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d v="2011-03-23T21:37:00"/>
    <s v="ABR"/>
    <x v="7"/>
    <n v="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d v="2013-11-24T12:49:53"/>
    <d v="2013-10-25T11:49:53"/>
    <s v="NOV"/>
    <x v="9"/>
    <n v="20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d v="2011-03-24T20:01:36"/>
    <s v="ABR"/>
    <x v="7"/>
    <n v="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d v="2012-04-18T21:22:40"/>
    <d v="2012-03-19T21:22:40"/>
    <s v="ABR"/>
    <x v="7"/>
    <n v="201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d v="2012-03-06T19:00:20"/>
    <s v="ABR"/>
    <x v="7"/>
    <n v="201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d v="2012-11-13T22:17:32"/>
    <s v="DIC"/>
    <x v="4"/>
    <n v="201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d v="2012-04-24T18:46:08"/>
    <s v="MAY"/>
    <x v="6"/>
    <n v="201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d v="2012-12-18T14:20:00"/>
    <d v="2012-11-10T05:19:27"/>
    <s v="DIC"/>
    <x v="4"/>
    <n v="2012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d v="2013-12-17T12:00:00"/>
    <d v="2013-11-18T21:55:21"/>
    <s v="DIC"/>
    <x v="4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d v="2016-03-30T16:39:10"/>
    <s v="ABR"/>
    <x v="7"/>
    <n v="201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d v="2015-12-05T23:57:11"/>
    <s v="ENE"/>
    <x v="11"/>
    <n v="201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d v="2011-11-01T04:45:36"/>
    <s v="DIC"/>
    <x v="4"/>
    <n v="20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d v="2015-01-02T00:31:47"/>
    <s v="FEB"/>
    <x v="1"/>
    <n v="20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d v="2012-03-16T03:59:00"/>
    <d v="2012-01-31T18:16:58"/>
    <s v="MAR"/>
    <x v="1"/>
    <n v="201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d v="2011-01-21T15:35:13"/>
    <s v="FEB"/>
    <x v="1"/>
    <n v="201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d v="2013-02-26T06:04:33"/>
    <s v="MAR"/>
    <x v="2"/>
    <n v="201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d v="2014-02-12T01:41:38"/>
    <s v="MAR"/>
    <x v="2"/>
    <n v="201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d v="2011-10-29T03:35:39"/>
    <s v="NOV"/>
    <x v="9"/>
    <n v="20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d v="2016-04-01T21:14:36"/>
    <s v="MAY"/>
    <x v="6"/>
    <n v="201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d v="2010-07-05T04:00:00"/>
    <d v="2010-05-15T22:19:59"/>
    <s v="JUL"/>
    <x v="5"/>
    <n v="201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d v="2016-08-01T13:03:34"/>
    <d v="2016-07-02T13:03:34"/>
    <s v="AGO"/>
    <x v="3"/>
    <n v="2016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d v="2012-05-05T15:45:30"/>
    <s v="JUN"/>
    <x v="5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d v="2015-03-06T21:04:52"/>
    <d v="2015-02-04T21:04:52"/>
    <s v="MAR"/>
    <x v="2"/>
    <n v="201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d v="2016-07-18T14:31:46"/>
    <s v="AGO"/>
    <x v="3"/>
    <n v="201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d v="2011-09-16T17:35:40"/>
    <s v="OCT"/>
    <x v="8"/>
    <n v="2011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d v="2012-03-05T17:25:47"/>
    <s v="ABR"/>
    <x v="7"/>
    <n v="201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d v="2016-02-16T09:46:16"/>
    <s v="ABR"/>
    <x v="2"/>
    <n v="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d v="2014-02-06T20:31:11"/>
    <d v="2014-01-23T20:31:11"/>
    <s v="FEB"/>
    <x v="1"/>
    <n v="20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d v="2011-06-29T01:39:05"/>
    <s v="JUL"/>
    <x v="0"/>
    <n v="2011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d v="2014-06-12T18:11:07"/>
    <s v="JUL"/>
    <x v="0"/>
    <n v="201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d v="2017-03-29T02:00:00"/>
    <d v="2017-02-08T02:54:44"/>
    <s v="MAR"/>
    <x v="2"/>
    <n v="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d v="2017-04-14T04:07:40"/>
    <d v="2017-02-13T05:07:40"/>
    <s v="ABR"/>
    <x v="2"/>
    <n v="2017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d v="2017-03-14T18:45:38"/>
    <s v="ABR"/>
    <x v="7"/>
    <n v="201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d v="2017-02-17T19:34:01"/>
    <s v="MAR"/>
    <x v="2"/>
    <n v="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d v="2017-03-24T05:00:23"/>
    <d v="2017-02-22T06:00:23"/>
    <s v="MAR"/>
    <x v="2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d v="2017-02-26T20:15:19"/>
    <s v="ABR"/>
    <x v="2"/>
    <n v="201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d v="2017-03-08T01:07:25"/>
    <s v="ABR"/>
    <x v="7"/>
    <n v="201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d v="2017-03-10T12:49:54"/>
    <s v="ABR"/>
    <x v="7"/>
    <n v="201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d v="2017-02-14T22:37:10"/>
    <s v="MAR"/>
    <x v="2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d v="2017-03-07T10:20:42"/>
    <s v="ABR"/>
    <x v="7"/>
    <n v="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d v="2017-04-03T01:00:00"/>
    <d v="2017-03-01T16:50:08"/>
    <s v="ABR"/>
    <x v="7"/>
    <n v="201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d v="2017-02-22T03:37:47"/>
    <s v="MAR"/>
    <x v="2"/>
    <n v="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d v="2017-03-09T22:05:12"/>
    <s v="ABR"/>
    <x v="7"/>
    <n v="201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d v="2017-02-25T16:04:34"/>
    <s v="MAR"/>
    <x v="2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d v="2017-03-07T00:45:14"/>
    <s v="ABR"/>
    <x v="7"/>
    <n v="201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d v="2017-04-01T00:40:11"/>
    <d v="2017-03-02T01:40:11"/>
    <s v="ABR"/>
    <x v="7"/>
    <n v="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d v="2017-04-09T23:47:28"/>
    <d v="2017-03-11T00:47:28"/>
    <s v="ABR"/>
    <x v="7"/>
    <n v="201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d v="2017-03-26T03:33:00"/>
    <d v="2017-03-02T04:59:20"/>
    <s v="MAR"/>
    <x v="7"/>
    <n v="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d v="2017-03-12T20:44:05"/>
    <s v="ABR"/>
    <x v="7"/>
    <n v="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d v="2017-03-02T01:43:10"/>
    <s v="ABR"/>
    <x v="7"/>
    <n v="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d v="2014-12-16T15:56:45"/>
    <s v="ENE"/>
    <x v="11"/>
    <n v="201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d v="2015-02-28T20:52:30"/>
    <s v="MAR"/>
    <x v="2"/>
    <n v="201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d v="2015-07-02T06:45:37"/>
    <s v="AGO"/>
    <x v="3"/>
    <n v="201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d v="2015-02-16T03:21:13"/>
    <d v="2015-01-17T03:21:13"/>
    <s v="FEB"/>
    <x v="1"/>
    <n v="201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d v="2015-09-09T16:00:00"/>
    <d v="2015-08-29T00:24:06"/>
    <s v="SEP"/>
    <x v="10"/>
    <n v="201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d v="2015-08-23T07:21:12"/>
    <d v="2015-06-24T07:21:12"/>
    <s v="AGO"/>
    <x v="0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d v="2016-02-27T17:18:15"/>
    <s v="MAR"/>
    <x v="2"/>
    <n v="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d v="2016-05-01T20:48:26"/>
    <d v="2016-03-22T20:48:26"/>
    <s v="MAY"/>
    <x v="7"/>
    <n v="201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d v="2014-07-21T13:31:54"/>
    <s v="AGO"/>
    <x v="3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d v="2016-01-18T13:00:00"/>
    <d v="2015-12-03T14:11:28"/>
    <s v="ENE"/>
    <x v="11"/>
    <n v="201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d v="2014-08-01T15:30:34"/>
    <s v="SEP"/>
    <x v="10"/>
    <n v="201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d v="2015-06-30T21:55:53"/>
    <d v="2015-05-01T21:55:53"/>
    <s v="JUN"/>
    <x v="5"/>
    <n v="201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d v="2014-09-05T19:13:32"/>
    <s v="OCT"/>
    <x v="8"/>
    <n v="20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d v="2015-04-01T22:02:41"/>
    <s v="MAY"/>
    <x v="6"/>
    <n v="2015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d v="2015-03-01T05:13:05"/>
    <s v="MAR"/>
    <x v="7"/>
    <n v="20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d v="2016-10-30T13:51:39"/>
    <s v="DIC"/>
    <x v="9"/>
    <n v="20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d v="2016-03-31T23:33:58"/>
    <s v="ABR"/>
    <x v="7"/>
    <n v="20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d v="2016-05-14T04:59:00"/>
    <d v="2016-03-31T14:39:09"/>
    <s v="MAY"/>
    <x v="7"/>
    <n v="2016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d v="2014-09-17T12:49:51"/>
    <d v="2014-08-18T12:49:51"/>
    <s v="SEP"/>
    <x v="10"/>
    <n v="2014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d v="2014-10-10T18:47:51"/>
    <s v="NOV"/>
    <x v="9"/>
    <n v="2014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d v="2015-12-11T11:04:23"/>
    <d v="2015-11-11T11:04:23"/>
    <s v="DIC"/>
    <x v="4"/>
    <n v="201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d v="2016-02-25T23:03:49"/>
    <s v="ABR"/>
    <x v="2"/>
    <n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d v="2015-05-05T19:48:35"/>
    <s v="JUL"/>
    <x v="5"/>
    <n v="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d v="2014-09-30T22:22:42"/>
    <s v="OCT"/>
    <x v="8"/>
    <n v="201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d v="2014-07-25T23:14:09"/>
    <s v="AGO"/>
    <x v="3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d v="2014-05-29T22:04:24"/>
    <s v="JUN"/>
    <x v="5"/>
    <n v="201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d v="2015-02-09T22:16:17"/>
    <s v="ABR"/>
    <x v="2"/>
    <n v="201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d v="2015-09-21T15:01:14"/>
    <s v="OCT"/>
    <x v="8"/>
    <n v="201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d v="2016-06-10T01:15:06"/>
    <d v="2016-04-11T01:15:06"/>
    <s v="JUN"/>
    <x v="6"/>
    <n v="201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d v="2015-10-25T02:06:23"/>
    <d v="2015-09-25T02:06:23"/>
    <s v="OCT"/>
    <x v="8"/>
    <n v="2015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d v="2015-06-11T15:00:00"/>
    <d v="2015-05-28T21:45:52"/>
    <s v="JUN"/>
    <x v="5"/>
    <n v="201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d v="2016-01-16T05:00:00"/>
    <d v="2015-11-17T16:24:41"/>
    <s v="ENE"/>
    <x v="4"/>
    <n v="201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d v="2016-09-13T21:30:00"/>
    <d v="2016-09-01T16:12:54"/>
    <s v="SEP"/>
    <x v="8"/>
    <n v="20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d v="2015-04-08T00:52:36"/>
    <s v="MAY"/>
    <x v="6"/>
    <n v="201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d v="2016-07-08T19:32:25"/>
    <s v="AGO"/>
    <x v="3"/>
    <n v="2016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d v="2015-10-09T20:40:33"/>
    <s v="NOV"/>
    <x v="9"/>
    <n v="201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d v="2015-06-20T22:46:32"/>
    <s v="JUL"/>
    <x v="0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d v="2014-09-02T20:59:02"/>
    <s v="OCT"/>
    <x v="8"/>
    <n v="201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d v="2016-03-06T20:58:52"/>
    <s v="MAY"/>
    <x v="7"/>
    <n v="20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d v="2015-07-16T19:37:02"/>
    <d v="2015-06-16T19:37:02"/>
    <s v="JUL"/>
    <x v="0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d v="2015-06-10T15:04:31"/>
    <d v="2015-04-26T15:04:31"/>
    <s v="JUN"/>
    <x v="6"/>
    <n v="201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d v="2017-01-07T21:00:00"/>
    <d v="2016-12-06T21:02:50"/>
    <s v="ENE"/>
    <x v="11"/>
    <n v="201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d v="2016-08-04T22:12:55"/>
    <s v="AGO"/>
    <x v="10"/>
    <n v="2016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d v="2015-01-22T14:31:17"/>
    <s v="MAR"/>
    <x v="1"/>
    <n v="2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d v="2016-12-22T02:00:00"/>
    <d v="2016-11-16T06:13:58"/>
    <s v="DIC"/>
    <x v="4"/>
    <n v="201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d v="2016-11-24T02:00:00"/>
    <d v="2016-10-25T04:14:27"/>
    <s v="NOV"/>
    <x v="9"/>
    <n v="201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d v="2015-11-13T15:00:00"/>
    <d v="2015-10-15T10:27:10"/>
    <s v="NOV"/>
    <x v="9"/>
    <n v="20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d v="2015-08-03T22:49:03"/>
    <s v="SEP"/>
    <x v="10"/>
    <n v="201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d v="2017-01-23T23:25:21"/>
    <s v="MAR"/>
    <x v="1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d v="2016-03-25T20:05:04"/>
    <s v="ABR"/>
    <x v="7"/>
    <n v="201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d v="2015-03-19T17:45:23"/>
    <d v="2015-02-17T18:45:23"/>
    <s v="MAR"/>
    <x v="2"/>
    <n v="201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10-14T06:04:42"/>
    <d v="2016-09-14T06:04:42"/>
    <s v="OCT"/>
    <x v="8"/>
    <n v="201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d v="2016-02-20T17:59:28"/>
    <s v="MAR"/>
    <x v="2"/>
    <n v="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d v="2015-04-03T20:02:33"/>
    <d v="2015-03-04T21:02:33"/>
    <s v="ABR"/>
    <x v="7"/>
    <n v="20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d v="2015-09-05T18:56:01"/>
    <s v="OCT"/>
    <x v="8"/>
    <n v="201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d v="2016-07-20T04:01:09"/>
    <s v="AGO"/>
    <x v="3"/>
    <n v="201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d v="2016-12-29T19:51:23"/>
    <s v="ENE"/>
    <x v="11"/>
    <n v="201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d v="2016-05-15T22:56:32"/>
    <s v="JUL"/>
    <x v="5"/>
    <n v="201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d v="2015-03-25T18:53:49"/>
    <d v="2015-03-05T19:53:49"/>
    <s v="MAR"/>
    <x v="7"/>
    <n v="201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d v="2016-02-05T16:08:33"/>
    <s v="FEB"/>
    <x v="2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d v="2015-07-24T13:37:40"/>
    <s v="SEP"/>
    <x v="3"/>
    <n v="201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d v="2016-02-10T23:34:05"/>
    <s v="MAR"/>
    <x v="2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d v="2016-09-23T20:50:40"/>
    <s v="OCT"/>
    <x v="8"/>
    <n v="2016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d v="2014-07-05T11:39:39"/>
    <s v="AGO"/>
    <x v="3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d v="2014-08-13T23:31:52"/>
    <d v="2014-07-14T23:31:52"/>
    <s v="AGO"/>
    <x v="3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d v="2014-08-25T20:38:08"/>
    <d v="2014-08-04T20:38:08"/>
    <s v="AGO"/>
    <x v="10"/>
    <n v="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d v="2014-07-04T15:48:04"/>
    <s v="AGO"/>
    <x v="3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d v="2014-07-29T13:27:24"/>
    <s v="SEP"/>
    <x v="3"/>
    <n v="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d v="2014-12-14T19:39:19"/>
    <s v="ENE"/>
    <x v="11"/>
    <n v="201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d v="2014-10-14T18:43:14"/>
    <d v="2014-09-09T18:43:14"/>
    <s v="OCT"/>
    <x v="8"/>
    <n v="20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d v="2014-09-23T23:30:40"/>
    <s v="OCT"/>
    <x v="8"/>
    <n v="201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d v="2014-05-07T17:13:56"/>
    <s v="JUL"/>
    <x v="5"/>
    <n v="20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d v="2015-01-19T18:14:58"/>
    <d v="2014-12-05T18:14:58"/>
    <s v="ENE"/>
    <x v="11"/>
    <n v="201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d v="2014-10-18T05:14:52"/>
    <s v="NOV"/>
    <x v="9"/>
    <n v="201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d v="2014-09-09T23:26:00"/>
    <s v="OCT"/>
    <x v="8"/>
    <n v="201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d v="2014-09-23T22:57:51"/>
    <s v="OCT"/>
    <x v="8"/>
    <n v="2014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d v="2015-01-21T08:34:13"/>
    <s v="FEB"/>
    <x v="1"/>
    <n v="2015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d v="2015-03-27T19:43:15"/>
    <d v="2015-02-10T20:43:15"/>
    <s v="MAR"/>
    <x v="2"/>
    <n v="20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9-02T16:36:20"/>
    <d v="2016-08-03T16:36:20"/>
    <s v="SEP"/>
    <x v="10"/>
    <n v="201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d v="2016-07-02T14:25:10"/>
    <d v="2016-05-03T14:25:10"/>
    <s v="JUL"/>
    <x v="5"/>
    <n v="20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9-15T14:49:05"/>
    <d v="2016-08-15T14:49:05"/>
    <s v="SEP"/>
    <x v="10"/>
    <n v="201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d v="2016-02-21T13:48:09"/>
    <d v="2016-01-19T13:48:09"/>
    <s v="FEB"/>
    <x v="1"/>
    <n v="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d v="2015-04-21T22:47:58"/>
    <s v="MAY"/>
    <x v="6"/>
    <n v="20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d v="2014-12-30T15:44:00"/>
    <s v="ENE"/>
    <x v="11"/>
    <n v="201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d v="2014-10-16T00:00:00"/>
    <d v="2014-09-15T03:14:15"/>
    <s v="OCT"/>
    <x v="8"/>
    <n v="201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d v="2014-11-15T13:12:57"/>
    <s v="DIC"/>
    <x v="4"/>
    <n v="201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d v="2015-04-04T14:43:57"/>
    <d v="2015-03-05T15:43:57"/>
    <s v="ABR"/>
    <x v="7"/>
    <n v="201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d v="2014-10-01T22:45:42"/>
    <s v="OCT"/>
    <x v="9"/>
    <n v="201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d v="2014-11-13T06:00:03"/>
    <s v="ENE"/>
    <x v="4"/>
    <n v="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d v="2015-01-06T16:11:18"/>
    <s v="FEB"/>
    <x v="1"/>
    <n v="201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d v="2015-01-29T17:46:05"/>
    <d v="2014-11-30T17:46:05"/>
    <s v="ENE"/>
    <x v="4"/>
    <n v="201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d v="2015-07-04T00:44:42"/>
    <s v="AGO"/>
    <x v="3"/>
    <n v="201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d v="2014-11-27T22:24:00"/>
    <d v="2014-10-28T21:24:00"/>
    <s v="NOV"/>
    <x v="9"/>
    <n v="201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d v="2015-01-07T13:13:42"/>
    <s v="FEB"/>
    <x v="1"/>
    <n v="201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d v="2016-09-15T06:55:41"/>
    <s v="OCT"/>
    <x v="8"/>
    <n v="2016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d v="2016-05-25T10:32:46"/>
    <s v="JUL"/>
    <x v="5"/>
    <n v="201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d v="2016-11-15T13:39:49"/>
    <s v="DIC"/>
    <x v="4"/>
    <n v="201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d v="2015-12-06T07:50:33"/>
    <s v="FEB"/>
    <x v="11"/>
    <n v="2016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d v="2014-11-11T21:13:28"/>
    <d v="2014-10-22T20:13:28"/>
    <s v="NOV"/>
    <x v="9"/>
    <n v="201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d v="2016-09-10T14:32:50"/>
    <s v="OCT"/>
    <x v="8"/>
    <n v="2016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d v="2015-12-15T12:10:00"/>
    <d v="2015-11-13T15:51:08"/>
    <s v="DIC"/>
    <x v="4"/>
    <n v="201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d v="2015-06-04T11:20:30"/>
    <s v="JUN"/>
    <x v="0"/>
    <n v="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d v="2015-01-14T01:43:02"/>
    <s v="FEB"/>
    <x v="1"/>
    <n v="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d v="2015-10-05T16:16:44"/>
    <s v="NOV"/>
    <x v="9"/>
    <n v="201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d v="2015-08-31T19:17:38"/>
    <s v="OCT"/>
    <x v="10"/>
    <n v="201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d v="2014-08-26T15:19:09"/>
    <s v="SEP"/>
    <x v="10"/>
    <n v="2014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d v="2014-08-29T01:38:33"/>
    <s v="SEP"/>
    <x v="10"/>
    <n v="2014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d v="2017-01-07T16:20:30"/>
    <s v="FEB"/>
    <x v="1"/>
    <n v="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d v="2015-01-25T21:47:19"/>
    <s v="MAR"/>
    <x v="1"/>
    <n v="201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d v="2014-08-09T21:50:26"/>
    <s v="AGO"/>
    <x v="10"/>
    <n v="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d v="2014-08-25T10:24:30"/>
    <s v="OCT"/>
    <x v="10"/>
    <n v="201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d v="2016-07-03T07:38:56"/>
    <d v="2016-06-03T07:38:56"/>
    <s v="JUL"/>
    <x v="0"/>
    <n v="201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d v="2014-08-08T21:20:12"/>
    <d v="2014-07-09T21:20:12"/>
    <s v="AGO"/>
    <x v="3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d v="2015-02-28T07:32:16"/>
    <d v="2015-01-29T07:32:16"/>
    <s v="FEB"/>
    <x v="1"/>
    <n v="2015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d v="2015-07-01T21:45:37"/>
    <d v="2015-06-17T21:45:37"/>
    <s v="JUL"/>
    <x v="0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d v="2016-06-27T21:01:43"/>
    <s v="JUL"/>
    <x v="0"/>
    <n v="20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d v="2016-12-01T15:53:27"/>
    <s v="ENE"/>
    <x v="11"/>
    <n v="20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d v="2015-04-03T04:37:30"/>
    <d v="2015-03-04T05:37:30"/>
    <s v="ABR"/>
    <x v="7"/>
    <n v="201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d v="2014-07-30T18:03:16"/>
    <d v="2014-06-30T18:03:16"/>
    <s v="JUL"/>
    <x v="0"/>
    <n v="201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d v="2015-04-01T01:01:30"/>
    <d v="2015-03-02T02:01:30"/>
    <s v="ABR"/>
    <x v="7"/>
    <n v="201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d v="2012-01-18T07:39:27"/>
    <s v="MAR"/>
    <x v="1"/>
    <n v="2012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d v="2013-12-26T19:07:42"/>
    <s v="ENE"/>
    <x v="11"/>
    <n v="201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d v="2012-09-24T16:26:16"/>
    <s v="OCT"/>
    <x v="8"/>
    <n v="201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d v="2013-12-18T21:59:27"/>
    <s v="ENE"/>
    <x v="11"/>
    <n v="201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d v="2013-06-18T20:01:43"/>
    <s v="JUL"/>
    <x v="0"/>
    <n v="201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d v="2014-01-18T22:10:17"/>
    <s v="FEB"/>
    <x v="1"/>
    <n v="201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d v="2011-03-03T07:49:21"/>
    <d v="2011-01-12T07:49:21"/>
    <s v="MAR"/>
    <x v="1"/>
    <n v="20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d v="2014-05-09T22:00:00"/>
    <d v="2014-04-07T21:35:30"/>
    <s v="MAY"/>
    <x v="6"/>
    <n v="201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d v="2010-12-04T02:06:11"/>
    <s v="ENE"/>
    <x v="11"/>
    <n v="20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d v="2014-02-24T16:25:07"/>
    <d v="2014-01-25T16:25:07"/>
    <s v="FEB"/>
    <x v="1"/>
    <n v="2014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d v="2012-04-27T23:54:23"/>
    <s v="MAY"/>
    <x v="6"/>
    <n v="20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d v="2011-02-02T12:57:07"/>
    <s v="MAR"/>
    <x v="2"/>
    <n v="20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d v="2013-01-29T01:03:23"/>
    <s v="MAR"/>
    <x v="1"/>
    <n v="201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d v="2015-01-24T23:08:15"/>
    <d v="2014-12-15T23:08:15"/>
    <s v="ENE"/>
    <x v="11"/>
    <n v="20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d v="2016-03-01T16:51:11"/>
    <s v="MAR"/>
    <x v="7"/>
    <n v="201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d v="2013-01-31T19:25:29"/>
    <s v="FEB"/>
    <x v="1"/>
    <n v="20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d v="2012-01-18T01:08:55"/>
    <s v="MAR"/>
    <x v="1"/>
    <n v="20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d v="2011-09-02T18:52:37"/>
    <s v="OCT"/>
    <x v="8"/>
    <n v="20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d v="2016-10-01T17:19:42"/>
    <d v="2016-09-01T17:19:42"/>
    <s v="OCT"/>
    <x v="8"/>
    <n v="2016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d v="2013-04-18T02:18:30"/>
    <s v="MAY"/>
    <x v="6"/>
    <n v="201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d v="2014-04-16T20:17:25"/>
    <s v="MAY"/>
    <x v="6"/>
    <n v="201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d v="2015-01-27T15:09:41"/>
    <s v="MAR"/>
    <x v="1"/>
    <n v="20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d v="2011-01-21T23:52:34"/>
    <s v="FEB"/>
    <x v="1"/>
    <n v="20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d v="2011-05-03T23:21:54"/>
    <s v="JUN"/>
    <x v="5"/>
    <n v="20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d v="2016-06-02T07:59:58"/>
    <s v="JUN"/>
    <x v="0"/>
    <n v="201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d v="2012-11-15T15:36:17"/>
    <s v="DIC"/>
    <x v="4"/>
    <n v="201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d v="2015-04-21T05:40:32"/>
    <d v="2015-03-31T05:40:32"/>
    <s v="ABR"/>
    <x v="7"/>
    <n v="201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d v="2011-07-31T06:59:00"/>
    <d v="2011-05-28T18:54:48"/>
    <s v="JUL"/>
    <x v="5"/>
    <n v="201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d v="2012-10-17T20:17:39"/>
    <d v="2012-09-17T20:17:39"/>
    <s v="OCT"/>
    <x v="8"/>
    <n v="2012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d v="2014-06-10T23:01:40"/>
    <s v="JUL"/>
    <x v="0"/>
    <n v="201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d v="2014-07-07T21:45:38"/>
    <s v="JUL"/>
    <x v="3"/>
    <n v="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d v="2015-03-18T18:30:52"/>
    <s v="ABR"/>
    <x v="7"/>
    <n v="201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d v="2012-09-25T01:26:57"/>
    <s v="NOV"/>
    <x v="8"/>
    <n v="20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d v="2013-05-24T00:30:37"/>
    <d v="2013-04-24T00:30:37"/>
    <s v="MAY"/>
    <x v="6"/>
    <n v="201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d v="2013-11-22T12:55:40"/>
    <s v="ENE"/>
    <x v="4"/>
    <n v="201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d v="2014-06-27T20:31:12"/>
    <s v="JUL"/>
    <x v="0"/>
    <n v="2014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d v="2014-08-13T18:26:53"/>
    <s v="SEP"/>
    <x v="10"/>
    <n v="2014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d v="2011-10-17T04:48:41"/>
    <s v="DIC"/>
    <x v="9"/>
    <n v="201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d v="2011-08-23T18:28:49"/>
    <s v="SEP"/>
    <x v="10"/>
    <n v="20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d v="2014-01-16T17:01:24"/>
    <s v="FEB"/>
    <x v="1"/>
    <n v="201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d v="2015-01-26T07:12:21"/>
    <d v="2014-12-27T07:12:21"/>
    <s v="ENE"/>
    <x v="11"/>
    <n v="2015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d v="2017-03-08T07:30:00"/>
    <d v="2017-01-20T11:49:34"/>
    <s v="MAR"/>
    <x v="1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d v="2014-05-13T19:08:05"/>
    <s v="JUN"/>
    <x v="5"/>
    <n v="201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d v="2014-04-04T17:11:40"/>
    <s v="MAY"/>
    <x v="6"/>
    <n v="201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d v="2016-10-02T08:49:07"/>
    <s v="NOV"/>
    <x v="9"/>
    <n v="201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d v="2017-01-07T05:54:57"/>
    <s v="MAR"/>
    <x v="1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d v="2016-10-06T22:11:52"/>
    <s v="NOV"/>
    <x v="9"/>
    <n v="20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d v="2015-11-20T18:42:05"/>
    <s v="DIC"/>
    <x v="4"/>
    <n v="201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d v="2017-01-04T00:04:09"/>
    <d v="2016-12-05T00:04:09"/>
    <s v="ENE"/>
    <x v="11"/>
    <n v="2017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d v="2016-01-02T08:32:15"/>
    <s v="ENE"/>
    <x v="1"/>
    <n v="201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d v="2014-10-11T18:48:21"/>
    <s v="NOV"/>
    <x v="9"/>
    <n v="201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d v="2015-05-31T03:06:42"/>
    <s v="JUN"/>
    <x v="5"/>
    <n v="201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d v="2015-07-08T16:45:00"/>
    <d v="2015-06-09T14:46:50"/>
    <s v="JUL"/>
    <x v="0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d v="2016-06-08T23:15:33"/>
    <s v="JUN"/>
    <x v="0"/>
    <n v="201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d v="2016-06-07T21:35:08"/>
    <s v="AGO"/>
    <x v="0"/>
    <n v="201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d v="2014-06-16T06:50:05"/>
    <d v="2014-05-17T06:50:05"/>
    <s v="JUN"/>
    <x v="5"/>
    <n v="2014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d v="2015-03-01T00:42:05"/>
    <d v="2015-01-31T00:42:05"/>
    <s v="MAR"/>
    <x v="1"/>
    <n v="201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d v="2014-06-13T00:12:35"/>
    <d v="2014-05-14T00:12:35"/>
    <s v="JUN"/>
    <x v="5"/>
    <n v="201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d v="2016-02-13T15:35:29"/>
    <s v="MAR"/>
    <x v="2"/>
    <n v="201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d v="2016-03-30T12:36:20"/>
    <d v="2016-03-01T13:36:20"/>
    <s v="MAR"/>
    <x v="7"/>
    <n v="201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d v="2015-03-10T02:39:49"/>
    <d v="2015-02-08T03:39:49"/>
    <s v="MAR"/>
    <x v="2"/>
    <n v="201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d v="2012-06-07T22:46:52"/>
    <s v="JUL"/>
    <x v="0"/>
    <n v="201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d v="2012-03-09T22:45:08"/>
    <s v="ABR"/>
    <x v="7"/>
    <n v="201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d v="2012-10-23T04:45:35"/>
    <s v="NOV"/>
    <x v="9"/>
    <n v="201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d v="2012-08-10T22:00:00"/>
    <d v="2012-07-09T02:15:10"/>
    <s v="AGO"/>
    <x v="3"/>
    <n v="201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d v="2014-10-13T21:45:38"/>
    <s v="NOV"/>
    <x v="9"/>
    <n v="20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d v="2015-12-03T21:30:00"/>
    <d v="2015-11-15T19:12:12"/>
    <s v="DIC"/>
    <x v="4"/>
    <n v="20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d v="2010-05-01T05:45:32"/>
    <s v="JUN"/>
    <x v="5"/>
    <n v="201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d v="2013-03-11T18:02:26"/>
    <d v="2013-01-25T19:02:26"/>
    <s v="MAR"/>
    <x v="1"/>
    <n v="201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d v="2012-11-15T18:52:08"/>
    <s v="DIC"/>
    <x v="4"/>
    <n v="201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d v="2010-07-22T06:00:00"/>
    <d v="2010-06-06T19:09:14"/>
    <s v="JUL"/>
    <x v="0"/>
    <n v="201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d v="2011-06-07T15:18:01"/>
    <d v="2011-05-08T15:18:01"/>
    <s v="JUN"/>
    <x v="5"/>
    <n v="201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d v="2011-03-30T22:36:25"/>
    <s v="ABR"/>
    <x v="7"/>
    <n v="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d v="2012-01-12T21:43:03"/>
    <s v="FEB"/>
    <x v="1"/>
    <n v="201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d v="2015-09-20T17:55:22"/>
    <s v="OCT"/>
    <x v="8"/>
    <n v="201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d v="2012-03-13T17:02:45"/>
    <s v="ABR"/>
    <x v="7"/>
    <n v="201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d v="2014-02-10T14:00:06"/>
    <s v="MAR"/>
    <x v="2"/>
    <n v="20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d v="2015-12-28T04:37:53"/>
    <s v="FEB"/>
    <x v="11"/>
    <n v="201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d v="2015-03-25T21:36:06"/>
    <d v="2015-02-23T22:36:06"/>
    <s v="MAR"/>
    <x v="2"/>
    <n v="201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d v="2012-09-08T20:55:31"/>
    <s v="OCT"/>
    <x v="8"/>
    <n v="201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d v="2015-04-22T13:02:09"/>
    <s v="MAY"/>
    <x v="6"/>
    <n v="2015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d v="2015-02-02T18:57:27"/>
    <s v="MAR"/>
    <x v="2"/>
    <n v="2015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d v="2016-11-28T18:29:51"/>
    <s v="ENE"/>
    <x v="4"/>
    <n v="201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d v="2015-11-18T16:27:01"/>
    <s v="ENE"/>
    <x v="4"/>
    <n v="201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d v="2014-08-08T22:13:14"/>
    <s v="SEP"/>
    <x v="10"/>
    <n v="20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d v="2016-05-24T16:06:23"/>
    <s v="JUN"/>
    <x v="5"/>
    <n v="201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d v="2014-05-08T14:05:25"/>
    <s v="MAY"/>
    <x v="5"/>
    <n v="2014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d v="2016-12-29T22:01:40"/>
    <d v="2016-11-29T22:01:40"/>
    <s v="DIC"/>
    <x v="4"/>
    <n v="201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d v="2014-09-23T10:17:59"/>
    <s v="OCT"/>
    <x v="8"/>
    <n v="2014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d v="2015-10-31T22:45:00"/>
    <d v="2015-09-17T23:06:57"/>
    <s v="OCT"/>
    <x v="8"/>
    <n v="2015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d v="2014-07-10T00:48:54"/>
    <s v="AGO"/>
    <x v="3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d v="2015-05-05T05:26:00"/>
    <s v="JUN"/>
    <x v="5"/>
    <n v="201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d v="2014-09-08T12:16:18"/>
    <s v="OCT"/>
    <x v="8"/>
    <n v="2014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d v="2014-10-17T04:11:13"/>
    <s v="NOV"/>
    <x v="9"/>
    <n v="20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d v="2014-08-13T01:10:22"/>
    <s v="SEP"/>
    <x v="10"/>
    <n v="20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d v="2016-10-13T17:12:55"/>
    <s v="NOV"/>
    <x v="9"/>
    <n v="20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d v="2017-01-11T06:28:53"/>
    <s v="FEB"/>
    <x v="1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d v="2014-07-08T18:57:31"/>
    <s v="AGO"/>
    <x v="3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d v="2015-04-19T21:00:49"/>
    <s v="MAY"/>
    <x v="6"/>
    <n v="2015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d v="2015-09-23T21:01:01"/>
    <s v="OCT"/>
    <x v="8"/>
    <n v="201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d v="2012-06-14T05:19:03"/>
    <s v="JUL"/>
    <x v="0"/>
    <n v="201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d v="2013-11-12T06:08:27"/>
    <s v="DIC"/>
    <x v="4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d v="2011-09-27T04:59:00"/>
    <d v="2011-08-17T20:22:12"/>
    <s v="SEP"/>
    <x v="10"/>
    <n v="201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d v="2014-01-15T19:33:00"/>
    <d v="2013-12-18T18:15:55"/>
    <s v="ENE"/>
    <x v="11"/>
    <n v="201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d v="2013-09-18T21:38:08"/>
    <s v="OCT"/>
    <x v="8"/>
    <n v="201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d v="2010-10-05T22:54:16"/>
    <s v="NOV"/>
    <x v="9"/>
    <n v="201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d v="2012-03-08T04:59:00"/>
    <d v="2012-02-21T20:40:39"/>
    <s v="MAR"/>
    <x v="2"/>
    <n v="201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d v="2013-05-07T15:33:14"/>
    <d v="2013-04-07T15:33:14"/>
    <s v="MAY"/>
    <x v="6"/>
    <n v="201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d v="2011-05-24T00:31:06"/>
    <s v="JUL"/>
    <x v="5"/>
    <n v="201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d v="2013-05-08T13:24:42"/>
    <s v="JUL"/>
    <x v="5"/>
    <n v="201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d v="2012-05-08T21:25:09"/>
    <s v="MAY"/>
    <x v="5"/>
    <n v="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d v="2012-01-03T19:26:13"/>
    <s v="ENE"/>
    <x v="1"/>
    <n v="201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d v="2014-08-28T03:08:27"/>
    <s v="SEP"/>
    <x v="10"/>
    <n v="20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d v="2011-12-25T05:00:00"/>
    <d v="2011-11-18T20:48:41"/>
    <s v="DIC"/>
    <x v="4"/>
    <n v="201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d v="2014-05-14T22:22:51"/>
    <s v="JUN"/>
    <x v="5"/>
    <n v="20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d v="2011-11-05T21:21:10"/>
    <s v="DIC"/>
    <x v="4"/>
    <n v="201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d v="2012-05-30T02:51:21"/>
    <s v="JUN"/>
    <x v="5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d v="2013-06-01T06:13:51"/>
    <s v="JUL"/>
    <x v="0"/>
    <n v="201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d v="2013-02-08T23:38:28"/>
    <s v="MAR"/>
    <x v="2"/>
    <n v="201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d v="2011-05-07T12:10:33"/>
    <s v="JUN"/>
    <x v="5"/>
    <n v="201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d v="2014-04-15T06:58:51"/>
    <s v="MAY"/>
    <x v="6"/>
    <n v="2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d v="2011-04-05T19:52:20"/>
    <s v="JUL"/>
    <x v="6"/>
    <n v="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d v="2016-08-11T06:28:36"/>
    <d v="2016-06-27T06:28:36"/>
    <s v="AGO"/>
    <x v="0"/>
    <n v="20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d v="2014-04-01T14:01:30"/>
    <s v="MAY"/>
    <x v="6"/>
    <n v="201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d v="2015-06-02T06:02:38"/>
    <s v="JUL"/>
    <x v="0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d v="2014-02-19T03:36:01"/>
    <s v="ABR"/>
    <x v="2"/>
    <n v="201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d v="2009-10-16T22:02:00"/>
    <s v="NOV"/>
    <x v="9"/>
    <n v="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d v="2016-04-13T14:30:09"/>
    <s v="JUN"/>
    <x v="6"/>
    <n v="201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d v="2014-07-10T10:09:11"/>
    <d v="2014-06-10T10:09:11"/>
    <s v="JUL"/>
    <x v="0"/>
    <n v="2014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d v="2011-04-22T04:21:13"/>
    <d v="2011-03-22T04:21:13"/>
    <s v="ABR"/>
    <x v="7"/>
    <n v="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d v="2016-10-08T10:05:37"/>
    <s v="NOV"/>
    <x v="9"/>
    <n v="201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d v="2013-10-16T14:33:35"/>
    <d v="2013-09-09T14:33:35"/>
    <s v="OCT"/>
    <x v="8"/>
    <n v="201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d v="2012-02-02T04:47:45"/>
    <s v="MAR"/>
    <x v="2"/>
    <n v="201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d v="2016-03-12T05:00:00"/>
    <d v="2016-01-25T13:56:16"/>
    <s v="MAR"/>
    <x v="1"/>
    <n v="20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d v="2012-04-21T06:31:21"/>
    <s v="MAY"/>
    <x v="6"/>
    <n v="201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d v="2015-04-18T21:10:05"/>
    <d v="2015-03-04T22:10:05"/>
    <s v="ABR"/>
    <x v="7"/>
    <n v="20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d v="2012-09-27T02:21:53"/>
    <s v="OCT"/>
    <x v="8"/>
    <n v="201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d v="2013-02-21T23:42:41"/>
    <s v="MAR"/>
    <x v="2"/>
    <n v="201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d v="2014-08-20T20:17:40"/>
    <s v="OCT"/>
    <x v="10"/>
    <n v="2014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d v="2014-12-21T08:42:21"/>
    <d v="2014-11-21T08:42:21"/>
    <s v="DIC"/>
    <x v="4"/>
    <n v="201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d v="2012-10-06T03:59:00"/>
    <d v="2012-08-27T04:40:17"/>
    <s v="OCT"/>
    <x v="10"/>
    <n v="20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d v="2014-05-13T18:43:56"/>
    <d v="2014-04-13T18:43:56"/>
    <s v="MAY"/>
    <x v="6"/>
    <n v="201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d v="2014-09-16T10:18:54"/>
    <d v="2014-08-12T10:18:54"/>
    <s v="SEP"/>
    <x v="10"/>
    <n v="201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d v="2016-04-22T06:32:52"/>
    <d v="2016-03-23T06:32:52"/>
    <s v="ABR"/>
    <x v="7"/>
    <n v="201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d v="2011-12-21T02:08:30"/>
    <s v="ENE"/>
    <x v="11"/>
    <n v="201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d v="2014-08-14T12:58:18"/>
    <d v="2014-07-15T12:58:18"/>
    <s v="AGO"/>
    <x v="3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d v="2014-04-01T15:55:29"/>
    <s v="MAY"/>
    <x v="6"/>
    <n v="2014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d v="2016-11-02T14:05:15"/>
    <s v="DIC"/>
    <x v="4"/>
    <n v="201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d v="2016-07-06T19:01:08"/>
    <s v="AGO"/>
    <x v="3"/>
    <n v="20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d v="2013-02-19T04:38:21"/>
    <s v="ABR"/>
    <x v="2"/>
    <n v="201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d v="2013-10-14T12:01:01"/>
    <s v="NOV"/>
    <x v="9"/>
    <n v="201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d v="2012-10-19T00:17:24"/>
    <s v="NOV"/>
    <x v="9"/>
    <n v="201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d v="2016-08-06T07:00:00"/>
    <d v="2016-06-28T17:21:04"/>
    <s v="AGO"/>
    <x v="0"/>
    <n v="201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d v="2013-06-20T08:01:09"/>
    <s v="AGO"/>
    <x v="0"/>
    <n v="201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d v="2013-02-08T18:07:31"/>
    <s v="MAR"/>
    <x v="2"/>
    <n v="2013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d v="2013-06-13T21:35:25"/>
    <s v="JUL"/>
    <x v="0"/>
    <n v="201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d v="2015-11-03T05:12:20"/>
    <s v="DIC"/>
    <x v="4"/>
    <n v="201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d v="2012-05-10T05:24:52"/>
    <s v="JUN"/>
    <x v="5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d v="2015-10-13T11:02:26"/>
    <s v="NOV"/>
    <x v="9"/>
    <n v="2015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d v="2016-02-23T13:01:02"/>
    <s v="ABR"/>
    <x v="2"/>
    <n v="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d v="2014-06-09T17:24:25"/>
    <s v="JUL"/>
    <x v="0"/>
    <n v="2014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d v="2016-12-04T15:04:47"/>
    <d v="2016-11-04T14:04:47"/>
    <s v="DIC"/>
    <x v="4"/>
    <n v="201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d v="2016-08-11T00:16:58"/>
    <s v="SEP"/>
    <x v="10"/>
    <n v="2016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d v="2014-11-30T19:58:01"/>
    <d v="2014-10-01T18:58:01"/>
    <s v="NOV"/>
    <x v="9"/>
    <n v="20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d v="2016-07-04T16:46:11"/>
    <s v="AGO"/>
    <x v="3"/>
    <n v="201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d v="2016-02-13T10:24:43"/>
    <s v="MAR"/>
    <x v="2"/>
    <n v="201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d v="2015-01-30T15:21:16"/>
    <s v="MAR"/>
    <x v="1"/>
    <n v="2015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d v="2015-07-21T18:19:02"/>
    <s v="AGO"/>
    <x v="3"/>
    <n v="201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d v="2016-11-11T16:20:08"/>
    <s v="DIC"/>
    <x v="4"/>
    <n v="2016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d v="2016-01-29T04:42:12"/>
    <s v="FEB"/>
    <x v="1"/>
    <n v="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d v="2015-06-12T21:26:26"/>
    <s v="JUL"/>
    <x v="0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d v="2015-01-19T03:26:31"/>
    <s v="FEB"/>
    <x v="1"/>
    <n v="201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d v="2015-12-21T14:07:17"/>
    <d v="2015-11-21T14:07:17"/>
    <s v="DIC"/>
    <x v="4"/>
    <n v="20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d v="2016-12-07T01:09:02"/>
    <d v="2016-10-08T00:09:02"/>
    <s v="DIC"/>
    <x v="9"/>
    <n v="20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d v="2015-06-26T21:38:56"/>
    <s v="JUL"/>
    <x v="0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d v="2014-07-10T19:40:11"/>
    <d v="2014-06-10T19:40:11"/>
    <s v="JUL"/>
    <x v="0"/>
    <n v="2014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d v="2014-08-26T22:20:12"/>
    <d v="2014-07-27T22:20:12"/>
    <s v="AGO"/>
    <x v="3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d v="2014-08-01T02:50:38"/>
    <d v="2014-06-17T02:50:38"/>
    <s v="AGO"/>
    <x v="0"/>
    <n v="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d v="2014-10-14T11:35:08"/>
    <s v="NOV"/>
    <x v="9"/>
    <n v="201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d v="2015-12-07T22:50:13"/>
    <s v="ENE"/>
    <x v="11"/>
    <n v="2016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d v="2015-05-12T05:01:56"/>
    <s v="JUN"/>
    <x v="5"/>
    <n v="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d v="2017-01-23T17:05:43"/>
    <d v="2016-12-24T17:05:43"/>
    <s v="ENE"/>
    <x v="11"/>
    <n v="201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d v="2010-06-18T03:00:52"/>
    <s v="JUL"/>
    <x v="0"/>
    <n v="201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d v="2014-06-10T14:31:03"/>
    <s v="JUL"/>
    <x v="0"/>
    <n v="201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d v="2013-10-16T03:59:00"/>
    <d v="2013-09-18T19:30:18"/>
    <s v="OCT"/>
    <x v="8"/>
    <n v="2013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d v="2014-10-29T12:00:45"/>
    <s v="DIC"/>
    <x v="9"/>
    <n v="201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d v="2010-06-18T20:06:26"/>
    <s v="AGO"/>
    <x v="0"/>
    <n v="201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d v="2011-08-06T14:30:22"/>
    <s v="SEP"/>
    <x v="10"/>
    <n v="201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d v="2016-10-18T07:45:43"/>
    <s v="NOV"/>
    <x v="9"/>
    <n v="201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d v="2016-08-18T23:54:51"/>
    <d v="2016-07-19T23:54:51"/>
    <s v="AGO"/>
    <x v="3"/>
    <n v="201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d v="2015-12-09T08:36:13"/>
    <s v="ENE"/>
    <x v="11"/>
    <n v="20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d v="2015-02-05T19:44:01"/>
    <d v="2015-01-06T19:44:01"/>
    <s v="FEB"/>
    <x v="1"/>
    <n v="201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d v="2016-05-09T23:03:34"/>
    <s v="JUL"/>
    <x v="5"/>
    <n v="201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d v="2013-02-19T05:08:59"/>
    <s v="MAR"/>
    <x v="2"/>
    <n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d v="2011-08-10T21:02:43"/>
    <s v="SEP"/>
    <x v="10"/>
    <n v="201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d v="2013-02-07T21:08:19"/>
    <s v="MAR"/>
    <x v="2"/>
    <n v="201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d v="2012-03-24T04:00:00"/>
    <d v="2012-02-22T01:22:35"/>
    <s v="MAR"/>
    <x v="2"/>
    <n v="201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d v="2015-07-14T08:46:49"/>
    <s v="AGO"/>
    <x v="3"/>
    <n v="20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d v="2016-09-22T17:00:21"/>
    <d v="2016-08-23T17:00:21"/>
    <s v="SEP"/>
    <x v="10"/>
    <n v="201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d v="2014-04-08T02:20:24"/>
    <s v="MAY"/>
    <x v="6"/>
    <n v="201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d v="2014-08-10T01:41:37"/>
    <s v="SEP"/>
    <x v="10"/>
    <n v="2014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d v="2016-06-11T13:39:32"/>
    <d v="2016-05-12T13:39:32"/>
    <s v="JUN"/>
    <x v="5"/>
    <n v="2016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d v="2015-05-12T10:05:53"/>
    <s v="JUN"/>
    <x v="5"/>
    <n v="201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d v="2012-07-09T23:12:24"/>
    <s v="AGO"/>
    <x v="3"/>
    <n v="201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d v="2015-06-11T04:25:46"/>
    <d v="2015-05-12T04:25:46"/>
    <s v="JUN"/>
    <x v="5"/>
    <n v="201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d v="2014-03-06T17:39:45"/>
    <s v="ABR"/>
    <x v="7"/>
    <n v="201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d v="2015-03-30T18:31:59"/>
    <d v="2015-02-13T19:31:59"/>
    <s v="MAR"/>
    <x v="2"/>
    <n v="201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d v="2010-02-06T22:03:26"/>
    <s v="MAR"/>
    <x v="2"/>
    <n v="201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d v="2014-07-28T00:31:21"/>
    <s v="AGO"/>
    <x v="3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d v="2012-10-30T23:54:56"/>
    <s v="NOV"/>
    <x v="9"/>
    <n v="2012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d v="2014-12-02T07:54:13"/>
    <s v="ENE"/>
    <x v="11"/>
    <n v="201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d v="2016-11-15T13:34:34"/>
    <s v="DIC"/>
    <x v="4"/>
    <n v="201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d v="2014-03-27T01:58:38"/>
    <s v="ABR"/>
    <x v="7"/>
    <n v="201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d v="2015-03-13T03:07:13"/>
    <s v="MAY"/>
    <x v="7"/>
    <n v="201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d v="2015-12-19T01:00:00"/>
    <d v="2015-11-03T15:00:07"/>
    <s v="DIC"/>
    <x v="4"/>
    <n v="201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d v="2014-05-09T20:45:19"/>
    <d v="2014-04-09T20:45:19"/>
    <s v="MAY"/>
    <x v="6"/>
    <n v="201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d v="2013-12-30T06:02:33"/>
    <d v="2013-10-31T05:02:33"/>
    <s v="DIC"/>
    <x v="9"/>
    <n v="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d v="2013-05-30T06:30:21"/>
    <s v="JUL"/>
    <x v="5"/>
    <n v="201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d v="2016-11-01T10:32:05"/>
    <s v="DIC"/>
    <x v="4"/>
    <n v="201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d v="2013-10-31T22:15:03"/>
    <s v="NOV"/>
    <x v="9"/>
    <n v="201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d v="2016-10-11T12:37:07"/>
    <s v="NOV"/>
    <x v="9"/>
    <n v="201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d v="2015-11-23T16:59:34"/>
    <s v="ENE"/>
    <x v="4"/>
    <n v="201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d v="2016-10-18T04:14:37"/>
    <s v="DIC"/>
    <x v="9"/>
    <n v="201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d v="2015-05-14T16:25:14"/>
    <s v="JUN"/>
    <x v="5"/>
    <n v="201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d v="2012-06-09T02:07:27"/>
    <s v="JUL"/>
    <x v="0"/>
    <n v="201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d v="2013-05-23T04:07:24"/>
    <d v="2013-04-23T04:07:24"/>
    <s v="MAY"/>
    <x v="6"/>
    <n v="201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d v="2015-03-18T21:41:10"/>
    <s v="ABR"/>
    <x v="7"/>
    <n v="201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d v="2013-04-23T15:38:11"/>
    <s v="MAY"/>
    <x v="6"/>
    <n v="201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d v="2013-10-28T12:39:23"/>
    <s v="DIC"/>
    <x v="9"/>
    <n v="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d v="2015-05-31T01:42:58"/>
    <d v="2015-04-21T01:42:58"/>
    <s v="MAY"/>
    <x v="6"/>
    <n v="201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d v="2013-11-26T00:32:17"/>
    <s v="DIC"/>
    <x v="4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d v="2016-01-06T02:00:53"/>
    <s v="FEB"/>
    <x v="1"/>
    <n v="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d v="2015-10-26T14:49:11"/>
    <s v="NOV"/>
    <x v="9"/>
    <n v="201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d v="2014-04-02T12:30:10"/>
    <s v="MAY"/>
    <x v="6"/>
    <n v="201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d v="2014-11-03T16:10:43"/>
    <s v="DIC"/>
    <x v="4"/>
    <n v="201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d v="2013-03-18T18:15:42"/>
    <s v="ABR"/>
    <x v="7"/>
    <n v="201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d v="2016-01-27T11:52:12"/>
    <s v="FEB"/>
    <x v="1"/>
    <n v="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d v="2015-01-22T08:53:50"/>
    <s v="MAR"/>
    <x v="1"/>
    <n v="201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d v="2015-12-23T14:27:34"/>
    <s v="ENE"/>
    <x v="11"/>
    <n v="201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d v="2014-05-24T15:25:50"/>
    <s v="JUL"/>
    <x v="5"/>
    <n v="20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d v="2016-12-31T18:20:54"/>
    <d v="2016-12-01T18:20:54"/>
    <s v="DIC"/>
    <x v="11"/>
    <n v="201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d v="2016-03-24T08:11:38"/>
    <d v="2016-02-23T09:11:38"/>
    <s v="MAR"/>
    <x v="2"/>
    <n v="201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d v="2016-05-15T17:35:01"/>
    <d v="2016-04-12T17:35:01"/>
    <s v="MAY"/>
    <x v="6"/>
    <n v="201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d v="2013-04-25T08:45:23"/>
    <s v="MAY"/>
    <x v="6"/>
    <n v="201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d v="2013-11-25T08:00:29"/>
    <s v="DIC"/>
    <x v="4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d v="2014-07-24T18:31:23"/>
    <s v="AGO"/>
    <x v="3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d v="2015-04-21T20:29:36"/>
    <s v="MAY"/>
    <x v="6"/>
    <n v="201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d v="2016-10-20T20:11:55"/>
    <d v="2016-09-20T20:11:55"/>
    <s v="OCT"/>
    <x v="8"/>
    <n v="201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d v="2016-01-02T23:19:51"/>
    <d v="2015-12-02T23:19:51"/>
    <s v="ENE"/>
    <x v="11"/>
    <n v="201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d v="2016-05-29T15:45:23"/>
    <s v="JUN"/>
    <x v="5"/>
    <n v="2016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d v="2016-08-18T06:41:24"/>
    <s v="OCT"/>
    <x v="10"/>
    <n v="201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d v="2016-04-07T13:57:12"/>
    <s v="MAY"/>
    <x v="6"/>
    <n v="201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d v="2015-03-24T16:01:58"/>
    <s v="MAY"/>
    <x v="7"/>
    <n v="201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d v="2016-05-06T19:49:42"/>
    <d v="2016-04-06T19:49:42"/>
    <s v="MAY"/>
    <x v="6"/>
    <n v="201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d v="2013-06-25T16:21:28"/>
    <s v="JUL"/>
    <x v="0"/>
    <n v="2013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d v="2014-06-13T21:08:09"/>
    <s v="JUL"/>
    <x v="0"/>
    <n v="201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d v="2015-06-05T21:00:00"/>
    <d v="2015-04-09T01:01:16"/>
    <s v="JUN"/>
    <x v="6"/>
    <n v="201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d v="2016-12-18T18:30:57"/>
    <d v="2016-11-18T18:30:57"/>
    <s v="DIC"/>
    <x v="4"/>
    <n v="2016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d v="2015-05-26T17:03:13"/>
    <s v="JUN"/>
    <x v="5"/>
    <n v="201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d v="2015-10-12T22:58:20"/>
    <s v="NOV"/>
    <x v="9"/>
    <n v="201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d v="2012-04-05T03:45:55"/>
    <s v="MAY"/>
    <x v="6"/>
    <n v="2012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d v="2011-09-25T02:53:16"/>
    <s v="NOV"/>
    <x v="8"/>
    <n v="201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d v="2012-05-05T17:19:55"/>
    <s v="JUN"/>
    <x v="5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d v="2014-04-02T19:59:42"/>
    <s v="MAY"/>
    <x v="6"/>
    <n v="20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d v="2012-07-15T20:03:07"/>
    <d v="2012-06-15T20:03:07"/>
    <s v="JUL"/>
    <x v="0"/>
    <n v="20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d v="2011-12-14T04:59:00"/>
    <d v="2011-11-13T16:05:32"/>
    <s v="DIC"/>
    <x v="4"/>
    <n v="20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d v="2011-09-08T04:54:18"/>
    <d v="2011-08-09T04:54:18"/>
    <s v="SEP"/>
    <x v="10"/>
    <n v="201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d v="2010-09-11T03:59:00"/>
    <d v="2010-08-05T17:09:12"/>
    <s v="SEP"/>
    <x v="10"/>
    <n v="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d v="2013-06-28T01:49:54"/>
    <s v="AGO"/>
    <x v="0"/>
    <n v="201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d v="2013-01-25T09:09:15"/>
    <s v="FEB"/>
    <x v="1"/>
    <n v="201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d v="2011-03-01T20:00:00"/>
    <d v="2011-01-12T07:44:38"/>
    <s v="MAR"/>
    <x v="1"/>
    <n v="201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d v="2011-08-08T16:58:52"/>
    <s v="OCT"/>
    <x v="10"/>
    <n v="20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d v="2012-10-23T20:30:32"/>
    <s v="DIC"/>
    <x v="9"/>
    <n v="201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d v="2012-01-31T00:28:50"/>
    <s v="MAR"/>
    <x v="1"/>
    <n v="201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d v="2011-08-03T17:36:13"/>
    <s v="OCT"/>
    <x v="10"/>
    <n v="201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d v="2012-10-26T03:59:00"/>
    <d v="2012-10-10T18:12:15"/>
    <s v="OCT"/>
    <x v="9"/>
    <n v="2012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d v="2011-10-02T14:02:15"/>
    <s v="DIC"/>
    <x v="9"/>
    <n v="201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d v="2012-03-08T02:43:55"/>
    <d v="2012-02-07T02:43:55"/>
    <s v="MAR"/>
    <x v="2"/>
    <n v="201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d v="2015-06-18T17:54:44"/>
    <s v="JUL"/>
    <x v="0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d v="2012-06-14T20:02:21"/>
    <s v="JUN"/>
    <x v="0"/>
    <n v="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d v="2011-12-15T03:35:14"/>
    <s v="FEB"/>
    <x v="11"/>
    <n v="201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d v="2011-04-05T20:50:48"/>
    <s v="MAY"/>
    <x v="6"/>
    <n v="201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d v="2012-10-10T18:07:07"/>
    <s v="NOV"/>
    <x v="9"/>
    <n v="201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d v="2013-04-30T01:47:14"/>
    <s v="MAY"/>
    <x v="6"/>
    <n v="201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d v="2014-11-08T18:55:53"/>
    <s v="NOV"/>
    <x v="4"/>
    <n v="20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d v="2013-01-26T05:09:34"/>
    <d v="2012-12-27T05:09:34"/>
    <s v="ENE"/>
    <x v="11"/>
    <n v="201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d v="2014-11-12T18:03:13"/>
    <d v="2014-10-22T17:03:13"/>
    <s v="NOV"/>
    <x v="9"/>
    <n v="20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d v="2012-09-10T03:55:00"/>
    <d v="2012-08-14T04:13:00"/>
    <s v="SEP"/>
    <x v="10"/>
    <n v="2012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d v="2015-06-05T17:00:17"/>
    <s v="JUL"/>
    <x v="0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d v="2014-05-28T04:59:00"/>
    <d v="2014-04-30T16:06:09"/>
    <s v="MAY"/>
    <x v="6"/>
    <n v="20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d v="2011-06-09T04:43:45"/>
    <s v="AGO"/>
    <x v="0"/>
    <n v="20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d v="2013-04-01T22:16:33"/>
    <s v="ABR"/>
    <x v="6"/>
    <n v="201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d v="2014-09-23T20:46:16"/>
    <d v="2014-08-19T20:46:16"/>
    <s v="SEP"/>
    <x v="10"/>
    <n v="20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d v="2010-12-09T04:59:00"/>
    <d v="2010-10-07T19:34:30"/>
    <s v="DIC"/>
    <x v="9"/>
    <n v="201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d v="2011-02-20T01:56:41"/>
    <d v="2011-01-21T01:56:41"/>
    <s v="FEB"/>
    <x v="1"/>
    <n v="20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d v="2012-08-15T18:40:03"/>
    <s v="OCT"/>
    <x v="10"/>
    <n v="201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d v="2015-10-13T01:25:49"/>
    <s v="OCT"/>
    <x v="9"/>
    <n v="201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d v="2011-06-24T20:08:56"/>
    <s v="JUL"/>
    <x v="0"/>
    <n v="201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d v="2012-07-17T03:07:25"/>
    <s v="AGO"/>
    <x v="3"/>
    <n v="2012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d v="2013-11-13T23:08:56"/>
    <s v="ENE"/>
    <x v="4"/>
    <n v="201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d v="2017-01-11T17:49:08"/>
    <d v="2016-12-12T17:49:08"/>
    <s v="ENE"/>
    <x v="11"/>
    <n v="20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d v="2016-12-08T07:12:49"/>
    <s v="ENE"/>
    <x v="11"/>
    <n v="20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d v="2010-01-20T10:11:47"/>
    <s v="MAR"/>
    <x v="1"/>
    <n v="20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d v="2010-11-30T05:00:00"/>
    <d v="2010-10-13T00:40:35"/>
    <s v="NOV"/>
    <x v="9"/>
    <n v="20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d v="2015-08-05T00:33:53"/>
    <d v="2015-07-06T00:33:53"/>
    <s v="AGO"/>
    <x v="3"/>
    <n v="201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d v="2014-11-08T23:21:27"/>
    <s v="DIC"/>
    <x v="4"/>
    <n v="201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d v="2015-02-10T12:07:43"/>
    <s v="MAR"/>
    <x v="2"/>
    <n v="201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d v="2014-09-21T18:32:49"/>
    <d v="2014-07-23T18:32:49"/>
    <s v="SEP"/>
    <x v="3"/>
    <n v="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d v="2016-03-10T00:35:00"/>
    <d v="2016-02-09T00:35:00"/>
    <s v="MAR"/>
    <x v="2"/>
    <n v="20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d v="2014-08-16T02:04:23"/>
    <d v="2014-07-12T02:04:23"/>
    <s v="AGO"/>
    <x v="3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d v="2015-06-12T04:58:11"/>
    <s v="JUL"/>
    <x v="0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d v="2014-02-03T11:41:32"/>
    <d v="2014-01-04T11:41:32"/>
    <s v="FEB"/>
    <x v="1"/>
    <n v="201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d v="2011-03-17T02:19:59"/>
    <s v="ABR"/>
    <x v="7"/>
    <n v="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d v="2013-04-27T21:16:31"/>
    <d v="2013-03-28T21:16:31"/>
    <s v="ABR"/>
    <x v="7"/>
    <n v="201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d v="2012-09-04T23:07:13"/>
    <s v="OCT"/>
    <x v="8"/>
    <n v="201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d v="2013-09-19T12:13:06"/>
    <s v="OCT"/>
    <x v="8"/>
    <n v="201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d v="2014-11-05T18:30:29"/>
    <s v="DIC"/>
    <x v="4"/>
    <n v="201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d v="2013-10-10T00:18:59"/>
    <s v="NOV"/>
    <x v="9"/>
    <n v="20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d v="2016-10-04T18:00:08"/>
    <s v="NOV"/>
    <x v="9"/>
    <n v="201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d v="2013-01-11T20:00:24"/>
    <d v="2012-12-12T20:00:24"/>
    <s v="ENE"/>
    <x v="11"/>
    <n v="20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d v="2014-11-14T06:39:19"/>
    <d v="2014-10-15T05:39:19"/>
    <s v="NOV"/>
    <x v="9"/>
    <n v="201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d v="2015-12-02T16:50:10"/>
    <s v="DIC"/>
    <x v="11"/>
    <n v="201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d v="2010-06-03T21:16:52"/>
    <s v="JUL"/>
    <x v="0"/>
    <n v="201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d v="2013-09-14T13:07:20"/>
    <d v="2013-08-13T13:07:20"/>
    <s v="SEP"/>
    <x v="10"/>
    <n v="201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d v="2013-10-28T05:41:54"/>
    <s v="NOV"/>
    <x v="9"/>
    <n v="20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d v="2016-01-28T16:18:30"/>
    <s v="FEB"/>
    <x v="1"/>
    <n v="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d v="2014-10-15T07:05:48"/>
    <s v="NOV"/>
    <x v="9"/>
    <n v="201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d v="2015-03-03T17:36:22"/>
    <s v="ABR"/>
    <x v="7"/>
    <n v="201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d v="2010-07-31T00:00:00"/>
    <d v="2010-06-26T00:35:56"/>
    <s v="JUL"/>
    <x v="0"/>
    <n v="201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d v="2016-07-13T06:49:59"/>
    <d v="2016-06-13T06:49:59"/>
    <s v="JUL"/>
    <x v="0"/>
    <n v="201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d v="2016-05-30T20:20:14"/>
    <s v="JUN"/>
    <x v="5"/>
    <n v="2016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d v="2014-03-15T18:58:29"/>
    <d v="2014-02-13T19:58:29"/>
    <s v="MAR"/>
    <x v="2"/>
    <n v="201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d v="2014-12-01T21:51:58"/>
    <s v="ENE"/>
    <x v="11"/>
    <n v="201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d v="2014-01-08T15:10:27"/>
    <s v="ENE"/>
    <x v="1"/>
    <n v="201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d v="2016-03-01T17:56:25"/>
    <s v="MAR"/>
    <x v="7"/>
    <n v="2016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d v="2013-09-16T20:30:06"/>
    <d v="2013-08-02T20:30:06"/>
    <s v="SEP"/>
    <x v="10"/>
    <n v="2013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d v="2016-11-20T23:33:03"/>
    <s v="DIC"/>
    <x v="4"/>
    <n v="201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d v="2013-02-04T20:29:34"/>
    <d v="2012-12-21T20:29:34"/>
    <s v="FEB"/>
    <x v="11"/>
    <n v="2013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d v="2011-06-16T17:32:54"/>
    <s v="JUL"/>
    <x v="0"/>
    <n v="201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d v="2012-05-19T17:05:05"/>
    <d v="2012-04-19T17:05:05"/>
    <s v="MAY"/>
    <x v="6"/>
    <n v="2012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d v="2015-08-24T20:27:39"/>
    <s v="SEP"/>
    <x v="10"/>
    <n v="201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d v="2014-06-23T18:23:11"/>
    <s v="JUL"/>
    <x v="0"/>
    <n v="201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d v="2015-06-08T03:50:00"/>
    <d v="2015-04-17T21:35:20"/>
    <s v="JUN"/>
    <x v="6"/>
    <n v="201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d v="2016-05-25T17:13:34"/>
    <s v="JUN"/>
    <x v="5"/>
    <n v="201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d v="2016-04-08T15:00:35"/>
    <d v="2016-03-09T16:00:35"/>
    <s v="ABR"/>
    <x v="7"/>
    <n v="201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d v="2014-10-21T20:06:58"/>
    <s v="DIC"/>
    <x v="9"/>
    <n v="201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d v="2012-09-01T01:35:37"/>
    <s v="SEP"/>
    <x v="8"/>
    <n v="201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d v="2017-02-10T05:00:00"/>
    <d v="2017-01-10T14:24:21"/>
    <s v="FEB"/>
    <x v="1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d v="2017-02-27T16:49:11"/>
    <s v="MAR"/>
    <x v="2"/>
    <n v="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d v="2015-07-13T18:00:22"/>
    <s v="AGO"/>
    <x v="3"/>
    <n v="201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d v="2015-05-17T22:58:15"/>
    <s v="JUN"/>
    <x v="5"/>
    <n v="20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d v="2015-03-19T13:55:20"/>
    <s v="ABR"/>
    <x v="7"/>
    <n v="20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d v="2013-08-09T16:37:23"/>
    <s v="SEP"/>
    <x v="10"/>
    <n v="201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d v="2016-04-05T13:01:47"/>
    <s v="MAY"/>
    <x v="6"/>
    <n v="201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d v="2016-07-14T00:13:06"/>
    <s v="JUL"/>
    <x v="3"/>
    <n v="201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d v="2015-04-02T15:11:49"/>
    <s v="MAY"/>
    <x v="6"/>
    <n v="201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d v="2016-05-12T06:01:07"/>
    <s v="JUN"/>
    <x v="5"/>
    <n v="201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d v="2017-01-18T15:16:37"/>
    <d v="2016-12-19T15:16:37"/>
    <s v="ENE"/>
    <x v="11"/>
    <n v="201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d v="2015-03-12T04:06:32"/>
    <s v="ABR"/>
    <x v="7"/>
    <n v="2015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d v="2015-11-13T17:04:28"/>
    <d v="2015-10-02T16:04:28"/>
    <s v="NOV"/>
    <x v="9"/>
    <n v="201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d v="2017-02-07T00:07:33"/>
    <s v="FEB"/>
    <x v="2"/>
    <n v="201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d v="2014-08-28T21:37:05"/>
    <s v="OCT"/>
    <x v="10"/>
    <n v="2014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d v="2017-01-10T08:46:17"/>
    <s v="FEB"/>
    <x v="1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d v="2016-01-11T16:34:01"/>
    <s v="ENE"/>
    <x v="1"/>
    <n v="2016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d v="2013-02-14T08:23:59"/>
    <s v="MAR"/>
    <x v="2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d v="2016-09-07T02:00:00"/>
    <d v="2016-08-01T14:45:43"/>
    <s v="SEP"/>
    <x v="10"/>
    <n v="201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d v="2015-03-05T05:01:06"/>
    <s v="ABR"/>
    <x v="7"/>
    <n v="201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d v="2016-09-20T14:04:01"/>
    <s v="OCT"/>
    <x v="8"/>
    <n v="201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d v="2016-04-07T18:55:00"/>
    <s v="ABR"/>
    <x v="6"/>
    <n v="201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d v="2016-03-23T06:59:00"/>
    <d v="2016-02-17T15:00:04"/>
    <s v="MAR"/>
    <x v="2"/>
    <n v="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d v="2017-02-02T20:00:27"/>
    <s v="FEB"/>
    <x v="2"/>
    <n v="201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d v="2016-11-17T20:25:44"/>
    <s v="DIC"/>
    <x v="4"/>
    <n v="201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d v="2016-10-21T09:44:32"/>
    <s v="NOV"/>
    <x v="9"/>
    <n v="201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d v="2016-02-25T18:11:30"/>
    <s v="MAR"/>
    <x v="2"/>
    <n v="201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d v="2015-07-12T18:31:40"/>
    <s v="AGO"/>
    <x v="3"/>
    <n v="201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d v="2016-11-01T11:41:42"/>
    <s v="DIC"/>
    <x v="4"/>
    <n v="201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d v="2015-02-28T14:00:59"/>
    <d v="2015-01-29T14:00:59"/>
    <s v="FEB"/>
    <x v="1"/>
    <n v="2015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d v="2015-11-14T13:20:00"/>
    <d v="2015-10-15T12:20:00"/>
    <s v="NOV"/>
    <x v="9"/>
    <n v="201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d v="2015-09-15T09:59:58"/>
    <s v="OCT"/>
    <x v="8"/>
    <n v="20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d v="2015-06-08T15:01:08"/>
    <s v="JUL"/>
    <x v="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d v="2013-01-16T20:19:25"/>
    <d v="2013-01-02T20:19:25"/>
    <s v="ENE"/>
    <x v="1"/>
    <n v="2013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d v="2012-10-02T20:22:48"/>
    <s v="NOV"/>
    <x v="9"/>
    <n v="201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d v="2015-08-25T20:38:02"/>
    <s v="SEP"/>
    <x v="10"/>
    <n v="20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d v="2013-02-07T07:28:39"/>
    <s v="MAR"/>
    <x v="2"/>
    <n v="201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d v="2012-05-02T19:43:09"/>
    <s v="JUN"/>
    <x v="5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d v="2012-03-29T06:10:24"/>
    <s v="ABR"/>
    <x v="7"/>
    <n v="201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d v="2013-10-17T04:39:33"/>
    <s v="NOV"/>
    <x v="9"/>
    <n v="20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d v="2012-02-07T21:10:26"/>
    <s v="ABR"/>
    <x v="2"/>
    <n v="201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d v="2014-04-03T11:30:44"/>
    <s v="ABR"/>
    <x v="6"/>
    <n v="201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d v="2012-02-17T01:35:10"/>
    <s v="ABR"/>
    <x v="2"/>
    <n v="201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d v="2014-03-18T18:50:25"/>
    <s v="ABR"/>
    <x v="7"/>
    <n v="201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d v="2013-11-04T01:00:00"/>
    <d v="2013-10-01T17:56:17"/>
    <s v="NOV"/>
    <x v="9"/>
    <n v="201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d v="2015-04-15T19:49:39"/>
    <s v="MAY"/>
    <x v="6"/>
    <n v="20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d v="2014-01-07T19:00:48"/>
    <s v="FEB"/>
    <x v="1"/>
    <n v="20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d v="2012-02-19T17:12:52"/>
    <s v="MAR"/>
    <x v="2"/>
    <n v="201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d v="2015-07-23T18:02:25"/>
    <d v="2015-07-09T18:02:25"/>
    <s v="JUL"/>
    <x v="3"/>
    <n v="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d v="2015-10-22T18:38:33"/>
    <s v="NOV"/>
    <x v="9"/>
    <n v="20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d v="2012-08-06T19:29:43"/>
    <s v="AGO"/>
    <x v="10"/>
    <n v="201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d v="2015-08-19T17:15:12"/>
    <d v="2015-07-20T17:15:12"/>
    <s v="AGO"/>
    <x v="3"/>
    <n v="20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d v="2013-06-27T01:27:16"/>
    <s v="JUL"/>
    <x v="0"/>
    <n v="201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d v="2016-04-23T00:00:00"/>
    <d v="2016-03-23T16:00:09"/>
    <s v="ABR"/>
    <x v="7"/>
    <n v="201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d v="2011-12-29T18:54:07"/>
    <s v="ENE"/>
    <x v="11"/>
    <n v="20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d v="2015-06-27T15:22:48"/>
    <d v="2015-05-28T15:22:48"/>
    <s v="JUN"/>
    <x v="5"/>
    <n v="20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d v="2016-10-29T19:00:00"/>
    <d v="2016-10-01T16:01:15"/>
    <s v="OCT"/>
    <x v="9"/>
    <n v="2016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d v="2014-08-22T19:00:15"/>
    <s v="SEP"/>
    <x v="10"/>
    <n v="201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d v="2016-02-12T04:59:00"/>
    <d v="2016-01-12T19:10:22"/>
    <s v="FEB"/>
    <x v="1"/>
    <n v="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d v="2013-10-14T19:22:35"/>
    <s v="NOV"/>
    <x v="9"/>
    <n v="201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d v="2015-07-17T06:40:36"/>
    <s v="AGO"/>
    <x v="3"/>
    <n v="201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d v="2013-07-29T15:56:31"/>
    <s v="SEP"/>
    <x v="3"/>
    <n v="20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d v="2014-04-25T21:08:47"/>
    <d v="2014-03-26T21:08:47"/>
    <s v="ABR"/>
    <x v="7"/>
    <n v="2014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d v="2013-06-25T05:00:00"/>
    <d v="2013-05-29T21:51:41"/>
    <s v="JUN"/>
    <x v="5"/>
    <n v="201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d v="2014-06-16T19:03:28"/>
    <s v="JUL"/>
    <x v="0"/>
    <n v="201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d v="2015-12-14T00:00:00"/>
    <d v="2015-11-23T09:05:39"/>
    <s v="DIC"/>
    <x v="4"/>
    <n v="20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d v="2016-12-06T19:47:27"/>
    <s v="ENE"/>
    <x v="11"/>
    <n v="201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d v="2015-02-27T00:31:51"/>
    <s v="MAR"/>
    <x v="2"/>
    <n v="201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d v="2016-01-02T14:48:43"/>
    <s v="FEB"/>
    <x v="1"/>
    <n v="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d v="2014-11-12T07:59:00"/>
    <d v="2014-10-03T00:04:43"/>
    <s v="NOV"/>
    <x v="9"/>
    <n v="2014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d v="2017-02-08T14:55:16"/>
    <s v="MAR"/>
    <x v="2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d v="2013-10-25T23:00:14"/>
    <s v="DIC"/>
    <x v="9"/>
    <n v="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d v="2016-03-23T19:49:04"/>
    <s v="ABR"/>
    <x v="7"/>
    <n v="201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d v="2017-01-31T19:51:40"/>
    <s v="MAR"/>
    <x v="1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d v="2013-10-22T13:48:53"/>
    <s v="NOV"/>
    <x v="9"/>
    <n v="201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d v="2017-03-06T18:01:30"/>
    <s v="MAR"/>
    <x v="7"/>
    <n v="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d v="2016-10-04T19:39:06"/>
    <s v="OCT"/>
    <x v="9"/>
    <n v="201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d v="2014-01-21T17:00:17"/>
    <s v="FEB"/>
    <x v="1"/>
    <n v="201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d v="2015-08-05T19:00:10"/>
    <s v="SEP"/>
    <x v="10"/>
    <n v="201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d v="2015-07-15T15:59:25"/>
    <s v="JUL"/>
    <x v="3"/>
    <n v="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d v="2016-11-14T21:01:18"/>
    <s v="DIC"/>
    <x v="4"/>
    <n v="201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d v="2013-03-03T16:52:45"/>
    <s v="ABR"/>
    <x v="7"/>
    <n v="201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d v="2016-12-03T01:07:53"/>
    <d v="2016-11-03T00:07:53"/>
    <s v="DIC"/>
    <x v="4"/>
    <n v="2016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d v="2014-08-16T08:17:57"/>
    <d v="2014-07-26T08:17:57"/>
    <s v="AGO"/>
    <x v="3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d v="2016-07-22T07:52:18"/>
    <s v="AGO"/>
    <x v="3"/>
    <n v="201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d v="2015-10-19T15:09:07"/>
    <s v="NOV"/>
    <x v="9"/>
    <n v="2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d v="2017-01-17T15:32:48"/>
    <s v="ENE"/>
    <x v="1"/>
    <n v="20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d v="2016-04-07T22:50:51"/>
    <s v="MAY"/>
    <x v="6"/>
    <n v="201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d v="2016-11-08T10:50:46"/>
    <s v="NOV"/>
    <x v="4"/>
    <n v="201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d v="2016-05-15T22:28:49"/>
    <s v="JUN"/>
    <x v="5"/>
    <n v="201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d v="2015-05-12T18:01:27"/>
    <s v="JUN"/>
    <x v="5"/>
    <n v="201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d v="2016-11-28T19:18:56"/>
    <s v="DIC"/>
    <x v="4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d v="2014-02-25T00:24:10"/>
    <s v="MAR"/>
    <x v="2"/>
    <n v="2014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d v="2017-01-24T17:23:40"/>
    <s v="FEB"/>
    <x v="1"/>
    <n v="201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d v="2014-10-14T14:02:38"/>
    <s v="NOV"/>
    <x v="9"/>
    <n v="201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d v="2015-01-10T19:58:33"/>
    <s v="ENE"/>
    <x v="1"/>
    <n v="201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d v="2016-05-06T13:58:34"/>
    <s v="MAY"/>
    <x v="5"/>
    <n v="201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d v="2016-11-15T20:28:27"/>
    <s v="NOV"/>
    <x v="4"/>
    <n v="201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d v="2016-04-09T20:59:52"/>
    <s v="ABR"/>
    <x v="6"/>
    <n v="201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d v="2014-11-25T19:54:57"/>
    <s v="DIC"/>
    <x v="4"/>
    <n v="201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d v="2017-03-12T01:58:35"/>
    <d v="2017-02-10T01:58:35"/>
    <s v="MAR"/>
    <x v="2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d v="2017-02-10T16:54:23"/>
    <s v="MAR"/>
    <x v="2"/>
    <n v="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d v="2016-12-21T20:51:53"/>
    <s v="ENE"/>
    <x v="11"/>
    <n v="2017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d v="2016-12-10T00:00:04"/>
    <d v="2016-11-10T00:00:04"/>
    <s v="DIC"/>
    <x v="4"/>
    <n v="2016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d v="2015-12-07T16:47:16"/>
    <d v="2015-11-07T16:47:16"/>
    <s v="DIC"/>
    <x v="4"/>
    <n v="201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d v="2017-03-12T12:10:42"/>
    <d v="2017-02-15T13:10:42"/>
    <s v="MAR"/>
    <x v="2"/>
    <n v="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d v="2014-01-24T12:00:57"/>
    <s v="FEB"/>
    <x v="1"/>
    <n v="201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d v="2014-11-22T14:47:59"/>
    <s v="DIC"/>
    <x v="4"/>
    <n v="201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d v="2014-01-05T15:38:09"/>
    <d v="2013-12-06T15:38:09"/>
    <s v="ENE"/>
    <x v="11"/>
    <n v="2014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d v="2012-01-28T16:17:03"/>
    <s v="FEB"/>
    <x v="1"/>
    <n v="201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d v="2015-11-30T17:01:07"/>
    <s v="ENE"/>
    <x v="4"/>
    <n v="201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d v="2015-01-16T19:21:39"/>
    <s v="FEB"/>
    <x v="1"/>
    <n v="201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d v="2015-08-18T14:59:51"/>
    <s v="SEP"/>
    <x v="10"/>
    <n v="201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d v="2011-05-24T06:51:37"/>
    <s v="JUL"/>
    <x v="5"/>
    <n v="20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d v="2016-01-14T04:11:26"/>
    <d v="2015-11-15T04:11:26"/>
    <s v="ENE"/>
    <x v="4"/>
    <n v="20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d v="2012-05-09T02:00:04"/>
    <d v="2012-03-10T03:00:04"/>
    <s v="MAY"/>
    <x v="7"/>
    <n v="201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d v="2011-03-12T04:00:00"/>
    <d v="2011-02-11T19:07:25"/>
    <s v="MAR"/>
    <x v="2"/>
    <n v="20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d v="2012-06-29T04:27:23"/>
    <d v="2012-05-30T04:27:23"/>
    <s v="JUN"/>
    <x v="5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d v="2013-08-08T23:07:34"/>
    <s v="SEP"/>
    <x v="10"/>
    <n v="201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d v="2014-06-02T16:01:00"/>
    <s v="JUN"/>
    <x v="0"/>
    <n v="201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d v="2012-06-07T19:51:29"/>
    <s v="JUN"/>
    <x v="0"/>
    <n v="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d v="2013-10-24T23:57:40"/>
    <s v="DIC"/>
    <x v="9"/>
    <n v="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d v="2009-09-14T06:05:30"/>
    <s v="DIC"/>
    <x v="8"/>
    <n v="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d v="2012-03-19T23:26:58"/>
    <s v="ABR"/>
    <x v="7"/>
    <n v="201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d v="2012-04-18T16:44:36"/>
    <d v="2012-03-19T16:44:36"/>
    <s v="ABR"/>
    <x v="7"/>
    <n v="201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d v="2012-08-30T16:59:59"/>
    <s v="SEP"/>
    <x v="10"/>
    <n v="201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d v="2013-01-20T17:21:20"/>
    <d v="2012-12-21T17:21:20"/>
    <s v="ENE"/>
    <x v="11"/>
    <n v="201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d v="2012-12-27T22:54:16"/>
    <s v="ENE"/>
    <x v="11"/>
    <n v="201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d v="2012-02-23T17:33:46"/>
    <d v="2012-01-19T17:33:46"/>
    <s v="FEB"/>
    <x v="1"/>
    <n v="201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d v="2012-02-09T01:00:49"/>
    <s v="MAR"/>
    <x v="2"/>
    <n v="201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d v="2014-03-26T19:10:33"/>
    <d v="2014-02-24T20:10:33"/>
    <s v="MAR"/>
    <x v="2"/>
    <n v="201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d v="2011-02-06T00:46:49"/>
    <d v="2011-01-22T00:46:49"/>
    <s v="FEB"/>
    <x v="1"/>
    <n v="20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d v="2012-06-14T17:26:56"/>
    <s v="JUN"/>
    <x v="0"/>
    <n v="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d v="2013-05-22T03:31:36"/>
    <s v="JUN"/>
    <x v="5"/>
    <n v="201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d v="2013-11-27T20:50:34"/>
    <s v="DIC"/>
    <x v="4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d v="2011-11-03T02:39:56"/>
    <s v="DIC"/>
    <x v="4"/>
    <n v="20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d v="2011-01-01T04:59:00"/>
    <d v="2010-11-20T19:34:51"/>
    <s v="ENE"/>
    <x v="4"/>
    <n v="201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d v="2014-08-08T18:00:00"/>
    <d v="2014-07-14T16:41:12"/>
    <s v="AGO"/>
    <x v="3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d v="2012-02-09T04:02:09"/>
    <s v="MAR"/>
    <x v="2"/>
    <n v="201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d v="2012-04-05T19:15:33"/>
    <s v="MAY"/>
    <x v="6"/>
    <n v="2012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d v="2014-07-31T23:06:36"/>
    <s v="AGO"/>
    <x v="3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d v="2013-03-09T23:42:17"/>
    <d v="2013-02-02T23:42:17"/>
    <s v="MAR"/>
    <x v="2"/>
    <n v="201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d v="2013-02-19T19:03:35"/>
    <s v="MAR"/>
    <x v="2"/>
    <n v="201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d v="2014-04-07T00:06:29"/>
    <s v="MAY"/>
    <x v="6"/>
    <n v="201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d v="2014-03-18T15:11:18"/>
    <s v="ABR"/>
    <x v="7"/>
    <n v="201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d v="2012-05-03T23:00:26"/>
    <d v="2012-04-03T23:00:26"/>
    <s v="MAY"/>
    <x v="6"/>
    <n v="2012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d v="2012-05-08T13:14:17"/>
    <s v="JUN"/>
    <x v="5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d v="2012-05-05T17:25:43"/>
    <d v="2012-04-05T17:25:43"/>
    <s v="MAY"/>
    <x v="6"/>
    <n v="201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d v="2009-09-23T17:24:10"/>
    <s v="DIC"/>
    <x v="8"/>
    <n v="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d v="2010-01-14T13:00:49"/>
    <s v="FEB"/>
    <x v="1"/>
    <n v="201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d v="2009-09-26T03:59:00"/>
    <d v="2009-08-25T15:26:54"/>
    <s v="SEP"/>
    <x v="10"/>
    <n v="2009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d v="2013-12-15T01:58:05"/>
    <d v="2013-11-15T01:58:05"/>
    <s v="DIC"/>
    <x v="4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d v="2014-02-26T19:36:40"/>
    <s v="ABR"/>
    <x v="2"/>
    <n v="201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d v="2017-03-05T06:15:01"/>
    <s v="ABR"/>
    <x v="7"/>
    <n v="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d v="2017-04-09T20:29:29"/>
    <d v="2017-03-10T21:29:29"/>
    <s v="ABR"/>
    <x v="7"/>
    <n v="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d v="2017-03-13T18:07:27"/>
    <s v="MAR"/>
    <x v="7"/>
    <n v="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d v="2017-02-24T21:14:45"/>
    <s v="MAR"/>
    <x v="2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d v="2017-02-28T00:32:11"/>
    <s v="MAR"/>
    <x v="2"/>
    <n v="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d v="2017-03-10T00:49:08"/>
    <s v="ABR"/>
    <x v="7"/>
    <n v="20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d v="2014-07-22T22:00:40"/>
    <s v="AGO"/>
    <x v="3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d v="2015-06-14T18:45:37"/>
    <d v="2015-05-15T18:45:37"/>
    <s v="JUN"/>
    <x v="5"/>
    <n v="20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d v="2014-07-17T14:59:06"/>
    <d v="2014-06-17T14:59:06"/>
    <s v="JUL"/>
    <x v="0"/>
    <n v="201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d v="2015-12-25T00:00:00"/>
    <d v="2015-11-24T21:35:43"/>
    <s v="DIC"/>
    <x v="4"/>
    <n v="201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d v="2014-07-19T00:08:10"/>
    <s v="AGO"/>
    <x v="3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d v="2015-01-07T15:04:31"/>
    <s v="FEB"/>
    <x v="1"/>
    <n v="201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d v="2014-05-08T15:36:30"/>
    <s v="MAY"/>
    <x v="5"/>
    <n v="201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d v="2014-10-06T16:04:58"/>
    <s v="NOV"/>
    <x v="9"/>
    <n v="201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d v="2014-05-12T13:44:03"/>
    <s v="JUN"/>
    <x v="5"/>
    <n v="2014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d v="2014-01-27T22:11:35"/>
    <s v="MAR"/>
    <x v="1"/>
    <n v="201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d v="2014-05-27T15:22:23"/>
    <s v="JUN"/>
    <x v="5"/>
    <n v="201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d v="2014-06-29T21:31:24"/>
    <d v="2014-05-30T21:31:24"/>
    <s v="JUN"/>
    <x v="5"/>
    <n v="201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d v="2016-12-19T07:59:00"/>
    <d v="2016-11-18T19:11:49"/>
    <s v="DIC"/>
    <x v="4"/>
    <n v="2016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d v="2016-10-30T15:25:38"/>
    <d v="2016-09-30T15:25:38"/>
    <s v="OCT"/>
    <x v="8"/>
    <n v="2016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d v="2015-07-12T19:31:44"/>
    <d v="2015-06-12T19:31:44"/>
    <s v="JUL"/>
    <x v="0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d v="2014-10-06T05:00:00"/>
    <d v="2014-09-15T16:51:10"/>
    <s v="OCT"/>
    <x v="8"/>
    <n v="2014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d v="2015-11-19T19:48:25"/>
    <s v="ENE"/>
    <x v="4"/>
    <n v="2016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d v="2016-05-25T17:27:49"/>
    <s v="JUN"/>
    <x v="5"/>
    <n v="2016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d v="2015-03-31T23:39:00"/>
    <d v="2015-02-25T00:02:36"/>
    <s v="MAR"/>
    <x v="2"/>
    <n v="201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d v="2016-09-02T19:10:31"/>
    <s v="OCT"/>
    <x v="8"/>
    <n v="201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d v="2016-07-26T14:34:36"/>
    <s v="AGO"/>
    <x v="3"/>
    <n v="201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d v="2015-12-22T22:22:18"/>
    <s v="FEB"/>
    <x v="11"/>
    <n v="201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d v="2015-08-11T18:37:08"/>
    <d v="2015-07-13T18:37:08"/>
    <s v="AGO"/>
    <x v="3"/>
    <n v="201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d v="2017-01-03T20:12:50"/>
    <d v="2016-12-04T20:12:50"/>
    <s v="ENE"/>
    <x v="11"/>
    <n v="2017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d v="2015-03-31T02:25:39"/>
    <s v="ABR"/>
    <x v="7"/>
    <n v="201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d v="2015-06-06T15:12:32"/>
    <d v="2015-04-07T15:12:32"/>
    <s v="JUN"/>
    <x v="6"/>
    <n v="201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d v="2015-04-21T16:13:42"/>
    <d v="2015-04-09T16:13:42"/>
    <s v="ABR"/>
    <x v="6"/>
    <n v="201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d v="2014-11-11T17:21:00"/>
    <s v="ENE"/>
    <x v="4"/>
    <n v="201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d v="2015-04-02T22:02:16"/>
    <s v="MAY"/>
    <x v="6"/>
    <n v="201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d v="2015-06-05T18:48:24"/>
    <d v="2015-05-06T18:48:24"/>
    <s v="JUN"/>
    <x v="5"/>
    <n v="201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d v="2015-10-17T14:52:58"/>
    <d v="2015-09-17T14:52:58"/>
    <s v="OCT"/>
    <x v="8"/>
    <n v="201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d v="2015-01-31T00:39:00"/>
    <d v="2014-12-05T22:20:36"/>
    <s v="ENE"/>
    <x v="11"/>
    <n v="201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d v="2015-08-03T15:35:24"/>
    <d v="2015-06-04T15:35:24"/>
    <s v="AGO"/>
    <x v="0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d v="2016-01-08T16:58:00"/>
    <s v="FEB"/>
    <x v="1"/>
    <n v="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d v="2016-04-30T22:00:00"/>
    <d v="2016-04-06T20:36:48"/>
    <s v="ABR"/>
    <x v="6"/>
    <n v="201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d v="2014-12-11T16:31:10"/>
    <d v="2014-11-11T16:31:10"/>
    <s v="DIC"/>
    <x v="4"/>
    <n v="201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d v="2015-12-29T00:16:40"/>
    <d v="2015-11-14T00:16:40"/>
    <s v="DIC"/>
    <x v="4"/>
    <n v="201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d v="2015-10-26T22:25:56"/>
    <d v="2015-09-01T22:25:56"/>
    <s v="OCT"/>
    <x v="8"/>
    <n v="201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d v="2016-01-17T23:00:00"/>
    <d v="2015-12-08T17:40:25"/>
    <s v="ENE"/>
    <x v="11"/>
    <n v="201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d v="2015-09-21T12:45:33"/>
    <s v="OCT"/>
    <x v="8"/>
    <n v="2015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d v="2016-02-25T23:16:56"/>
    <s v="ABR"/>
    <x v="2"/>
    <n v="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d v="2015-02-28T17:19:25"/>
    <s v="ABR"/>
    <x v="2"/>
    <n v="201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d v="2016-02-10T19:30:11"/>
    <d v="2016-01-11T19:30:11"/>
    <s v="FEB"/>
    <x v="1"/>
    <n v="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d v="2014-11-18T04:32:21"/>
    <s v="DIC"/>
    <x v="4"/>
    <n v="201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d v="2015-06-25T18:39:56"/>
    <d v="2015-05-26T18:39:56"/>
    <s v="JUN"/>
    <x v="5"/>
    <n v="201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d v="2015-03-25T01:39:31"/>
    <s v="ABR"/>
    <x v="7"/>
    <n v="201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d v="2015-07-30T15:53:44"/>
    <s v="AGO"/>
    <x v="3"/>
    <n v="201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d v="2015-01-13T20:14:20"/>
    <s v="FEB"/>
    <x v="1"/>
    <n v="201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d v="2016-09-09T20:03:57"/>
    <d v="2016-08-10T20:03:57"/>
    <s v="SEP"/>
    <x v="10"/>
    <n v="2016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d v="2015-11-10T22:12:46"/>
    <s v="DIC"/>
    <x v="4"/>
    <n v="201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d v="2016-11-25T21:53:03"/>
    <d v="2016-10-26T20:53:03"/>
    <s v="NOV"/>
    <x v="9"/>
    <n v="20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d v="2015-08-26T00:18:50"/>
    <d v="2015-07-28T00:18:50"/>
    <s v="AGO"/>
    <x v="3"/>
    <n v="201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d v="2015-10-05T00:23:36"/>
    <d v="2015-08-21T00:23:36"/>
    <s v="OCT"/>
    <x v="10"/>
    <n v="201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d v="2015-09-01T19:02:22"/>
    <s v="OCT"/>
    <x v="8"/>
    <n v="201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d v="2015-04-10T22:27:28"/>
    <d v="2015-03-11T22:27:28"/>
    <s v="ABR"/>
    <x v="7"/>
    <n v="201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d v="2015-07-10T04:30:03"/>
    <s v="AGO"/>
    <x v="3"/>
    <n v="201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d v="2015-01-23T01:21:47"/>
    <s v="FEB"/>
    <x v="1"/>
    <n v="20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d v="2014-10-15T01:37:23"/>
    <s v="NOV"/>
    <x v="9"/>
    <n v="201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d v="2015-07-06T16:50:32"/>
    <s v="AGO"/>
    <x v="3"/>
    <n v="201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d v="2015-01-10T20:07:04"/>
    <d v="2014-11-11T20:07:04"/>
    <s v="ENE"/>
    <x v="4"/>
    <n v="2015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d v="2016-07-22T15:02:20"/>
    <d v="2016-06-07T15:02:20"/>
    <s v="JUL"/>
    <x v="0"/>
    <n v="2016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d v="2015-01-15T19:29:00"/>
    <d v="2014-12-16T20:29:19"/>
    <s v="ENE"/>
    <x v="11"/>
    <n v="201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d v="2015-06-24T15:40:52"/>
    <s v="JUL"/>
    <x v="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d v="2015-01-04T06:17:44"/>
    <d v="2014-11-25T06:17:44"/>
    <s v="ENE"/>
    <x v="4"/>
    <n v="2015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d v="2015-03-01T19:04:04"/>
    <s v="MAR"/>
    <x v="7"/>
    <n v="201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d v="2015-10-29T02:53:43"/>
    <d v="2015-09-29T02:53:43"/>
    <s v="OCT"/>
    <x v="8"/>
    <n v="2015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d v="2015-07-09T15:33:37"/>
    <s v="AGO"/>
    <x v="3"/>
    <n v="201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d v="2015-01-27T08:41:33"/>
    <s v="FEB"/>
    <x v="1"/>
    <n v="201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d v="2017-01-10T08:57:00"/>
    <d v="2016-12-13T02:54:47"/>
    <s v="ENE"/>
    <x v="11"/>
    <n v="201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d v="2015-09-15T20:22:38"/>
    <s v="OCT"/>
    <x v="8"/>
    <n v="20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d v="2015-01-02T21:14:16"/>
    <d v="2014-12-03T21:14:16"/>
    <s v="ENE"/>
    <x v="11"/>
    <n v="201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d v="2015-07-02T21:59:44"/>
    <d v="2015-06-02T21:59:44"/>
    <s v="JUL"/>
    <x v="0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d v="2014-12-18T20:28:26"/>
    <d v="2014-11-13T20:28:26"/>
    <s v="DIC"/>
    <x v="4"/>
    <n v="201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d v="2016-04-14T06:26:04"/>
    <d v="2016-03-15T06:26:04"/>
    <s v="ABR"/>
    <x v="7"/>
    <n v="201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d v="2016-01-05T19:44:56"/>
    <s v="MAR"/>
    <x v="1"/>
    <n v="201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d v="2015-05-13T16:18:51"/>
    <d v="2015-04-13T16:18:51"/>
    <s v="MAY"/>
    <x v="6"/>
    <n v="201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d v="2016-01-30T21:10:58"/>
    <s v="MAR"/>
    <x v="1"/>
    <n v="2016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d v="2016-01-03T00:56:47"/>
    <d v="2015-12-04T00:56:47"/>
    <s v="ENE"/>
    <x v="11"/>
    <n v="2016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d v="2016-08-13T14:02:55"/>
    <s v="SEP"/>
    <x v="10"/>
    <n v="2016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d v="2014-12-10T02:39:50"/>
    <s v="ENE"/>
    <x v="11"/>
    <n v="201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d v="2015-03-19T13:48:48"/>
    <s v="ABR"/>
    <x v="7"/>
    <n v="201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d v="2014-10-07T03:22:37"/>
    <s v="NOV"/>
    <x v="9"/>
    <n v="2014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d v="2015-08-18T21:01:15"/>
    <d v="2015-07-19T21:01:15"/>
    <s v="AGO"/>
    <x v="3"/>
    <n v="20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d v="2015-09-07T09:47:55"/>
    <d v="2015-08-08T09:47:55"/>
    <s v="SEP"/>
    <x v="10"/>
    <n v="201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d v="2015-07-26T17:34:42"/>
    <s v="AGO"/>
    <x v="3"/>
    <n v="201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d v="2016-11-26T18:41:13"/>
    <d v="2016-10-12T17:41:13"/>
    <s v="NOV"/>
    <x v="9"/>
    <n v="2016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d v="2014-05-01T02:38:02"/>
    <s v="MAY"/>
    <x v="5"/>
    <n v="201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d v="2015-08-22T03:59:00"/>
    <d v="2015-07-13T16:41:00"/>
    <s v="AGO"/>
    <x v="3"/>
    <n v="201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d v="2016-06-15T20:42:26"/>
    <s v="JUL"/>
    <x v="0"/>
    <n v="201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d v="2015-01-15T17:42:23"/>
    <s v="MAR"/>
    <x v="1"/>
    <n v="20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d v="2014-08-10T21:13:07"/>
    <d v="2014-07-11T21:13:07"/>
    <s v="AGO"/>
    <x v="3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d v="2015-01-23T20:34:04"/>
    <s v="MAR"/>
    <x v="1"/>
    <n v="201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d v="2015-02-18T17:43:09"/>
    <d v="2014-12-20T17:43:09"/>
    <s v="FEB"/>
    <x v="11"/>
    <n v="2015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d v="2014-09-11T00:41:35"/>
    <s v="NOV"/>
    <x v="8"/>
    <n v="201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d v="2015-01-22T16:29:56"/>
    <s v="FEB"/>
    <x v="1"/>
    <n v="201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d v="2015-02-09T17:23:56"/>
    <s v="MAR"/>
    <x v="2"/>
    <n v="201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d v="2014-12-01T16:54:50"/>
    <s v="DIC"/>
    <x v="11"/>
    <n v="201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d v="2014-09-27T21:25:08"/>
    <s v="OCT"/>
    <x v="8"/>
    <n v="201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d v="2016-05-27T22:04:00"/>
    <d v="2016-05-12T21:55:49"/>
    <s v="MAY"/>
    <x v="5"/>
    <n v="2016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d v="2015-08-08T04:04:52"/>
    <d v="2015-06-09T04:04:52"/>
    <s v="AGO"/>
    <x v="0"/>
    <n v="201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d v="2016-02-12T07:38:53"/>
    <s v="MAR"/>
    <x v="2"/>
    <n v="2016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d v="2015-02-10T18:49:11"/>
    <s v="MAR"/>
    <x v="2"/>
    <n v="201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d v="2016-12-30T21:06:06"/>
    <s v="FEB"/>
    <x v="11"/>
    <n v="201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d v="2016-02-12T03:08:24"/>
    <d v="2016-01-13T03:08:24"/>
    <s v="FEB"/>
    <x v="1"/>
    <n v="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d v="2016-04-29T02:23:33"/>
    <s v="JUN"/>
    <x v="6"/>
    <n v="201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d v="2015-03-08T05:14:57"/>
    <d v="2015-02-06T05:14:57"/>
    <s v="MAR"/>
    <x v="2"/>
    <n v="2015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d v="2016-02-27T21:35:43"/>
    <d v="2016-01-28T21:35:43"/>
    <s v="FEB"/>
    <x v="1"/>
    <n v="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d v="2015-06-25T04:27:54"/>
    <s v="AGO"/>
    <x v="0"/>
    <n v="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d v="2015-10-05T06:39:46"/>
    <d v="2015-09-05T06:39:46"/>
    <s v="OCT"/>
    <x v="8"/>
    <n v="201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d v="2015-11-30T14:46:10"/>
    <s v="ENE"/>
    <x v="4"/>
    <n v="201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d v="2015-03-17T18:00:00"/>
    <d v="2015-01-27T23:09:48"/>
    <s v="MAR"/>
    <x v="1"/>
    <n v="201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d v="2015-12-07T22:57:42"/>
    <d v="2015-10-08T21:57:42"/>
    <s v="DIC"/>
    <x v="9"/>
    <n v="2015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d v="2015-10-18T19:38:49"/>
    <d v="2015-09-18T19:38:49"/>
    <s v="OCT"/>
    <x v="8"/>
    <n v="2015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d v="2016-01-14T21:35:13"/>
    <s v="FEB"/>
    <x v="1"/>
    <n v="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d v="2015-07-02T03:00:54"/>
    <s v="JUL"/>
    <x v="3"/>
    <n v="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d v="2015-02-17T16:00:28"/>
    <s v="MAR"/>
    <x v="2"/>
    <n v="201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d v="2014-07-16T15:00:22"/>
    <s v="AGO"/>
    <x v="3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d v="2016-05-25T18:06:31"/>
    <d v="2016-04-25T18:06:31"/>
    <s v="MAY"/>
    <x v="6"/>
    <n v="201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d v="2015-08-27T04:33:41"/>
    <s v="SEP"/>
    <x v="10"/>
    <n v="201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d v="2016-10-27T14:27:51"/>
    <s v="NOV"/>
    <x v="9"/>
    <n v="201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d v="2016-11-12T04:00:00"/>
    <d v="2016-10-11T11:16:33"/>
    <s v="NOV"/>
    <x v="9"/>
    <n v="201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d v="2016-08-25T07:35:13"/>
    <s v="AGO"/>
    <x v="10"/>
    <n v="201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d v="2014-10-31T03:25:15"/>
    <s v="NOV"/>
    <x v="9"/>
    <n v="2014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d v="2014-10-28T03:11:00"/>
    <d v="2014-09-20T01:44:16"/>
    <s v="OCT"/>
    <x v="8"/>
    <n v="2014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d v="2017-02-13T21:48:10"/>
    <s v="MAR"/>
    <x v="2"/>
    <n v="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d v="2015-11-30T20:15:00"/>
    <s v="DIC"/>
    <x v="4"/>
    <n v="201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d v="2017-01-03T16:36:49"/>
    <s v="FEB"/>
    <x v="1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d v="2017-03-11T04:50:08"/>
    <d v="2017-02-04T04:50:08"/>
    <s v="MAR"/>
    <x v="2"/>
    <n v="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d v="2016-03-23T18:45:50"/>
    <s v="ABR"/>
    <x v="7"/>
    <n v="201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d v="2017-01-26T23:03:59"/>
    <s v="FEB"/>
    <x v="1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d v="2016-02-23T14:27:36"/>
    <s v="MAR"/>
    <x v="2"/>
    <n v="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d v="2016-06-09T19:00:00"/>
    <d v="2016-05-05T20:55:18"/>
    <s v="JUN"/>
    <x v="5"/>
    <n v="201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d v="2016-02-07T15:18:05"/>
    <s v="MAR"/>
    <x v="2"/>
    <n v="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d v="2016-11-30T04:29:27"/>
    <s v="ENE"/>
    <x v="4"/>
    <n v="201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d v="2011-08-29T00:18:17"/>
    <s v="OCT"/>
    <x v="10"/>
    <n v="201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d v="2012-07-19T04:28:16"/>
    <d v="2012-06-29T04:28:16"/>
    <s v="JUL"/>
    <x v="0"/>
    <n v="201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d v="2013-04-16T19:00:00"/>
    <d v="2013-03-08T02:40:25"/>
    <s v="ABR"/>
    <x v="7"/>
    <n v="201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d v="2015-09-01T21:36:37"/>
    <s v="SEP"/>
    <x v="8"/>
    <n v="201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d v="2012-08-24T17:15:48"/>
    <s v="SEP"/>
    <x v="10"/>
    <n v="201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d v="2013-04-09T02:27:33"/>
    <s v="MAY"/>
    <x v="6"/>
    <n v="201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d v="2012-04-26T20:58:51"/>
    <s v="MAY"/>
    <x v="6"/>
    <n v="201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d v="2012-10-28T05:00:00"/>
    <d v="2012-09-22T03:42:01"/>
    <s v="OCT"/>
    <x v="8"/>
    <n v="201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d v="2011-01-14T10:18:49"/>
    <s v="FEB"/>
    <x v="1"/>
    <n v="201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d v="2012-04-24T01:47:35"/>
    <s v="MAY"/>
    <x v="6"/>
    <n v="2012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d v="2011-12-16T23:49:52"/>
    <s v="ENE"/>
    <x v="11"/>
    <n v="201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d v="2010-06-25T02:46:20"/>
    <s v="SEP"/>
    <x v="0"/>
    <n v="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d v="2012-10-11T17:57:49"/>
    <s v="NOV"/>
    <x v="9"/>
    <n v="201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d v="2010-10-11T00:16:16"/>
    <d v="2010-08-27T00:16:16"/>
    <s v="OCT"/>
    <x v="10"/>
    <n v="20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d v="2010-07-10T22:00:00"/>
    <d v="2010-05-12T06:54:15"/>
    <s v="JUL"/>
    <x v="5"/>
    <n v="201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d v="2014-10-01T07:52:50"/>
    <s v="NOV"/>
    <x v="9"/>
    <n v="201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d v="2012-06-28T16:35:45"/>
    <s v="AGO"/>
    <x v="0"/>
    <n v="201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d v="2013-01-13T22:48:33"/>
    <d v="2012-12-14T22:48:33"/>
    <s v="ENE"/>
    <x v="11"/>
    <n v="201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d v="2012-07-17T17:26:34"/>
    <s v="JUL"/>
    <x v="3"/>
    <n v="201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d v="2015-08-11T22:28:04"/>
    <s v="OCT"/>
    <x v="10"/>
    <n v="2015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d v="2012-03-31T15:30:08"/>
    <s v="ABR"/>
    <x v="7"/>
    <n v="201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d v="2011-06-17T18:46:23"/>
    <s v="AGO"/>
    <x v="0"/>
    <n v="201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d v="2012-05-01T17:00:03"/>
    <d v="2012-03-02T18:00:03"/>
    <s v="MAY"/>
    <x v="7"/>
    <n v="201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d v="2011-08-16T22:00:03"/>
    <s v="SEP"/>
    <x v="10"/>
    <n v="201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d v="2011-09-07T23:57:59"/>
    <s v="OCT"/>
    <x v="8"/>
    <n v="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d v="2012-03-23T16:59:36"/>
    <s v="ABR"/>
    <x v="7"/>
    <n v="2012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d v="2012-04-27T01:59:57"/>
    <s v="MAY"/>
    <x v="6"/>
    <n v="201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d v="2011-11-16T16:11:48"/>
    <d v="2011-10-17T15:11:48"/>
    <s v="NOV"/>
    <x v="9"/>
    <n v="20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d v="2013-04-09T16:33:59"/>
    <s v="MAY"/>
    <x v="6"/>
    <n v="201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d v="2012-06-23T05:27:56"/>
    <d v="2012-04-24T05:27:56"/>
    <s v="JUN"/>
    <x v="6"/>
    <n v="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d v="2010-12-30T20:08:34"/>
    <s v="ENE"/>
    <x v="11"/>
    <n v="20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d v="2012-04-25T23:39:48"/>
    <s v="JUN"/>
    <x v="6"/>
    <n v="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d v="2013-03-15T04:02:20"/>
    <s v="ABR"/>
    <x v="7"/>
    <n v="201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d v="2012-05-23T15:29:04"/>
    <d v="2012-04-23T15:29:04"/>
    <s v="MAY"/>
    <x v="6"/>
    <n v="201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d v="2012-06-06T22:42:55"/>
    <d v="2012-05-07T22:42:55"/>
    <s v="JUN"/>
    <x v="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d v="2013-02-22T23:54:52"/>
    <s v="MAR"/>
    <x v="2"/>
    <n v="201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d v="2011-08-05T21:05:38"/>
    <d v="2011-07-06T21:05:38"/>
    <s v="AGO"/>
    <x v="3"/>
    <n v="201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d v="2015-01-27T23:13:07"/>
    <d v="2015-01-13T23:13:07"/>
    <s v="ENE"/>
    <x v="1"/>
    <n v="201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d v="2012-11-13T15:33:57"/>
    <s v="DIC"/>
    <x v="4"/>
    <n v="201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d v="2012-05-24T18:32:55"/>
    <s v="JUN"/>
    <x v="5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d v="2015-08-28T18:38:24"/>
    <s v="SEP"/>
    <x v="10"/>
    <n v="201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d v="2014-08-07T19:48:38"/>
    <s v="SEP"/>
    <x v="10"/>
    <n v="20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d v="2016-06-07T21:06:00"/>
    <d v="2016-05-08T21:35:08"/>
    <s v="JUN"/>
    <x v="5"/>
    <n v="201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d v="2014-11-15T01:22:14"/>
    <d v="2014-10-16T00:22:14"/>
    <s v="NOV"/>
    <x v="9"/>
    <n v="20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d v="2015-03-14T00:20:16"/>
    <d v="2015-02-12T01:20:16"/>
    <s v="MAR"/>
    <x v="2"/>
    <n v="20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d v="2015-09-11T07:07:49"/>
    <s v="OCT"/>
    <x v="8"/>
    <n v="20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d v="2015-05-11T01:45:04"/>
    <d v="2015-04-11T01:45:04"/>
    <s v="MAY"/>
    <x v="6"/>
    <n v="2015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d v="2014-08-14T22:50:34"/>
    <d v="2014-07-15T22:50:34"/>
    <s v="AGO"/>
    <x v="3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d v="2015-02-23T19:25:49"/>
    <s v="ABR"/>
    <x v="2"/>
    <n v="201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d v="2015-03-15T23:56:12"/>
    <s v="MAY"/>
    <x v="7"/>
    <n v="201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d v="2016-02-01T10:43:33"/>
    <d v="2016-01-02T10:43:33"/>
    <s v="FEB"/>
    <x v="1"/>
    <n v="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d v="2014-12-13T21:02:41"/>
    <d v="2014-11-28T21:02:41"/>
    <s v="DIC"/>
    <x v="4"/>
    <n v="201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d v="2017-02-26T00:09:49"/>
    <d v="2016-12-28T00:09:49"/>
    <s v="FEB"/>
    <x v="11"/>
    <n v="20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d v="2014-08-20T09:21:17"/>
    <d v="2014-08-03T09:21:17"/>
    <s v="AGO"/>
    <x v="10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d v="2015-01-23T20:09:13"/>
    <s v="FEB"/>
    <x v="1"/>
    <n v="20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d v="2014-11-29T16:40:52"/>
    <d v="2014-10-30T15:40:52"/>
    <s v="NOV"/>
    <x v="9"/>
    <n v="201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d v="2015-02-17T19:15:30"/>
    <s v="MAR"/>
    <x v="2"/>
    <n v="201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d v="2014-11-13T17:20:28"/>
    <d v="2014-10-14T16:20:28"/>
    <s v="NOV"/>
    <x v="9"/>
    <n v="201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d v="2014-06-19T03:43:24"/>
    <s v="JUL"/>
    <x v="0"/>
    <n v="201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d v="2016-10-15T19:21:00"/>
    <d v="2016-08-30T14:24:45"/>
    <s v="OCT"/>
    <x v="10"/>
    <n v="201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d v="2015-09-22T23:13:41"/>
    <s v="OCT"/>
    <x v="8"/>
    <n v="201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d v="2016-03-31T13:46:00"/>
    <s v="ABR"/>
    <x v="7"/>
    <n v="20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d v="2014-10-18T23:24:52"/>
    <s v="NOV"/>
    <x v="9"/>
    <n v="201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d v="2014-11-18T19:22:37"/>
    <s v="DIC"/>
    <x v="4"/>
    <n v="201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d v="2012-05-29T20:16:11"/>
    <s v="JUN"/>
    <x v="5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d v="2014-12-08T04:59:00"/>
    <d v="2014-11-10T02:11:14"/>
    <s v="DIC"/>
    <x v="4"/>
    <n v="20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d v="2013-09-29T18:01:31"/>
    <s v="OCT"/>
    <x v="8"/>
    <n v="201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d v="2015-08-20T11:00:00"/>
    <d v="2015-08-01T20:01:43"/>
    <s v="AGO"/>
    <x v="10"/>
    <n v="201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d v="2012-02-09T01:56:15"/>
    <s v="MAR"/>
    <x v="2"/>
    <n v="201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d v="2015-03-18T20:45:05"/>
    <s v="ABR"/>
    <x v="7"/>
    <n v="201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d v="2015-07-23T16:19:14"/>
    <s v="AGO"/>
    <x v="3"/>
    <n v="201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d v="2012-07-17T20:22:46"/>
    <s v="AGO"/>
    <x v="3"/>
    <n v="201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d v="2013-01-30T18:01:51"/>
    <s v="MAR"/>
    <x v="1"/>
    <n v="201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d v="2009-11-10T16:48:32"/>
    <s v="ENE"/>
    <x v="4"/>
    <n v="201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d v="2014-12-01T19:59:05"/>
    <d v="2014-10-31T18:59:05"/>
    <s v="DIC"/>
    <x v="9"/>
    <n v="201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d v="2013-07-09T02:32:46"/>
    <s v="JUL"/>
    <x v="3"/>
    <n v="201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d v="2011-06-02T15:34:15"/>
    <s v="AGO"/>
    <x v="0"/>
    <n v="2011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d v="2013-02-24T04:59:00"/>
    <d v="2013-01-24T12:14:21"/>
    <s v="FEB"/>
    <x v="1"/>
    <n v="201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d v="2014-12-04T21:39:12"/>
    <s v="FEB"/>
    <x v="11"/>
    <n v="201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d v="2011-08-30T16:12:01"/>
    <s v="OCT"/>
    <x v="10"/>
    <n v="201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d v="2013-07-28T10:46:58"/>
    <s v="SEP"/>
    <x v="3"/>
    <n v="201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d v="2013-10-01T03:59:00"/>
    <d v="2013-08-23T10:14:17"/>
    <s v="OCT"/>
    <x v="10"/>
    <n v="201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d v="2010-12-02T02:34:58"/>
    <s v="ENE"/>
    <x v="11"/>
    <n v="20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d v="2012-06-08T12:29:29"/>
    <s v="JUL"/>
    <x v="0"/>
    <n v="201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d v="2015-01-23T03:18:58"/>
    <s v="FEB"/>
    <x v="1"/>
    <n v="201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d v="2013-10-05T05:00:00"/>
    <d v="2013-09-07T20:36:19"/>
    <s v="OCT"/>
    <x v="8"/>
    <n v="201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d v="2012-03-05T18:33:23"/>
    <s v="ABR"/>
    <x v="7"/>
    <n v="201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d v="2016-09-05T15:00:37"/>
    <s v="SEP"/>
    <x v="8"/>
    <n v="20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d v="2013-04-26T18:11:10"/>
    <s v="MAY"/>
    <x v="6"/>
    <n v="201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d v="2015-10-08T03:59:00"/>
    <d v="2015-08-12T15:13:26"/>
    <s v="OCT"/>
    <x v="10"/>
    <n v="201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d v="2012-02-22T06:03:05"/>
    <s v="MAR"/>
    <x v="2"/>
    <n v="20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d v="2017-02-03T19:26:21"/>
    <s v="MAR"/>
    <x v="2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d v="2012-07-23T04:46:47"/>
    <s v="SEP"/>
    <x v="3"/>
    <n v="201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d v="2015-05-01T01:52:43"/>
    <s v="JUN"/>
    <x v="5"/>
    <n v="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d v="2012-04-27T15:43:13"/>
    <s v="MAY"/>
    <x v="6"/>
    <n v="201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d v="2012-11-09T23:47:37"/>
    <s v="DIC"/>
    <x v="4"/>
    <n v="20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d v="2014-04-15T17:53:06"/>
    <s v="MAY"/>
    <x v="6"/>
    <n v="201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d v="2015-03-30T20:38:26"/>
    <s v="MAY"/>
    <x v="7"/>
    <n v="201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d v="2011-10-13T20:58:04"/>
    <s v="NOV"/>
    <x v="9"/>
    <n v="201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d v="2015-02-04T22:49:34"/>
    <s v="MAR"/>
    <x v="2"/>
    <n v="201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d v="2015-10-13T12:41:29"/>
    <d v="2015-09-13T12:41:29"/>
    <s v="OCT"/>
    <x v="8"/>
    <n v="20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d v="2016-08-12T12:35:39"/>
    <s v="OCT"/>
    <x v="10"/>
    <n v="2016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d v="2015-07-30T03:20:51"/>
    <d v="2015-05-31T03:20:51"/>
    <s v="JUL"/>
    <x v="5"/>
    <n v="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d v="2014-08-01T00:58:19"/>
    <d v="2014-07-02T00:58:19"/>
    <s v="AGO"/>
    <x v="3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d v="2016-03-11T15:36:29"/>
    <s v="MAY"/>
    <x v="7"/>
    <n v="201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d v="2014-08-21T23:32:28"/>
    <d v="2014-07-22T23:32:28"/>
    <s v="AGO"/>
    <x v="3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d v="2015-03-24T21:05:38"/>
    <s v="ABR"/>
    <x v="7"/>
    <n v="201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d v="2016-08-02T15:59:54"/>
    <s v="SEP"/>
    <x v="10"/>
    <n v="201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d v="2015-08-18T02:31:52"/>
    <s v="SEP"/>
    <x v="10"/>
    <n v="201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d v="2017-02-08T21:40:35"/>
    <d v="2017-01-09T21:40:35"/>
    <s v="FEB"/>
    <x v="1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d v="2016-03-20T08:12:01"/>
    <s v="MAY"/>
    <x v="7"/>
    <n v="2016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d v="2015-04-13T02:51:57"/>
    <d v="2015-03-14T02:51:57"/>
    <s v="ABR"/>
    <x v="7"/>
    <n v="201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d v="2014-08-23T14:12:29"/>
    <d v="2014-07-09T14:12:29"/>
    <s v="AGO"/>
    <x v="3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d v="2016-05-18T19:49:05"/>
    <d v="2016-04-27T19:49:05"/>
    <s v="MAY"/>
    <x v="6"/>
    <n v="201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d v="2015-01-12T02:36:34"/>
    <d v="2014-12-13T02:36:34"/>
    <s v="ENE"/>
    <x v="11"/>
    <n v="201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d v="2015-04-10T23:14:07"/>
    <d v="2015-02-25T00:14:07"/>
    <s v="ABR"/>
    <x v="2"/>
    <n v="201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d v="2014-08-04T19:41:37"/>
    <d v="2014-07-10T19:41:37"/>
    <s v="AGO"/>
    <x v="3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d v="2015-10-09T17:00:00"/>
    <d v="2015-08-22T00:32:59"/>
    <s v="OCT"/>
    <x v="10"/>
    <n v="201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d v="2014-09-15T19:55:03"/>
    <d v="2014-07-17T19:55:03"/>
    <s v="SEP"/>
    <x v="3"/>
    <n v="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d v="2015-04-16T07:50:03"/>
    <s v="MAY"/>
    <x v="6"/>
    <n v="201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d v="2015-10-17T15:04:58"/>
    <s v="NOV"/>
    <x v="9"/>
    <n v="2015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d v="2016-09-29T23:43:54"/>
    <s v="OCT"/>
    <x v="8"/>
    <n v="2016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d v="2015-01-15T18:28:00"/>
    <s v="MAR"/>
    <x v="1"/>
    <n v="201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d v="2015-06-15T04:09:29"/>
    <d v="2015-05-16T04:09:29"/>
    <s v="JUN"/>
    <x v="5"/>
    <n v="20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d v="2014-07-05T23:07:12"/>
    <d v="2014-06-05T23:07:12"/>
    <s v="JUL"/>
    <x v="0"/>
    <n v="2014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d v="2015-12-25T07:55:36"/>
    <d v="2015-11-25T07:55:36"/>
    <s v="DIC"/>
    <x v="4"/>
    <n v="201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d v="2015-11-30T16:12:33"/>
    <s v="DIC"/>
    <x v="4"/>
    <n v="20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d v="2015-03-31T13:14:00"/>
    <d v="2015-02-07T16:13:46"/>
    <s v="MAR"/>
    <x v="2"/>
    <n v="201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d v="2016-02-22T12:52:07"/>
    <s v="MAR"/>
    <x v="2"/>
    <n v="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d v="2016-01-26T14:08:17"/>
    <d v="2016-01-19T14:08:17"/>
    <s v="ENE"/>
    <x v="1"/>
    <n v="201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d v="2016-03-13T20:45:24"/>
    <d v="2016-01-13T21:45:24"/>
    <s v="MAR"/>
    <x v="1"/>
    <n v="2016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d v="2014-10-05T19:13:41"/>
    <d v="2014-09-05T19:13:41"/>
    <s v="OCT"/>
    <x v="8"/>
    <n v="2014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d v="2015-04-25T20:17:06"/>
    <d v="2015-03-26T20:17:06"/>
    <s v="ABR"/>
    <x v="7"/>
    <n v="2015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d v="2014-07-08T23:13:48"/>
    <s v="AGO"/>
    <x v="3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d v="2017-02-24T05:51:40"/>
    <d v="2017-01-25T05:51:40"/>
    <s v="FEB"/>
    <x v="1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d v="2014-07-08T15:56:49"/>
    <s v="AGO"/>
    <x v="3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d v="2016-06-19T08:11:57"/>
    <d v="2016-05-20T08:11:57"/>
    <s v="JUN"/>
    <x v="5"/>
    <n v="2016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d v="2015-08-24T20:10:01"/>
    <s v="SEP"/>
    <x v="10"/>
    <n v="201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d v="2014-06-19T18:05:47"/>
    <s v="AGO"/>
    <x v="0"/>
    <n v="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d v="2016-01-25T21:36:40"/>
    <s v="MAR"/>
    <x v="1"/>
    <n v="201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d v="2012-08-29T21:39:09"/>
    <s v="SEP"/>
    <x v="10"/>
    <n v="201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d v="2014-11-12T21:20:00"/>
    <d v="2014-10-03T17:56:08"/>
    <s v="NOV"/>
    <x v="9"/>
    <n v="2014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d v="2013-12-23T21:54:14"/>
    <d v="2013-12-09T21:54:14"/>
    <s v="DIC"/>
    <x v="11"/>
    <n v="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d v="2012-03-30T01:13:43"/>
    <s v="ABR"/>
    <x v="7"/>
    <n v="201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d v="2016-06-17T12:59:50"/>
    <d v="2016-05-18T12:59:50"/>
    <s v="JUN"/>
    <x v="5"/>
    <n v="201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d v="2014-03-28T17:06:22"/>
    <s v="ABR"/>
    <x v="7"/>
    <n v="201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d v="2015-06-29T20:59:32"/>
    <s v="AGO"/>
    <x v="0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d v="2017-02-01T19:14:28"/>
    <s v="MAR"/>
    <x v="2"/>
    <n v="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d v="2012-06-15T05:42:31"/>
    <s v="JUL"/>
    <x v="0"/>
    <n v="2012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d v="2016-07-13T21:08:45"/>
    <s v="AGO"/>
    <x v="3"/>
    <n v="201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d v="2016-11-30T08:03:34"/>
    <s v="ENE"/>
    <x v="4"/>
    <n v="201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d v="2014-12-09T03:26:10"/>
    <s v="ENE"/>
    <x v="11"/>
    <n v="201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d v="2012-08-22T19:38:14"/>
    <s v="SEP"/>
    <x v="10"/>
    <n v="201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d v="2014-04-01T17:00:12"/>
    <s v="ABR"/>
    <x v="6"/>
    <n v="20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d v="2016-03-24T11:56:04"/>
    <s v="ABR"/>
    <x v="7"/>
    <n v="201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d v="2015-07-26T23:52:09"/>
    <s v="AGO"/>
    <x v="3"/>
    <n v="20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d v="2014-09-20T20:59:11"/>
    <s v="OCT"/>
    <x v="8"/>
    <n v="20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d v="2015-10-02T19:01:01"/>
    <s v="DIC"/>
    <x v="9"/>
    <n v="20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d v="2015-10-23T11:00:00"/>
    <d v="2015-09-26T21:13:24"/>
    <s v="OCT"/>
    <x v="8"/>
    <n v="201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d v="2015-10-11T01:00:00"/>
    <d v="2015-09-04T04:00:42"/>
    <s v="OCT"/>
    <x v="8"/>
    <n v="201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d v="2015-04-21T17:56:28"/>
    <s v="MAY"/>
    <x v="6"/>
    <n v="201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d v="2016-11-15T17:50:16"/>
    <s v="DIC"/>
    <x v="4"/>
    <n v="20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2-02T06:09:26"/>
    <d v="2016-11-18T06:09:26"/>
    <s v="DIC"/>
    <x v="4"/>
    <n v="201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d v="2012-09-13T10:07:02"/>
    <d v="2012-08-23T10:07:02"/>
    <s v="SEP"/>
    <x v="10"/>
    <n v="201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d v="2016-10-15T19:26:48"/>
    <s v="NOV"/>
    <x v="9"/>
    <n v="201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d v="2015-05-04T15:04:29"/>
    <s v="JUN"/>
    <x v="5"/>
    <n v="201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d v="2015-10-27T19:54:21"/>
    <s v="NOV"/>
    <x v="9"/>
    <n v="201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d v="2014-11-10T23:11:07"/>
    <s v="NOV"/>
    <x v="4"/>
    <n v="201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d v="2015-05-14T12:55:22"/>
    <d v="2015-04-14T12:55:22"/>
    <s v="MAY"/>
    <x v="6"/>
    <n v="201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d v="2016-06-03T02:31:52"/>
    <s v="JUN"/>
    <x v="0"/>
    <n v="201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d v="2015-08-30T04:03:47"/>
    <d v="2015-08-02T04:03:47"/>
    <s v="AGO"/>
    <x v="10"/>
    <n v="2015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d v="2016-05-04T01:28:59"/>
    <s v="MAY"/>
    <x v="5"/>
    <n v="201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d v="2014-01-28T19:45:32"/>
    <s v="FEB"/>
    <x v="1"/>
    <n v="2014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d v="2016-09-29T15:45:21"/>
    <d v="2016-08-30T15:45:21"/>
    <s v="SEP"/>
    <x v="10"/>
    <n v="201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d v="2015-02-02T22:49:21"/>
    <s v="MAR"/>
    <x v="2"/>
    <n v="201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d v="2016-09-23T14:45:14"/>
    <s v="OCT"/>
    <x v="8"/>
    <n v="201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d v="2016-09-26T13:11:15"/>
    <s v="OCT"/>
    <x v="8"/>
    <n v="20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d v="2014-12-16T21:54:55"/>
    <s v="ENE"/>
    <x v="11"/>
    <n v="201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d v="2015-01-20T20:45:48"/>
    <s v="FEB"/>
    <x v="1"/>
    <n v="201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d v="2015-06-08T03:51:14"/>
    <d v="2015-04-09T03:51:14"/>
    <s v="JUN"/>
    <x v="6"/>
    <n v="201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d v="2014-08-29T19:51:03"/>
    <s v="SEP"/>
    <x v="10"/>
    <n v="20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d v="2016-07-15T06:57:00"/>
    <d v="2016-06-15T05:55:08"/>
    <s v="JUL"/>
    <x v="0"/>
    <n v="201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d v="2016-11-15T13:58:35"/>
    <s v="DIC"/>
    <x v="4"/>
    <n v="201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d v="2017-02-08T19:00:35"/>
    <s v="MAR"/>
    <x v="2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d v="2014-10-09T20:13:23"/>
    <s v="NOV"/>
    <x v="9"/>
    <n v="2014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d v="2015-08-10T07:31:09"/>
    <s v="SEP"/>
    <x v="10"/>
    <n v="201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d v="2015-07-15T06:16:59"/>
    <s v="AGO"/>
    <x v="3"/>
    <n v="201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d v="2016-03-09T17:09:20"/>
    <d v="2016-02-08T17:09:20"/>
    <s v="MAR"/>
    <x v="2"/>
    <n v="20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d v="2016-02-01T23:55:41"/>
    <d v="2015-12-03T23:55:41"/>
    <s v="FEB"/>
    <x v="11"/>
    <n v="201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d v="2016-11-21T14:59:03"/>
    <s v="DIC"/>
    <x v="4"/>
    <n v="201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d v="2015-11-19T19:20:09"/>
    <s v="DIC"/>
    <x v="4"/>
    <n v="201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d v="2014-11-10T03:48:45"/>
    <s v="DIC"/>
    <x v="4"/>
    <n v="201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d v="2014-05-12T15:38:47"/>
    <s v="JUN"/>
    <x v="5"/>
    <n v="201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d v="2015-04-21T13:25:26"/>
    <d v="2015-02-20T14:25:26"/>
    <s v="ABR"/>
    <x v="2"/>
    <n v="201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d v="2016-01-12T20:47:27"/>
    <s v="FEB"/>
    <x v="1"/>
    <n v="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d v="2017-02-01T16:31:28"/>
    <s v="MAR"/>
    <x v="2"/>
    <n v="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d v="2016-06-30T22:17:33"/>
    <s v="AGO"/>
    <x v="0"/>
    <n v="201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d v="2016-06-30T21:13:14"/>
    <s v="JUL"/>
    <x v="0"/>
    <n v="2016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d v="2015-03-19T01:40:10"/>
    <s v="ABR"/>
    <x v="7"/>
    <n v="201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d v="2015-09-25T17:06:58"/>
    <s v="NOV"/>
    <x v="8"/>
    <n v="201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d v="2013-10-25T23:00:10"/>
    <d v="2013-09-25T23:00:10"/>
    <s v="OCT"/>
    <x v="8"/>
    <n v="201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d v="2015-08-21T17:55:13"/>
    <d v="2015-07-22T17:55:13"/>
    <s v="AGO"/>
    <x v="3"/>
    <n v="201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d v="2015-08-06T14:56:47"/>
    <s v="SEP"/>
    <x v="10"/>
    <n v="201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d v="2015-11-05T00:36:37"/>
    <s v="DIC"/>
    <x v="4"/>
    <n v="201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d v="2015-05-04T21:29:34"/>
    <d v="2015-03-20T21:29:34"/>
    <s v="MAY"/>
    <x v="7"/>
    <n v="201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d v="2015-08-19T18:20:39"/>
    <s v="SEP"/>
    <x v="10"/>
    <n v="20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d v="2016-01-11T22:13:36"/>
    <s v="FEB"/>
    <x v="1"/>
    <n v="201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d v="2015-11-09T14:32:00"/>
    <d v="2015-09-28T14:07:45"/>
    <s v="NOV"/>
    <x v="8"/>
    <n v="201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d v="2015-11-11T00:51:36"/>
    <s v="ENE"/>
    <x v="4"/>
    <n v="201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d v="2014-07-29T00:29:40"/>
    <d v="2014-07-01T00:29:40"/>
    <s v="JUL"/>
    <x v="3"/>
    <n v="201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d v="2014-11-19T17:58:36"/>
    <s v="DIC"/>
    <x v="4"/>
    <n v="201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d v="2015-12-06T21:13:10"/>
    <s v="DIC"/>
    <x v="11"/>
    <n v="201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d v="2014-09-30T12:59:59"/>
    <s v="OCT"/>
    <x v="8"/>
    <n v="201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d v="2016-07-05T04:59:00"/>
    <d v="2016-06-08T15:11:10"/>
    <s v="JUL"/>
    <x v="0"/>
    <n v="201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d v="2014-10-11T20:34:49"/>
    <s v="NOV"/>
    <x v="9"/>
    <n v="2014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d v="2016-04-22T14:59:34"/>
    <s v="MAY"/>
    <x v="6"/>
    <n v="201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d v="2014-07-03T00:42:23"/>
    <d v="2014-06-03T00:42:23"/>
    <s v="JUL"/>
    <x v="0"/>
    <n v="2014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d v="2015-08-25T19:09:25"/>
    <s v="SEP"/>
    <x v="10"/>
    <n v="201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d v="2015-01-29T00:01:34"/>
    <s v="FEB"/>
    <x v="1"/>
    <n v="201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d v="2016-03-07T05:04:51"/>
    <s v="ABR"/>
    <x v="7"/>
    <n v="201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d v="2014-06-15T21:29:10"/>
    <s v="JUL"/>
    <x v="0"/>
    <n v="2014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d v="2014-11-22T05:59:00"/>
    <d v="2014-10-20T20:55:40"/>
    <s v="NOV"/>
    <x v="9"/>
    <n v="2014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d v="2015-01-30T18:07:20"/>
    <s v="MAR"/>
    <x v="1"/>
    <n v="2015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d v="2014-06-30T21:57:05"/>
    <s v="AGO"/>
    <x v="0"/>
    <n v="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d v="2015-02-26T16:42:10"/>
    <s v="ABR"/>
    <x v="2"/>
    <n v="201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d v="2014-09-30T23:23:43"/>
    <d v="2014-09-10T23:23:43"/>
    <s v="SEP"/>
    <x v="8"/>
    <n v="2014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d v="2015-06-29T15:21:58"/>
    <d v="2015-05-30T15:21:58"/>
    <s v="JUN"/>
    <x v="5"/>
    <n v="201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d v="2015-01-24T02:51:10"/>
    <s v="FEB"/>
    <x v="1"/>
    <n v="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d v="2016-06-30T23:04:50"/>
    <s v="JUL"/>
    <x v="0"/>
    <n v="201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d v="2015-04-19T02:31:16"/>
    <s v="JUN"/>
    <x v="6"/>
    <n v="201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d v="2015-05-10T17:22:37"/>
    <d v="2015-03-26T17:22:37"/>
    <s v="MAY"/>
    <x v="7"/>
    <n v="201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d v="2015-02-23T08:01:00"/>
    <s v="MAR"/>
    <x v="2"/>
    <n v="201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d v="2014-07-14T03:19:26"/>
    <s v="AGO"/>
    <x v="3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d v="2014-08-27T03:22:19"/>
    <s v="SEP"/>
    <x v="10"/>
    <n v="201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d v="2015-02-13T04:21:58"/>
    <s v="ABR"/>
    <x v="2"/>
    <n v="201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d v="2014-11-21T20:16:00"/>
    <s v="DIC"/>
    <x v="4"/>
    <n v="201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d v="2015-07-02T22:33:43"/>
    <s v="AGO"/>
    <x v="3"/>
    <n v="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d v="2014-05-28T21:33:28"/>
    <s v="JUN"/>
    <x v="5"/>
    <n v="201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d v="2014-08-08T21:31:03"/>
    <d v="2014-07-09T21:31:03"/>
    <s v="AGO"/>
    <x v="3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d v="2014-08-19T20:59:32"/>
    <s v="SEP"/>
    <x v="10"/>
    <n v="2014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d v="2017-03-07T18:35:34"/>
    <s v="ABR"/>
    <x v="7"/>
    <n v="201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d v="2017-04-05T18:14:37"/>
    <d v="2017-03-06T19:14:37"/>
    <s v="ABR"/>
    <x v="7"/>
    <n v="201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d v="2017-03-22T15:33:50"/>
    <d v="2017-01-21T16:33:50"/>
    <s v="MAR"/>
    <x v="1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d v="2017-02-21T20:41:54"/>
    <s v="ABR"/>
    <x v="2"/>
    <n v="201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d v="2017-02-07T21:59:18"/>
    <s v="MAR"/>
    <x v="2"/>
    <n v="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d v="2014-10-16T06:59:00"/>
    <d v="2014-09-17T07:04:43"/>
    <s v="OCT"/>
    <x v="8"/>
    <n v="201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d v="2013-04-27T18:47:23"/>
    <s v="MAY"/>
    <x v="6"/>
    <n v="201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d v="2016-05-22T16:45:26"/>
    <s v="JUL"/>
    <x v="5"/>
    <n v="201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d v="2016-08-30T03:35:41"/>
    <s v="OCT"/>
    <x v="10"/>
    <n v="201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d v="2014-08-09T02:00:00"/>
    <d v="2014-07-08T05:30:28"/>
    <s v="AGO"/>
    <x v="3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d v="2014-06-20T22:01:00"/>
    <d v="2014-05-21T17:53:10"/>
    <s v="JUN"/>
    <x v="5"/>
    <n v="201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d v="2013-06-07T01:29:20"/>
    <s v="JUL"/>
    <x v="0"/>
    <n v="201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d v="2015-12-24T15:41:24"/>
    <d v="2015-11-14T15:41:24"/>
    <s v="DIC"/>
    <x v="4"/>
    <n v="2015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d v="2016-09-16T15:43:16"/>
    <s v="OCT"/>
    <x v="8"/>
    <n v="20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d v="2016-01-18T09:33:48"/>
    <s v="FEB"/>
    <x v="1"/>
    <n v="20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d v="2015-10-08T07:59:53"/>
    <d v="2015-09-08T07:59:53"/>
    <s v="OCT"/>
    <x v="8"/>
    <n v="201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d v="2014-12-06T22:57:29"/>
    <d v="2014-10-22T21:57:29"/>
    <s v="DIC"/>
    <x v="9"/>
    <n v="201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d v="2016-05-03T23:00:00"/>
    <d v="2016-04-05T14:19:05"/>
    <s v="MAY"/>
    <x v="6"/>
    <n v="201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d v="2016-04-17T23:44:54"/>
    <d v="2016-02-18T00:44:54"/>
    <s v="ABR"/>
    <x v="2"/>
    <n v="201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d v="2016-11-11T12:10:53"/>
    <d v="2016-10-12T11:10:53"/>
    <s v="NOV"/>
    <x v="9"/>
    <n v="20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d v="2013-08-07T13:03:18"/>
    <s v="SEP"/>
    <x v="10"/>
    <n v="201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d v="2016-11-30T20:34:13"/>
    <s v="ENE"/>
    <x v="4"/>
    <n v="201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d v="2014-11-01T20:08:08"/>
    <s v="DIC"/>
    <x v="4"/>
    <n v="201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d v="2015-08-15T07:50:59"/>
    <d v="2015-07-14T07:50:59"/>
    <s v="AGO"/>
    <x v="3"/>
    <n v="201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d v="2017-01-10T17:52:15"/>
    <s v="MAR"/>
    <x v="1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d v="2016-03-23T13:55:11"/>
    <s v="ABR"/>
    <x v="7"/>
    <n v="201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d v="2015-08-07T16:14:23"/>
    <d v="2015-07-13T16:14:23"/>
    <s v="AGO"/>
    <x v="3"/>
    <n v="201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d v="2015-12-30T14:23:54"/>
    <d v="2015-11-25T14:23:54"/>
    <s v="DIC"/>
    <x v="4"/>
    <n v="201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d v="2015-04-01T05:46:37"/>
    <s v="MAY"/>
    <x v="6"/>
    <n v="201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d v="2013-03-18T12:59:35"/>
    <s v="ABR"/>
    <x v="7"/>
    <n v="201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d v="2014-08-21T12:37:02"/>
    <s v="OCT"/>
    <x v="10"/>
    <n v="201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d v="2013-05-28T00:00:00"/>
    <d v="2013-04-25T19:23:48"/>
    <s v="MAY"/>
    <x v="6"/>
    <n v="201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d v="2015-02-09T06:32:54"/>
    <s v="ABR"/>
    <x v="2"/>
    <n v="2015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d v="2016-09-13T16:03:12"/>
    <s v="OCT"/>
    <x v="8"/>
    <n v="20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d v="2013-03-13T20:00:00"/>
    <d v="2013-02-11T02:54:10"/>
    <s v="MAR"/>
    <x v="2"/>
    <n v="201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d v="2014-03-24T15:59:33"/>
    <s v="ABR"/>
    <x v="7"/>
    <n v="201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d v="2014-01-15T19:00:00"/>
    <d v="2013-12-03T22:01:27"/>
    <s v="ENE"/>
    <x v="11"/>
    <n v="201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d v="2016-09-07T03:26:44"/>
    <s v="NOV"/>
    <x v="8"/>
    <n v="201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d v="2014-03-21T21:18:37"/>
    <s v="MAY"/>
    <x v="7"/>
    <n v="201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d v="2015-03-11T23:45:52"/>
    <d v="2015-02-10T00:45:52"/>
    <s v="MAR"/>
    <x v="2"/>
    <n v="201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d v="2014-10-20T02:07:00"/>
    <d v="2014-09-29T15:46:42"/>
    <s v="OCT"/>
    <x v="8"/>
    <n v="201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d v="2012-05-01T17:16:27"/>
    <s v="MAY"/>
    <x v="5"/>
    <n v="201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d v="2016-10-19T07:53:27"/>
    <d v="2016-09-19T07:53:27"/>
    <s v="OCT"/>
    <x v="8"/>
    <n v="2016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d v="2012-01-30T01:29:58"/>
    <s v="FEB"/>
    <x v="1"/>
    <n v="201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d v="2012-05-15T23:42:48"/>
    <s v="JUL"/>
    <x v="5"/>
    <n v="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d v="2014-08-29T18:45:11"/>
    <d v="2014-07-30T18:45:11"/>
    <s v="AGO"/>
    <x v="3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d v="2012-05-15T15:33:17"/>
    <s v="JUN"/>
    <x v="5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d v="2016-08-03T17:03:22"/>
    <s v="SEP"/>
    <x v="10"/>
    <n v="2016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d v="2015-04-04T18:10:37"/>
    <d v="2015-03-05T19:10:37"/>
    <s v="ABR"/>
    <x v="7"/>
    <n v="201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d v="2012-06-30T20:00:00"/>
    <d v="2012-06-18T21:35:45"/>
    <s v="JUN"/>
    <x v="0"/>
    <n v="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d v="2014-06-17T21:17:22"/>
    <d v="2014-04-18T21:17:22"/>
    <s v="JUN"/>
    <x v="6"/>
    <n v="20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d v="2011-12-18T18:21:44"/>
    <d v="2011-11-08T18:21:44"/>
    <s v="DIC"/>
    <x v="4"/>
    <n v="20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d v="2012-07-27T21:37:03"/>
    <s v="AGO"/>
    <x v="3"/>
    <n v="201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d v="2014-09-11T15:15:51"/>
    <d v="2014-08-12T15:15:51"/>
    <s v="SEP"/>
    <x v="10"/>
    <n v="201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d v="2015-03-09T18:58:47"/>
    <s v="ABR"/>
    <x v="7"/>
    <n v="201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d v="2013-12-12T21:36:41"/>
    <s v="ENE"/>
    <x v="11"/>
    <n v="201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d v="2016-08-06T15:45:32"/>
    <d v="2016-07-22T15:45:32"/>
    <s v="AGO"/>
    <x v="3"/>
    <n v="201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d v="2016-10-10T10:36:23"/>
    <d v="2016-09-26T10:36:23"/>
    <s v="OCT"/>
    <x v="8"/>
    <n v="201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d v="2016-06-03T08:47:46"/>
    <s v="JUL"/>
    <x v="0"/>
    <n v="201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d v="2013-06-20T11:04:18"/>
    <d v="2013-05-21T11:04:18"/>
    <s v="JUN"/>
    <x v="5"/>
    <n v="201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d v="2012-12-04T01:31:33"/>
    <s v="ENE"/>
    <x v="11"/>
    <n v="201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d v="2012-01-19T00:53:15"/>
    <s v="MAR"/>
    <x v="1"/>
    <n v="201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d v="2013-05-24T13:54:44"/>
    <d v="2013-04-09T13:54:44"/>
    <s v="MAY"/>
    <x v="6"/>
    <n v="201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d v="2012-05-01T07:00:31"/>
    <s v="MAY"/>
    <x v="5"/>
    <n v="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d v="2012-10-28T13:53:48"/>
    <d v="2012-10-12T13:53:48"/>
    <s v="OCT"/>
    <x v="9"/>
    <n v="201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d v="2011-07-12T16:01:58"/>
    <s v="AGO"/>
    <x v="3"/>
    <n v="201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d v="2015-08-16T23:00:50"/>
    <d v="2015-06-17T23:00:50"/>
    <s v="AGO"/>
    <x v="0"/>
    <n v="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d v="2012-02-28T14:45:23"/>
    <s v="MAR"/>
    <x v="2"/>
    <n v="201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d v="2014-04-16T19:49:50"/>
    <s v="JUN"/>
    <x v="6"/>
    <n v="201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d v="2014-03-18T15:55:30"/>
    <d v="2014-02-16T16:55:30"/>
    <s v="MAR"/>
    <x v="2"/>
    <n v="2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d v="2013-02-01T17:00:00"/>
    <d v="2012-12-14T12:45:40"/>
    <s v="FEB"/>
    <x v="11"/>
    <n v="2013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d v="2013-10-05T20:51:34"/>
    <d v="2013-09-20T20:51:34"/>
    <s v="OCT"/>
    <x v="8"/>
    <n v="201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d v="2016-04-14T20:45:21"/>
    <s v="ABR"/>
    <x v="6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d v="2013-03-08T03:02:08"/>
    <d v="2013-02-06T03:02:08"/>
    <s v="MAR"/>
    <x v="2"/>
    <n v="201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d v="2011-11-16T00:19:14"/>
    <s v="DIC"/>
    <x v="4"/>
    <n v="201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d v="2015-05-12T07:07:56"/>
    <s v="JUN"/>
    <x v="5"/>
    <n v="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d v="2015-07-17T16:03:24"/>
    <d v="2015-06-17T16:03:24"/>
    <s v="JUL"/>
    <x v="0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d v="2014-08-25T23:28:26"/>
    <d v="2014-07-26T23:28:26"/>
    <s v="AGO"/>
    <x v="3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d v="2015-10-23T14:03:41"/>
    <s v="NOV"/>
    <x v="9"/>
    <n v="201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d v="2017-03-10T10:44:48"/>
    <d v="2017-02-08T10:44:48"/>
    <s v="MAR"/>
    <x v="2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d v="2015-01-14T22:35:54"/>
    <s v="FEB"/>
    <x v="1"/>
    <n v="201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d v="2015-01-22T22:11:58"/>
    <s v="FEB"/>
    <x v="1"/>
    <n v="20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d v="2015-04-09T12:50:46"/>
    <s v="ABR"/>
    <x v="6"/>
    <n v="20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d v="2014-10-08T18:54:03"/>
    <s v="OCT"/>
    <x v="9"/>
    <n v="201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d v="2016-08-05T21:00:00"/>
    <d v="2016-07-07T04:32:47"/>
    <s v="AGO"/>
    <x v="3"/>
    <n v="201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d v="2014-07-09T13:39:40"/>
    <d v="2014-06-25T13:39:40"/>
    <s v="JUL"/>
    <x v="0"/>
    <n v="20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d v="2014-06-18T04:45:52"/>
    <s v="JUL"/>
    <x v="0"/>
    <n v="2014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d v="2016-07-29T16:50:43"/>
    <d v="2016-06-29T16:50:43"/>
    <s v="JUL"/>
    <x v="0"/>
    <n v="201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d v="2015-02-21T00:18:54"/>
    <s v="MAR"/>
    <x v="2"/>
    <n v="20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d v="2015-01-12T22:31:43"/>
    <s v="FEB"/>
    <x v="1"/>
    <n v="201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d v="2016-09-09T04:00:00"/>
    <d v="2016-08-09T21:35:59"/>
    <s v="SEP"/>
    <x v="10"/>
    <n v="201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d v="2015-08-12T05:32:39"/>
    <d v="2015-06-28T05:32:39"/>
    <s v="AGO"/>
    <x v="0"/>
    <n v="201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d v="2015-06-21T10:03:25"/>
    <s v="JUL"/>
    <x v="0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d v="2016-02-16T16:35:59"/>
    <s v="MAR"/>
    <x v="2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d v="2014-05-21T12:37:21"/>
    <s v="JUN"/>
    <x v="5"/>
    <n v="2014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d v="2014-06-05T12:40:28"/>
    <s v="JUL"/>
    <x v="0"/>
    <n v="201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d v="2014-07-08T22:34:00"/>
    <d v="2014-06-08T22:34:00"/>
    <s v="JUL"/>
    <x v="0"/>
    <n v="2014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d v="2015-07-16T16:12:01"/>
    <s v="JUL"/>
    <x v="3"/>
    <n v="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d v="2016-05-17T06:21:10"/>
    <s v="JUN"/>
    <x v="5"/>
    <n v="201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d v="2014-11-05T13:16:06"/>
    <s v="ENE"/>
    <x v="4"/>
    <n v="201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d v="2014-10-10T11:00:00"/>
    <d v="2014-09-18T05:50:09"/>
    <s v="OCT"/>
    <x v="8"/>
    <n v="2014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d v="2015-07-07T15:31:47"/>
    <s v="AGO"/>
    <x v="3"/>
    <n v="201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d v="2015-06-03T01:34:36"/>
    <s v="JUL"/>
    <x v="0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d v="2014-08-30T10:53:10"/>
    <s v="SEP"/>
    <x v="10"/>
    <n v="201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8-22T12:07:53"/>
    <d v="2015-07-28T12:07:53"/>
    <s v="AGO"/>
    <x v="3"/>
    <n v="201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d v="2015-06-30T06:24:50"/>
    <s v="AGO"/>
    <x v="0"/>
    <n v="20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d v="2015-05-30T20:57:18"/>
    <s v="JUN"/>
    <x v="5"/>
    <n v="201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d v="2015-07-23T20:18:55"/>
    <s v="AGO"/>
    <x v="3"/>
    <n v="201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d v="2016-03-22T11:55:25"/>
    <s v="MAR"/>
    <x v="7"/>
    <n v="201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d v="2014-04-30T03:21:04"/>
    <s v="JUN"/>
    <x v="6"/>
    <n v="201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d v="2015-01-24T11:55:03"/>
    <s v="FEB"/>
    <x v="1"/>
    <n v="201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d v="2015-02-19T17:51:38"/>
    <s v="ABR"/>
    <x v="2"/>
    <n v="201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d v="2016-11-19T17:49:21"/>
    <s v="DIC"/>
    <x v="4"/>
    <n v="201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d v="2015-05-09T09:35:15"/>
    <d v="2015-04-09T09:35:15"/>
    <s v="MAY"/>
    <x v="6"/>
    <n v="20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d v="2016-07-08T18:38:29"/>
    <s v="AGO"/>
    <x v="3"/>
    <n v="201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d v="2015-07-03T11:13:12"/>
    <s v="AGO"/>
    <x v="3"/>
    <n v="201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d v="2015-01-19T15:14:22"/>
    <s v="FEB"/>
    <x v="1"/>
    <n v="201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d v="2015-09-03T14:21:26"/>
    <s v="SEP"/>
    <x v="8"/>
    <n v="201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d v="2015-06-14T12:36:49"/>
    <d v="2015-05-15T12:36:49"/>
    <s v="JUN"/>
    <x v="5"/>
    <n v="20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d v="2016-02-01T14:39:49"/>
    <s v="FEB"/>
    <x v="2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d v="2014-08-24T22:08:55"/>
    <s v="SEP"/>
    <x v="10"/>
    <n v="2014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d v="2015-02-25T16:24:52"/>
    <s v="MAR"/>
    <x v="2"/>
    <n v="201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d v="2015-03-04T00:16:46"/>
    <s v="MAR"/>
    <x v="7"/>
    <n v="201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d v="2015-06-13T01:43:00"/>
    <d v="2015-05-12T06:29:56"/>
    <s v="JUN"/>
    <x v="5"/>
    <n v="201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d v="2015-12-04T19:01:26"/>
    <d v="2015-11-04T19:01:26"/>
    <s v="DIC"/>
    <x v="4"/>
    <n v="20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d v="2015-07-10T07:00:00"/>
    <d v="2015-06-16T00:50:12"/>
    <s v="JUL"/>
    <x v="0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d v="2016-06-03T16:30:00"/>
    <d v="2016-05-04T16:24:26"/>
    <s v="JUN"/>
    <x v="5"/>
    <n v="201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d v="2015-09-07T06:21:09"/>
    <s v="OCT"/>
    <x v="8"/>
    <n v="20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d v="2016-05-05T10:25:18"/>
    <s v="JUN"/>
    <x v="5"/>
    <n v="201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d v="2014-04-29T20:09:08"/>
    <s v="MAY"/>
    <x v="6"/>
    <n v="201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d v="2015-06-16T19:47:50"/>
    <s v="JUL"/>
    <x v="0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d v="2014-11-23T22:00:00"/>
    <d v="2014-10-26T17:01:34"/>
    <s v="NOV"/>
    <x v="9"/>
    <n v="201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d v="2015-09-21T03:03:53"/>
    <s v="OCT"/>
    <x v="8"/>
    <n v="201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d v="2015-01-15T23:02:10"/>
    <s v="ENE"/>
    <x v="1"/>
    <n v="20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d v="2015-11-05T16:53:37"/>
    <s v="DIC"/>
    <x v="4"/>
    <n v="201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d v="2017-01-11T06:16:58"/>
    <s v="FEB"/>
    <x v="1"/>
    <n v="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d v="2015-10-30T21:48:04"/>
    <s v="DIC"/>
    <x v="9"/>
    <n v="201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d v="2014-08-13T22:00:00"/>
    <d v="2014-07-22T14:34:56"/>
    <s v="AGO"/>
    <x v="3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d v="2014-08-02T05:45:54"/>
    <s v="AGO"/>
    <x v="10"/>
    <n v="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d v="2015-02-25T00:51:19"/>
    <s v="MAR"/>
    <x v="2"/>
    <n v="2015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d v="2015-10-14T17:44:57"/>
    <s v="DIC"/>
    <x v="9"/>
    <n v="201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d v="2014-06-21T11:00:00"/>
    <d v="2014-05-25T22:51:35"/>
    <s v="JUN"/>
    <x v="5"/>
    <n v="201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d v="2016-06-13T04:00:00"/>
    <d v="2016-05-02T17:42:30"/>
    <s v="JUN"/>
    <x v="5"/>
    <n v="201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d v="2016-12-05T13:06:20"/>
    <s v="ENE"/>
    <x v="11"/>
    <n v="201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d v="2015-04-09T00:23:53"/>
    <s v="JUN"/>
    <x v="6"/>
    <n v="201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d v="2015-05-29T16:36:34"/>
    <d v="2015-04-14T16:36:34"/>
    <s v="MAY"/>
    <x v="6"/>
    <n v="201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d v="2016-05-23T19:21:05"/>
    <d v="2016-03-24T19:21:05"/>
    <s v="MAY"/>
    <x v="7"/>
    <n v="201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d v="2015-04-29T15:34:19"/>
    <s v="MAY"/>
    <x v="6"/>
    <n v="2015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d v="2016-03-24T10:16:40"/>
    <s v="ABR"/>
    <x v="7"/>
    <n v="201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d v="2014-08-07T00:10:11"/>
    <s v="SEP"/>
    <x v="10"/>
    <n v="2014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d v="2016-01-29T23:17:00"/>
    <d v="2016-01-21T00:03:49"/>
    <s v="ENE"/>
    <x v="1"/>
    <n v="2016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d v="2014-05-22T01:05:03"/>
    <s v="JUN"/>
    <x v="5"/>
    <n v="20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d v="2014-09-14T04:34:57"/>
    <d v="2014-07-16T04:34:57"/>
    <s v="SEP"/>
    <x v="3"/>
    <n v="20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d v="2015-05-07T17:11:59"/>
    <d v="2015-04-17T17:11:59"/>
    <s v="MAY"/>
    <x v="6"/>
    <n v="2015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d v="2016-01-01T00:11:11"/>
    <s v="ENE"/>
    <x v="1"/>
    <n v="201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d v="2015-06-10T00:54:07"/>
    <s v="AGO"/>
    <x v="0"/>
    <n v="20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d v="2016-12-22T22:04:55"/>
    <s v="FEB"/>
    <x v="11"/>
    <n v="201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d v="2014-12-05T11:28:00"/>
    <d v="2014-11-11T13:04:55"/>
    <s v="DIC"/>
    <x v="4"/>
    <n v="201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d v="2015-10-16T08:41:44"/>
    <d v="2015-08-17T08:41:44"/>
    <s v="OCT"/>
    <x v="10"/>
    <n v="201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d v="2016-04-20T19:12:56"/>
    <s v="JUN"/>
    <x v="6"/>
    <n v="201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d v="2015-09-10T14:10:48"/>
    <s v="SEP"/>
    <x v="8"/>
    <n v="201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d v="2014-05-25T18:57:09"/>
    <s v="JUN"/>
    <x v="5"/>
    <n v="2014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d v="2014-07-11T16:12:03"/>
    <s v="SEP"/>
    <x v="3"/>
    <n v="20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d v="2015-06-17T14:43:27"/>
    <s v="JUL"/>
    <x v="0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d v="2015-01-06T02:44:19"/>
    <d v="2014-11-07T02:44:19"/>
    <s v="ENE"/>
    <x v="4"/>
    <n v="201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d v="2016-10-14T22:00:00"/>
    <d v="2016-09-14T22:55:21"/>
    <s v="OCT"/>
    <x v="8"/>
    <n v="201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d v="2016-06-10T04:41:12"/>
    <s v="JUL"/>
    <x v="0"/>
    <n v="201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d v="2016-09-05T19:50:54"/>
    <s v="OCT"/>
    <x v="8"/>
    <n v="201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d v="2016-06-19T14:14:41"/>
    <s v="JUL"/>
    <x v="0"/>
    <n v="201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d v="2014-04-17T04:32:45"/>
    <s v="MAY"/>
    <x v="6"/>
    <n v="201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d v="2014-12-01T17:43:33"/>
    <s v="DIC"/>
    <x v="11"/>
    <n v="201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d v="2015-06-20T02:47:18"/>
    <d v="2015-04-21T02:47:18"/>
    <s v="JUN"/>
    <x v="6"/>
    <n v="201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d v="2014-12-29T19:37:11"/>
    <s v="ENE"/>
    <x v="11"/>
    <n v="201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d v="2016-12-18T20:16:26"/>
    <s v="ENE"/>
    <x v="11"/>
    <n v="201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d v="2016-05-05T03:04:53"/>
    <d v="2016-04-05T03:04:53"/>
    <s v="MAY"/>
    <x v="6"/>
    <n v="201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d v="2015-07-16T17:51:19"/>
    <d v="2015-06-16T17:51:19"/>
    <s v="JUL"/>
    <x v="0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d v="2016-10-29T22:55:24"/>
    <s v="NOV"/>
    <x v="9"/>
    <n v="201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d v="2015-05-04T14:46:35"/>
    <s v="JUL"/>
    <x v="5"/>
    <n v="201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d v="2016-01-20T17:24:21"/>
    <d v="2015-12-21T17:24:21"/>
    <s v="ENE"/>
    <x v="11"/>
    <n v="201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d v="2015-07-07T21:44:12"/>
    <s v="AGO"/>
    <x v="3"/>
    <n v="201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d v="2014-12-03T15:20:36"/>
    <d v="2014-10-04T14:20:36"/>
    <s v="DIC"/>
    <x v="9"/>
    <n v="201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d v="2016-04-01T14:18:38"/>
    <s v="MAY"/>
    <x v="6"/>
    <n v="201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d v="2016-01-01T21:40:37"/>
    <s v="FEB"/>
    <x v="1"/>
    <n v="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d v="2014-12-05T17:27:15"/>
    <d v="2014-11-05T17:27:15"/>
    <s v="DIC"/>
    <x v="4"/>
    <n v="201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d v="2015-02-12T01:50:01"/>
    <s v="MAR"/>
    <x v="2"/>
    <n v="20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d v="2015-09-14T15:11:24"/>
    <s v="SEP"/>
    <x v="8"/>
    <n v="20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d v="2015-01-11T10:15:24"/>
    <d v="2014-12-12T10:15:24"/>
    <s v="ENE"/>
    <x v="11"/>
    <n v="201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d v="2014-10-18T04:59:00"/>
    <d v="2014-10-10T12:50:40"/>
    <s v="OCT"/>
    <x v="9"/>
    <n v="201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d v="2014-08-29T20:43:05"/>
    <d v="2014-07-30T20:43:05"/>
    <s v="AGO"/>
    <x v="3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d v="2014-07-11T17:49:52"/>
    <s v="AGO"/>
    <x v="3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d v="2016-02-15T21:12:08"/>
    <s v="ABR"/>
    <x v="2"/>
    <n v="201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d v="2014-08-18T17:08:24"/>
    <s v="AGO"/>
    <x v="10"/>
    <n v="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d v="2014-11-10T18:33:15"/>
    <s v="ENE"/>
    <x v="4"/>
    <n v="20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d v="2015-04-03T22:40:15"/>
    <d v="2015-02-02T23:40:15"/>
    <s v="ABR"/>
    <x v="2"/>
    <n v="20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d v="2014-06-21T13:19:52"/>
    <s v="JUN"/>
    <x v="0"/>
    <n v="201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d v="2016-12-12T06:00:00"/>
    <d v="2016-11-27T21:48:41"/>
    <s v="DIC"/>
    <x v="4"/>
    <n v="201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d v="2015-09-11T15:30:58"/>
    <s v="OCT"/>
    <x v="8"/>
    <n v="20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d v="2015-10-31T15:57:33"/>
    <d v="2015-10-01T15:57:33"/>
    <s v="OCT"/>
    <x v="9"/>
    <n v="20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d v="2016-07-24T01:52:38"/>
    <d v="2016-05-25T01:52:38"/>
    <s v="JUL"/>
    <x v="5"/>
    <n v="201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d v="2014-08-09T05:37:12"/>
    <d v="2014-07-10T05:37:12"/>
    <s v="AGO"/>
    <x v="3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d v="2014-12-09T21:42:19"/>
    <s v="FEB"/>
    <x v="11"/>
    <n v="201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d v="2015-07-25T10:33:16"/>
    <s v="AGO"/>
    <x v="3"/>
    <n v="201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d v="2015-09-09T04:00:18"/>
    <d v="2015-07-11T04:00:18"/>
    <s v="SEP"/>
    <x v="3"/>
    <n v="201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d v="2014-10-28T23:13:51"/>
    <s v="NOV"/>
    <x v="9"/>
    <n v="201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d v="2016-08-24T01:21:53"/>
    <s v="SEP"/>
    <x v="10"/>
    <n v="201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d v="2015-07-14T15:34:26"/>
    <s v="AGO"/>
    <x v="3"/>
    <n v="201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d v="2016-03-15T21:03:57"/>
    <s v="MAY"/>
    <x v="7"/>
    <n v="201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d v="2016-05-09T17:33:39"/>
    <s v="JUN"/>
    <x v="5"/>
    <n v="201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d v="2014-10-17T06:23:21"/>
    <s v="NOV"/>
    <x v="9"/>
    <n v="201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d v="2015-04-13T20:11:27"/>
    <s v="JUN"/>
    <x v="6"/>
    <n v="201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d v="2015-05-18T18:27:06"/>
    <s v="JUN"/>
    <x v="5"/>
    <n v="201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d v="2015-12-16T03:09:34"/>
    <s v="ENE"/>
    <x v="11"/>
    <n v="201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d v="2014-07-08T22:08:59"/>
    <s v="SEP"/>
    <x v="3"/>
    <n v="20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d v="2015-01-13T21:46:34"/>
    <s v="MAR"/>
    <x v="1"/>
    <n v="201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d v="2016-02-15T09:33:10"/>
    <s v="MAR"/>
    <x v="2"/>
    <n v="201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d v="2014-05-19T11:26:29"/>
    <d v="2014-04-26T11:26:29"/>
    <s v="MAY"/>
    <x v="6"/>
    <n v="201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d v="2015-08-29T05:37:27"/>
    <s v="SEP"/>
    <x v="10"/>
    <n v="2015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d v="2015-10-01T15:06:47"/>
    <s v="OCT"/>
    <x v="9"/>
    <n v="2015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d v="2014-07-06T14:52:09"/>
    <s v="AGO"/>
    <x v="3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d v="2015-03-25T18:01:10"/>
    <d v="2015-02-23T19:01:10"/>
    <s v="MAR"/>
    <x v="2"/>
    <n v="201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d v="2014-08-26T21:16:44"/>
    <s v="SEP"/>
    <x v="10"/>
    <n v="201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d v="2015-04-03T20:58:47"/>
    <s v="MAY"/>
    <x v="6"/>
    <n v="201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d v="2015-01-09T03:39:39"/>
    <s v="ENE"/>
    <x v="1"/>
    <n v="20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d v="2015-04-09T13:21:50"/>
    <s v="MAY"/>
    <x v="6"/>
    <n v="20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d v="2014-09-11T14:01:08"/>
    <d v="2014-08-12T14:01:08"/>
    <s v="SEP"/>
    <x v="10"/>
    <n v="2014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d v="2015-02-09T18:22:59"/>
    <s v="FEB"/>
    <x v="2"/>
    <n v="201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d v="2014-06-16T16:03:49"/>
    <s v="JUL"/>
    <x v="0"/>
    <n v="20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d v="2016-02-03T23:57:26"/>
    <s v="MAR"/>
    <x v="2"/>
    <n v="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d v="2014-04-25T13:32:38"/>
    <s v="MAY"/>
    <x v="6"/>
    <n v="201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d v="2015-05-07T14:01:04"/>
    <d v="2015-04-07T14:01:04"/>
    <s v="MAY"/>
    <x v="6"/>
    <n v="201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d v="2014-08-21T06:59:23"/>
    <s v="SEP"/>
    <x v="10"/>
    <n v="2014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d v="2015-02-21T11:00:00"/>
    <d v="2015-01-21T03:57:17"/>
    <s v="FEB"/>
    <x v="1"/>
    <n v="2015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d v="2016-05-05T22:57:33"/>
    <s v="JUN"/>
    <x v="5"/>
    <n v="2016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d v="2014-05-16T15:16:04"/>
    <s v="JUN"/>
    <x v="5"/>
    <n v="201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d v="2016-07-02T14:00:08"/>
    <s v="AGO"/>
    <x v="3"/>
    <n v="2016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d v="2014-09-30T15:37:03"/>
    <s v="OCT"/>
    <x v="8"/>
    <n v="2014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d v="2014-07-13T10:58:33"/>
    <d v="2014-06-13T10:58:33"/>
    <s v="JUL"/>
    <x v="0"/>
    <n v="2014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d v="2014-12-31T16:53:34"/>
    <s v="ENE"/>
    <x v="11"/>
    <n v="201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d v="2014-07-25T19:25:12"/>
    <s v="AGO"/>
    <x v="3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d v="2015-01-18T18:33:38"/>
    <d v="2014-12-09T18:33:38"/>
    <s v="ENE"/>
    <x v="11"/>
    <n v="201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d v="2015-01-30T23:02:35"/>
    <s v="MAR"/>
    <x v="1"/>
    <n v="20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d v="2015-12-16T20:18:00"/>
    <d v="2015-11-26T19:17:39"/>
    <s v="DIC"/>
    <x v="4"/>
    <n v="201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d v="2015-04-13T03:06:20"/>
    <d v="2015-03-14T03:06:20"/>
    <s v="ABR"/>
    <x v="7"/>
    <n v="2015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d v="2015-05-08T21:56:38"/>
    <s v="JUN"/>
    <x v="5"/>
    <n v="20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d v="2015-05-24T03:21:00"/>
    <d v="2015-04-24T03:21:00"/>
    <s v="MAY"/>
    <x v="6"/>
    <n v="201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d v="2016-07-16T12:44:52"/>
    <s v="AGO"/>
    <x v="3"/>
    <n v="201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d v="2016-10-06T13:29:27"/>
    <s v="NOV"/>
    <x v="9"/>
    <n v="201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d v="2015-06-02T15:34:53"/>
    <d v="2015-04-03T15:34:53"/>
    <s v="JUN"/>
    <x v="6"/>
    <n v="201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d v="2015-10-20T19:45:17"/>
    <s v="NOV"/>
    <x v="9"/>
    <n v="201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d v="2016-01-23T08:45:52"/>
    <d v="2015-12-24T08:45:52"/>
    <s v="ENE"/>
    <x v="11"/>
    <n v="201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d v="2014-10-05T19:16:13"/>
    <d v="2014-08-21T19:16:13"/>
    <s v="OCT"/>
    <x v="10"/>
    <n v="201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d v="2016-09-15T16:33:59"/>
    <s v="OCT"/>
    <x v="8"/>
    <n v="2016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d v="2015-09-08T19:00:21"/>
    <s v="OCT"/>
    <x v="8"/>
    <n v="201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d v="2017-03-16T13:00:03"/>
    <d v="2017-02-24T14:00:03"/>
    <s v="MAR"/>
    <x v="2"/>
    <n v="201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d v="2015-05-17T17:47:29"/>
    <s v="JUN"/>
    <x v="5"/>
    <n v="201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d v="2016-04-04T23:00:50"/>
    <s v="MAY"/>
    <x v="6"/>
    <n v="201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d v="2015-03-27T23:16:12"/>
    <d v="2015-01-27T00:16:12"/>
    <s v="MAR"/>
    <x v="1"/>
    <n v="201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d v="2016-05-08T17:41:57"/>
    <d v="2016-03-09T18:41:57"/>
    <s v="MAY"/>
    <x v="7"/>
    <n v="2016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d v="2016-06-07T00:12:05"/>
    <d v="2016-05-08T00:12:05"/>
    <s v="JUN"/>
    <x v="5"/>
    <n v="2016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d v="2014-09-11T18:10:23"/>
    <d v="2014-08-12T18:10:23"/>
    <s v="SEP"/>
    <x v="10"/>
    <n v="2014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d v="2015-02-26T05:05:59"/>
    <s v="MAR"/>
    <x v="2"/>
    <n v="201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d v="2015-02-01T05:51:46"/>
    <s v="MAR"/>
    <x v="2"/>
    <n v="201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d v="2015-06-02T11:17:04"/>
    <s v="JUL"/>
    <x v="0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d v="2014-07-07T21:50:19"/>
    <s v="AGO"/>
    <x v="3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7-07T17:30:33"/>
    <d v="2015-06-07T17:30:33"/>
    <s v="JUL"/>
    <x v="0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d v="2015-09-16T17:43:32"/>
    <d v="2015-08-17T17:43:32"/>
    <s v="SEP"/>
    <x v="10"/>
    <n v="201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d v="2015-02-07T04:44:52"/>
    <s v="MAR"/>
    <x v="2"/>
    <n v="2015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d v="2016-08-03T12:34:20"/>
    <s v="AGO"/>
    <x v="10"/>
    <n v="20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d v="2015-04-03T18:52:33"/>
    <s v="MAY"/>
    <x v="6"/>
    <n v="201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d v="2014-06-18T16:04:11"/>
    <s v="JUL"/>
    <x v="0"/>
    <n v="2014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d v="2014-08-31T15:47:58"/>
    <d v="2014-08-01T15:47:58"/>
    <s v="AGO"/>
    <x v="10"/>
    <n v="201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d v="2016-12-05T01:00:00"/>
    <d v="2016-11-20T02:38:40"/>
    <s v="DIC"/>
    <x v="4"/>
    <n v="201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d v="2015-12-03T19:38:28"/>
    <s v="ENE"/>
    <x v="11"/>
    <n v="201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d v="2014-08-29T01:27:51"/>
    <s v="SEP"/>
    <x v="10"/>
    <n v="201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d v="2014-10-29T16:24:46"/>
    <s v="NOV"/>
    <x v="9"/>
    <n v="2014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d v="2016-02-25T17:32:10"/>
    <s v="MAR"/>
    <x v="2"/>
    <n v="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d v="2015-01-22T21:08:54"/>
    <s v="MAR"/>
    <x v="1"/>
    <n v="2015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d v="2014-10-10T15:22:27"/>
    <s v="OCT"/>
    <x v="9"/>
    <n v="201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d v="2014-12-20T19:47:03"/>
    <s v="ENE"/>
    <x v="11"/>
    <n v="201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d v="2015-08-24T02:00:00"/>
    <d v="2015-08-03T21:58:50"/>
    <s v="AGO"/>
    <x v="10"/>
    <n v="201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d v="2015-08-09T13:25:56"/>
    <s v="SEP"/>
    <x v="10"/>
    <n v="201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d v="2016-01-12T16:29:03"/>
    <s v="FEB"/>
    <x v="1"/>
    <n v="201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d v="2014-11-11T16:10:36"/>
    <d v="2014-09-12T15:10:36"/>
    <s v="NOV"/>
    <x v="8"/>
    <n v="201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d v="2016-07-25T06:41:21"/>
    <s v="AGO"/>
    <x v="3"/>
    <n v="201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d v="2016-10-31T04:00:00"/>
    <d v="2016-10-11T23:22:08"/>
    <s v="OCT"/>
    <x v="9"/>
    <n v="201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d v="2016-03-02T12:00:06"/>
    <s v="MAY"/>
    <x v="7"/>
    <n v="201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d v="2016-09-14T07:22:31"/>
    <s v="OCT"/>
    <x v="8"/>
    <n v="201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d v="2016-05-21T08:41:21"/>
    <s v="JUN"/>
    <x v="5"/>
    <n v="201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d v="2015-11-29T00:29:22"/>
    <s v="DIC"/>
    <x v="4"/>
    <n v="201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d v="2015-12-03T13:47:00"/>
    <s v="ENE"/>
    <x v="11"/>
    <n v="201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d v="2017-01-05T20:05:30"/>
    <s v="ENE"/>
    <x v="1"/>
    <n v="201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d v="2016-09-09T18:25:10"/>
    <s v="OCT"/>
    <x v="8"/>
    <n v="2016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d v="2016-02-20T20:07:47"/>
    <d v="2016-01-21T20:07:47"/>
    <s v="FEB"/>
    <x v="1"/>
    <n v="201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d v="2014-10-03T11:29:32"/>
    <d v="2014-09-03T11:29:32"/>
    <s v="OCT"/>
    <x v="8"/>
    <n v="201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d v="2017-01-19T15:57:51"/>
    <d v="2016-12-20T15:57:51"/>
    <s v="ENE"/>
    <x v="11"/>
    <n v="201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d v="2015-03-27T21:54:00"/>
    <s v="MAY"/>
    <x v="7"/>
    <n v="201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d v="2017-02-27T04:59:00"/>
    <d v="2017-02-09T17:36:33"/>
    <s v="FEB"/>
    <x v="2"/>
    <n v="201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d v="2014-05-19T04:38:49"/>
    <s v="JUN"/>
    <x v="5"/>
    <n v="201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d v="2017-02-14T17:46:00"/>
    <s v="MAR"/>
    <x v="2"/>
    <n v="201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d v="2017-01-17T19:51:10"/>
    <s v="ENE"/>
    <x v="1"/>
    <n v="20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d v="2016-07-13T21:29:42"/>
    <d v="2016-06-13T21:29:42"/>
    <s v="JUL"/>
    <x v="0"/>
    <n v="201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d v="2012-11-26T20:04:12"/>
    <s v="DIC"/>
    <x v="4"/>
    <n v="20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d v="2016-01-29T20:22:56"/>
    <s v="MAR"/>
    <x v="1"/>
    <n v="201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d v="2014-10-16T21:08:44"/>
    <s v="NOV"/>
    <x v="9"/>
    <n v="201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d v="2014-09-06T16:11:45"/>
    <s v="OCT"/>
    <x v="8"/>
    <n v="201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d v="2014-12-14T18:09:51"/>
    <d v="2014-11-14T18:09:51"/>
    <s v="DIC"/>
    <x v="4"/>
    <n v="201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d v="2015-04-04T05:11:23"/>
    <s v="ABR"/>
    <x v="6"/>
    <n v="2015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d v="2015-12-22T05:05:19"/>
    <s v="ENE"/>
    <x v="11"/>
    <n v="201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d v="2014-10-27T13:40:40"/>
    <s v="NOV"/>
    <x v="9"/>
    <n v="201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d v="2014-12-23T19:58:39"/>
    <s v="FEB"/>
    <x v="11"/>
    <n v="201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d v="2015-12-23T22:59:00"/>
    <d v="2015-11-26T11:15:16"/>
    <s v="DIC"/>
    <x v="4"/>
    <n v="201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d v="2015-02-10T16:52:10"/>
    <d v="2015-01-20T16:52:10"/>
    <s v="FEB"/>
    <x v="1"/>
    <n v="201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d v="2015-05-22T20:04:09"/>
    <s v="JUN"/>
    <x v="5"/>
    <n v="201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d v="2014-10-08T02:58:00"/>
    <s v="NOV"/>
    <x v="9"/>
    <n v="2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d v="2014-05-26T17:27:18"/>
    <s v="JUN"/>
    <x v="5"/>
    <n v="2014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d v="2014-07-18T13:09:12"/>
    <d v="2014-05-19T13:09:12"/>
    <s v="JUL"/>
    <x v="5"/>
    <n v="201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d v="2014-08-20T20:24:03"/>
    <d v="2014-07-21T20:24:03"/>
    <s v="AGO"/>
    <x v="3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d v="2015-06-08T07:09:36"/>
    <s v="JUL"/>
    <x v="0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d v="2014-05-27T03:00:00"/>
    <d v="2014-04-29T20:00:20"/>
    <s v="MAY"/>
    <x v="6"/>
    <n v="2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d v="2015-08-14T20:18:53"/>
    <d v="2015-06-15T20:18:53"/>
    <s v="AGO"/>
    <x v="0"/>
    <n v="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d v="2016-10-17T14:51:09"/>
    <s v="NOV"/>
    <x v="9"/>
    <n v="2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d v="2016-07-13T22:53:29"/>
    <s v="AGO"/>
    <x v="3"/>
    <n v="201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d v="2015-04-27T16:13:06"/>
    <s v="JUN"/>
    <x v="6"/>
    <n v="201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d v="2012-09-06T23:51:15"/>
    <s v="OCT"/>
    <x v="8"/>
    <n v="201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d v="2014-05-02T12:13:33"/>
    <s v="MAY"/>
    <x v="5"/>
    <n v="201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d v="2017-02-17T11:01:32"/>
    <s v="MAR"/>
    <x v="2"/>
    <n v="20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d v="2015-02-18T16:54:11"/>
    <s v="MAR"/>
    <x v="2"/>
    <n v="2015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d v="2016-08-15T06:20:25"/>
    <d v="2016-07-16T06:20:25"/>
    <s v="AGO"/>
    <x v="3"/>
    <n v="201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d v="2014-10-20T17:00:47"/>
    <s v="NOV"/>
    <x v="9"/>
    <n v="201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d v="2015-09-16T17:56:11"/>
    <d v="2015-08-17T17:56:11"/>
    <s v="SEP"/>
    <x v="10"/>
    <n v="201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d v="2016-08-15T21:10:47"/>
    <s v="OCT"/>
    <x v="10"/>
    <n v="201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d v="2015-08-12T01:04:19"/>
    <s v="SEP"/>
    <x v="10"/>
    <n v="201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d v="2016-07-19T02:38:45"/>
    <s v="AGO"/>
    <x v="3"/>
    <n v="2016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d v="2016-11-01T03:59:00"/>
    <d v="2016-10-01T12:50:55"/>
    <s v="NOV"/>
    <x v="9"/>
    <n v="201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d v="2013-05-04T13:26:49"/>
    <d v="2013-04-04T13:26:49"/>
    <s v="MAY"/>
    <x v="6"/>
    <n v="201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d v="2013-07-11T18:50:44"/>
    <s v="AGO"/>
    <x v="3"/>
    <n v="201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d v="2010-10-02T04:59:00"/>
    <d v="2010-07-19T21:26:13"/>
    <s v="OCT"/>
    <x v="3"/>
    <n v="201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d v="2016-03-04T06:03:17"/>
    <d v="2016-01-04T06:03:17"/>
    <s v="MAR"/>
    <x v="1"/>
    <n v="2016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d v="2013-12-29T07:59:00"/>
    <d v="2013-12-02T19:03:58"/>
    <s v="DIC"/>
    <x v="11"/>
    <n v="20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d v="2015-06-22T19:00:21"/>
    <s v="JUN"/>
    <x v="0"/>
    <n v="20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d v="2015-12-21T20:50:48"/>
    <s v="ENE"/>
    <x v="11"/>
    <n v="20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d v="2015-09-06T16:30:47"/>
    <s v="OCT"/>
    <x v="8"/>
    <n v="201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d v="2015-04-16T02:50:00"/>
    <d v="2015-03-20T01:41:39"/>
    <s v="ABR"/>
    <x v="7"/>
    <n v="201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d v="2016-01-18T17:26:38"/>
    <s v="FEB"/>
    <x v="1"/>
    <n v="2016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d v="2014-07-23T03:44:15"/>
    <s v="AGO"/>
    <x v="3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d v="2014-08-11T19:16:26"/>
    <s v="SEP"/>
    <x v="10"/>
    <n v="2014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d v="2016-03-14T23:44:14"/>
    <s v="ABR"/>
    <x v="7"/>
    <n v="201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d v="2014-12-02T21:37:42"/>
    <s v="DIC"/>
    <x v="11"/>
    <n v="201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d v="2015-05-15T00:20:55"/>
    <s v="JUN"/>
    <x v="5"/>
    <n v="201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d v="2016-04-05T04:02:40"/>
    <s v="MAY"/>
    <x v="6"/>
    <n v="201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d v="2017-01-09T09:59:05"/>
    <s v="FEB"/>
    <x v="1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d v="2015-04-28T16:04:54"/>
    <s v="MAY"/>
    <x v="6"/>
    <n v="201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d v="2014-08-11T18:16:53"/>
    <s v="OCT"/>
    <x v="10"/>
    <n v="2014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d v="2015-03-02T01:04:00"/>
    <d v="2015-01-23T19:59:14"/>
    <s v="MAR"/>
    <x v="1"/>
    <n v="201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d v="2014-11-10T22:59:50"/>
    <s v="ENE"/>
    <x v="4"/>
    <n v="201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d v="2014-09-29T15:16:24"/>
    <d v="2014-07-31T15:16:24"/>
    <s v="SEP"/>
    <x v="3"/>
    <n v="20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d v="2016-04-03T14:36:51"/>
    <d v="2016-03-04T15:36:51"/>
    <s v="ABR"/>
    <x v="7"/>
    <n v="2016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d v="2016-03-31T08:59:00"/>
    <s v="MAY"/>
    <x v="7"/>
    <n v="2016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d v="2014-08-08T22:27:26"/>
    <d v="2014-07-09T22:27:26"/>
    <s v="AGO"/>
    <x v="3"/>
    <n v="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d v="2015-08-29T06:35:34"/>
    <s v="SEP"/>
    <x v="10"/>
    <n v="201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d v="2014-08-13T18:49:08"/>
    <d v="2014-07-14T18:49:08"/>
    <s v="AGO"/>
    <x v="3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d v="2015-09-01T12:51:32"/>
    <s v="SEP"/>
    <x v="8"/>
    <n v="201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d v="2016-09-17T22:08:58"/>
    <s v="OCT"/>
    <x v="8"/>
    <n v="201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d v="2015-10-22T03:07:26"/>
    <s v="NOV"/>
    <x v="9"/>
    <n v="201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d v="2014-07-05T01:19:32"/>
    <s v="JUL"/>
    <x v="3"/>
    <n v="201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d v="2016-06-10T05:28:57"/>
    <s v="JUL"/>
    <x v="0"/>
    <n v="201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d v="2015-08-10T22:31:19"/>
    <s v="SEP"/>
    <x v="10"/>
    <n v="201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d v="2015-10-16T16:35:52"/>
    <d v="2015-09-16T16:35:52"/>
    <s v="OCT"/>
    <x v="8"/>
    <n v="201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d v="2014-12-14T20:00:34"/>
    <d v="2014-11-14T20:00:34"/>
    <s v="DIC"/>
    <x v="4"/>
    <n v="20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d v="2016-11-16T17:36:09"/>
    <s v="DIC"/>
    <x v="4"/>
    <n v="201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d v="2015-04-03T17:34:41"/>
    <s v="ABR"/>
    <x v="6"/>
    <n v="2015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d v="2016-10-15T16:34:22"/>
    <s v="OCT"/>
    <x v="9"/>
    <n v="2016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d v="2015-04-17T16:25:00"/>
    <s v="JUN"/>
    <x v="6"/>
    <n v="201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d v="2016-03-10T13:42:39"/>
    <d v="2016-02-09T13:42:39"/>
    <s v="MAR"/>
    <x v="2"/>
    <n v="2016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d v="2016-06-30T02:27:20"/>
    <s v="AGO"/>
    <x v="0"/>
    <n v="2016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d v="2015-08-10T15:38:43"/>
    <s v="OCT"/>
    <x v="10"/>
    <n v="201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d v="2017-01-31T22:57:58"/>
    <s v="MAR"/>
    <x v="1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d v="2015-01-27T03:19:55"/>
    <s v="FEB"/>
    <x v="1"/>
    <n v="201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d v="2015-03-22T16:07:15"/>
    <d v="2015-02-20T17:07:15"/>
    <s v="MAR"/>
    <x v="2"/>
    <n v="20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d v="2014-12-27T01:40:44"/>
    <d v="2014-10-28T00:40:44"/>
    <s v="DIC"/>
    <x v="9"/>
    <n v="201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d v="2015-08-21T04:21:31"/>
    <s v="SEP"/>
    <x v="10"/>
    <n v="201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d v="2015-11-15T23:09:06"/>
    <d v="2015-10-16T22:09:06"/>
    <s v="NOV"/>
    <x v="9"/>
    <n v="201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d v="2014-09-01T05:00:00"/>
    <d v="2014-08-02T13:31:18"/>
    <s v="SEP"/>
    <x v="10"/>
    <n v="201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d v="2015-04-06T17:22:11"/>
    <s v="MAY"/>
    <x v="6"/>
    <n v="201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d v="2015-08-30T21:12:39"/>
    <s v="SEP"/>
    <x v="10"/>
    <n v="201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d v="2015-06-18T16:05:59"/>
    <s v="AGO"/>
    <x v="0"/>
    <n v="20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d v="2016-10-22T03:36:30"/>
    <s v="DIC"/>
    <x v="9"/>
    <n v="2016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d v="2014-12-08T13:44:07"/>
    <s v="ENE"/>
    <x v="11"/>
    <n v="201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d v="2016-06-07T13:01:23"/>
    <s v="JUL"/>
    <x v="0"/>
    <n v="201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d v="2015-03-02T19:39:05"/>
    <s v="MAY"/>
    <x v="7"/>
    <n v="201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d v="2016-08-14T22:45:43"/>
    <d v="2016-07-15T22:45:43"/>
    <s v="AGO"/>
    <x v="3"/>
    <n v="201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d v="2015-10-15T22:00:00"/>
    <d v="2015-09-08T14:51:52"/>
    <s v="OCT"/>
    <x v="8"/>
    <n v="201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d v="2014-05-01T21:49:01"/>
    <s v="JUN"/>
    <x v="5"/>
    <n v="2014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d v="2015-07-22T19:05:56"/>
    <s v="SEP"/>
    <x v="3"/>
    <n v="201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d v="2016-06-02T00:36:20"/>
    <s v="AGO"/>
    <x v="0"/>
    <n v="201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d v="2015-04-20T19:48:46"/>
    <s v="MAY"/>
    <x v="6"/>
    <n v="201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d v="2016-10-07T14:00:00"/>
    <d v="2016-09-16T12:05:01"/>
    <s v="OCT"/>
    <x v="8"/>
    <n v="201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d v="2015-12-21T19:00:49"/>
    <s v="FEB"/>
    <x v="11"/>
    <n v="2016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d v="2016-02-12T04:33:11"/>
    <d v="2016-01-13T04:33:11"/>
    <s v="FEB"/>
    <x v="1"/>
    <n v="201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d v="2014-09-20T14:56:15"/>
    <s v="OCT"/>
    <x v="8"/>
    <n v="201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d v="2015-06-16T09:12:17"/>
    <s v="JUL"/>
    <x v="0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d v="2016-07-04T08:10:18"/>
    <s v="AGO"/>
    <x v="3"/>
    <n v="201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d v="2015-04-13T03:45:06"/>
    <s v="JUN"/>
    <x v="6"/>
    <n v="20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d v="2015-01-02T21:48:31"/>
    <s v="FEB"/>
    <x v="1"/>
    <n v="20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d v="2014-08-25T17:15:16"/>
    <s v="OCT"/>
    <x v="10"/>
    <n v="201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d v="2015-09-16T22:00:00"/>
    <d v="2015-08-25T10:17:56"/>
    <s v="SEP"/>
    <x v="10"/>
    <n v="201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d v="2015-05-04T19:32:31"/>
    <s v="MAY"/>
    <x v="5"/>
    <n v="201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d v="2015-02-27T16:19:54"/>
    <s v="ABR"/>
    <x v="2"/>
    <n v="2015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d v="2014-07-24T03:00:10"/>
    <s v="AGO"/>
    <x v="3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d v="2017-01-10T00:45:19"/>
    <s v="FEB"/>
    <x v="1"/>
    <n v="2017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d v="2014-10-04T14:17:00"/>
    <d v="2014-09-03T14:17:00"/>
    <s v="OCT"/>
    <x v="8"/>
    <n v="2014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d v="2016-09-02T02:55:34"/>
    <s v="NOV"/>
    <x v="8"/>
    <n v="201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d v="2015-03-18T17:33:02"/>
    <s v="ABR"/>
    <x v="7"/>
    <n v="2015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d v="2014-09-21T15:10:50"/>
    <d v="2014-07-23T15:10:50"/>
    <s v="SEP"/>
    <x v="3"/>
    <n v="20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d v="2016-05-06T10:43:47"/>
    <s v="JUN"/>
    <x v="5"/>
    <n v="2016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d v="2015-03-18T12:22:05"/>
    <s v="ABR"/>
    <x v="7"/>
    <n v="201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d v="2016-05-19T08:59:20"/>
    <s v="MAY"/>
    <x v="5"/>
    <n v="2016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d v="2016-06-13T15:35:23"/>
    <s v="JUL"/>
    <x v="0"/>
    <n v="201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d v="2015-02-25T01:05:32"/>
    <s v="MAR"/>
    <x v="2"/>
    <n v="201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d v="2016-03-06T22:36:36"/>
    <s v="MAY"/>
    <x v="7"/>
    <n v="201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d v="2014-09-26T16:18:55"/>
    <d v="2014-07-28T16:18:55"/>
    <s v="SEP"/>
    <x v="3"/>
    <n v="20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d v="2016-11-09T23:22:12"/>
    <d v="2016-11-04T22:22:12"/>
    <s v="NOV"/>
    <x v="4"/>
    <n v="20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d v="2016-06-09T23:49:58"/>
    <s v="JUL"/>
    <x v="0"/>
    <n v="2016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d v="2014-12-04T18:43:21"/>
    <s v="FEB"/>
    <x v="11"/>
    <n v="2015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d v="2016-01-07T04:57:52"/>
    <d v="2015-12-08T04:57:52"/>
    <s v="ENE"/>
    <x v="11"/>
    <n v="201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d v="2016-02-27T00:26:02"/>
    <s v="MAR"/>
    <x v="2"/>
    <n v="201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d v="2015-03-01T20:33:49"/>
    <d v="2015-01-30T20:33:49"/>
    <s v="MAR"/>
    <x v="1"/>
    <n v="201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d v="2017-02-14T19:49:01"/>
    <s v="MAR"/>
    <x v="2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d v="2017-03-09T20:13:39"/>
    <s v="ABR"/>
    <x v="7"/>
    <n v="201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d v="2017-03-14T15:21:56"/>
    <s v="ABR"/>
    <x v="7"/>
    <n v="201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d v="2017-03-09T13:54:05"/>
    <s v="ABR"/>
    <x v="7"/>
    <n v="20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d v="2017-02-20T08:24:20"/>
    <s v="ABR"/>
    <x v="2"/>
    <n v="201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d v="2017-02-22T13:33:54"/>
    <s v="MAR"/>
    <x v="2"/>
    <n v="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d v="2017-03-06T17:16:59"/>
    <s v="MAR"/>
    <x v="7"/>
    <n v="201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d v="2017-03-13T03:38:41"/>
    <s v="ABR"/>
    <x v="7"/>
    <n v="201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d v="2017-02-23T11:05:54"/>
    <s v="MAR"/>
    <x v="2"/>
    <n v="201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d v="2017-03-13T21:14:29"/>
    <s v="MAY"/>
    <x v="7"/>
    <n v="201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d v="2017-04-03T15:30:07"/>
    <d v="2017-03-15T15:30:07"/>
    <s v="ABR"/>
    <x v="7"/>
    <n v="201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d v="2017-02-19T06:29:20"/>
    <s v="MAR"/>
    <x v="2"/>
    <n v="201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d v="2017-03-08T17:15:03"/>
    <s v="ABR"/>
    <x v="7"/>
    <n v="201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d v="2017-03-06T18:04:48"/>
    <s v="ABR"/>
    <x v="7"/>
    <n v="201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d v="2017-02-17T12:18:59"/>
    <s v="MAR"/>
    <x v="2"/>
    <n v="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d v="2017-04-09T08:35:56"/>
    <d v="2017-03-14T08:35:56"/>
    <s v="ABR"/>
    <x v="7"/>
    <n v="201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d v="2017-03-02T12:55:07"/>
    <s v="MAR"/>
    <x v="7"/>
    <n v="20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d v="2017-03-27T23:58:54"/>
    <d v="2017-01-27T00:58:54"/>
    <s v="MAR"/>
    <x v="1"/>
    <n v="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d v="2017-03-02T16:22:46"/>
    <s v="ABR"/>
    <x v="7"/>
    <n v="201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d v="2014-11-07T00:15:55"/>
    <d v="2014-09-27T23:15:55"/>
    <s v="NOV"/>
    <x v="8"/>
    <n v="2014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d v="2014-10-01T04:00:00"/>
    <d v="2014-09-09T15:58:04"/>
    <s v="OCT"/>
    <x v="8"/>
    <n v="201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d v="2012-11-13T00:25:00"/>
    <s v="DIC"/>
    <x v="4"/>
    <n v="201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d v="2010-10-27T06:20:03"/>
    <s v="ENE"/>
    <x v="9"/>
    <n v="2011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d v="2014-08-11T20:09:34"/>
    <s v="SEP"/>
    <x v="10"/>
    <n v="20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d v="2013-10-03T20:49:27"/>
    <s v="NOV"/>
    <x v="9"/>
    <n v="201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d v="2011-05-01T04:59:00"/>
    <d v="2011-03-31T03:42:17"/>
    <s v="MAY"/>
    <x v="7"/>
    <n v="201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d v="2012-04-01T20:00:58"/>
    <d v="2012-03-02T21:00:58"/>
    <s v="ABR"/>
    <x v="7"/>
    <n v="201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d v="2012-11-20T11:58:45"/>
    <s v="DIC"/>
    <x v="4"/>
    <n v="201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d v="2012-04-27T22:52:24"/>
    <s v="JUN"/>
    <x v="6"/>
    <n v="201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d v="2014-07-09T18:55:05"/>
    <s v="JUL"/>
    <x v="3"/>
    <n v="201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7-22T20:09:12"/>
    <d v="2013-06-22T20:09:12"/>
    <s v="JUL"/>
    <x v="0"/>
    <n v="2013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d v="2011-12-07T01:36:01"/>
    <s v="ENE"/>
    <x v="11"/>
    <n v="201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d v="2014-08-13T04:59:00"/>
    <d v="2014-07-21T06:21:27"/>
    <s v="AGO"/>
    <x v="3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d v="2014-09-15T12:52:02"/>
    <s v="OCT"/>
    <x v="8"/>
    <n v="2014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d v="2014-06-09T16:27:42"/>
    <s v="JUL"/>
    <x v="0"/>
    <n v="20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d v="2014-05-16T18:05:25"/>
    <s v="JUN"/>
    <x v="5"/>
    <n v="2014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d v="2014-05-07T19:20:15"/>
    <s v="JUN"/>
    <x v="5"/>
    <n v="201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d v="2011-04-11T03:49:20"/>
    <s v="MAY"/>
    <x v="6"/>
    <n v="20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d v="2014-10-28T16:35:53"/>
    <s v="NOV"/>
    <x v="9"/>
    <n v="2014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d v="2014-08-02T04:13:01"/>
    <d v="2014-07-19T04:13:01"/>
    <s v="AGO"/>
    <x v="3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d v="2014-05-13T02:32:33"/>
    <s v="JUN"/>
    <x v="5"/>
    <n v="2014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d v="2013-12-13T04:59:00"/>
    <d v="2013-11-13T17:42:41"/>
    <s v="DIC"/>
    <x v="4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d v="2014-05-30T01:55:44"/>
    <s v="JUL"/>
    <x v="5"/>
    <n v="201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d v="2016-05-06T14:35:58"/>
    <d v="2016-04-06T14:35:58"/>
    <s v="MAY"/>
    <x v="6"/>
    <n v="201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2-14T17:31:08"/>
    <d v="2012-01-15T17:31:08"/>
    <s v="FEB"/>
    <x v="1"/>
    <n v="201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d v="2014-08-27T21:04:52"/>
    <s v="SEP"/>
    <x v="10"/>
    <n v="2014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d v="2014-08-11T20:45:08"/>
    <s v="AGO"/>
    <x v="10"/>
    <n v="20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d v="2011-02-17T21:17:07"/>
    <d v="2010-12-19T21:17:07"/>
    <s v="FEB"/>
    <x v="11"/>
    <n v="20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d v="2013-08-18T15:00:00"/>
    <d v="2013-07-22T22:20:31"/>
    <s v="AGO"/>
    <x v="3"/>
    <n v="201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d v="2014-06-21T16:00:09"/>
    <d v="2014-05-22T16:00:09"/>
    <s v="JUN"/>
    <x v="5"/>
    <n v="201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d v="2014-07-16T14:31:15"/>
    <d v="2014-06-16T14:31:15"/>
    <s v="JUL"/>
    <x v="0"/>
    <n v="2014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d v="2013-05-06T16:51:11"/>
    <d v="2013-04-11T16:51:11"/>
    <s v="MAY"/>
    <x v="6"/>
    <n v="2013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d v="2014-05-21T09:54:09"/>
    <s v="JUN"/>
    <x v="5"/>
    <n v="2014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6-15T16:00:00"/>
    <d v="2014-05-20T07:26:27"/>
    <s v="JUN"/>
    <x v="5"/>
    <n v="201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d v="2011-12-06T22:47:01"/>
    <s v="ENE"/>
    <x v="11"/>
    <n v="201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23T19:04:29"/>
    <d v="2013-08-05T19:04:29"/>
    <s v="AGO"/>
    <x v="10"/>
    <n v="201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d v="2014-06-01T23:50:31"/>
    <s v="JUL"/>
    <x v="0"/>
    <n v="201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d v="2014-07-09T23:27:21"/>
    <s v="JUL"/>
    <x v="3"/>
    <n v="2014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d v="2014-09-16T21:00:00"/>
    <d v="2014-08-17T22:10:38"/>
    <s v="SEP"/>
    <x v="10"/>
    <n v="201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d v="2014-07-15T15:59:33"/>
    <s v="AGO"/>
    <x v="3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d v="2015-05-20T09:58:22"/>
    <s v="JUN"/>
    <x v="5"/>
    <n v="201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d v="2015-05-24T08:18:52"/>
    <d v="2015-04-24T08:18:52"/>
    <s v="MAY"/>
    <x v="6"/>
    <n v="2015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d v="2016-12-09T04:37:55"/>
    <d v="2016-11-09T03:37:55"/>
    <s v="DIC"/>
    <x v="4"/>
    <n v="2016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d v="2016-06-17T18:07:49"/>
    <s v="AGO"/>
    <x v="0"/>
    <n v="201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d v="2015-01-14T22:34:19"/>
    <s v="FEB"/>
    <x v="1"/>
    <n v="201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d v="2015-01-06T23:14:16"/>
    <s v="FEB"/>
    <x v="1"/>
    <n v="201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d v="2015-07-27T01:29:58"/>
    <d v="2015-06-27T01:29:58"/>
    <s v="JUL"/>
    <x v="0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d v="2015-02-12T14:15:42"/>
    <d v="2015-01-13T14:15:42"/>
    <s v="FEB"/>
    <x v="1"/>
    <n v="20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d v="2015-06-02T14:21:15"/>
    <s v="AGO"/>
    <x v="0"/>
    <n v="20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d v="2015-02-04T11:50:18"/>
    <d v="2015-01-05T11:50:18"/>
    <s v="FEB"/>
    <x v="1"/>
    <n v="201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d v="2015-01-09T10:11:17"/>
    <s v="FEB"/>
    <x v="1"/>
    <n v="201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d v="2014-08-07T18:16:58"/>
    <s v="SEP"/>
    <x v="10"/>
    <n v="2014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d v="2016-03-31T07:41:41"/>
    <s v="ABR"/>
    <x v="7"/>
    <n v="201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d v="2014-08-10T18:24:37"/>
    <s v="AGO"/>
    <x v="10"/>
    <n v="201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d v="2015-10-16T20:29:06"/>
    <s v="DIC"/>
    <x v="9"/>
    <n v="201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d v="2015-08-26T23:43:42"/>
    <s v="SEP"/>
    <x v="10"/>
    <n v="2015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d v="2015-07-17T16:14:00"/>
    <d v="2015-06-17T16:27:59"/>
    <s v="JUL"/>
    <x v="0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d v="2015-04-01T08:59:32"/>
    <s v="MAY"/>
    <x v="6"/>
    <n v="201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d v="2015-09-19T06:37:31"/>
    <d v="2015-08-20T06:37:31"/>
    <s v="SEP"/>
    <x v="10"/>
    <n v="2015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d v="2015-04-23T05:40:07"/>
    <d v="2015-02-22T06:40:07"/>
    <s v="ABR"/>
    <x v="2"/>
    <n v="201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d v="2014-07-28T14:31:17"/>
    <d v="2014-07-07T14:31:17"/>
    <s v="JUL"/>
    <x v="3"/>
    <n v="201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d v="2014-05-19T15:17:38"/>
    <s v="JUN"/>
    <x v="5"/>
    <n v="201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d v="2012-04-14T22:28:39"/>
    <s v="JUN"/>
    <x v="6"/>
    <n v="201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d v="2014-08-15T02:00:00"/>
    <d v="2014-07-14T14:04:40"/>
    <s v="AGO"/>
    <x v="3"/>
    <n v="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d v="2014-07-09T19:05:51"/>
    <s v="AGO"/>
    <x v="3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d v="2015-07-26T18:19:19"/>
    <d v="2015-06-16T18:19:19"/>
    <s v="JUL"/>
    <x v="0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d v="2015-11-29T19:01:13"/>
    <s v="ENE"/>
    <x v="4"/>
    <n v="201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d v="2015-09-10T03:59:00"/>
    <d v="2015-08-03T15:57:51"/>
    <s v="SEP"/>
    <x v="10"/>
    <n v="20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d v="2015-06-10T11:06:11"/>
    <s v="JUL"/>
    <x v="0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d v="2016-10-05T13:06:24"/>
    <s v="NOV"/>
    <x v="9"/>
    <n v="201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d v="2014-11-28T00:03:06"/>
    <s v="DIC"/>
    <x v="4"/>
    <n v="201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d v="2015-03-22T22:35:47"/>
    <d v="2015-02-15T23:35:47"/>
    <s v="MAR"/>
    <x v="2"/>
    <n v="201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d v="2017-02-06T20:00:04"/>
    <s v="MAR"/>
    <x v="2"/>
    <n v="20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d v="2015-07-05T16:43:23"/>
    <d v="2015-05-31T16:43:23"/>
    <s v="JUL"/>
    <x v="5"/>
    <n v="201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d v="2015-09-23T13:58:17"/>
    <s v="OCT"/>
    <x v="8"/>
    <n v="20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d v="2015-07-21T20:02:56"/>
    <s v="AGO"/>
    <x v="3"/>
    <n v="201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d v="2016-11-23T20:25:13"/>
    <s v="ENE"/>
    <x v="4"/>
    <n v="20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d v="2016-06-03T21:00:00"/>
    <d v="2016-05-13T13:25:38"/>
    <s v="JUN"/>
    <x v="5"/>
    <n v="201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d v="2015-09-30T14:00:12"/>
    <s v="OCT"/>
    <x v="8"/>
    <n v="2015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d v="2016-12-18T21:10:36"/>
    <s v="ENE"/>
    <x v="11"/>
    <n v="201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d v="2015-11-15T17:01:24"/>
    <s v="DIC"/>
    <x v="4"/>
    <n v="201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d v="2014-11-20T07:59:58"/>
    <d v="2014-10-21T06:59:58"/>
    <s v="NOV"/>
    <x v="9"/>
    <n v="2014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d v="2014-09-16T04:02:06"/>
    <s v="OCT"/>
    <x v="8"/>
    <n v="2014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d v="2016-03-17T22:39:07"/>
    <s v="ABR"/>
    <x v="7"/>
    <n v="201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d v="2016-05-04T03:59:00"/>
    <d v="2016-04-03T19:31:57"/>
    <s v="MAY"/>
    <x v="6"/>
    <n v="201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d v="2017-01-31T19:19:15"/>
    <s v="MAR"/>
    <x v="1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d v="2016-12-30T18:56:48"/>
    <s v="FEB"/>
    <x v="11"/>
    <n v="2017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d v="2016-06-01T08:20:51"/>
    <s v="JUL"/>
    <x v="0"/>
    <n v="201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d v="2016-11-28T22:00:33"/>
    <s v="DIC"/>
    <x v="4"/>
    <n v="201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d v="2015-09-29T03:59:00"/>
    <d v="2015-09-05T11:23:04"/>
    <s v="SEP"/>
    <x v="8"/>
    <n v="201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d v="2015-06-01T12:14:58"/>
    <s v="JUL"/>
    <x v="0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d v="2015-10-01T02:08:13"/>
    <s v="OCT"/>
    <x v="9"/>
    <n v="201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d v="2017-02-16T23:00:00"/>
    <d v="2017-01-19T16:39:08"/>
    <s v="FEB"/>
    <x v="1"/>
    <n v="20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d v="2014-10-14T06:59:00"/>
    <d v="2014-09-11T07:47:50"/>
    <s v="OCT"/>
    <x v="8"/>
    <n v="2014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d v="2014-08-20T18:08:12"/>
    <s v="SEP"/>
    <x v="10"/>
    <n v="201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d v="2015-09-15T02:19:22"/>
    <s v="OCT"/>
    <x v="8"/>
    <n v="201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d v="2016-11-01T16:39:42"/>
    <s v="DIC"/>
    <x v="4"/>
    <n v="201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d v="2015-05-11T14:24:18"/>
    <s v="JUN"/>
    <x v="5"/>
    <n v="201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d v="2015-09-12T03:59:00"/>
    <d v="2015-08-14T11:20:00"/>
    <s v="SEP"/>
    <x v="10"/>
    <n v="201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d v="2015-06-12T10:25:12"/>
    <s v="JUL"/>
    <x v="0"/>
    <n v="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d v="2015-04-04T20:19:17"/>
    <d v="2015-03-05T21:19:17"/>
    <s v="ABR"/>
    <x v="7"/>
    <n v="201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d v="2015-06-20T17:55:14"/>
    <d v="2015-05-21T17:55:14"/>
    <s v="JUN"/>
    <x v="5"/>
    <n v="201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d v="2014-11-05T18:48:44"/>
    <d v="2014-10-06T17:48:44"/>
    <s v="NOV"/>
    <x v="9"/>
    <n v="201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d v="2015-05-22T17:32:46"/>
    <s v="JUN"/>
    <x v="5"/>
    <n v="201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d v="2016-09-07T11:20:40"/>
    <d v="2016-08-08T11:20:40"/>
    <s v="SEP"/>
    <x v="10"/>
    <n v="201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d v="2016-09-08T03:45:00"/>
    <d v="2016-08-20T13:50:28"/>
    <s v="SEP"/>
    <x v="10"/>
    <n v="201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d v="2015-02-24T02:03:29"/>
    <s v="MAR"/>
    <x v="2"/>
    <n v="201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d v="2014-09-07T18:26:15"/>
    <s v="OCT"/>
    <x v="8"/>
    <n v="201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d v="2015-05-20T13:46:17"/>
    <s v="JUN"/>
    <x v="5"/>
    <n v="201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d v="2017-02-22T13:25:52"/>
    <d v="2017-01-23T13:25:52"/>
    <s v="FEB"/>
    <x v="1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d v="2014-12-09T21:17:41"/>
    <s v="ENE"/>
    <x v="11"/>
    <n v="201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d v="2016-09-01T18:15:45"/>
    <s v="OCT"/>
    <x v="8"/>
    <n v="201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d v="2015-11-30T17:08:38"/>
    <d v="2015-10-26T16:08:38"/>
    <s v="NOV"/>
    <x v="9"/>
    <n v="201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d v="2015-07-16T17:24:36"/>
    <d v="2015-06-16T17:24:36"/>
    <s v="JUL"/>
    <x v="0"/>
    <n v="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d v="2014-11-21T07:34:22"/>
    <s v="DIC"/>
    <x v="4"/>
    <n v="201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d v="2015-10-07T12:23:08"/>
    <s v="OCT"/>
    <x v="9"/>
    <n v="20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d v="2015-01-12T19:12:18"/>
    <s v="ENE"/>
    <x v="1"/>
    <n v="201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d v="2015-11-03T17:05:15"/>
    <s v="DIC"/>
    <x v="4"/>
    <n v="20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d v="2015-05-12T12:52:02"/>
    <s v="JUN"/>
    <x v="5"/>
    <n v="20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d v="2015-06-17T18:11:00"/>
    <s v="JUL"/>
    <x v="0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d v="2016-08-08T21:42:08"/>
    <s v="AGO"/>
    <x v="10"/>
    <n v="20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d v="2015-06-16T11:00:00"/>
    <d v="2015-05-13T09:29:57"/>
    <s v="JUN"/>
    <x v="5"/>
    <n v="201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d v="2015-07-12T12:47:45"/>
    <d v="2015-06-12T12:47:45"/>
    <s v="JUL"/>
    <x v="0"/>
    <n v="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d v="2014-10-03T10:29:35"/>
    <s v="NOV"/>
    <x v="9"/>
    <n v="201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d v="2015-10-07T12:00:09"/>
    <s v="NOV"/>
    <x v="9"/>
    <n v="201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d v="2016-08-29T19:14:02"/>
    <s v="SEP"/>
    <x v="10"/>
    <n v="20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d v="2016-03-15T21:00:00"/>
    <d v="2016-01-31T16:54:32"/>
    <s v="MAR"/>
    <x v="1"/>
    <n v="201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d v="2015-01-13T21:07:51"/>
    <s v="FEB"/>
    <x v="1"/>
    <n v="201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d v="2016-04-01T03:59:00"/>
    <d v="2016-02-26T22:47:59"/>
    <s v="ABR"/>
    <x v="2"/>
    <n v="201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d v="2014-11-18T17:23:26"/>
    <d v="2014-10-19T16:23:26"/>
    <s v="NOV"/>
    <x v="9"/>
    <n v="2014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d v="2015-04-30T20:21:43"/>
    <s v="MAY"/>
    <x v="6"/>
    <n v="201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d v="2016-03-02T02:27:39"/>
    <s v="ABR"/>
    <x v="7"/>
    <n v="201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d v="2015-04-27T18:09:58"/>
    <s v="JUN"/>
    <x v="6"/>
    <n v="201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d v="2015-08-03T00:28:25"/>
    <s v="SEP"/>
    <x v="10"/>
    <n v="201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d v="2016-04-29T04:39:48"/>
    <d v="2016-03-16T04:39:48"/>
    <s v="ABR"/>
    <x v="7"/>
    <n v="201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d v="2016-02-10T21:00:00"/>
    <d v="2016-01-10T17:51:38"/>
    <s v="FEB"/>
    <x v="1"/>
    <n v="201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d v="2016-01-11T21:14:13"/>
    <s v="ENE"/>
    <x v="1"/>
    <n v="201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d v="2017-01-27T22:37:06"/>
    <s v="FEB"/>
    <x v="1"/>
    <n v="20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d v="2016-07-16T20:09:42"/>
    <s v="AGO"/>
    <x v="3"/>
    <n v="201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d v="2015-11-03T18:00:28"/>
    <s v="NOV"/>
    <x v="4"/>
    <n v="201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d v="2016-06-20T23:00:00"/>
    <d v="2016-05-15T18:35:15"/>
    <s v="JUN"/>
    <x v="5"/>
    <n v="201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d v="2017-02-20T08:50:02"/>
    <d v="2017-01-23T08:50:02"/>
    <s v="FEB"/>
    <x v="1"/>
    <n v="201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d v="2017-02-09T12:21:31"/>
    <s v="MAR"/>
    <x v="2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9-17T03:59:00"/>
    <d v="2015-08-16T16:51:40"/>
    <s v="SEP"/>
    <x v="10"/>
    <n v="201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d v="2015-10-05T18:29:08"/>
    <s v="DIC"/>
    <x v="9"/>
    <n v="2015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d v="2017-02-02T10:12:32"/>
    <s v="MAR"/>
    <x v="2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d v="2015-05-17T12:59:14"/>
    <s v="JUN"/>
    <x v="5"/>
    <n v="201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d v="2016-08-27T10:37:09"/>
    <s v="SEP"/>
    <x v="10"/>
    <n v="201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d v="2015-11-01T18:09:32"/>
    <s v="NOV"/>
    <x v="4"/>
    <n v="201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d v="2015-07-27T22:59:00"/>
    <d v="2015-07-08T18:30:56"/>
    <s v="JUL"/>
    <x v="3"/>
    <n v="20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d v="2015-08-23T22:59:28"/>
    <s v="SEP"/>
    <x v="10"/>
    <n v="201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d v="2015-10-14T22:01:03"/>
    <d v="2015-09-14T22:01:03"/>
    <s v="OCT"/>
    <x v="8"/>
    <n v="201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d v="2015-04-08T17:51:02"/>
    <s v="ABR"/>
    <x v="6"/>
    <n v="201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d v="2016-06-17T17:39:36"/>
    <s v="AGO"/>
    <x v="0"/>
    <n v="201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d v="2016-12-07T08:26:16"/>
    <d v="2016-11-07T08:26:16"/>
    <s v="DIC"/>
    <x v="4"/>
    <n v="20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d v="2015-02-21T15:38:04"/>
    <s v="MAR"/>
    <x v="2"/>
    <n v="201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d v="2016-12-22T14:59:12"/>
    <d v="2016-11-22T14:59:12"/>
    <s v="DIC"/>
    <x v="4"/>
    <n v="201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d v="2015-07-01T20:32:28"/>
    <s v="JUL"/>
    <x v="3"/>
    <n v="20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d v="2016-05-03T05:15:42"/>
    <s v="JUN"/>
    <x v="5"/>
    <n v="201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d v="2016-05-15T01:22:19"/>
    <d v="2016-04-15T01:22:19"/>
    <s v="MAY"/>
    <x v="6"/>
    <n v="201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d v="2016-03-23T21:02:45"/>
    <s v="ABR"/>
    <x v="7"/>
    <n v="2016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d v="2016-10-16T15:36:18"/>
    <d v="2016-09-15T15:36:18"/>
    <s v="OCT"/>
    <x v="8"/>
    <n v="201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d v="2015-09-06T22:17:05"/>
    <s v="OCT"/>
    <x v="8"/>
    <n v="201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d v="2015-09-17T07:00:10"/>
    <s v="OCT"/>
    <x v="8"/>
    <n v="201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d v="2016-11-11T22:00:00"/>
    <d v="2016-10-21T19:25:46"/>
    <s v="NOV"/>
    <x v="9"/>
    <n v="201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d v="2016-01-27T01:00:00"/>
    <d v="2016-01-13T05:51:57"/>
    <s v="ENE"/>
    <x v="1"/>
    <n v="201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d v="2015-04-11T06:25:11"/>
    <s v="MAY"/>
    <x v="6"/>
    <n v="201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5-06T07:17:21"/>
    <d v="2016-04-06T07:17:21"/>
    <s v="MAY"/>
    <x v="6"/>
    <n v="201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d v="2014-07-06T20:54:35"/>
    <s v="AGO"/>
    <x v="3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d v="2016-05-09T00:57:04"/>
    <s v="JUN"/>
    <x v="5"/>
    <n v="201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d v="2016-03-02T07:14:53"/>
    <s v="ABR"/>
    <x v="7"/>
    <n v="201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d v="2014-12-17T14:03:06"/>
    <s v="ENE"/>
    <x v="11"/>
    <n v="201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d v="2016-05-23T01:05:57"/>
    <s v="JUN"/>
    <x v="5"/>
    <n v="201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d v="2014-10-02T02:24:25"/>
    <s v="OCT"/>
    <x v="9"/>
    <n v="20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d v="2016-05-31T00:14:56"/>
    <s v="JUN"/>
    <x v="5"/>
    <n v="201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d v="2016-09-25T08:46:48"/>
    <d v="2016-08-26T08:46:48"/>
    <s v="SEP"/>
    <x v="10"/>
    <n v="201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d v="2016-06-05T13:59:50"/>
    <d v="2016-05-22T13:59:50"/>
    <s v="JUN"/>
    <x v="5"/>
    <n v="20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d v="2015-03-01T18:51:17"/>
    <s v="ABR"/>
    <x v="7"/>
    <n v="201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d v="2015-02-06T17:08:25"/>
    <s v="MAR"/>
    <x v="2"/>
    <n v="201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d v="2016-04-08T08:59:26"/>
    <s v="MAY"/>
    <x v="6"/>
    <n v="201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d v="2014-07-02T13:48:03"/>
    <s v="JUL"/>
    <x v="3"/>
    <n v="201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d v="2014-07-17T07:45:08"/>
    <s v="JUL"/>
    <x v="3"/>
    <n v="20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d v="2015-03-02T21:17:48"/>
    <s v="ABR"/>
    <x v="7"/>
    <n v="20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d v="2015-09-01T16:44:46"/>
    <s v="OCT"/>
    <x v="8"/>
    <n v="201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d v="2014-06-19T20:38:50"/>
    <s v="JUL"/>
    <x v="0"/>
    <n v="201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d v="2015-06-15T16:14:40"/>
    <d v="2015-05-24T16:14:40"/>
    <s v="JUN"/>
    <x v="5"/>
    <n v="201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d v="2015-06-30T12:30:22"/>
    <s v="JUL"/>
    <x v="0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d v="2014-08-03T23:00:00"/>
    <d v="2014-07-07T16:10:46"/>
    <s v="AGO"/>
    <x v="3"/>
    <n v="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d v="2016-03-08T09:34:06"/>
    <s v="ABR"/>
    <x v="7"/>
    <n v="201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d v="2014-09-19T06:46:07"/>
    <s v="OCT"/>
    <x v="8"/>
    <n v="2014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d v="2017-02-03T13:48:00"/>
    <s v="FEB"/>
    <x v="2"/>
    <n v="201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d v="2016-07-28T15:58:38"/>
    <d v="2016-06-28T15:58:38"/>
    <s v="JUL"/>
    <x v="0"/>
    <n v="201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d v="2016-11-11T23:22:34"/>
    <s v="DIC"/>
    <x v="4"/>
    <n v="201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d v="2016-05-20T19:10:21"/>
    <s v="JUN"/>
    <x v="5"/>
    <n v="201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d v="2015-04-01T04:59:00"/>
    <d v="2015-02-27T07:06:50"/>
    <s v="ABR"/>
    <x v="2"/>
    <n v="201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d v="2016-03-23T21:59:44"/>
    <s v="ABR"/>
    <x v="7"/>
    <n v="201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d v="2014-07-31T04:48:13"/>
    <s v="AGO"/>
    <x v="3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d v="2015-02-18T02:32:48"/>
    <s v="ABR"/>
    <x v="2"/>
    <n v="201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26T00:35:10"/>
    <d v="2015-02-19T00:35:10"/>
    <s v="FEB"/>
    <x v="2"/>
    <n v="20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d v="2016-05-08T21:00:00"/>
    <d v="2016-04-24T13:14:14"/>
    <s v="MAY"/>
    <x v="6"/>
    <n v="201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d v="2016-04-06T13:24:40"/>
    <s v="ABR"/>
    <x v="6"/>
    <n v="20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d v="2016-05-23T02:39:32"/>
    <s v="JUN"/>
    <x v="5"/>
    <n v="201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d v="2015-10-25T16:50:11"/>
    <s v="NOV"/>
    <x v="9"/>
    <n v="201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d v="2014-06-16T09:29:25"/>
    <s v="JUL"/>
    <x v="0"/>
    <n v="2014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d v="2016-05-05T23:49:38"/>
    <s v="JUL"/>
    <x v="5"/>
    <n v="201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d v="2016-04-19T10:22:30"/>
    <s v="MAY"/>
    <x v="6"/>
    <n v="201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d v="2015-09-23T17:26:46"/>
    <s v="OCT"/>
    <x v="8"/>
    <n v="201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d v="2016-04-29T14:52:07"/>
    <s v="MAY"/>
    <x v="6"/>
    <n v="201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d v="2016-06-15T19:34:32"/>
    <s v="JUL"/>
    <x v="0"/>
    <n v="201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d v="2014-07-02T10:01:50"/>
    <s v="AGO"/>
    <x v="3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d v="2014-11-19T08:27:59"/>
    <d v="2014-10-20T07:27:59"/>
    <s v="NOV"/>
    <x v="9"/>
    <n v="201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d v="2017-01-11T01:22:14"/>
    <s v="FEB"/>
    <x v="1"/>
    <n v="201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d v="2016-12-14T15:59:00"/>
    <d v="2016-11-23T01:59:03"/>
    <s v="DIC"/>
    <x v="4"/>
    <n v="201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d v="2014-09-01T15:59:00"/>
    <d v="2014-08-15T00:36:30"/>
    <s v="SEP"/>
    <x v="10"/>
    <n v="2014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d v="2015-02-21T02:11:57"/>
    <s v="MAR"/>
    <x v="2"/>
    <n v="201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d v="2014-07-31T18:30:45"/>
    <s v="AGO"/>
    <x v="3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d v="2016-03-15T21:00:00"/>
    <d v="2016-02-22T23:27:29"/>
    <s v="MAR"/>
    <x v="2"/>
    <n v="201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d v="2015-11-13T02:26:32"/>
    <s v="DIC"/>
    <x v="4"/>
    <n v="201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d v="2015-04-13T01:37:17"/>
    <s v="MAY"/>
    <x v="6"/>
    <n v="201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d v="2015-07-07T22:24:54"/>
    <s v="AGO"/>
    <x v="3"/>
    <n v="201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d v="2015-01-01T05:00:00"/>
    <d v="2014-11-26T04:47:39"/>
    <s v="ENE"/>
    <x v="4"/>
    <n v="2015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d v="2017-01-15T00:59:40"/>
    <d v="2016-11-16T00:59:40"/>
    <s v="ENE"/>
    <x v="4"/>
    <n v="2017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d v="2016-11-16T08:01:25"/>
    <s v="DIC"/>
    <x v="4"/>
    <n v="201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d v="2015-11-04T20:59:25"/>
    <s v="DIC"/>
    <x v="4"/>
    <n v="201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d v="2014-08-25T04:59:00"/>
    <d v="2014-08-04T13:09:16"/>
    <s v="AGO"/>
    <x v="10"/>
    <n v="201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d v="2015-06-24T20:30:40"/>
    <s v="JUL"/>
    <x v="0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d v="2015-10-28T17:33:36"/>
    <d v="2015-09-28T17:33:36"/>
    <s v="OCT"/>
    <x v="8"/>
    <n v="201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d v="2014-05-06T14:39:33"/>
    <s v="MAY"/>
    <x v="5"/>
    <n v="2014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d v="2015-04-25T15:49:54"/>
    <d v="2015-02-24T16:49:54"/>
    <s v="ABR"/>
    <x v="2"/>
    <n v="201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d v="2015-02-18T17:34:59"/>
    <s v="MAR"/>
    <x v="2"/>
    <n v="201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d v="2014-08-07T08:31:46"/>
    <s v="AGO"/>
    <x v="10"/>
    <n v="201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d v="2015-08-26T23:00:00"/>
    <d v="2015-08-09T12:20:00"/>
    <s v="AGO"/>
    <x v="10"/>
    <n v="201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d v="2014-10-25T22:52:58"/>
    <s v="NOV"/>
    <x v="9"/>
    <n v="20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d v="2015-02-09T04:26:23"/>
    <s v="MAR"/>
    <x v="2"/>
    <n v="201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d v="2016-08-01T22:59:00"/>
    <d v="2016-07-08T10:20:56"/>
    <s v="AGO"/>
    <x v="3"/>
    <n v="201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d v="2016-06-23T18:47:00"/>
    <d v="2016-06-03T18:47:00"/>
    <s v="JUN"/>
    <x v="0"/>
    <n v="201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d v="2015-11-21T03:00:00"/>
    <d v="2015-10-15T02:06:08"/>
    <s v="NOV"/>
    <x v="9"/>
    <n v="201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d v="2014-11-10T20:49:12"/>
    <s v="DIC"/>
    <x v="4"/>
    <n v="201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d v="2014-11-03T15:28:26"/>
    <s v="DIC"/>
    <x v="4"/>
    <n v="201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d v="2014-12-14T18:18:08"/>
    <d v="2014-11-04T18:18:08"/>
    <s v="DIC"/>
    <x v="4"/>
    <n v="201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d v="2015-05-19T11:04:01"/>
    <s v="JUN"/>
    <x v="5"/>
    <n v="201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d v="2016-05-04T13:31:22"/>
    <s v="JUN"/>
    <x v="5"/>
    <n v="201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d v="2014-06-25T18:35:45"/>
    <s v="JUL"/>
    <x v="0"/>
    <n v="201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d v="2014-07-10T13:05:48"/>
    <s v="AGO"/>
    <x v="3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d v="2016-03-17T20:17:35"/>
    <s v="MAY"/>
    <x v="7"/>
    <n v="201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d v="2014-11-06T00:46:00"/>
    <d v="2014-10-11T22:07:10"/>
    <s v="NOV"/>
    <x v="9"/>
    <n v="201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d v="2014-07-27T14:17:25"/>
    <d v="2014-06-27T14:17:25"/>
    <s v="JUL"/>
    <x v="0"/>
    <n v="201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d v="2015-05-16T17:05:44"/>
    <s v="MAY"/>
    <x v="5"/>
    <n v="201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d v="2014-05-05T10:43:09"/>
    <s v="JUN"/>
    <x v="5"/>
    <n v="2014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2-18T22:00:00"/>
    <d v="2016-01-09T11:28:49"/>
    <s v="FEB"/>
    <x v="1"/>
    <n v="20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d v="2014-11-21T17:00:00"/>
    <d v="2014-10-29T18:02:56"/>
    <s v="NOV"/>
    <x v="9"/>
    <n v="201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d v="2015-02-21T22:05:25"/>
    <d v="2015-01-22T22:05:25"/>
    <s v="FEB"/>
    <x v="1"/>
    <n v="201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d v="2014-07-14T22:53:34"/>
    <s v="AGO"/>
    <x v="3"/>
    <n v="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d v="2015-07-08T17:22:26"/>
    <s v="AGO"/>
    <x v="3"/>
    <n v="2015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d v="2015-11-12T02:31:00"/>
    <d v="2015-10-13T14:50:43"/>
    <s v="NOV"/>
    <x v="9"/>
    <n v="201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d v="2015-05-26T11:05:24"/>
    <s v="JUN"/>
    <x v="5"/>
    <n v="201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d v="2015-05-28T12:05:02"/>
    <s v="JUN"/>
    <x v="5"/>
    <n v="201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d v="2016-03-01T23:59:00"/>
    <d v="2016-02-10T00:24:46"/>
    <s v="MAR"/>
    <x v="2"/>
    <n v="201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d v="2014-07-16T11:49:36"/>
    <d v="2014-06-01T11:49:36"/>
    <s v="JUL"/>
    <x v="0"/>
    <n v="201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d v="2014-06-06T10:08:09"/>
    <s v="JUL"/>
    <x v="0"/>
    <n v="2014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d v="2014-06-18T23:48:24"/>
    <s v="JUL"/>
    <x v="0"/>
    <n v="201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d v="2016-06-23T19:32:38"/>
    <s v="JUL"/>
    <x v="0"/>
    <n v="201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d v="2016-05-10T00:59:50"/>
    <s v="JUN"/>
    <x v="5"/>
    <n v="201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d v="2015-10-08T00:32:52"/>
    <d v="2015-09-18T00:32:52"/>
    <s v="OCT"/>
    <x v="8"/>
    <n v="201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d v="2014-08-28T23:01:02"/>
    <s v="SEP"/>
    <x v="10"/>
    <n v="2014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d v="2015-02-18T17:35:38"/>
    <s v="FEB"/>
    <x v="2"/>
    <n v="201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d v="2016-12-01T07:59:00"/>
    <d v="2016-11-01T19:58:45"/>
    <s v="DIC"/>
    <x v="4"/>
    <n v="2016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d v="2016-04-07T03:27:36"/>
    <s v="ABR"/>
    <x v="6"/>
    <n v="201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d v="2015-03-26T09:54:05"/>
    <s v="ABR"/>
    <x v="7"/>
    <n v="20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d v="2014-09-12T21:55:48"/>
    <s v="OCT"/>
    <x v="8"/>
    <n v="201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d v="2014-04-23T20:01:47"/>
    <s v="MAY"/>
    <x v="6"/>
    <n v="2014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d v="2016-03-19T19:43:05"/>
    <s v="ABR"/>
    <x v="7"/>
    <n v="2016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d v="2016-02-05T02:10:02"/>
    <s v="FEB"/>
    <x v="2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d v="2015-02-02T18:59:23"/>
    <s v="MAR"/>
    <x v="2"/>
    <n v="20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d v="2015-11-15T13:29:36"/>
    <s v="DIC"/>
    <x v="4"/>
    <n v="201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d v="2015-03-25T21:52:21"/>
    <s v="ABR"/>
    <x v="7"/>
    <n v="201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d v="2015-02-05T06:59:00"/>
    <d v="2015-01-14T16:14:44"/>
    <s v="FEB"/>
    <x v="1"/>
    <n v="20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d v="2014-10-04T14:48:56"/>
    <d v="2014-09-02T14:48:56"/>
    <s v="OCT"/>
    <x v="8"/>
    <n v="201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d v="2014-09-21T02:00:00"/>
    <d v="2014-09-02T01:21:43"/>
    <s v="SEP"/>
    <x v="8"/>
    <n v="20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d v="2014-06-02T15:29:12"/>
    <s v="JUL"/>
    <x v="0"/>
    <n v="2014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d v="2015-02-28T17:00:00"/>
    <d v="2015-02-03T17:17:27"/>
    <s v="FEB"/>
    <x v="2"/>
    <n v="20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d v="2016-10-19T00:31:01"/>
    <s v="NOV"/>
    <x v="9"/>
    <n v="201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d v="2014-07-30T22:41:41"/>
    <d v="2014-06-30T22:41:41"/>
    <s v="JUL"/>
    <x v="0"/>
    <n v="201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d v="2014-07-19T17:32:33"/>
    <s v="AGO"/>
    <x v="3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d v="2016-01-11T13:56:54"/>
    <s v="FEB"/>
    <x v="1"/>
    <n v="201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d v="2014-05-17T01:30:55"/>
    <s v="JUN"/>
    <x v="5"/>
    <n v="2014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d v="2014-07-10T09:07:49"/>
    <d v="2014-06-10T09:07:49"/>
    <s v="JUL"/>
    <x v="0"/>
    <n v="201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8-07T03:00:00"/>
    <d v="2016-07-21T14:48:13"/>
    <s v="AGO"/>
    <x v="3"/>
    <n v="201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d v="2014-08-21T16:28:00"/>
    <d v="2014-07-31T12:59:53"/>
    <s v="AGO"/>
    <x v="3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d v="2015-07-20T17:03:40"/>
    <s v="AGO"/>
    <x v="3"/>
    <n v="201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d v="2015-04-06T22:16:07"/>
    <s v="MAY"/>
    <x v="6"/>
    <n v="201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d v="2016-01-05T21:52:10"/>
    <s v="ENE"/>
    <x v="1"/>
    <n v="201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d v="2014-06-19T02:57:08"/>
    <s v="JUL"/>
    <x v="0"/>
    <n v="2014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d v="2015-11-13T20:17:00"/>
    <d v="2015-10-17T10:18:41"/>
    <s v="NOV"/>
    <x v="9"/>
    <n v="201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d v="2015-04-30T20:11:12"/>
    <s v="MAY"/>
    <x v="6"/>
    <n v="201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d v="2014-08-10T12:35:46"/>
    <s v="SEP"/>
    <x v="10"/>
    <n v="2014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d v="2016-05-31T06:59:46"/>
    <s v="JUN"/>
    <x v="5"/>
    <n v="201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d v="2015-09-25T12:43:56"/>
    <s v="OCT"/>
    <x v="8"/>
    <n v="201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d v="2015-01-12T19:58:45"/>
    <s v="FEB"/>
    <x v="1"/>
    <n v="201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d v="2016-03-18T20:20:12"/>
    <d v="2016-02-02T21:20:12"/>
    <s v="MAR"/>
    <x v="2"/>
    <n v="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d v="2014-12-17T02:51:29"/>
    <d v="2014-11-17T02:51:29"/>
    <s v="DIC"/>
    <x v="4"/>
    <n v="201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d v="2016-06-11T01:15:38"/>
    <s v="JUL"/>
    <x v="0"/>
    <n v="201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d v="2015-02-01T16:54:31"/>
    <s v="ABR"/>
    <x v="2"/>
    <n v="2015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d v="2015-04-21T17:22:07"/>
    <d v="2015-03-25T17:22:07"/>
    <s v="ABR"/>
    <x v="7"/>
    <n v="201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d v="2014-06-30T15:20:26"/>
    <s v="JUL"/>
    <x v="0"/>
    <n v="2014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d v="2016-06-14T23:29:16"/>
    <s v="AGO"/>
    <x v="0"/>
    <n v="20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d v="2014-07-01T16:45:59"/>
    <s v="JUL"/>
    <x v="3"/>
    <n v="20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d v="2016-10-13T18:00:27"/>
    <d v="2016-09-13T18:00:27"/>
    <s v="OCT"/>
    <x v="8"/>
    <n v="201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d v="2014-07-01T04:56:07"/>
    <s v="AGO"/>
    <x v="3"/>
    <n v="201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d v="2015-01-12T16:57:37"/>
    <s v="FEB"/>
    <x v="1"/>
    <n v="201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d v="2015-01-07T04:51:43"/>
    <s v="FEB"/>
    <x v="1"/>
    <n v="201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d v="2016-04-20T11:31:00"/>
    <s v="MAY"/>
    <x v="6"/>
    <n v="201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d v="2014-08-01T12:39:12"/>
    <s v="AGO"/>
    <x v="10"/>
    <n v="20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d v="2016-09-30T15:11:19"/>
    <s v="OCT"/>
    <x v="8"/>
    <n v="201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d v="2015-06-24T21:33:48"/>
    <s v="JUL"/>
    <x v="0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d v="2016-10-11T03:59:00"/>
    <d v="2016-08-30T22:03:05"/>
    <s v="OCT"/>
    <x v="10"/>
    <n v="201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d v="2016-07-24T03:07:17"/>
    <s v="AGO"/>
    <x v="3"/>
    <n v="201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d v="2015-07-15T15:01:12"/>
    <s v="AGO"/>
    <x v="3"/>
    <n v="201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d v="2016-02-20T00:27:30"/>
    <s v="ABR"/>
    <x v="2"/>
    <n v="201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d v="2015-02-18T16:07:12"/>
    <s v="MAR"/>
    <x v="2"/>
    <n v="201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d v="2016-08-23T18:22:09"/>
    <s v="SEP"/>
    <x v="10"/>
    <n v="201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d v="2016-03-29T15:24:05"/>
    <s v="ABR"/>
    <x v="7"/>
    <n v="2016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d v="2016-06-08T00:31:42"/>
    <s v="JUL"/>
    <x v="0"/>
    <n v="201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d v="2014-07-21T19:41:30"/>
    <s v="AGO"/>
    <x v="3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d v="2014-10-16T04:05:31"/>
    <s v="NOV"/>
    <x v="9"/>
    <n v="201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d v="2015-02-27T20:01:36"/>
    <s v="MAR"/>
    <x v="2"/>
    <n v="2015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d v="2016-06-20T12:02:11"/>
    <s v="JUL"/>
    <x v="0"/>
    <n v="2016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d v="2014-10-06T21:08:24"/>
    <s v="NOV"/>
    <x v="9"/>
    <n v="201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d v="2014-10-09T06:43:10"/>
    <s v="OCT"/>
    <x v="9"/>
    <n v="201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d v="2015-05-04T17:40:43"/>
    <s v="MAY"/>
    <x v="5"/>
    <n v="201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d v="2015-03-16T21:00:00"/>
    <d v="2015-02-18T22:00:22"/>
    <s v="MAR"/>
    <x v="2"/>
    <n v="201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d v="2014-05-22T20:31:20"/>
    <s v="JUN"/>
    <x v="5"/>
    <n v="2014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d v="2015-07-10T21:00:00"/>
    <d v="2015-06-16T07:37:07"/>
    <s v="JUL"/>
    <x v="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d v="2014-12-16T05:56:28"/>
    <s v="ENE"/>
    <x v="11"/>
    <n v="201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d v="2014-06-06T18:31:06"/>
    <s v="JUL"/>
    <x v="0"/>
    <n v="2014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d v="2014-06-03T16:03:01"/>
    <s v="JUL"/>
    <x v="0"/>
    <n v="201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d v="2016-06-15T18:14:59"/>
    <d v="2016-05-16T18:14:59"/>
    <s v="JUN"/>
    <x v="5"/>
    <n v="201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d v="2016-01-03T16:38:00"/>
    <s v="FEB"/>
    <x v="1"/>
    <n v="201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d v="2015-06-03T06:59:00"/>
    <d v="2015-05-02T21:00:01"/>
    <s v="JUN"/>
    <x v="5"/>
    <n v="201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d v="2015-06-24T22:34:12"/>
    <d v="2015-05-25T22:34:12"/>
    <s v="JUN"/>
    <x v="5"/>
    <n v="201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d v="2015-03-24T18:26:00"/>
    <s v="ABR"/>
    <x v="7"/>
    <n v="20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d v="2014-04-24T15:15:31"/>
    <s v="MAY"/>
    <x v="6"/>
    <n v="201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d v="2016-04-13T19:15:24"/>
    <d v="2016-03-14T19:15:24"/>
    <s v="ABR"/>
    <x v="7"/>
    <n v="201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d v="2015-05-18T05:59:44"/>
    <d v="2015-04-27T05:59:44"/>
    <s v="MAY"/>
    <x v="6"/>
    <n v="201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d v="2015-09-21T00:13:17"/>
    <s v="OCT"/>
    <x v="8"/>
    <n v="201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d v="2014-07-28T20:47:16"/>
    <s v="AGO"/>
    <x v="3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d v="2016-11-15T05:09:35"/>
    <s v="NOV"/>
    <x v="4"/>
    <n v="201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d v="2014-10-03T18:18:29"/>
    <s v="NOV"/>
    <x v="9"/>
    <n v="201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d v="2016-08-02T20:19:26"/>
    <s v="SEP"/>
    <x v="10"/>
    <n v="201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d v="2016-05-21T17:48:24"/>
    <s v="JUN"/>
    <x v="5"/>
    <n v="201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d v="2016-03-30T03:48:24"/>
    <s v="MAY"/>
    <x v="7"/>
    <n v="201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d v="2015-05-08T00:52:05"/>
    <s v="JUL"/>
    <x v="5"/>
    <n v="20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d v="2016-02-19T22:03:58"/>
    <s v="MAR"/>
    <x v="2"/>
    <n v="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d v="2015-09-11T18:19:55"/>
    <d v="2015-08-17T18:19:55"/>
    <s v="SEP"/>
    <x v="10"/>
    <n v="201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d v="2016-03-01T20:08:44"/>
    <s v="MAR"/>
    <x v="7"/>
    <n v="20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d v="2016-07-24T11:28:48"/>
    <d v="2016-06-24T11:28:48"/>
    <s v="JUL"/>
    <x v="0"/>
    <n v="201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d v="2015-10-20T17:58:11"/>
    <s v="NOV"/>
    <x v="9"/>
    <n v="201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d v="2014-05-01T22:27:25"/>
    <s v="MAY"/>
    <x v="5"/>
    <n v="201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d v="2014-08-23T17:37:20"/>
    <d v="2014-07-09T17:37:20"/>
    <s v="AGO"/>
    <x v="3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d v="2016-05-01T22:08:57"/>
    <s v="MAY"/>
    <x v="5"/>
    <n v="201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d v="2016-04-17T17:30:53"/>
    <s v="MAY"/>
    <x v="6"/>
    <n v="201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d v="2014-11-07T20:37:46"/>
    <s v="NOV"/>
    <x v="4"/>
    <n v="201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d v="2014-06-12T14:54:06"/>
    <s v="JUL"/>
    <x v="0"/>
    <n v="2014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d v="2014-10-15T20:58:15"/>
    <s v="NOV"/>
    <x v="9"/>
    <n v="2014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d v="2015-02-22T12:53:12"/>
    <s v="ABR"/>
    <x v="2"/>
    <n v="201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d v="2014-05-22T02:18:32"/>
    <s v="JUN"/>
    <x v="5"/>
    <n v="201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d v="2015-01-16T20:19:12"/>
    <s v="FEB"/>
    <x v="1"/>
    <n v="201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d v="2015-05-31T18:32:51"/>
    <d v="2015-05-01T18:32:51"/>
    <s v="MAY"/>
    <x v="5"/>
    <n v="20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d v="2014-08-05T00:14:30"/>
    <s v="SEP"/>
    <x v="10"/>
    <n v="201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d v="2014-06-04T19:37:14"/>
    <s v="JUL"/>
    <x v="0"/>
    <n v="20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d v="2014-10-02T14:21:00"/>
    <d v="2014-09-11T18:48:19"/>
    <s v="OCT"/>
    <x v="8"/>
    <n v="2014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d v="2015-03-04T14:22:30"/>
    <d v="2015-02-02T14:22:30"/>
    <s v="MAR"/>
    <x v="2"/>
    <n v="201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d v="2015-08-11T19:46:52"/>
    <s v="SEP"/>
    <x v="10"/>
    <n v="20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d v="2014-09-29T08:40:20"/>
    <d v="2014-08-30T08:40:20"/>
    <s v="SEP"/>
    <x v="10"/>
    <n v="201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d v="2015-08-18T18:57:26"/>
    <s v="SEP"/>
    <x v="10"/>
    <n v="2015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d v="2016-07-30T09:32:28"/>
    <s v="SEP"/>
    <x v="3"/>
    <n v="201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d v="2014-08-29T18:19:33"/>
    <s v="SEP"/>
    <x v="10"/>
    <n v="20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d v="2015-07-29T16:41:46"/>
    <s v="AGO"/>
    <x v="3"/>
    <n v="201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d v="2016-03-31T08:02:51"/>
    <s v="ABR"/>
    <x v="7"/>
    <n v="20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d v="2015-06-12T00:33:25"/>
    <s v="JUL"/>
    <x v="0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d v="2017-01-18T12:01:58"/>
    <d v="2016-12-29T12:01:58"/>
    <s v="ENE"/>
    <x v="11"/>
    <n v="201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d v="2015-06-22T18:16:58"/>
    <s v="JUL"/>
    <x v="0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d v="2016-03-13T14:57:37"/>
    <s v="ABR"/>
    <x v="7"/>
    <n v="201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d v="2016-05-31T15:42:14"/>
    <s v="JUN"/>
    <x v="5"/>
    <n v="201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d v="2014-09-18T03:59:00"/>
    <d v="2014-09-02T14:23:47"/>
    <s v="SEP"/>
    <x v="8"/>
    <n v="2014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d v="2015-10-12T18:16:07"/>
    <s v="NOV"/>
    <x v="9"/>
    <n v="201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d v="2015-10-01T15:00:23"/>
    <d v="2015-08-27T15:00:23"/>
    <s v="OCT"/>
    <x v="10"/>
    <n v="201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d v="2015-09-01T15:21:50"/>
    <s v="OCT"/>
    <x v="8"/>
    <n v="201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d v="2015-11-20T17:27:05"/>
    <s v="DIC"/>
    <x v="4"/>
    <n v="20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d v="2014-10-11T08:30:16"/>
    <s v="NOV"/>
    <x v="9"/>
    <n v="2014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d v="2016-07-20T10:05:40"/>
    <s v="AGO"/>
    <x v="3"/>
    <n v="2016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d v="2016-08-18T18:08:42"/>
    <s v="SEP"/>
    <x v="10"/>
    <n v="201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d v="2016-05-27T00:04:51"/>
    <s v="JUN"/>
    <x v="5"/>
    <n v="201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d v="2015-08-06T17:31:15"/>
    <s v="AGO"/>
    <x v="10"/>
    <n v="20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d v="2014-07-09T14:23:42"/>
    <s v="SEP"/>
    <x v="3"/>
    <n v="20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d v="2015-06-25T18:07:39"/>
    <d v="2015-05-26T18:07:39"/>
    <s v="JUN"/>
    <x v="5"/>
    <n v="201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d v="2015-02-05T19:57:37"/>
    <s v="MAR"/>
    <x v="2"/>
    <n v="201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d v="2015-03-12T19:22:39"/>
    <s v="ABR"/>
    <x v="7"/>
    <n v="201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d v="2015-03-10T15:51:24"/>
    <s v="ABR"/>
    <x v="7"/>
    <n v="201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d v="2016-05-14T03:59:00"/>
    <d v="2016-04-20T01:53:21"/>
    <s v="MAY"/>
    <x v="6"/>
    <n v="201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d v="2016-02-11T22:36:54"/>
    <s v="MAR"/>
    <x v="2"/>
    <n v="2016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d v="2015-08-07T09:27:53"/>
    <s v="SEP"/>
    <x v="10"/>
    <n v="201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d v="2016-05-02T21:26:38"/>
    <d v="2016-04-02T21:26:38"/>
    <s v="MAY"/>
    <x v="6"/>
    <n v="201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d v="2014-04-24T12:22:50"/>
    <s v="MAY"/>
    <x v="6"/>
    <n v="201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d v="2014-05-29T14:05:24"/>
    <s v="JUN"/>
    <x v="5"/>
    <n v="201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d v="2015-08-12T00:00:00"/>
    <d v="2015-07-11T00:41:20"/>
    <s v="AGO"/>
    <x v="3"/>
    <n v="201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d v="2015-02-11T17:00:00"/>
    <d v="2015-01-12T01:12:39"/>
    <s v="FEB"/>
    <x v="1"/>
    <n v="20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d v="2016-10-18T10:36:34"/>
    <s v="NOV"/>
    <x v="9"/>
    <n v="201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d v="2014-08-17T15:35:24"/>
    <d v="2014-06-18T15:35:24"/>
    <s v="AGO"/>
    <x v="0"/>
    <n v="20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d v="2014-05-05T06:38:31"/>
    <d v="2014-04-01T06:38:31"/>
    <s v="MAY"/>
    <x v="6"/>
    <n v="201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d v="2015-05-15T19:36:15"/>
    <s v="JUN"/>
    <x v="5"/>
    <n v="20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d v="2015-07-31T08:58:00"/>
    <d v="2015-07-09T02:18:28"/>
    <s v="JUL"/>
    <x v="3"/>
    <n v="20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d v="2015-05-27T02:45:00"/>
    <d v="2015-04-21T21:21:06"/>
    <s v="MAY"/>
    <x v="6"/>
    <n v="201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d v="2015-07-18T16:19:38"/>
    <s v="AGO"/>
    <x v="3"/>
    <n v="201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d v="2016-03-04T18:17:07"/>
    <s v="MAR"/>
    <x v="7"/>
    <n v="201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d v="2016-08-01T19:00:00"/>
    <d v="2016-07-04T16:07:36"/>
    <s v="AGO"/>
    <x v="3"/>
    <n v="201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d v="2015-10-05T16:00:00"/>
    <d v="2015-08-20T14:57:29"/>
    <s v="OCT"/>
    <x v="10"/>
    <n v="20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d v="2014-12-31T17:50:08"/>
    <d v="2014-12-01T17:50:08"/>
    <s v="DIC"/>
    <x v="11"/>
    <n v="201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d v="2015-01-23T12:11:23"/>
    <d v="2014-12-24T12:11:23"/>
    <s v="ENE"/>
    <x v="11"/>
    <n v="201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d v="2015-06-10T19:27:24"/>
    <d v="2015-05-11T19:27:24"/>
    <s v="JUN"/>
    <x v="5"/>
    <n v="201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9-17T17:46:34"/>
    <d v="2014-08-18T17:46:34"/>
    <s v="SEP"/>
    <x v="10"/>
    <n v="201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d v="2015-01-08T16:31:36"/>
    <d v="2014-12-09T16:31:36"/>
    <s v="ENE"/>
    <x v="11"/>
    <n v="201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d v="2014-12-03T07:58:03"/>
    <s v="DIC"/>
    <x v="11"/>
    <n v="201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d v="2014-09-30T20:36:53"/>
    <s v="OCT"/>
    <x v="8"/>
    <n v="2014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d v="2015-05-22T13:41:22"/>
    <s v="JUN"/>
    <x v="5"/>
    <n v="201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d v="2014-10-09T09:00:46"/>
    <s v="NOV"/>
    <x v="9"/>
    <n v="201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d v="2014-10-14T22:37:28"/>
    <s v="NOV"/>
    <x v="9"/>
    <n v="201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d v="2016-08-11T03:59:00"/>
    <d v="2016-07-10T18:48:47"/>
    <s v="AGO"/>
    <x v="3"/>
    <n v="201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d v="2016-10-06T13:10:54"/>
    <s v="DIC"/>
    <x v="9"/>
    <n v="201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d v="2015-03-30T18:53:03"/>
    <s v="ABR"/>
    <x v="7"/>
    <n v="201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d v="2016-03-31T17:36:17"/>
    <s v="ABR"/>
    <x v="7"/>
    <n v="201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d v="2016-03-01T18:17:36"/>
    <s v="MAR"/>
    <x v="7"/>
    <n v="201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d v="2015-01-22T04:13:42"/>
    <s v="MAR"/>
    <x v="1"/>
    <n v="201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d v="2014-07-16T11:18:30"/>
    <s v="JUL"/>
    <x v="3"/>
    <n v="20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d v="2016-03-22T02:18:02"/>
    <s v="ABR"/>
    <x v="7"/>
    <n v="201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d v="2016-02-18T10:13:25"/>
    <s v="ABR"/>
    <x v="2"/>
    <n v="201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d v="2015-06-13T07:35:44"/>
    <s v="JUL"/>
    <x v="0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d v="2014-12-21T17:11:30"/>
    <d v="2014-11-21T17:11:30"/>
    <s v="DIC"/>
    <x v="4"/>
    <n v="201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d v="2016-09-23T16:44:30"/>
    <d v="2016-07-25T16:44:30"/>
    <s v="SEP"/>
    <x v="3"/>
    <n v="201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d v="2016-05-13T12:57:34"/>
    <s v="JUN"/>
    <x v="5"/>
    <n v="201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d v="2015-04-29T23:00:00"/>
    <d v="2015-04-07T19:53:30"/>
    <s v="ABR"/>
    <x v="6"/>
    <n v="201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d v="2015-05-26T15:32:27"/>
    <d v="2015-05-01T15:32:27"/>
    <s v="MAY"/>
    <x v="5"/>
    <n v="201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d v="2014-10-20T08:00:34"/>
    <d v="2014-09-20T08:00:34"/>
    <s v="OCT"/>
    <x v="8"/>
    <n v="201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d v="2014-12-30T22:45:44"/>
    <s v="ENE"/>
    <x v="11"/>
    <n v="201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d v="2014-12-15T19:55:07"/>
    <s v="FEB"/>
    <x v="11"/>
    <n v="201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d v="2014-12-01T21:33:59"/>
    <s v="ENE"/>
    <x v="11"/>
    <n v="201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d v="2016-09-04T01:36:22"/>
    <d v="2016-08-10T01:36:22"/>
    <s v="SEP"/>
    <x v="10"/>
    <n v="20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d v="2015-02-15T00:12:03"/>
    <s v="MAR"/>
    <x v="2"/>
    <n v="20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d v="2014-08-05T17:09:42"/>
    <s v="AGO"/>
    <x v="10"/>
    <n v="2014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d v="2016-03-03T05:59:00"/>
    <d v="2016-02-17T14:03:10"/>
    <s v="MAR"/>
    <x v="2"/>
    <n v="2016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d v="2014-08-15T19:10:22"/>
    <s v="SEP"/>
    <x v="10"/>
    <n v="201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d v="2015-08-04T19:04:37"/>
    <s v="AGO"/>
    <x v="10"/>
    <n v="201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d v="2016-09-15T20:22:44"/>
    <s v="OCT"/>
    <x v="8"/>
    <n v="201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d v="2015-01-16T23:58:02"/>
    <d v="2014-12-17T23:58:02"/>
    <s v="ENE"/>
    <x v="11"/>
    <n v="2015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d v="2016-03-18T21:27:59"/>
    <s v="MAY"/>
    <x v="7"/>
    <n v="201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d v="2015-11-05T21:44:40"/>
    <d v="2015-10-06T20:44:40"/>
    <s v="NOV"/>
    <x v="9"/>
    <n v="2015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d v="2016-04-29T06:59:00"/>
    <d v="2016-04-23T00:22:36"/>
    <s v="ABR"/>
    <x v="6"/>
    <n v="201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d v="2016-01-14T19:02:06"/>
    <s v="FEB"/>
    <x v="1"/>
    <n v="201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d v="2016-08-14T14:30:57"/>
    <d v="2016-07-15T14:30:57"/>
    <s v="AGO"/>
    <x v="3"/>
    <n v="201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d v="2015-12-15T00:00:00"/>
    <d v="2015-11-30T23:08:02"/>
    <s v="DIC"/>
    <x v="4"/>
    <n v="201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d v="2016-05-16T17:01:30"/>
    <s v="JUN"/>
    <x v="5"/>
    <n v="201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d v="2016-02-29T23:48:05"/>
    <s v="MAR"/>
    <x v="2"/>
    <n v="201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d v="2015-07-18T10:22:16"/>
    <s v="AGO"/>
    <x v="3"/>
    <n v="201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d v="2015-03-09T08:53:21"/>
    <s v="ABR"/>
    <x v="7"/>
    <n v="2015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d v="2014-05-30T17:26:51"/>
    <s v="JUN"/>
    <x v="5"/>
    <n v="2014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d v="2014-05-29T14:09:34"/>
    <s v="JUN"/>
    <x v="5"/>
    <n v="201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d v="2015-05-20T01:00:16"/>
    <s v="JUN"/>
    <x v="5"/>
    <n v="201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d v="2015-12-10T14:14:56"/>
    <d v="2015-11-10T14:14:56"/>
    <s v="DIC"/>
    <x v="4"/>
    <n v="20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d v="2015-02-17T22:47:44"/>
    <s v="MAR"/>
    <x v="2"/>
    <n v="201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d v="2017-02-13T14:38:49"/>
    <s v="FEB"/>
    <x v="2"/>
    <n v="20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d v="2015-05-04T15:04:10"/>
    <s v="JUN"/>
    <x v="5"/>
    <n v="201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1-19T22:00:00"/>
    <d v="2016-10-18T03:10:26"/>
    <s v="NOV"/>
    <x v="9"/>
    <n v="201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d v="2015-02-02T22:31:01"/>
    <s v="MAR"/>
    <x v="2"/>
    <n v="201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d v="2016-09-30T21:00:00"/>
    <d v="2016-09-06T22:27:24"/>
    <s v="SEP"/>
    <x v="8"/>
    <n v="201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d v="2014-08-26T05:19:31"/>
    <s v="SEP"/>
    <x v="10"/>
    <n v="201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d v="2014-07-08T17:41:10"/>
    <s v="JUL"/>
    <x v="3"/>
    <n v="201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d v="2016-08-23T18:34:50"/>
    <d v="2016-06-24T18:34:50"/>
    <s v="AGO"/>
    <x v="0"/>
    <n v="201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d v="2015-07-02T15:39:37"/>
    <d v="2015-06-02T15:39:37"/>
    <s v="JUL"/>
    <x v="0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d v="2014-08-16T16:00:57"/>
    <d v="2014-07-26T16:00:57"/>
    <s v="AGO"/>
    <x v="3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d v="2016-03-31T17:48:07"/>
    <s v="MAY"/>
    <x v="7"/>
    <n v="201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d v="2015-12-13T20:59:56"/>
    <d v="2015-10-14T19:59:56"/>
    <s v="DIC"/>
    <x v="9"/>
    <n v="2015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d v="2016-05-05T17:00:00"/>
    <d v="2016-03-08T02:16:04"/>
    <s v="MAY"/>
    <x v="7"/>
    <n v="201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d v="2014-10-30T20:19:50"/>
    <s v="NOV"/>
    <x v="9"/>
    <n v="2014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d v="2014-09-23T03:59:00"/>
    <d v="2014-08-29T18:04:57"/>
    <s v="SEP"/>
    <x v="10"/>
    <n v="201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d v="2014-11-03T22:29:09"/>
    <s v="NOV"/>
    <x v="4"/>
    <n v="201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d v="2016-10-06T14:57:47"/>
    <s v="NOV"/>
    <x v="9"/>
    <n v="2016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d v="2016-11-27T03:59:34"/>
    <s v="ENE"/>
    <x v="4"/>
    <n v="2017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d v="2016-03-21T21:11:16"/>
    <s v="ABR"/>
    <x v="7"/>
    <n v="20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d v="2015-09-14T16:40:29"/>
    <d v="2015-08-10T16:40:29"/>
    <s v="SEP"/>
    <x v="10"/>
    <n v="201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d v="2015-01-01T16:48:55"/>
    <d v="2014-12-02T16:48:55"/>
    <s v="ENE"/>
    <x v="11"/>
    <n v="201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d v="2015-02-18T16:08:52"/>
    <s v="ABR"/>
    <x v="2"/>
    <n v="201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d v="2016-08-08T16:15:06"/>
    <s v="OCT"/>
    <x v="10"/>
    <n v="201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d v="2015-04-10T18:45:30"/>
    <s v="MAY"/>
    <x v="6"/>
    <n v="201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d v="2014-10-05T05:00:00"/>
    <d v="2014-09-17T15:02:59"/>
    <s v="OCT"/>
    <x v="8"/>
    <n v="2014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d v="2015-10-20T19:35:27"/>
    <s v="NOV"/>
    <x v="9"/>
    <n v="201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d v="2015-11-17T04:27:19"/>
    <d v="2015-10-08T03:27:19"/>
    <s v="NOV"/>
    <x v="9"/>
    <n v="201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d v="2016-02-09T05:48:07"/>
    <s v="MAR"/>
    <x v="2"/>
    <n v="201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d v="2016-10-22T23:17:18"/>
    <s v="NOV"/>
    <x v="9"/>
    <n v="2016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d v="2015-05-16T10:06:42"/>
    <s v="JUN"/>
    <x v="5"/>
    <n v="20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d v="2016-08-16T17:58:47"/>
    <s v="SEP"/>
    <x v="10"/>
    <n v="2016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d v="2014-09-05T07:00:45"/>
    <s v="OCT"/>
    <x v="8"/>
    <n v="201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d v="2014-05-21T17:06:34"/>
    <s v="JUN"/>
    <x v="5"/>
    <n v="201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d v="2016-01-12T11:29:44"/>
    <s v="FEB"/>
    <x v="1"/>
    <n v="201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d v="2014-07-08T15:30:42"/>
    <s v="AGO"/>
    <x v="3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d v="2016-08-25T03:59:00"/>
    <d v="2016-08-14T15:28:22"/>
    <s v="AGO"/>
    <x v="10"/>
    <n v="2016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d v="2015-08-05T08:43:27"/>
    <d v="2015-07-06T08:43:27"/>
    <s v="AGO"/>
    <x v="3"/>
    <n v="201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d v="2016-03-11T09:59:46"/>
    <s v="ABR"/>
    <x v="7"/>
    <n v="20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d v="2015-06-18T19:16:38"/>
    <s v="JUL"/>
    <x v="0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d v="2017-02-01T22:59:00"/>
    <d v="2017-01-02T21:50:36"/>
    <s v="FEB"/>
    <x v="1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d v="2016-05-09T15:06:59"/>
    <s v="JUN"/>
    <x v="5"/>
    <n v="2016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d v="2014-07-02T03:59:00"/>
    <d v="2014-05-16T20:36:20"/>
    <s v="JUL"/>
    <x v="5"/>
    <n v="201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d v="2015-02-20T06:39:10"/>
    <s v="MAR"/>
    <x v="2"/>
    <n v="201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d v="2014-11-28T21:08:45"/>
    <s v="DIC"/>
    <x v="4"/>
    <n v="201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d v="2016-03-18T21:31:12"/>
    <s v="ABR"/>
    <x v="7"/>
    <n v="201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d v="2015-03-31T04:16:54"/>
    <d v="2015-03-01T05:16:54"/>
    <s v="MAR"/>
    <x v="7"/>
    <n v="201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d v="2016-10-22T10:50:30"/>
    <s v="DIC"/>
    <x v="9"/>
    <n v="201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d v="2016-06-02T05:58:09"/>
    <s v="JUN"/>
    <x v="0"/>
    <n v="201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d v="2015-10-17T19:23:42"/>
    <s v="OCT"/>
    <x v="9"/>
    <n v="201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d v="2014-07-02T21:43:02"/>
    <s v="JUL"/>
    <x v="3"/>
    <n v="201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d v="2015-07-18T23:16:59"/>
    <d v="2015-06-18T23:16:59"/>
    <s v="JUL"/>
    <x v="0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d v="2015-07-23T18:33:00"/>
    <d v="2015-06-30T13:20:52"/>
    <s v="JUL"/>
    <x v="0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d v="2015-05-12T16:12:17"/>
    <s v="JUN"/>
    <x v="5"/>
    <n v="201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d v="2015-05-18T12:20:11"/>
    <s v="MAY"/>
    <x v="5"/>
    <n v="201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d v="2014-06-30T15:04:27"/>
    <s v="JUL"/>
    <x v="0"/>
    <n v="201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d v="2014-09-26T22:43:04"/>
    <d v="2014-08-27T22:43:04"/>
    <s v="SEP"/>
    <x v="10"/>
    <n v="201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d v="2014-10-02T07:04:57"/>
    <s v="NOV"/>
    <x v="9"/>
    <n v="201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d v="2016-07-05T20:57:09"/>
    <s v="SEP"/>
    <x v="3"/>
    <n v="20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d v="2016-05-03T14:19:42"/>
    <s v="MAY"/>
    <x v="5"/>
    <n v="201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d v="2014-08-25T19:34:44"/>
    <s v="SEP"/>
    <x v="10"/>
    <n v="201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d v="2014-06-12T13:46:58"/>
    <s v="JUL"/>
    <x v="0"/>
    <n v="201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d v="2015-05-31T12:44:58"/>
    <d v="2015-04-26T12:44:58"/>
    <s v="MAY"/>
    <x v="6"/>
    <n v="201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d v="2014-05-27T18:16:21"/>
    <s v="JUL"/>
    <x v="5"/>
    <n v="201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d v="2016-09-14T10:53:54"/>
    <s v="OCT"/>
    <x v="8"/>
    <n v="201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d v="2016-01-05T15:38:10"/>
    <s v="ENE"/>
    <x v="1"/>
    <n v="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d v="2014-05-13T16:26:58"/>
    <s v="JUN"/>
    <x v="5"/>
    <n v="201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d v="2016-09-20T02:48:16"/>
    <s v="OCT"/>
    <x v="8"/>
    <n v="20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d v="2015-08-03T04:19:46"/>
    <s v="SEP"/>
    <x v="10"/>
    <n v="20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d v="2014-05-19T21:00:00"/>
    <d v="2014-04-24T14:14:19"/>
    <s v="MAY"/>
    <x v="6"/>
    <n v="201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d v="2015-08-29T03:59:00"/>
    <d v="2015-08-14T15:54:20"/>
    <s v="AGO"/>
    <x v="10"/>
    <n v="20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d v="2014-05-28T05:14:15"/>
    <s v="JUN"/>
    <x v="5"/>
    <n v="2014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d v="2014-08-08T18:53:24"/>
    <d v="2014-07-09T18:53:24"/>
    <s v="AGO"/>
    <x v="3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d v="2015-05-23T19:50:39"/>
    <s v="JUN"/>
    <x v="5"/>
    <n v="201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d v="2014-10-28T14:21:23"/>
    <s v="NOV"/>
    <x v="9"/>
    <n v="2014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d v="2015-03-02T04:59:00"/>
    <d v="2015-01-16T16:48:49"/>
    <s v="MAR"/>
    <x v="1"/>
    <n v="20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d v="2014-09-09T23:09:39"/>
    <s v="SEP"/>
    <x v="8"/>
    <n v="201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d v="2015-11-01T04:35:29"/>
    <s v="NOV"/>
    <x v="4"/>
    <n v="201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d v="2016-04-30T03:12:47"/>
    <s v="JUN"/>
    <x v="6"/>
    <n v="201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d v="2014-12-22T20:53:30"/>
    <s v="ENE"/>
    <x v="11"/>
    <n v="201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d v="2014-12-15T14:48:36"/>
    <s v="FEB"/>
    <x v="11"/>
    <n v="201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d v="2016-04-19T11:10:48"/>
    <s v="MAY"/>
    <x v="6"/>
    <n v="201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d v="2016-02-01T19:21:27"/>
    <s v="MAR"/>
    <x v="2"/>
    <n v="20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d v="2014-09-15T14:26:56"/>
    <s v="OCT"/>
    <x v="8"/>
    <n v="2014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d v="2014-08-31T14:03:20"/>
    <s v="SEP"/>
    <x v="10"/>
    <n v="201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d v="2015-06-04T12:59:53"/>
    <d v="2015-05-05T12:59:53"/>
    <s v="JUN"/>
    <x v="5"/>
    <n v="201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d v="2016-07-10T22:59:00"/>
    <d v="2016-06-03T12:54:44"/>
    <s v="JUL"/>
    <x v="0"/>
    <n v="201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d v="2016-08-13T06:59:00"/>
    <d v="2016-07-05T12:06:28"/>
    <s v="AGO"/>
    <x v="3"/>
    <n v="201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d v="2016-04-01T16:33:14"/>
    <s v="MAY"/>
    <x v="6"/>
    <n v="201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d v="2014-06-23T18:00:00"/>
    <d v="2014-06-02T13:01:54"/>
    <s v="JUN"/>
    <x v="0"/>
    <n v="201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d v="2014-09-12T21:55:49"/>
    <d v="2014-08-28T21:55:49"/>
    <s v="SEP"/>
    <x v="10"/>
    <n v="2014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d v="2016-07-01T01:09:38"/>
    <s v="JUL"/>
    <x v="3"/>
    <n v="201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d v="2014-06-20T03:24:46"/>
    <s v="JUL"/>
    <x v="0"/>
    <n v="20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d v="2014-05-26T16:59:06"/>
    <s v="JUN"/>
    <x v="5"/>
    <n v="2014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d v="2015-03-09T13:49:48"/>
    <s v="ABR"/>
    <x v="7"/>
    <n v="201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6-15T16:00:00"/>
    <d v="2014-05-20T17:22:53"/>
    <s v="JUN"/>
    <x v="5"/>
    <n v="20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d v="2015-05-31T06:59:00"/>
    <d v="2015-05-10T04:07:47"/>
    <s v="MAY"/>
    <x v="5"/>
    <n v="201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d v="2016-06-04T17:42:46"/>
    <d v="2016-05-15T17:42:46"/>
    <s v="JUN"/>
    <x v="5"/>
    <n v="201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d v="2015-05-26T03:59:00"/>
    <d v="2015-04-24T13:21:07"/>
    <s v="MAY"/>
    <x v="6"/>
    <n v="201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d v="2015-03-31T12:52:00"/>
    <d v="2015-02-01T23:53:39"/>
    <s v="MAR"/>
    <x v="2"/>
    <n v="20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d v="2015-12-22T21:18:29"/>
    <s v="ENE"/>
    <x v="11"/>
    <n v="20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d v="2015-04-08T20:47:29"/>
    <s v="MAY"/>
    <x v="6"/>
    <n v="201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d v="2015-01-28T17:11:15"/>
    <s v="FEB"/>
    <x v="1"/>
    <n v="20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d v="2015-05-23T17:31:06"/>
    <s v="JUN"/>
    <x v="5"/>
    <n v="201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d v="2015-06-10T23:50:06"/>
    <s v="JUL"/>
    <x v="0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d v="2014-10-15T22:28:04"/>
    <s v="NOV"/>
    <x v="9"/>
    <n v="201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d v="2016-02-11T22:59:00"/>
    <d v="2016-01-12T16:07:27"/>
    <s v="FEB"/>
    <x v="1"/>
    <n v="201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d v="2014-10-31T18:04:22"/>
    <s v="NOV"/>
    <x v="9"/>
    <n v="201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d v="2016-04-05T11:47:40"/>
    <s v="MAY"/>
    <x v="6"/>
    <n v="20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d v="2016-02-01T22:41:07"/>
    <s v="FEB"/>
    <x v="2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d v="2016-04-29T21:00:00"/>
    <d v="2016-04-02T03:22:51"/>
    <s v="ABR"/>
    <x v="6"/>
    <n v="201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d v="2016-09-19T08:21:34"/>
    <s v="OCT"/>
    <x v="8"/>
    <n v="201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d v="2015-07-20T04:06:16"/>
    <s v="AGO"/>
    <x v="3"/>
    <n v="201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d v="2015-02-06T04:55:12"/>
    <s v="MAR"/>
    <x v="2"/>
    <n v="201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d v="2015-07-18T16:15:59"/>
    <s v="AGO"/>
    <x v="3"/>
    <n v="20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d v="2014-12-10T18:04:06"/>
    <s v="ENE"/>
    <x v="11"/>
    <n v="2015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d v="2014-11-25T16:15:33"/>
    <s v="ENE"/>
    <x v="4"/>
    <n v="201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d v="2015-04-18T22:30:00"/>
    <d v="2015-04-09T00:35:08"/>
    <s v="ABR"/>
    <x v="6"/>
    <n v="201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d v="2015-05-25T21:38:16"/>
    <d v="2015-03-26T21:38:16"/>
    <s v="MAY"/>
    <x v="7"/>
    <n v="2015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d v="2015-04-28T16:38:09"/>
    <s v="MAY"/>
    <x v="6"/>
    <n v="201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d v="2015-03-23T18:00:00"/>
    <d v="2015-02-13T17:04:53"/>
    <s v="MAR"/>
    <x v="2"/>
    <n v="201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d v="2015-10-20T16:35:03"/>
    <s v="NOV"/>
    <x v="9"/>
    <n v="201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d v="2014-06-23T22:31:45"/>
    <s v="JUL"/>
    <x v="0"/>
    <n v="201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d v="2016-06-27T10:47:48"/>
    <s v="JUL"/>
    <x v="0"/>
    <n v="201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d v="2014-07-13T02:09:15"/>
    <s v="AGO"/>
    <x v="3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d v="2015-12-17T22:05:50"/>
    <d v="2015-11-17T22:05:50"/>
    <s v="DIC"/>
    <x v="4"/>
    <n v="201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d v="2014-08-07T05:09:04"/>
    <s v="SEP"/>
    <x v="10"/>
    <n v="201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d v="2014-07-03T17:02:44"/>
    <d v="2014-06-03T17:02:44"/>
    <s v="JUL"/>
    <x v="0"/>
    <n v="201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d v="2014-07-05T03:59:00"/>
    <d v="2014-06-03T19:32:32"/>
    <s v="JUL"/>
    <x v="0"/>
    <n v="201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d v="2014-07-11T16:45:02"/>
    <s v="AGO"/>
    <x v="3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d v="2016-09-08T09:20:39"/>
    <s v="OCT"/>
    <x v="8"/>
    <n v="201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d v="2015-06-09T07:11:36"/>
    <s v="JUL"/>
    <x v="0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d v="2016-01-26T16:57:16"/>
    <s v="FEB"/>
    <x v="1"/>
    <n v="20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d v="2016-03-29T03:03:08"/>
    <s v="ABR"/>
    <x v="7"/>
    <n v="2016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d v="2015-02-10T07:59:00"/>
    <d v="2015-01-12T23:33:28"/>
    <s v="FEB"/>
    <x v="1"/>
    <n v="20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d v="2016-02-03T00:51:13"/>
    <s v="ABR"/>
    <x v="2"/>
    <n v="201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10-16T21:00:00"/>
    <d v="2016-09-06T19:15:35"/>
    <s v="OCT"/>
    <x v="8"/>
    <n v="201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d v="2015-05-04T19:46:40"/>
    <s v="JUN"/>
    <x v="5"/>
    <n v="201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d v="2014-06-18T21:08:57"/>
    <s v="JUL"/>
    <x v="0"/>
    <n v="201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d v="2016-03-16T20:48:27"/>
    <s v="ABR"/>
    <x v="7"/>
    <n v="201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d v="2014-05-12T19:33:18"/>
    <s v="JUN"/>
    <x v="5"/>
    <n v="201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d v="2014-11-11T20:25:15"/>
    <s v="DIC"/>
    <x v="4"/>
    <n v="201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d v="2014-05-19T05:00:00"/>
    <d v="2014-04-18T11:18:58"/>
    <s v="MAY"/>
    <x v="6"/>
    <n v="201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d v="2015-08-26T02:35:53"/>
    <d v="2015-06-27T02:35:53"/>
    <s v="AGO"/>
    <x v="0"/>
    <n v="20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d v="2014-05-05T12:36:26"/>
    <d v="2014-04-10T12:36:26"/>
    <s v="MAY"/>
    <x v="6"/>
    <n v="201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d v="2015-06-18T11:12:17"/>
    <s v="AGO"/>
    <x v="0"/>
    <n v="20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d v="2015-07-08T19:31:29"/>
    <s v="AGO"/>
    <x v="3"/>
    <n v="201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d v="2015-03-02T18:00:26"/>
    <s v="ABR"/>
    <x v="7"/>
    <n v="201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d v="2016-05-09T20:13:52"/>
    <s v="MAY"/>
    <x v="5"/>
    <n v="201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d v="2014-06-30T18:38:02"/>
    <s v="JUL"/>
    <x v="0"/>
    <n v="2014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d v="2014-07-03T04:00:45"/>
    <d v="2014-05-29T04:00:45"/>
    <s v="JUL"/>
    <x v="5"/>
    <n v="2014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d v="2015-02-15T00:28:17"/>
    <s v="MAR"/>
    <x v="2"/>
    <n v="201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d v="2014-05-13T17:28:10"/>
    <s v="JUN"/>
    <x v="5"/>
    <n v="2014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d v="2016-03-16T14:21:19"/>
    <s v="ABR"/>
    <x v="7"/>
    <n v="2016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d v="2015-05-14T22:20:10"/>
    <s v="JUN"/>
    <x v="5"/>
    <n v="201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d v="2016-05-03T20:34:12"/>
    <s v="MAY"/>
    <x v="5"/>
    <n v="201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d v="2016-11-08T14:48:26"/>
    <s v="NOV"/>
    <x v="4"/>
    <n v="201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d v="2016-10-13T00:07:27"/>
    <s v="NOV"/>
    <x v="9"/>
    <n v="2016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d v="2015-03-24T19:00:55"/>
    <s v="ABR"/>
    <x v="7"/>
    <n v="201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d v="2015-03-12T22:37:23"/>
    <s v="ABR"/>
    <x v="7"/>
    <n v="20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d v="2014-06-24T08:49:38"/>
    <s v="AGO"/>
    <x v="0"/>
    <n v="201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d v="2014-09-05T02:40:21"/>
    <s v="SEP"/>
    <x v="8"/>
    <n v="201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d v="2014-12-16T19:39:40"/>
    <s v="FEB"/>
    <x v="11"/>
    <n v="2015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d v="2016-02-25T17:39:00"/>
    <s v="MAR"/>
    <x v="2"/>
    <n v="20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d v="2015-06-11T05:16:25"/>
    <s v="JUL"/>
    <x v="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d v="2014-08-14T21:11:25"/>
    <s v="SEP"/>
    <x v="10"/>
    <n v="2014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d v="2016-06-25T20:41:37"/>
    <s v="JUL"/>
    <x v="0"/>
    <n v="201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d v="2016-02-20T03:22:00"/>
    <s v="MAR"/>
    <x v="2"/>
    <n v="20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d v="2016-06-10T23:32:12"/>
    <s v="JUL"/>
    <x v="0"/>
    <n v="2016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d v="2016-06-27T15:19:29"/>
    <s v="AGO"/>
    <x v="0"/>
    <n v="201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d v="2016-05-27T00:54:35"/>
    <d v="2016-04-27T00:54:35"/>
    <s v="MAY"/>
    <x v="6"/>
    <n v="201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d v="2015-06-12T12:50:06"/>
    <s v="JUL"/>
    <x v="0"/>
    <n v="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d v="2015-12-23T16:18:00"/>
    <d v="2015-11-25T16:41:59"/>
    <s v="DIC"/>
    <x v="4"/>
    <n v="2015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d v="2015-05-14T19:10:18"/>
    <s v="JUN"/>
    <x v="5"/>
    <n v="201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d v="2016-11-22T17:00:23"/>
    <d v="2016-10-23T16:00:23"/>
    <s v="NOV"/>
    <x v="9"/>
    <n v="201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d v="2014-07-06T16:36:32"/>
    <d v="2014-05-07T16:36:32"/>
    <s v="JUL"/>
    <x v="5"/>
    <n v="201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d v="2015-07-15T10:43:42"/>
    <d v="2015-06-15T10:43:42"/>
    <s v="JUL"/>
    <x v="0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d v="2014-12-16T22:32:09"/>
    <d v="2014-11-25T22:32:09"/>
    <s v="DIC"/>
    <x v="4"/>
    <n v="201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d v="2015-05-08T13:55:54"/>
    <s v="JUN"/>
    <x v="5"/>
    <n v="201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d v="2015-07-16T10:28:10"/>
    <s v="AGO"/>
    <x v="3"/>
    <n v="201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d v="2016-11-15T00:42:36"/>
    <s v="ENE"/>
    <x v="4"/>
    <n v="201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d v="2015-04-20T21:09:25"/>
    <d v="2015-03-21T21:09:25"/>
    <s v="ABR"/>
    <x v="7"/>
    <n v="201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d v="2014-08-10T17:20:48"/>
    <d v="2014-07-11T17:20:48"/>
    <s v="AGO"/>
    <x v="3"/>
    <n v="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d v="2016-02-10T22:20:43"/>
    <s v="MAR"/>
    <x v="2"/>
    <n v="201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d v="2015-01-11T04:59:00"/>
    <d v="2014-12-09T17:41:23"/>
    <s v="ENE"/>
    <x v="11"/>
    <n v="2015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d v="2014-12-02T16:13:36"/>
    <s v="ENE"/>
    <x v="11"/>
    <n v="2015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d v="2015-10-22T03:01:46"/>
    <d v="2015-09-22T03:01:46"/>
    <s v="OCT"/>
    <x v="8"/>
    <n v="201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d v="2016-03-04T23:19:28"/>
    <d v="2016-02-03T23:19:28"/>
    <s v="MAR"/>
    <x v="2"/>
    <n v="201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d v="2016-07-31T07:00:00"/>
    <d v="2016-06-06T00:13:44"/>
    <s v="JUL"/>
    <x v="0"/>
    <n v="20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d v="2014-07-29T21:17:20"/>
    <s v="SEP"/>
    <x v="3"/>
    <n v="20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d v="2014-06-09T06:13:01"/>
    <s v="JUN"/>
    <x v="0"/>
    <n v="2014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d v="2015-04-03T21:48:59"/>
    <d v="2015-03-27T21:48:59"/>
    <s v="ABR"/>
    <x v="7"/>
    <n v="201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d v="2015-02-24T10:53:39"/>
    <s v="ABR"/>
    <x v="2"/>
    <n v="2015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d v="2014-06-10T12:38:27"/>
    <s v="JUL"/>
    <x v="0"/>
    <n v="2014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d v="2015-02-19T20:22:38"/>
    <s v="MAR"/>
    <x v="2"/>
    <n v="201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d v="2016-04-27T15:02:53"/>
    <s v="MAY"/>
    <x v="6"/>
    <n v="201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d v="2015-04-15T18:01:48"/>
    <s v="JUN"/>
    <x v="6"/>
    <n v="201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d v="2016-05-07T06:37:01"/>
    <s v="JUN"/>
    <x v="5"/>
    <n v="201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d v="2015-02-23T21:41:52"/>
    <s v="ABR"/>
    <x v="2"/>
    <n v="201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d v="2015-07-22T06:14:17"/>
    <s v="AGO"/>
    <x v="3"/>
    <n v="20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d v="2014-06-17T16:33:43"/>
    <s v="JUL"/>
    <x v="0"/>
    <n v="201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d v="2015-10-07T16:43:36"/>
    <s v="OCT"/>
    <x v="9"/>
    <n v="201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d v="2015-02-10T20:13:02"/>
    <s v="MAR"/>
    <x v="2"/>
    <n v="201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d v="2015-06-29T05:01:44"/>
    <s v="JUL"/>
    <x v="0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d v="2015-06-05T15:38:37"/>
    <s v="JUL"/>
    <x v="0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d v="2015-12-03T04:20:07"/>
    <s v="ENE"/>
    <x v="11"/>
    <n v="201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d v="2016-01-19T22:59:00"/>
    <d v="2015-11-21T20:06:57"/>
    <s v="ENE"/>
    <x v="4"/>
    <n v="201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d v="2015-06-15T21:50:44"/>
    <s v="JUL"/>
    <x v="0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d v="2016-07-20T15:01:43"/>
    <s v="AGO"/>
    <x v="3"/>
    <n v="20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d v="2015-05-27T01:40:14"/>
    <s v="JUN"/>
    <x v="5"/>
    <n v="201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d v="2015-04-07T10:09:54"/>
    <s v="MAY"/>
    <x v="6"/>
    <n v="20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d v="2015-01-30T22:16:41"/>
    <s v="MAR"/>
    <x v="1"/>
    <n v="201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d v="2014-11-01T12:39:47"/>
    <s v="DIC"/>
    <x v="4"/>
    <n v="201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d v="2016-08-11T20:46:11"/>
    <s v="AGO"/>
    <x v="10"/>
    <n v="2016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d v="2016-05-13T17:46:51"/>
    <s v="MAY"/>
    <x v="5"/>
    <n v="201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d v="2014-11-05T21:22:25"/>
    <d v="2014-10-15T20:22:25"/>
    <s v="NOV"/>
    <x v="9"/>
    <n v="2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d v="2016-02-20T02:45:35"/>
    <d v="2016-01-06T02:45:35"/>
    <s v="FEB"/>
    <x v="1"/>
    <n v="201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d v="2014-11-20T20:56:12"/>
    <s v="DIC"/>
    <x v="4"/>
    <n v="20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d v="2015-05-19T10:41:07"/>
    <s v="JUN"/>
    <x v="5"/>
    <n v="20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d v="2016-03-31T22:36:48"/>
    <s v="ABR"/>
    <x v="7"/>
    <n v="20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d v="2016-07-02T22:14:12"/>
    <s v="AGO"/>
    <x v="3"/>
    <n v="20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d v="2015-05-28T18:22:38"/>
    <s v="JUL"/>
    <x v="5"/>
    <n v="201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d v="2015-04-22T17:03:29"/>
    <s v="MAY"/>
    <x v="6"/>
    <n v="20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d v="2015-05-31T03:25:24"/>
    <s v="JUL"/>
    <x v="5"/>
    <n v="201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d v="2016-03-03T16:50:29"/>
    <s v="MAR"/>
    <x v="7"/>
    <n v="201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d v="2014-05-21T18:51:27"/>
    <s v="JUL"/>
    <x v="5"/>
    <n v="20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d v="2014-04-11T11:50:52"/>
    <s v="MAY"/>
    <x v="6"/>
    <n v="201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d v="2014-05-07T01:44:24"/>
    <s v="JUN"/>
    <x v="5"/>
    <n v="201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d v="2014-06-03T06:59:00"/>
    <d v="2014-05-07T14:48:54"/>
    <s v="JUN"/>
    <x v="5"/>
    <n v="201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d v="2015-09-01T15:02:54"/>
    <s v="OCT"/>
    <x v="8"/>
    <n v="201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d v="2014-09-03T05:19:02"/>
    <s v="OCT"/>
    <x v="8"/>
    <n v="201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d v="2015-06-04T05:23:11"/>
    <s v="JUL"/>
    <x v="0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d v="2015-09-18T19:36:29"/>
    <s v="OCT"/>
    <x v="8"/>
    <n v="2015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d v="2015-05-12T18:24:44"/>
    <s v="JUN"/>
    <x v="5"/>
    <n v="201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d v="2014-12-02T02:59:03"/>
    <s v="ENE"/>
    <x v="11"/>
    <n v="2015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d v="2015-06-17T10:32:59"/>
    <s v="JUL"/>
    <x v="0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d v="2015-03-02T04:34:36"/>
    <s v="MAR"/>
    <x v="7"/>
    <n v="201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d v="2014-07-28T20:09:38"/>
    <s v="SEP"/>
    <x v="3"/>
    <n v="201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d v="2015-04-09T21:14:18"/>
    <s v="MAY"/>
    <x v="6"/>
    <n v="201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d v="2015-02-24T23:17:51"/>
    <s v="MAR"/>
    <x v="2"/>
    <n v="201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d v="2015-02-06T17:50:03"/>
    <s v="MAR"/>
    <x v="2"/>
    <n v="201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d v="2014-07-09T17:41:30"/>
    <s v="AGO"/>
    <x v="3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d v="2015-05-04T10:20:44"/>
    <s v="MAY"/>
    <x v="5"/>
    <n v="201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d v="2014-05-30T21:26:47"/>
    <s v="JUN"/>
    <x v="5"/>
    <n v="201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d v="2014-07-13T15:51:50"/>
    <s v="AGO"/>
    <x v="3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d v="2014-10-02T14:09:37"/>
    <s v="NOV"/>
    <x v="9"/>
    <n v="2014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d v="2016-08-29T06:15:56"/>
    <s v="SEP"/>
    <x v="10"/>
    <n v="201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d v="2015-11-05T16:11:45"/>
    <d v="2015-09-06T15:11:45"/>
    <s v="NOV"/>
    <x v="8"/>
    <n v="201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d v="2015-10-18T21:24:14"/>
    <s v="NOV"/>
    <x v="9"/>
    <n v="201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d v="2014-07-21T15:38:18"/>
    <s v="AGO"/>
    <x v="3"/>
    <n v="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d v="2016-03-23T03:29:00"/>
    <d v="2016-02-02T22:43:41"/>
    <s v="MAR"/>
    <x v="2"/>
    <n v="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d v="2016-05-19T19:32:19"/>
    <s v="JUN"/>
    <x v="5"/>
    <n v="2016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d v="2014-08-14T15:50:05"/>
    <s v="SEP"/>
    <x v="10"/>
    <n v="2014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d v="2015-02-12T17:23:12"/>
    <s v="MAR"/>
    <x v="2"/>
    <n v="201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d v="2014-06-03T04:07:58"/>
    <s v="JUL"/>
    <x v="0"/>
    <n v="2014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d v="2017-03-29T17:44:10"/>
    <d v="2017-01-28T18:44:10"/>
    <s v="MAR"/>
    <x v="1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d v="2015-08-14T03:29:56"/>
    <d v="2015-06-25T03:29:56"/>
    <s v="AGO"/>
    <x v="0"/>
    <n v="201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d v="2015-10-08T16:42:15"/>
    <d v="2015-09-08T16:42:15"/>
    <s v="OCT"/>
    <x v="8"/>
    <n v="20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d v="2015-01-24T01:00:00"/>
    <d v="2015-01-03T00:23:42"/>
    <s v="ENE"/>
    <x v="1"/>
    <n v="201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d v="2016-09-03T10:00:00"/>
    <d v="2016-09-02T08:19:25"/>
    <s v="SEP"/>
    <x v="8"/>
    <n v="201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d v="2016-02-02T14:58:48"/>
    <d v="2016-01-03T14:58:48"/>
    <s v="FEB"/>
    <x v="1"/>
    <n v="201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d v="2016-12-08T16:15:52"/>
    <d v="2016-11-08T16:15:52"/>
    <s v="DIC"/>
    <x v="4"/>
    <n v="2016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d v="2015-05-30T19:39:06"/>
    <s v="JUN"/>
    <x v="5"/>
    <n v="201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d v="2015-01-25T20:39:56"/>
    <d v="2014-12-26T20:39:56"/>
    <s v="ENE"/>
    <x v="11"/>
    <n v="2015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d v="2014-07-30T23:00:00"/>
    <d v="2014-06-25T19:33:40"/>
    <s v="JUL"/>
    <x v="0"/>
    <n v="2014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d v="2017-01-21T00:26:39"/>
    <s v="FEB"/>
    <x v="1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d v="2016-01-31T23:03:00"/>
    <d v="2016-01-04T23:36:10"/>
    <s v="ENE"/>
    <x v="1"/>
    <n v="201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d v="2014-09-02T14:27:49"/>
    <d v="2014-08-03T14:27:49"/>
    <s v="SEP"/>
    <x v="10"/>
    <n v="2014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d v="2015-03-27T17:59:52"/>
    <d v="2015-03-02T18:59:52"/>
    <s v="MAR"/>
    <x v="7"/>
    <n v="20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d v="2016-05-09T22:49:51"/>
    <d v="2016-04-09T22:49:51"/>
    <s v="MAY"/>
    <x v="6"/>
    <n v="201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d v="2014-12-11T05:28:22"/>
    <d v="2014-11-11T05:28:22"/>
    <s v="DIC"/>
    <x v="4"/>
    <n v="201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d v="2015-05-01T22:00:00"/>
    <d v="2015-03-16T20:35:29"/>
    <s v="MAY"/>
    <x v="7"/>
    <n v="201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d v="2017-01-27T13:05:58"/>
    <s v="FEB"/>
    <x v="1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d v="2015-01-04T23:26:00"/>
    <d v="2014-12-04T00:07:10"/>
    <s v="ENE"/>
    <x v="11"/>
    <n v="201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d v="2015-06-16T18:12:24"/>
    <s v="AGO"/>
    <x v="0"/>
    <n v="201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d v="2015-02-21T03:10:44"/>
    <s v="MAR"/>
    <x v="2"/>
    <n v="201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d v="2014-08-24T07:00:00"/>
    <d v="2014-08-16T15:39:17"/>
    <s v="AGO"/>
    <x v="10"/>
    <n v="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d v="2014-05-20T15:47:20"/>
    <s v="JUL"/>
    <x v="5"/>
    <n v="201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d v="2016-12-06T04:59:00"/>
    <d v="2016-11-05T23:00:12"/>
    <s v="DIC"/>
    <x v="4"/>
    <n v="201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d v="2015-01-28T06:00:18"/>
    <s v="FEB"/>
    <x v="1"/>
    <n v="201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d v="2014-06-03T04:36:18"/>
    <s v="JUN"/>
    <x v="0"/>
    <n v="20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d v="2015-01-08T20:58:03"/>
    <d v="2014-12-09T20:58:03"/>
    <s v="ENE"/>
    <x v="11"/>
    <n v="2015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d v="2015-07-08T11:34:30"/>
    <s v="AGO"/>
    <x v="3"/>
    <n v="2015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d v="2014-07-23T18:36:01"/>
    <s v="AGO"/>
    <x v="3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d v="2015-05-12T02:13:11"/>
    <s v="JUN"/>
    <x v="5"/>
    <n v="201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d v="2015-11-09T19:49:59"/>
    <s v="DIC"/>
    <x v="4"/>
    <n v="201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d v="2016-10-20T11:14:02"/>
    <s v="NOV"/>
    <x v="9"/>
    <n v="201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d v="2015-08-14T19:38:00"/>
    <d v="2015-07-01T00:16:05"/>
    <s v="AGO"/>
    <x v="3"/>
    <n v="201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d v="2015-04-01T05:30:00"/>
    <s v="ABR"/>
    <x v="6"/>
    <n v="20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d v="2015-04-30T14:58:23"/>
    <s v="JUN"/>
    <x v="6"/>
    <n v="201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d v="2015-05-19T22:01:33"/>
    <s v="JUN"/>
    <x v="5"/>
    <n v="201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d v="2014-10-26T20:08:00"/>
    <d v="2014-09-24T19:40:06"/>
    <s v="OCT"/>
    <x v="8"/>
    <n v="201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d v="2014-07-29T03:14:56"/>
    <d v="2014-07-14T03:14:56"/>
    <s v="JUL"/>
    <x v="3"/>
    <n v="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d v="2014-09-11T08:37:22"/>
    <d v="2014-08-12T08:37:22"/>
    <s v="SEP"/>
    <x v="10"/>
    <n v="201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d v="2015-08-08T18:09:57"/>
    <s v="SEP"/>
    <x v="10"/>
    <n v="20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d v="2014-10-27T19:29:37"/>
    <s v="NOV"/>
    <x v="9"/>
    <n v="20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d v="2015-02-24T06:28:50"/>
    <s v="ABR"/>
    <x v="2"/>
    <n v="201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d v="2015-10-31T05:04:09"/>
    <s v="NOV"/>
    <x v="9"/>
    <n v="201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d v="2015-04-20T19:39:16"/>
    <s v="MAY"/>
    <x v="6"/>
    <n v="2015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d v="2016-06-01T23:38:29"/>
    <d v="2016-05-02T23:38:29"/>
    <s v="JUN"/>
    <x v="5"/>
    <n v="2016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d v="2016-06-03T11:19:12"/>
    <d v="2016-05-04T11:19:12"/>
    <s v="JUN"/>
    <x v="5"/>
    <n v="20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d v="2014-08-12T12:39:21"/>
    <s v="SEP"/>
    <x v="10"/>
    <n v="2014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d v="2014-07-23T15:57:03"/>
    <s v="AGO"/>
    <x v="3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d v="2016-01-18T00:00:00"/>
    <d v="2015-12-20T16:26:13"/>
    <s v="ENE"/>
    <x v="11"/>
    <n v="201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d v="2016-10-14T09:17:40"/>
    <s v="NOV"/>
    <x v="9"/>
    <n v="201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d v="2014-10-26T18:00:00"/>
    <d v="2014-10-14T13:00:55"/>
    <s v="OCT"/>
    <x v="9"/>
    <n v="2014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d v="2015-01-16T18:26:50"/>
    <s v="MAR"/>
    <x v="1"/>
    <n v="201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d v="2015-03-12T23:31:11"/>
    <s v="ABR"/>
    <x v="7"/>
    <n v="201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d v="2014-05-27T23:02:02"/>
    <s v="JUN"/>
    <x v="5"/>
    <n v="201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d v="2014-06-30T20:53:59"/>
    <s v="JUL"/>
    <x v="0"/>
    <n v="2014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d v="2014-11-27T02:02:28"/>
    <s v="DIC"/>
    <x v="4"/>
    <n v="201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d v="2014-07-10T06:25:04"/>
    <s v="AGO"/>
    <x v="3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d v="2015-10-16T04:59:00"/>
    <d v="2015-09-18T16:23:47"/>
    <s v="OCT"/>
    <x v="8"/>
    <n v="20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d v="2016-08-19T19:51:05"/>
    <s v="SEP"/>
    <x v="10"/>
    <n v="201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d v="2016-04-01T06:00:00"/>
    <d v="2016-03-04T08:07:48"/>
    <s v="ABR"/>
    <x v="7"/>
    <n v="201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d v="2015-09-06T03:38:27"/>
    <d v="2015-08-12T03:38:27"/>
    <s v="SEP"/>
    <x v="10"/>
    <n v="201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d v="2016-02-15T04:02:44"/>
    <s v="MAR"/>
    <x v="2"/>
    <n v="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d v="2016-06-17T23:14:22"/>
    <s v="JUL"/>
    <x v="0"/>
    <n v="201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d v="2015-08-17T16:07:19"/>
    <s v="OCT"/>
    <x v="10"/>
    <n v="201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d v="2015-08-05T15:45:46"/>
    <s v="OCT"/>
    <x v="10"/>
    <n v="20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d v="2016-12-01T07:18:40"/>
    <d v="2016-11-01T06:18:40"/>
    <s v="DIC"/>
    <x v="4"/>
    <n v="20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d v="2016-07-11T15:09:20"/>
    <d v="2016-06-13T15:09:20"/>
    <s v="JUL"/>
    <x v="0"/>
    <n v="201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d v="2015-05-27T21:44:14"/>
    <s v="JUN"/>
    <x v="5"/>
    <n v="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d v="2014-10-03T09:36:19"/>
    <s v="OCT"/>
    <x v="9"/>
    <n v="201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d v="2014-11-18T11:49:11"/>
    <s v="ENE"/>
    <x v="4"/>
    <n v="201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d v="2014-10-28T14:05:37"/>
    <s v="NOV"/>
    <x v="9"/>
    <n v="2014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d v="2015-06-16T21:41:54"/>
    <d v="2015-04-17T21:41:54"/>
    <s v="JUN"/>
    <x v="6"/>
    <n v="201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d v="2015-10-02T18:41:08"/>
    <s v="NOV"/>
    <x v="9"/>
    <n v="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d v="2015-08-27T15:54:35"/>
    <d v="2015-07-28T15:54:35"/>
    <s v="AGO"/>
    <x v="3"/>
    <n v="201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d v="2015-04-15T19:14:28"/>
    <s v="MAY"/>
    <x v="6"/>
    <n v="201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d v="2015-01-27T20:00:22"/>
    <s v="FEB"/>
    <x v="1"/>
    <n v="201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d v="2016-10-02T03:25:44"/>
    <d v="2016-09-02T03:25:44"/>
    <s v="OCT"/>
    <x v="8"/>
    <n v="201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d v="2014-09-07T07:48:43"/>
    <d v="2014-07-09T07:48:43"/>
    <s v="SEP"/>
    <x v="3"/>
    <n v="20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d v="2015-02-11T02:53:41"/>
    <d v="2015-01-12T02:53:41"/>
    <s v="FEB"/>
    <x v="1"/>
    <n v="201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d v="2016-03-10T16:51:20"/>
    <s v="ABR"/>
    <x v="7"/>
    <n v="201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d v="2016-03-04T19:49:02"/>
    <s v="MAY"/>
    <x v="7"/>
    <n v="201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d v="2015-08-27T18:58:10"/>
    <s v="OCT"/>
    <x v="10"/>
    <n v="201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d v="2016-07-29T23:29:00"/>
    <d v="2016-06-29T01:09:46"/>
    <s v="JUL"/>
    <x v="0"/>
    <n v="201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d v="2014-07-14T15:37:44"/>
    <d v="2014-05-15T15:37:44"/>
    <s v="JUL"/>
    <x v="5"/>
    <n v="201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d v="2015-10-29T20:22:21"/>
    <s v="NOV"/>
    <x v="9"/>
    <n v="20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d v="2016-04-25T00:20:00"/>
    <d v="2016-03-28T22:22:07"/>
    <s v="ABR"/>
    <x v="7"/>
    <n v="201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d v="2016-05-23T23:25:54"/>
    <s v="JUL"/>
    <x v="5"/>
    <n v="201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d v="2014-06-26T22:48:32"/>
    <s v="AGO"/>
    <x v="0"/>
    <n v="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d v="2014-09-28T18:55:56"/>
    <d v="2014-08-29T18:55:56"/>
    <s v="SEP"/>
    <x v="10"/>
    <n v="2014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d v="2015-12-04T20:17:36"/>
    <s v="ENE"/>
    <x v="11"/>
    <n v="201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d v="2014-04-16T21:23:30"/>
    <s v="MAY"/>
    <x v="6"/>
    <n v="2014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d v="2015-11-28T14:54:54"/>
    <d v="2015-11-03T14:54:54"/>
    <s v="NOV"/>
    <x v="4"/>
    <n v="20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d v="2015-11-18T04:41:57"/>
    <d v="2015-10-19T03:41:57"/>
    <s v="NOV"/>
    <x v="9"/>
    <n v="2015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d v="2015-02-18T17:19:46"/>
    <s v="ABR"/>
    <x v="2"/>
    <n v="201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d v="2016-04-14T04:39:40"/>
    <d v="2016-02-14T05:39:40"/>
    <s v="ABR"/>
    <x v="2"/>
    <n v="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d v="2014-06-11T17:04:38"/>
    <s v="JUL"/>
    <x v="0"/>
    <n v="2014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d v="2017-02-04T06:58:27"/>
    <s v="MAR"/>
    <x v="2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d v="2016-03-23T19:34:33"/>
    <s v="MAY"/>
    <x v="7"/>
    <n v="201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d v="2016-08-19T20:30:46"/>
    <s v="AGO"/>
    <x v="10"/>
    <n v="201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d v="2016-03-18T20:43:31"/>
    <s v="ABR"/>
    <x v="7"/>
    <n v="201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d v="2014-07-21T12:52:06"/>
    <d v="2014-06-21T12:52:06"/>
    <s v="JUL"/>
    <x v="0"/>
    <n v="201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d v="2015-02-06T01:37:14"/>
    <d v="2014-12-08T01:37:14"/>
    <s v="FEB"/>
    <x v="11"/>
    <n v="201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d v="2016-05-09T04:00:00"/>
    <d v="2016-04-09T16:25:10"/>
    <s v="MAY"/>
    <x v="6"/>
    <n v="201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d v="2016-05-03T13:07:28"/>
    <s v="JUN"/>
    <x v="5"/>
    <n v="201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d v="2016-07-13T20:48:18"/>
    <d v="2016-06-13T20:48:18"/>
    <s v="JUL"/>
    <x v="0"/>
    <n v="201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d v="2014-07-10T20:36:01"/>
    <s v="AGO"/>
    <x v="3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d v="2016-07-22T18:55:32"/>
    <d v="2016-06-22T18:55:32"/>
    <s v="JUL"/>
    <x v="0"/>
    <n v="201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d v="2014-12-02T15:25:53"/>
    <s v="ENE"/>
    <x v="11"/>
    <n v="201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d v="2015-03-06T21:40:57"/>
    <s v="MAR"/>
    <x v="7"/>
    <n v="201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d v="2014-06-05T14:22:27"/>
    <s v="JUL"/>
    <x v="0"/>
    <n v="2014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d v="2016-05-18T04:19:09"/>
    <s v="JUL"/>
    <x v="5"/>
    <n v="201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d v="2015-05-08T19:26:20"/>
    <s v="JUL"/>
    <x v="5"/>
    <n v="201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d v="2014-04-18T20:52:36"/>
    <s v="MAY"/>
    <x v="6"/>
    <n v="2014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d v="2014-11-08T00:00:00"/>
    <d v="2014-10-08T23:07:24"/>
    <s v="NOV"/>
    <x v="9"/>
    <n v="201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d v="2016-01-30T16:58:40"/>
    <s v="FEB"/>
    <x v="1"/>
    <n v="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d v="2016-04-07T13:09:54"/>
    <s v="MAY"/>
    <x v="6"/>
    <n v="201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d v="2014-05-06T22:11:30"/>
    <s v="MAY"/>
    <x v="5"/>
    <n v="2014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d v="2015-08-14T01:56:53"/>
    <s v="AGO"/>
    <x v="10"/>
    <n v="20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d v="2015-11-08T18:59:41"/>
    <d v="2015-10-09T17:59:41"/>
    <s v="NOV"/>
    <x v="9"/>
    <n v="201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d v="2016-02-01T16:08:13"/>
    <s v="MAR"/>
    <x v="2"/>
    <n v="201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d v="2015-05-01T15:28:02"/>
    <s v="MAY"/>
    <x v="5"/>
    <n v="201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d v="2015-10-12T22:34:19"/>
    <s v="DIC"/>
    <x v="9"/>
    <n v="2015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d v="2015-04-13T20:45:12"/>
    <s v="MAY"/>
    <x v="6"/>
    <n v="2015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d v="2014-06-19T09:21:30"/>
    <s v="JUL"/>
    <x v="0"/>
    <n v="201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d v="2015-01-15T16:24:37"/>
    <s v="FEB"/>
    <x v="1"/>
    <n v="20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d v="2014-11-07T06:24:24"/>
    <s v="NOV"/>
    <x v="4"/>
    <n v="201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d v="2015-04-05T08:23:41"/>
    <d v="2015-03-06T09:23:41"/>
    <s v="ABR"/>
    <x v="7"/>
    <n v="201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d v="2015-03-28T22:07:06"/>
    <d v="2015-02-26T23:07:06"/>
    <s v="MAR"/>
    <x v="2"/>
    <n v="20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d v="2014-07-22T19:53:18"/>
    <s v="AGO"/>
    <x v="3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d v="2016-03-08T15:29:18"/>
    <s v="MAY"/>
    <x v="7"/>
    <n v="201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d v="2017-02-09T23:08:28"/>
    <s v="MAR"/>
    <x v="2"/>
    <n v="201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d v="2014-09-27T01:02:41"/>
    <d v="2014-08-28T01:02:41"/>
    <s v="SEP"/>
    <x v="10"/>
    <n v="2014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d v="2015-01-16T14:05:47"/>
    <s v="FEB"/>
    <x v="1"/>
    <n v="2015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d v="2014-09-08T03:54:17"/>
    <s v="OCT"/>
    <x v="8"/>
    <n v="201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d v="2014-10-20T19:23:05"/>
    <d v="2014-08-21T19:23:05"/>
    <s v="OCT"/>
    <x v="10"/>
    <n v="20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d v="2016-01-22T18:33:07"/>
    <s v="FEB"/>
    <x v="1"/>
    <n v="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d v="2014-07-28T18:33:01"/>
    <s v="AGO"/>
    <x v="3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d v="2015-06-22T23:08:27"/>
    <s v="JUL"/>
    <x v="0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d v="2014-07-31T16:49:20"/>
    <s v="SEP"/>
    <x v="3"/>
    <n v="201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d v="2014-10-09T18:29:26"/>
    <s v="OCT"/>
    <x v="9"/>
    <n v="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d v="2014-12-29T13:04:38"/>
    <s v="ENE"/>
    <x v="11"/>
    <n v="201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d v="2015-05-02T13:04:09"/>
    <d v="2015-04-02T13:04:09"/>
    <s v="MAY"/>
    <x v="6"/>
    <n v="201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d v="2015-01-17T07:13:43"/>
    <s v="FEB"/>
    <x v="1"/>
    <n v="2015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d v="2016-03-05T05:54:29"/>
    <d v="2016-02-19T05:54:29"/>
    <s v="MAR"/>
    <x v="2"/>
    <n v="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d v="2015-07-19T18:44:23"/>
    <d v="2015-06-19T18:44:23"/>
    <s v="JUL"/>
    <x v="0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d v="2014-08-18T20:56:40"/>
    <s v="SEP"/>
    <x v="10"/>
    <n v="2014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d v="2014-08-05T16:07:54"/>
    <s v="SEP"/>
    <x v="10"/>
    <n v="201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d v="2016-10-07T21:51:48"/>
    <d v="2016-09-07T21:51:48"/>
    <s v="OCT"/>
    <x v="8"/>
    <n v="201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d v="2016-04-15T16:28:00"/>
    <d v="2016-02-17T16:13:16"/>
    <s v="ABR"/>
    <x v="2"/>
    <n v="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d v="2015-03-24T03:34:59"/>
    <d v="2015-02-22T04:34:59"/>
    <s v="MAR"/>
    <x v="2"/>
    <n v="2015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d v="2014-08-27T21:52:38"/>
    <s v="OCT"/>
    <x v="10"/>
    <n v="20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d v="2015-02-01T02:54:00"/>
    <d v="2014-12-17T14:01:07"/>
    <s v="FEB"/>
    <x v="11"/>
    <n v="2015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d v="2016-03-24T22:59:23"/>
    <d v="2016-02-08T23:59:23"/>
    <s v="MAR"/>
    <x v="2"/>
    <n v="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d v="2015-08-01T16:04:57"/>
    <s v="AGO"/>
    <x v="10"/>
    <n v="201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d v="2015-05-27T05:42:16"/>
    <s v="JUL"/>
    <x v="5"/>
    <n v="201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d v="2015-12-04T16:43:59"/>
    <d v="2015-10-05T15:43:59"/>
    <s v="DIC"/>
    <x v="9"/>
    <n v="201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d v="2017-02-02T23:18:01"/>
    <s v="FEB"/>
    <x v="2"/>
    <n v="201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d v="2014-06-05T22:31:40"/>
    <d v="2014-05-06T22:31:40"/>
    <s v="JUN"/>
    <x v="5"/>
    <n v="2014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d v="2015-12-14T00:36:10"/>
    <d v="2015-11-14T00:36:10"/>
    <s v="DIC"/>
    <x v="4"/>
    <n v="2015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d v="2016-01-05T15:43:19"/>
    <s v="FEB"/>
    <x v="1"/>
    <n v="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d v="2014-12-18T15:02:44"/>
    <d v="2014-10-29T14:02:44"/>
    <s v="DIC"/>
    <x v="9"/>
    <n v="201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d v="2015-10-16T19:25:16"/>
    <s v="DIC"/>
    <x v="9"/>
    <n v="201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d v="2016-09-01T06:27:04"/>
    <s v="OCT"/>
    <x v="8"/>
    <n v="201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d v="2015-04-03T21:44:10"/>
    <d v="2015-03-04T22:44:10"/>
    <s v="ABR"/>
    <x v="7"/>
    <n v="2015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d v="2014-09-21T21:11:27"/>
    <s v="OCT"/>
    <x v="8"/>
    <n v="2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d v="2014-06-14T22:29:24"/>
    <s v="JUL"/>
    <x v="0"/>
    <n v="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d v="2016-05-07T01:41:55"/>
    <s v="MAY"/>
    <x v="5"/>
    <n v="2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d v="2014-08-18T19:10:10"/>
    <s v="OCT"/>
    <x v="10"/>
    <n v="20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d v="2015-10-28T16:06:07"/>
    <s v="DIC"/>
    <x v="9"/>
    <n v="20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d v="2015-05-20T05:33:24"/>
    <s v="JUL"/>
    <x v="5"/>
    <n v="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d v="2016-07-08T11:22:34"/>
    <s v="SEP"/>
    <x v="3"/>
    <n v="2016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d v="2014-12-22T02:01:04"/>
    <s v="ENE"/>
    <x v="11"/>
    <n v="201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d v="2014-11-20T22:58:45"/>
    <d v="2014-11-05T22:58:45"/>
    <s v="NOV"/>
    <x v="4"/>
    <n v="201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d v="2015-03-11T05:16:22"/>
    <s v="ABR"/>
    <x v="7"/>
    <n v="201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d v="2014-07-22T04:49:49"/>
    <s v="AGO"/>
    <x v="3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d v="2014-09-22T15:36:50"/>
    <s v="OCT"/>
    <x v="8"/>
    <n v="201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d v="2015-01-11T01:00:00"/>
    <d v="2014-12-18T00:32:23"/>
    <s v="ENE"/>
    <x v="11"/>
    <n v="201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d v="2016-03-07T12:13:07"/>
    <s v="ABR"/>
    <x v="7"/>
    <n v="201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d v="2015-06-14T23:00:15"/>
    <s v="JUL"/>
    <x v="0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d v="2014-09-23T15:16:31"/>
    <s v="OCT"/>
    <x v="8"/>
    <n v="201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d v="2014-05-09T06:53:00"/>
    <d v="2014-05-02T19:26:37"/>
    <s v="MAY"/>
    <x v="5"/>
    <n v="201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d v="2014-10-13T21:05:16"/>
    <d v="2014-08-14T21:05:16"/>
    <s v="OCT"/>
    <x v="10"/>
    <n v="20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d v="2014-10-16T16:33:48"/>
    <s v="NOV"/>
    <x v="9"/>
    <n v="2014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d v="2016-10-01T04:00:00"/>
    <d v="2016-08-31T20:11:25"/>
    <s v="OCT"/>
    <x v="10"/>
    <n v="201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d v="2014-05-20T15:33:51"/>
    <s v="JUN"/>
    <x v="5"/>
    <n v="201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d v="2016-06-13T22:23:59"/>
    <s v="JUL"/>
    <x v="0"/>
    <n v="201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d v="2015-11-02T23:14:40"/>
    <s v="NOV"/>
    <x v="4"/>
    <n v="201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d v="2016-03-17T01:27:24"/>
    <s v="ABR"/>
    <x v="7"/>
    <n v="201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d v="2014-08-15T15:22:32"/>
    <s v="SEP"/>
    <x v="10"/>
    <n v="2014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d v="2014-05-20T16:40:56"/>
    <s v="JUN"/>
    <x v="5"/>
    <n v="201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d v="2016-04-21T02:23:43"/>
    <d v="2016-02-21T03:23:43"/>
    <s v="ABR"/>
    <x v="2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d v="2016-06-02T17:44:28"/>
    <s v="JUL"/>
    <x v="0"/>
    <n v="201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d v="2014-05-28T16:21:24"/>
    <s v="JUN"/>
    <x v="5"/>
    <n v="201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d v="2015-03-30T14:07:06"/>
    <s v="ABR"/>
    <x v="7"/>
    <n v="20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d v="2014-07-13T22:50:11"/>
    <s v="AGO"/>
    <x v="3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d v="2016-05-19T00:56:28"/>
    <d v="2016-04-19T00:56:28"/>
    <s v="MAY"/>
    <x v="6"/>
    <n v="201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d v="2015-08-19T02:49:10"/>
    <s v="SEP"/>
    <x v="10"/>
    <n v="201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d v="2017-01-13T23:05:00"/>
    <d v="2016-12-14T23:07:35"/>
    <s v="ENE"/>
    <x v="11"/>
    <n v="201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d v="2015-01-18T15:52:36"/>
    <s v="FEB"/>
    <x v="1"/>
    <n v="20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d v="2015-01-27T16:00:20"/>
    <s v="MAR"/>
    <x v="1"/>
    <n v="201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d v="2016-12-26T19:18:51"/>
    <d v="2016-11-26T19:18:51"/>
    <s v="DIC"/>
    <x v="4"/>
    <n v="201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d v="2014-06-22T18:35:11"/>
    <s v="AGO"/>
    <x v="0"/>
    <n v="20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d v="2015-03-15T08:17:06"/>
    <s v="MAY"/>
    <x v="7"/>
    <n v="201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d v="2015-10-06T13:16:15"/>
    <s v="NOV"/>
    <x v="9"/>
    <n v="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d v="2014-06-30T17:28:00"/>
    <d v="2014-05-20T01:06:09"/>
    <s v="JUN"/>
    <x v="5"/>
    <n v="201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d v="2014-10-21T19:51:00"/>
    <d v="2014-09-23T19:05:49"/>
    <s v="OCT"/>
    <x v="8"/>
    <n v="201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d v="2016-11-21T17:03:14"/>
    <s v="DIC"/>
    <x v="4"/>
    <n v="201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d v="2017-01-27T18:54:02"/>
    <d v="2016-12-28T18:54:02"/>
    <s v="ENE"/>
    <x v="11"/>
    <n v="201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d v="2016-06-19T22:32:01"/>
    <d v="2016-05-20T22:32:01"/>
    <s v="JUN"/>
    <x v="5"/>
    <n v="201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d v="2016-06-14T18:54:00"/>
    <d v="2016-05-21T16:45:16"/>
    <s v="JUN"/>
    <x v="5"/>
    <n v="20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d v="2015-02-06T13:57:05"/>
    <s v="MAR"/>
    <x v="2"/>
    <n v="201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d v="2015-10-30T04:32:33"/>
    <s v="NOV"/>
    <x v="9"/>
    <n v="20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d v="2015-12-15T18:16:56"/>
    <s v="ENE"/>
    <x v="11"/>
    <n v="201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d v="2016-10-09T10:28:26"/>
    <d v="2016-09-09T10:28:26"/>
    <s v="OCT"/>
    <x v="8"/>
    <n v="201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d v="2015-02-23T14:29:35"/>
    <s v="MAR"/>
    <x v="2"/>
    <n v="201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d v="2015-10-27T22:34:59"/>
    <s v="NOV"/>
    <x v="9"/>
    <n v="201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d v="2016-07-17T17:49:46"/>
    <d v="2016-06-17T17:49:46"/>
    <s v="JUL"/>
    <x v="0"/>
    <n v="20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d v="2014-12-17T14:42:04"/>
    <s v="ENE"/>
    <x v="11"/>
    <n v="2015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d v="2015-04-28T17:34:48"/>
    <s v="MAY"/>
    <x v="6"/>
    <n v="201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d v="2015-07-24T16:08:57"/>
    <s v="AGO"/>
    <x v="3"/>
    <n v="201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d v="2014-12-17T12:09:11"/>
    <s v="ENE"/>
    <x v="11"/>
    <n v="201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d v="2015-02-04T04:40:47"/>
    <s v="ABR"/>
    <x v="2"/>
    <n v="201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d v="2015-06-23T19:34:53"/>
    <s v="AGO"/>
    <x v="0"/>
    <n v="20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d v="2014-09-08T02:05:00"/>
    <s v="OCT"/>
    <x v="8"/>
    <n v="201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d v="2016-12-19T00:45:50"/>
    <d v="2016-11-19T00:45:50"/>
    <s v="DIC"/>
    <x v="4"/>
    <n v="201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d v="2017-01-15T12:43:39"/>
    <s v="FEB"/>
    <x v="1"/>
    <n v="201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d v="2016-01-31T23:55:00"/>
    <d v="2015-12-06T19:47:17"/>
    <s v="ENE"/>
    <x v="11"/>
    <n v="201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d v="2016-06-04T17:19:57"/>
    <d v="2016-05-05T17:19:57"/>
    <s v="JUN"/>
    <x v="5"/>
    <n v="201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d v="2016-07-19T20:24:33"/>
    <s v="SEP"/>
    <x v="3"/>
    <n v="201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d v="2014-10-25T02:59:50"/>
    <d v="2014-10-15T02:59:50"/>
    <s v="OCT"/>
    <x v="9"/>
    <n v="2014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d v="2017-01-25T21:41:22"/>
    <d v="2016-12-26T21:41:22"/>
    <s v="ENE"/>
    <x v="11"/>
    <n v="2017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d v="2016-05-15T20:21:13"/>
    <d v="2016-04-15T20:21:13"/>
    <s v="MAY"/>
    <x v="6"/>
    <n v="201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d v="2015-07-03T19:59:26"/>
    <s v="AGO"/>
    <x v="3"/>
    <n v="20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d v="2016-09-27T06:40:34"/>
    <s v="OCT"/>
    <x v="8"/>
    <n v="201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d v="2016-12-26T00:15:09"/>
    <d v="2016-11-23T00:15:09"/>
    <s v="DIC"/>
    <x v="4"/>
    <n v="201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d v="2015-02-18T01:11:06"/>
    <s v="ABR"/>
    <x v="2"/>
    <n v="201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d v="2014-09-24T22:00:01"/>
    <d v="2014-09-01T22:00:01"/>
    <s v="SEP"/>
    <x v="8"/>
    <n v="2014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d v="2017-02-01T00:45:37"/>
    <s v="MAR"/>
    <x v="2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d v="2015-11-29T13:56:44"/>
    <d v="2015-10-30T12:56:44"/>
    <s v="NOV"/>
    <x v="9"/>
    <n v="201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d v="2016-05-22T15:02:31"/>
    <s v="JUL"/>
    <x v="5"/>
    <n v="201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d v="2015-01-25T03:15:40"/>
    <s v="FEB"/>
    <x v="1"/>
    <n v="201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d v="2016-01-31T22:43:06"/>
    <s v="FEB"/>
    <x v="1"/>
    <n v="20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d v="2015-12-20T13:45:23"/>
    <s v="ENE"/>
    <x v="11"/>
    <n v="201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87D7D-E6A0-43C2-A611-F27BE48976B9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6CC29-356B-4A89-88DC-84CA160825E1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4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17741-6330-4A38-8BC7-17CF39B9F1C0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zoomScale="70" zoomScaleNormal="70" workbookViewId="0">
      <selection activeCell="E1" sqref="E1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2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88671875" bestFit="1" customWidth="1"/>
    <col min="16" max="16" width="18" style="7" bestFit="1" customWidth="1"/>
    <col min="17" max="17" width="12" bestFit="1" customWidth="1"/>
    <col min="18" max="18" width="15.77734375" bestFit="1" customWidth="1"/>
    <col min="19" max="20" width="23.109375" style="14" bestFit="1" customWidth="1"/>
    <col min="21" max="21" width="13.33203125" bestFit="1" customWidth="1"/>
    <col min="22" max="22" width="14.5546875" bestFit="1" customWidth="1"/>
    <col min="23" max="23" width="10.88671875" bestFit="1" customWidth="1"/>
    <col min="24" max="24" width="12.44140625" bestFit="1" customWidth="1"/>
  </cols>
  <sheetData>
    <row r="1" spans="1:24" ht="16.8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8" t="s">
        <v>8308</v>
      </c>
      <c r="R1" s="8" t="s">
        <v>8309</v>
      </c>
      <c r="S1" s="13" t="s">
        <v>8365</v>
      </c>
      <c r="T1" s="13" t="s">
        <v>8364</v>
      </c>
      <c r="U1" s="8" t="s">
        <v>8366</v>
      </c>
      <c r="V1" s="8" t="s">
        <v>8367</v>
      </c>
      <c r="W1" s="8" t="s">
        <v>8369</v>
      </c>
      <c r="X1" s="8" t="s">
        <v>8370</v>
      </c>
    </row>
    <row r="2" spans="1:2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(E2*100)/D2</f>
        <v>136.85882352941175</v>
      </c>
      <c r="P2" s="7">
        <f>IF(L2=0,"No Backers",E2/L2)</f>
        <v>63.917582417582416</v>
      </c>
      <c r="Q2" t="str">
        <f>MID(N2,1,12)</f>
        <v>film &amp; video</v>
      </c>
      <c r="R2" t="str">
        <f>MID(N2,14,20)</f>
        <v>television</v>
      </c>
      <c r="S2" s="14">
        <f>(((I2/60)/60)/24)+DATE(1970,1,1)</f>
        <v>42208.125</v>
      </c>
      <c r="T2" s="14">
        <f>(((J2/60)/60)/24)+DATE(1970,1,1)</f>
        <v>42177.007071759261</v>
      </c>
      <c r="U2" t="str">
        <f>UPPER(TEXT(S2, "mmm"))</f>
        <v>JUL</v>
      </c>
      <c r="V2" t="str">
        <f>UPPER(TEXT(T2, "mmm"))</f>
        <v>JUN</v>
      </c>
      <c r="W2">
        <f>YEAR(S2)</f>
        <v>2015</v>
      </c>
      <c r="X2">
        <f>YEAR(T2)</f>
        <v>2015</v>
      </c>
    </row>
    <row r="3" spans="1:2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(E3*100)/D3</f>
        <v>142.60827250608273</v>
      </c>
      <c r="P3" s="7">
        <f t="shared" ref="P3:P66" si="1">IF(L3=0,"No Backers",E3/L3)</f>
        <v>185.48101265822785</v>
      </c>
      <c r="Q3" t="str">
        <f t="shared" ref="Q3:Q66" si="2">MID(N3,1,12)</f>
        <v>film &amp; video</v>
      </c>
      <c r="R3" t="str">
        <f t="shared" ref="R3:R66" si="3">MID(N3,14,20)</f>
        <v>television</v>
      </c>
      <c r="S3" s="14">
        <f t="shared" ref="S3:S66" si="4">(((I3/60)/60)/24)+DATE(1970,1,1)</f>
        <v>42796.600497685184</v>
      </c>
      <c r="T3" s="14">
        <f t="shared" ref="T3:T66" si="5">(((J3/60)/60)/24)+DATE(1970,1,1)</f>
        <v>42766.600497685184</v>
      </c>
      <c r="U3" t="str">
        <f t="shared" ref="U3:U66" si="6">UPPER(TEXT(S3, "mmm"))</f>
        <v>MAR</v>
      </c>
      <c r="V3" t="str">
        <f>UPPER(TEXT(T3, "mmm"))</f>
        <v>ENE</v>
      </c>
      <c r="W3">
        <f t="shared" ref="W3:W66" si="7">YEAR(S3)</f>
        <v>2017</v>
      </c>
      <c r="X3">
        <f t="shared" ref="X3:X66" si="8">YEAR(T3)</f>
        <v>2017</v>
      </c>
    </row>
    <row r="4" spans="1:2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42415.702349537038</v>
      </c>
      <c r="T4" s="14">
        <f t="shared" si="5"/>
        <v>42405.702349537038</v>
      </c>
      <c r="U4" t="str">
        <f>UPPER(TEXT(S4, "mmm"))</f>
        <v>FEB</v>
      </c>
      <c r="V4" t="str">
        <f t="shared" ref="V4:V66" si="9">UPPER(TEXT(T4, "mmm"))</f>
        <v>FEB</v>
      </c>
      <c r="W4">
        <f t="shared" si="7"/>
        <v>2016</v>
      </c>
      <c r="X4">
        <f t="shared" si="8"/>
        <v>2016</v>
      </c>
    </row>
    <row r="5" spans="1:2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41858.515127314815</v>
      </c>
      <c r="T5" s="14">
        <f t="shared" si="5"/>
        <v>41828.515127314815</v>
      </c>
      <c r="U5" t="str">
        <f t="shared" si="6"/>
        <v>AGO</v>
      </c>
      <c r="V5" t="str">
        <f t="shared" si="9"/>
        <v>JUL</v>
      </c>
      <c r="W5">
        <f t="shared" si="7"/>
        <v>2014</v>
      </c>
      <c r="X5">
        <f t="shared" si="8"/>
        <v>2014</v>
      </c>
    </row>
    <row r="6" spans="1:2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42357.834247685183</v>
      </c>
      <c r="T6" s="14">
        <f t="shared" si="5"/>
        <v>42327.834247685183</v>
      </c>
      <c r="U6" t="str">
        <f t="shared" si="6"/>
        <v>DIC</v>
      </c>
      <c r="V6" t="str">
        <f t="shared" si="9"/>
        <v>NOV</v>
      </c>
      <c r="W6">
        <f t="shared" si="7"/>
        <v>2015</v>
      </c>
      <c r="X6">
        <f t="shared" si="8"/>
        <v>2015</v>
      </c>
    </row>
    <row r="7" spans="1:2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42580.232638888891</v>
      </c>
      <c r="T7" s="14">
        <f t="shared" si="5"/>
        <v>42563.932951388888</v>
      </c>
      <c r="U7" t="str">
        <f t="shared" si="6"/>
        <v>JUL</v>
      </c>
      <c r="V7" t="str">
        <f t="shared" si="9"/>
        <v>JUL</v>
      </c>
      <c r="W7">
        <f t="shared" si="7"/>
        <v>2016</v>
      </c>
      <c r="X7">
        <f t="shared" si="8"/>
        <v>2016</v>
      </c>
    </row>
    <row r="8" spans="1:2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41804.072337962964</v>
      </c>
      <c r="T8" s="14">
        <f t="shared" si="5"/>
        <v>41794.072337962964</v>
      </c>
      <c r="U8" t="str">
        <f t="shared" si="6"/>
        <v>JUN</v>
      </c>
      <c r="V8" t="str">
        <f t="shared" si="9"/>
        <v>JUN</v>
      </c>
      <c r="W8">
        <f t="shared" si="7"/>
        <v>2014</v>
      </c>
      <c r="X8">
        <f t="shared" si="8"/>
        <v>2014</v>
      </c>
    </row>
    <row r="9" spans="1:2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42556.047071759262</v>
      </c>
      <c r="T9" s="14">
        <f t="shared" si="5"/>
        <v>42516.047071759262</v>
      </c>
      <c r="U9" t="str">
        <f t="shared" si="6"/>
        <v>JUL</v>
      </c>
      <c r="V9" t="str">
        <f t="shared" si="9"/>
        <v>MAY</v>
      </c>
      <c r="W9">
        <f t="shared" si="7"/>
        <v>2016</v>
      </c>
      <c r="X9">
        <f t="shared" si="8"/>
        <v>2016</v>
      </c>
    </row>
    <row r="10" spans="1:2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42475.875</v>
      </c>
      <c r="T10" s="14">
        <f t="shared" si="5"/>
        <v>42468.94458333333</v>
      </c>
      <c r="U10" t="str">
        <f t="shared" si="6"/>
        <v>ABR</v>
      </c>
      <c r="V10" t="str">
        <f t="shared" si="9"/>
        <v>ABR</v>
      </c>
      <c r="W10">
        <f t="shared" si="7"/>
        <v>2016</v>
      </c>
      <c r="X10">
        <f t="shared" si="8"/>
        <v>2016</v>
      </c>
    </row>
    <row r="11" spans="1:2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42477.103518518517</v>
      </c>
      <c r="T11" s="14">
        <f t="shared" si="5"/>
        <v>42447.103518518517</v>
      </c>
      <c r="U11" t="str">
        <f t="shared" si="6"/>
        <v>ABR</v>
      </c>
      <c r="V11" t="str">
        <f t="shared" si="9"/>
        <v>MAR</v>
      </c>
      <c r="W11">
        <f t="shared" si="7"/>
        <v>2016</v>
      </c>
      <c r="X11">
        <f t="shared" si="8"/>
        <v>2016</v>
      </c>
    </row>
    <row r="12" spans="1:2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41815.068043981482</v>
      </c>
      <c r="T12" s="14">
        <f t="shared" si="5"/>
        <v>41780.068043981482</v>
      </c>
      <c r="U12" t="str">
        <f t="shared" si="6"/>
        <v>JUN</v>
      </c>
      <c r="V12" t="str">
        <f t="shared" si="9"/>
        <v>MAY</v>
      </c>
      <c r="W12">
        <f t="shared" si="7"/>
        <v>2014</v>
      </c>
      <c r="X12">
        <f t="shared" si="8"/>
        <v>2014</v>
      </c>
    </row>
    <row r="13" spans="1:2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42604.125</v>
      </c>
      <c r="T13" s="14">
        <f t="shared" si="5"/>
        <v>42572.778495370367</v>
      </c>
      <c r="U13" t="str">
        <f t="shared" si="6"/>
        <v>AGO</v>
      </c>
      <c r="V13" t="str">
        <f t="shared" si="9"/>
        <v>JUL</v>
      </c>
      <c r="W13">
        <f t="shared" si="7"/>
        <v>2016</v>
      </c>
      <c r="X13">
        <f t="shared" si="8"/>
        <v>2016</v>
      </c>
    </row>
    <row r="14" spans="1:2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41836.125</v>
      </c>
      <c r="T14" s="14">
        <f t="shared" si="5"/>
        <v>41791.713252314818</v>
      </c>
      <c r="U14" t="str">
        <f t="shared" si="6"/>
        <v>JUL</v>
      </c>
      <c r="V14" t="str">
        <f t="shared" si="9"/>
        <v>JUN</v>
      </c>
      <c r="W14">
        <f t="shared" si="7"/>
        <v>2014</v>
      </c>
      <c r="X14">
        <f t="shared" si="8"/>
        <v>2014</v>
      </c>
    </row>
    <row r="15" spans="1:2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42544.852083333331</v>
      </c>
      <c r="T15" s="14">
        <f t="shared" si="5"/>
        <v>42508.677187499998</v>
      </c>
      <c r="U15" t="str">
        <f t="shared" si="6"/>
        <v>JUN</v>
      </c>
      <c r="V15" t="str">
        <f t="shared" si="9"/>
        <v>MAY</v>
      </c>
      <c r="W15">
        <f t="shared" si="7"/>
        <v>2016</v>
      </c>
      <c r="X15">
        <f t="shared" si="8"/>
        <v>2016</v>
      </c>
    </row>
    <row r="16" spans="1:2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41833.582638888889</v>
      </c>
      <c r="T16" s="14">
        <f t="shared" si="5"/>
        <v>41808.02648148148</v>
      </c>
      <c r="U16" t="str">
        <f t="shared" si="6"/>
        <v>JUL</v>
      </c>
      <c r="V16" t="str">
        <f t="shared" si="9"/>
        <v>JUN</v>
      </c>
      <c r="W16">
        <f t="shared" si="7"/>
        <v>2014</v>
      </c>
      <c r="X16">
        <f t="shared" si="8"/>
        <v>2014</v>
      </c>
    </row>
    <row r="17" spans="1:2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42274.843055555553</v>
      </c>
      <c r="T17" s="14">
        <f t="shared" si="5"/>
        <v>42256.391875000001</v>
      </c>
      <c r="U17" t="str">
        <f t="shared" si="6"/>
        <v>SEP</v>
      </c>
      <c r="V17" t="str">
        <f t="shared" si="9"/>
        <v>SEP</v>
      </c>
      <c r="W17">
        <f t="shared" si="7"/>
        <v>2015</v>
      </c>
      <c r="X17">
        <f t="shared" si="8"/>
        <v>2015</v>
      </c>
    </row>
    <row r="18" spans="1:2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41806.229166666664</v>
      </c>
      <c r="T18" s="14">
        <f t="shared" si="5"/>
        <v>41760.796423611115</v>
      </c>
      <c r="U18" t="str">
        <f t="shared" si="6"/>
        <v>JUN</v>
      </c>
      <c r="V18" t="str">
        <f t="shared" si="9"/>
        <v>MAY</v>
      </c>
      <c r="W18">
        <f t="shared" si="7"/>
        <v>2014</v>
      </c>
      <c r="X18">
        <f t="shared" si="8"/>
        <v>2014</v>
      </c>
    </row>
    <row r="19" spans="1:2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41947.773402777777</v>
      </c>
      <c r="T19" s="14">
        <f t="shared" si="5"/>
        <v>41917.731736111113</v>
      </c>
      <c r="U19" t="str">
        <f t="shared" si="6"/>
        <v>NOV</v>
      </c>
      <c r="V19" t="str">
        <f t="shared" si="9"/>
        <v>OCT</v>
      </c>
      <c r="W19">
        <f t="shared" si="7"/>
        <v>2014</v>
      </c>
      <c r="X19">
        <f t="shared" si="8"/>
        <v>2014</v>
      </c>
    </row>
    <row r="20" spans="1:2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41899.542314814818</v>
      </c>
      <c r="T20" s="14">
        <f t="shared" si="5"/>
        <v>41869.542314814818</v>
      </c>
      <c r="U20" t="str">
        <f t="shared" si="6"/>
        <v>SEP</v>
      </c>
      <c r="V20" t="str">
        <f t="shared" si="9"/>
        <v>AGO</v>
      </c>
      <c r="W20">
        <f t="shared" si="7"/>
        <v>2014</v>
      </c>
      <c r="X20">
        <f t="shared" si="8"/>
        <v>2014</v>
      </c>
    </row>
    <row r="21" spans="1:2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42205.816365740742</v>
      </c>
      <c r="T21" s="14">
        <f t="shared" si="5"/>
        <v>42175.816365740742</v>
      </c>
      <c r="U21" t="str">
        <f t="shared" si="6"/>
        <v>JUL</v>
      </c>
      <c r="V21" t="str">
        <f t="shared" si="9"/>
        <v>JUN</v>
      </c>
      <c r="W21">
        <f t="shared" si="7"/>
        <v>2015</v>
      </c>
      <c r="X21">
        <f t="shared" si="8"/>
        <v>2015</v>
      </c>
    </row>
    <row r="22" spans="1:2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42260.758240740746</v>
      </c>
      <c r="T22" s="14">
        <f t="shared" si="5"/>
        <v>42200.758240740746</v>
      </c>
      <c r="U22" t="str">
        <f t="shared" si="6"/>
        <v>SEP</v>
      </c>
      <c r="V22" t="str">
        <f t="shared" si="9"/>
        <v>JUL</v>
      </c>
      <c r="W22">
        <f t="shared" si="7"/>
        <v>2015</v>
      </c>
      <c r="X22">
        <f t="shared" si="8"/>
        <v>2015</v>
      </c>
    </row>
    <row r="23" spans="1:2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41908.627187500002</v>
      </c>
      <c r="T23" s="14">
        <f t="shared" si="5"/>
        <v>41878.627187500002</v>
      </c>
      <c r="U23" t="str">
        <f t="shared" si="6"/>
        <v>SEP</v>
      </c>
      <c r="V23" t="str">
        <f t="shared" si="9"/>
        <v>AGO</v>
      </c>
      <c r="W23">
        <f t="shared" si="7"/>
        <v>2014</v>
      </c>
      <c r="X23">
        <f t="shared" si="8"/>
        <v>2014</v>
      </c>
    </row>
    <row r="24" spans="1:2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42005.332638888889</v>
      </c>
      <c r="T24" s="14">
        <f t="shared" si="5"/>
        <v>41989.91134259259</v>
      </c>
      <c r="U24" t="str">
        <f t="shared" si="6"/>
        <v>ENE</v>
      </c>
      <c r="V24" t="str">
        <f t="shared" si="9"/>
        <v>DIC</v>
      </c>
      <c r="W24">
        <f t="shared" si="7"/>
        <v>2015</v>
      </c>
      <c r="X24">
        <f t="shared" si="8"/>
        <v>2014</v>
      </c>
    </row>
    <row r="25" spans="1:2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42124.638888888891</v>
      </c>
      <c r="T25" s="14">
        <f t="shared" si="5"/>
        <v>42097.778946759259</v>
      </c>
      <c r="U25" t="str">
        <f t="shared" si="6"/>
        <v>ABR</v>
      </c>
      <c r="V25" t="str">
        <f t="shared" si="9"/>
        <v>ABR</v>
      </c>
      <c r="W25">
        <f t="shared" si="7"/>
        <v>2015</v>
      </c>
      <c r="X25">
        <f t="shared" si="8"/>
        <v>2015</v>
      </c>
    </row>
    <row r="26" spans="1:2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42262.818750000006</v>
      </c>
      <c r="T26" s="14">
        <f t="shared" si="5"/>
        <v>42229.820173611108</v>
      </c>
      <c r="U26" t="str">
        <f t="shared" si="6"/>
        <v>SEP</v>
      </c>
      <c r="V26" t="str">
        <f t="shared" si="9"/>
        <v>AGO</v>
      </c>
      <c r="W26">
        <f t="shared" si="7"/>
        <v>2015</v>
      </c>
      <c r="X26">
        <f t="shared" si="8"/>
        <v>2015</v>
      </c>
    </row>
    <row r="27" spans="1:2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42378.025011574078</v>
      </c>
      <c r="T27" s="14">
        <f t="shared" si="5"/>
        <v>42318.025011574078</v>
      </c>
      <c r="U27" t="str">
        <f t="shared" si="6"/>
        <v>ENE</v>
      </c>
      <c r="V27" t="str">
        <f t="shared" si="9"/>
        <v>NOV</v>
      </c>
      <c r="W27">
        <f t="shared" si="7"/>
        <v>2016</v>
      </c>
      <c r="X27">
        <f t="shared" si="8"/>
        <v>2015</v>
      </c>
    </row>
    <row r="28" spans="1:2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41868.515555555554</v>
      </c>
      <c r="T28" s="14">
        <f t="shared" si="5"/>
        <v>41828.515555555554</v>
      </c>
      <c r="U28" t="str">
        <f t="shared" si="6"/>
        <v>AGO</v>
      </c>
      <c r="V28" t="str">
        <f t="shared" si="9"/>
        <v>JUL</v>
      </c>
      <c r="W28">
        <f t="shared" si="7"/>
        <v>2014</v>
      </c>
      <c r="X28">
        <f t="shared" si="8"/>
        <v>2014</v>
      </c>
    </row>
    <row r="29" spans="1:2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41959.206400462965</v>
      </c>
      <c r="T29" s="14">
        <f t="shared" si="5"/>
        <v>41929.164733796293</v>
      </c>
      <c r="U29" t="str">
        <f t="shared" si="6"/>
        <v>NOV</v>
      </c>
      <c r="V29" t="str">
        <f t="shared" si="9"/>
        <v>OCT</v>
      </c>
      <c r="W29">
        <f t="shared" si="7"/>
        <v>2014</v>
      </c>
      <c r="X29">
        <f t="shared" si="8"/>
        <v>2014</v>
      </c>
    </row>
    <row r="30" spans="1:2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42354.96393518518</v>
      </c>
      <c r="T30" s="14">
        <f t="shared" si="5"/>
        <v>42324.96393518518</v>
      </c>
      <c r="U30" t="str">
        <f t="shared" si="6"/>
        <v>DIC</v>
      </c>
      <c r="V30" t="str">
        <f t="shared" si="9"/>
        <v>NOV</v>
      </c>
      <c r="W30">
        <f t="shared" si="7"/>
        <v>2015</v>
      </c>
      <c r="X30">
        <f t="shared" si="8"/>
        <v>2015</v>
      </c>
    </row>
    <row r="31" spans="1:2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41842.67324074074</v>
      </c>
      <c r="T31" s="14">
        <f t="shared" si="5"/>
        <v>41812.67324074074</v>
      </c>
      <c r="U31" t="str">
        <f t="shared" si="6"/>
        <v>JUL</v>
      </c>
      <c r="V31" t="str">
        <f t="shared" si="9"/>
        <v>JUN</v>
      </c>
      <c r="W31">
        <f t="shared" si="7"/>
        <v>2014</v>
      </c>
      <c r="X31">
        <f t="shared" si="8"/>
        <v>2014</v>
      </c>
    </row>
    <row r="32" spans="1:2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41872.292997685188</v>
      </c>
      <c r="T32" s="14">
        <f t="shared" si="5"/>
        <v>41842.292997685188</v>
      </c>
      <c r="U32" t="str">
        <f t="shared" si="6"/>
        <v>AGO</v>
      </c>
      <c r="V32" t="str">
        <f t="shared" si="9"/>
        <v>JUL</v>
      </c>
      <c r="W32">
        <f t="shared" si="7"/>
        <v>2014</v>
      </c>
      <c r="X32">
        <f t="shared" si="8"/>
        <v>2014</v>
      </c>
    </row>
    <row r="33" spans="1:2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42394.79206018518</v>
      </c>
      <c r="T33" s="14">
        <f t="shared" si="5"/>
        <v>42376.79206018518</v>
      </c>
      <c r="U33" t="str">
        <f t="shared" si="6"/>
        <v>ENE</v>
      </c>
      <c r="V33" t="str">
        <f t="shared" si="9"/>
        <v>ENE</v>
      </c>
      <c r="W33">
        <f t="shared" si="7"/>
        <v>2016</v>
      </c>
      <c r="X33">
        <f t="shared" si="8"/>
        <v>2016</v>
      </c>
    </row>
    <row r="34" spans="1:2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42503.165972222225</v>
      </c>
      <c r="T34" s="14">
        <f t="shared" si="5"/>
        <v>42461.627511574072</v>
      </c>
      <c r="U34" t="str">
        <f t="shared" si="6"/>
        <v>MAY</v>
      </c>
      <c r="V34" t="str">
        <f t="shared" si="9"/>
        <v>ABR</v>
      </c>
      <c r="W34">
        <f t="shared" si="7"/>
        <v>2016</v>
      </c>
      <c r="X34">
        <f t="shared" si="8"/>
        <v>2016</v>
      </c>
    </row>
    <row r="35" spans="1:2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42316.702557870376</v>
      </c>
      <c r="T35" s="14">
        <f t="shared" si="5"/>
        <v>42286.660891203705</v>
      </c>
      <c r="U35" t="str">
        <f t="shared" si="6"/>
        <v>NOV</v>
      </c>
      <c r="V35" t="str">
        <f t="shared" si="9"/>
        <v>OCT</v>
      </c>
      <c r="W35">
        <f t="shared" si="7"/>
        <v>2015</v>
      </c>
      <c r="X35">
        <f t="shared" si="8"/>
        <v>2015</v>
      </c>
    </row>
    <row r="36" spans="1:2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41856.321770833332</v>
      </c>
      <c r="T36" s="14">
        <f t="shared" si="5"/>
        <v>41841.321770833332</v>
      </c>
      <c r="U36" t="str">
        <f t="shared" si="6"/>
        <v>AGO</v>
      </c>
      <c r="V36" t="str">
        <f t="shared" si="9"/>
        <v>JUL</v>
      </c>
      <c r="W36">
        <f t="shared" si="7"/>
        <v>2014</v>
      </c>
      <c r="X36">
        <f t="shared" si="8"/>
        <v>2014</v>
      </c>
    </row>
    <row r="37" spans="1:2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42122</v>
      </c>
      <c r="T37" s="14">
        <f t="shared" si="5"/>
        <v>42098.291828703703</v>
      </c>
      <c r="U37" t="str">
        <f t="shared" si="6"/>
        <v>ABR</v>
      </c>
      <c r="V37" t="str">
        <f t="shared" si="9"/>
        <v>ABR</v>
      </c>
      <c r="W37">
        <f t="shared" si="7"/>
        <v>2015</v>
      </c>
      <c r="X37">
        <f t="shared" si="8"/>
        <v>2015</v>
      </c>
    </row>
    <row r="38" spans="1:2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42098.265335648146</v>
      </c>
      <c r="T38" s="14">
        <f t="shared" si="5"/>
        <v>42068.307002314818</v>
      </c>
      <c r="U38" t="str">
        <f t="shared" si="6"/>
        <v>ABR</v>
      </c>
      <c r="V38" t="str">
        <f t="shared" si="9"/>
        <v>MAR</v>
      </c>
      <c r="W38">
        <f t="shared" si="7"/>
        <v>2015</v>
      </c>
      <c r="X38">
        <f t="shared" si="8"/>
        <v>2015</v>
      </c>
    </row>
    <row r="39" spans="1:2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42062.693043981482</v>
      </c>
      <c r="T39" s="14">
        <f t="shared" si="5"/>
        <v>42032.693043981482</v>
      </c>
      <c r="U39" t="str">
        <f t="shared" si="6"/>
        <v>FEB</v>
      </c>
      <c r="V39" t="str">
        <f t="shared" si="9"/>
        <v>ENE</v>
      </c>
      <c r="W39">
        <f t="shared" si="7"/>
        <v>2015</v>
      </c>
      <c r="X39">
        <f t="shared" si="8"/>
        <v>2015</v>
      </c>
    </row>
    <row r="40" spans="1:2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41405.057222222218</v>
      </c>
      <c r="T40" s="14">
        <f t="shared" si="5"/>
        <v>41375.057222222218</v>
      </c>
      <c r="U40" t="str">
        <f t="shared" si="6"/>
        <v>MAY</v>
      </c>
      <c r="V40" t="str">
        <f t="shared" si="9"/>
        <v>ABR</v>
      </c>
      <c r="W40">
        <f t="shared" si="7"/>
        <v>2013</v>
      </c>
      <c r="X40">
        <f t="shared" si="8"/>
        <v>2013</v>
      </c>
    </row>
    <row r="41" spans="1:2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41784.957638888889</v>
      </c>
      <c r="T41" s="14">
        <f t="shared" si="5"/>
        <v>41754.047083333331</v>
      </c>
      <c r="U41" t="str">
        <f t="shared" si="6"/>
        <v>MAY</v>
      </c>
      <c r="V41" t="str">
        <f t="shared" si="9"/>
        <v>ABR</v>
      </c>
      <c r="W41">
        <f t="shared" si="7"/>
        <v>2014</v>
      </c>
      <c r="X41">
        <f t="shared" si="8"/>
        <v>2014</v>
      </c>
    </row>
    <row r="42" spans="1:2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41809.166666666664</v>
      </c>
      <c r="T42" s="14">
        <f t="shared" si="5"/>
        <v>41789.21398148148</v>
      </c>
      <c r="U42" t="str">
        <f t="shared" si="6"/>
        <v>JUN</v>
      </c>
      <c r="V42" t="str">
        <f t="shared" si="9"/>
        <v>MAY</v>
      </c>
      <c r="W42">
        <f t="shared" si="7"/>
        <v>2014</v>
      </c>
      <c r="X42">
        <f t="shared" si="8"/>
        <v>2014</v>
      </c>
    </row>
    <row r="43" spans="1:2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41917.568912037037</v>
      </c>
      <c r="T43" s="14">
        <f t="shared" si="5"/>
        <v>41887.568912037037</v>
      </c>
      <c r="U43" t="str">
        <f t="shared" si="6"/>
        <v>OCT</v>
      </c>
      <c r="V43" t="str">
        <f t="shared" si="9"/>
        <v>SEP</v>
      </c>
      <c r="W43">
        <f t="shared" si="7"/>
        <v>2014</v>
      </c>
      <c r="X43">
        <f t="shared" si="8"/>
        <v>2014</v>
      </c>
    </row>
    <row r="44" spans="1:2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42001.639189814814</v>
      </c>
      <c r="T44" s="14">
        <f t="shared" si="5"/>
        <v>41971.639189814814</v>
      </c>
      <c r="U44" t="str">
        <f t="shared" si="6"/>
        <v>DIC</v>
      </c>
      <c r="V44" t="str">
        <f t="shared" si="9"/>
        <v>NOV</v>
      </c>
      <c r="W44">
        <f t="shared" si="7"/>
        <v>2014</v>
      </c>
      <c r="X44">
        <f t="shared" si="8"/>
        <v>2014</v>
      </c>
    </row>
    <row r="45" spans="1:2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41833</v>
      </c>
      <c r="T45" s="14">
        <f t="shared" si="5"/>
        <v>41802.790347222224</v>
      </c>
      <c r="U45" t="str">
        <f t="shared" si="6"/>
        <v>JUL</v>
      </c>
      <c r="V45" t="str">
        <f t="shared" si="9"/>
        <v>JUN</v>
      </c>
      <c r="W45">
        <f t="shared" si="7"/>
        <v>2014</v>
      </c>
      <c r="X45">
        <f t="shared" si="8"/>
        <v>2014</v>
      </c>
    </row>
    <row r="46" spans="1:2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41919.098807870374</v>
      </c>
      <c r="T46" s="14">
        <f t="shared" si="5"/>
        <v>41874.098807870374</v>
      </c>
      <c r="U46" t="str">
        <f t="shared" si="6"/>
        <v>OCT</v>
      </c>
      <c r="V46" t="str">
        <f t="shared" si="9"/>
        <v>AGO</v>
      </c>
      <c r="W46">
        <f t="shared" si="7"/>
        <v>2014</v>
      </c>
      <c r="X46">
        <f t="shared" si="8"/>
        <v>2014</v>
      </c>
    </row>
    <row r="47" spans="1:2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42487.623923611114</v>
      </c>
      <c r="T47" s="14">
        <f t="shared" si="5"/>
        <v>42457.623923611114</v>
      </c>
      <c r="U47" t="str">
        <f t="shared" si="6"/>
        <v>ABR</v>
      </c>
      <c r="V47" t="str">
        <f t="shared" si="9"/>
        <v>MAR</v>
      </c>
      <c r="W47">
        <f t="shared" si="7"/>
        <v>2016</v>
      </c>
      <c r="X47">
        <f t="shared" si="8"/>
        <v>2016</v>
      </c>
    </row>
    <row r="48" spans="1:2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42353.964976851858</v>
      </c>
      <c r="T48" s="14">
        <f t="shared" si="5"/>
        <v>42323.964976851858</v>
      </c>
      <c r="U48" t="str">
        <f t="shared" si="6"/>
        <v>DIC</v>
      </c>
      <c r="V48" t="str">
        <f t="shared" si="9"/>
        <v>NOV</v>
      </c>
      <c r="W48">
        <f t="shared" si="7"/>
        <v>2015</v>
      </c>
      <c r="X48">
        <f t="shared" si="8"/>
        <v>2015</v>
      </c>
    </row>
    <row r="49" spans="1:2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41992.861192129625</v>
      </c>
      <c r="T49" s="14">
        <f t="shared" si="5"/>
        <v>41932.819525462961</v>
      </c>
      <c r="U49" t="str">
        <f t="shared" si="6"/>
        <v>DIC</v>
      </c>
      <c r="V49" t="str">
        <f t="shared" si="9"/>
        <v>OCT</v>
      </c>
      <c r="W49">
        <f t="shared" si="7"/>
        <v>2014</v>
      </c>
      <c r="X49">
        <f t="shared" si="8"/>
        <v>2014</v>
      </c>
    </row>
    <row r="50" spans="1:2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42064.5</v>
      </c>
      <c r="T50" s="14">
        <f t="shared" si="5"/>
        <v>42033.516898148147</v>
      </c>
      <c r="U50" t="str">
        <f t="shared" si="6"/>
        <v>MAR</v>
      </c>
      <c r="V50" t="str">
        <f t="shared" si="9"/>
        <v>ENE</v>
      </c>
      <c r="W50">
        <f t="shared" si="7"/>
        <v>2015</v>
      </c>
      <c r="X50">
        <f t="shared" si="8"/>
        <v>2015</v>
      </c>
    </row>
    <row r="51" spans="1:2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42301.176446759258</v>
      </c>
      <c r="T51" s="14">
        <f t="shared" si="5"/>
        <v>42271.176446759258</v>
      </c>
      <c r="U51" t="str">
        <f t="shared" si="6"/>
        <v>OCT</v>
      </c>
      <c r="V51" t="str">
        <f t="shared" si="9"/>
        <v>SEP</v>
      </c>
      <c r="W51">
        <f t="shared" si="7"/>
        <v>2015</v>
      </c>
      <c r="X51">
        <f t="shared" si="8"/>
        <v>2015</v>
      </c>
    </row>
    <row r="52" spans="1:2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42034.708333333328</v>
      </c>
      <c r="T52" s="14">
        <f t="shared" si="5"/>
        <v>41995.752986111111</v>
      </c>
      <c r="U52" t="str">
        <f t="shared" si="6"/>
        <v>ENE</v>
      </c>
      <c r="V52" t="str">
        <f t="shared" si="9"/>
        <v>DIC</v>
      </c>
      <c r="W52">
        <f t="shared" si="7"/>
        <v>2015</v>
      </c>
      <c r="X52">
        <f t="shared" si="8"/>
        <v>2014</v>
      </c>
    </row>
    <row r="53" spans="1:2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42226.928668981483</v>
      </c>
      <c r="T53" s="14">
        <f t="shared" si="5"/>
        <v>42196.928668981483</v>
      </c>
      <c r="U53" t="str">
        <f t="shared" si="6"/>
        <v>AGO</v>
      </c>
      <c r="V53" t="str">
        <f t="shared" si="9"/>
        <v>JUL</v>
      </c>
      <c r="W53">
        <f t="shared" si="7"/>
        <v>2015</v>
      </c>
      <c r="X53">
        <f t="shared" si="8"/>
        <v>2015</v>
      </c>
    </row>
    <row r="54" spans="1:2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41837.701921296299</v>
      </c>
      <c r="T54" s="14">
        <f t="shared" si="5"/>
        <v>41807.701921296299</v>
      </c>
      <c r="U54" t="str">
        <f t="shared" si="6"/>
        <v>JUL</v>
      </c>
      <c r="V54" t="str">
        <f t="shared" si="9"/>
        <v>JUN</v>
      </c>
      <c r="W54">
        <f t="shared" si="7"/>
        <v>2014</v>
      </c>
      <c r="X54">
        <f t="shared" si="8"/>
        <v>2014</v>
      </c>
    </row>
    <row r="55" spans="1:2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41733.916666666664</v>
      </c>
      <c r="T55" s="14">
        <f t="shared" si="5"/>
        <v>41719.549131944441</v>
      </c>
      <c r="U55" t="str">
        <f t="shared" si="6"/>
        <v>ABR</v>
      </c>
      <c r="V55" t="str">
        <f t="shared" si="9"/>
        <v>MAR</v>
      </c>
      <c r="W55">
        <f t="shared" si="7"/>
        <v>2014</v>
      </c>
      <c r="X55">
        <f t="shared" si="8"/>
        <v>2014</v>
      </c>
    </row>
    <row r="56" spans="1:2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42363.713206018518</v>
      </c>
      <c r="T56" s="14">
        <f t="shared" si="5"/>
        <v>42333.713206018518</v>
      </c>
      <c r="U56" t="str">
        <f t="shared" si="6"/>
        <v>DIC</v>
      </c>
      <c r="V56" t="str">
        <f t="shared" si="9"/>
        <v>NOV</v>
      </c>
      <c r="W56">
        <f t="shared" si="7"/>
        <v>2015</v>
      </c>
      <c r="X56">
        <f t="shared" si="8"/>
        <v>2015</v>
      </c>
    </row>
    <row r="57" spans="1:2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42517.968935185185</v>
      </c>
      <c r="T57" s="14">
        <f t="shared" si="5"/>
        <v>42496.968935185185</v>
      </c>
      <c r="U57" t="str">
        <f t="shared" si="6"/>
        <v>MAY</v>
      </c>
      <c r="V57" t="str">
        <f t="shared" si="9"/>
        <v>MAY</v>
      </c>
      <c r="W57">
        <f t="shared" si="7"/>
        <v>2016</v>
      </c>
      <c r="X57">
        <f t="shared" si="8"/>
        <v>2016</v>
      </c>
    </row>
    <row r="58" spans="1:2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42163.666666666672</v>
      </c>
      <c r="T58" s="14">
        <f t="shared" si="5"/>
        <v>42149.548888888887</v>
      </c>
      <c r="U58" t="str">
        <f t="shared" si="6"/>
        <v>JUN</v>
      </c>
      <c r="V58" t="str">
        <f t="shared" si="9"/>
        <v>MAY</v>
      </c>
      <c r="W58">
        <f t="shared" si="7"/>
        <v>2015</v>
      </c>
      <c r="X58">
        <f t="shared" si="8"/>
        <v>2015</v>
      </c>
    </row>
    <row r="59" spans="1:2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42119.83289351852</v>
      </c>
      <c r="T59" s="14">
        <f t="shared" si="5"/>
        <v>42089.83289351852</v>
      </c>
      <c r="U59" t="str">
        <f t="shared" si="6"/>
        <v>ABR</v>
      </c>
      <c r="V59" t="str">
        <f t="shared" si="9"/>
        <v>MAR</v>
      </c>
      <c r="W59">
        <f t="shared" si="7"/>
        <v>2015</v>
      </c>
      <c r="X59">
        <f t="shared" si="8"/>
        <v>2015</v>
      </c>
    </row>
    <row r="60" spans="1:2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41962.786712962959</v>
      </c>
      <c r="T60" s="14">
        <f t="shared" si="5"/>
        <v>41932.745046296295</v>
      </c>
      <c r="U60" t="str">
        <f t="shared" si="6"/>
        <v>NOV</v>
      </c>
      <c r="V60" t="str">
        <f t="shared" si="9"/>
        <v>OCT</v>
      </c>
      <c r="W60">
        <f t="shared" si="7"/>
        <v>2014</v>
      </c>
      <c r="X60">
        <f t="shared" si="8"/>
        <v>2014</v>
      </c>
    </row>
    <row r="61" spans="1:2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42261.875</v>
      </c>
      <c r="T61" s="14">
        <f t="shared" si="5"/>
        <v>42230.23583333334</v>
      </c>
      <c r="U61" t="str">
        <f t="shared" si="6"/>
        <v>SEP</v>
      </c>
      <c r="V61" t="str">
        <f t="shared" si="9"/>
        <v>AGO</v>
      </c>
      <c r="W61">
        <f t="shared" si="7"/>
        <v>2015</v>
      </c>
      <c r="X61">
        <f t="shared" si="8"/>
        <v>2015</v>
      </c>
    </row>
    <row r="62" spans="1:2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41721</v>
      </c>
      <c r="T62" s="14">
        <f t="shared" si="5"/>
        <v>41701.901817129627</v>
      </c>
      <c r="U62" t="str">
        <f t="shared" si="6"/>
        <v>MAR</v>
      </c>
      <c r="V62" t="str">
        <f t="shared" si="9"/>
        <v>MAR</v>
      </c>
      <c r="W62">
        <f t="shared" si="7"/>
        <v>2014</v>
      </c>
      <c r="X62">
        <f t="shared" si="8"/>
        <v>2014</v>
      </c>
    </row>
    <row r="63" spans="1:2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41431.814317129632</v>
      </c>
      <c r="T63" s="14">
        <f t="shared" si="5"/>
        <v>41409.814317129632</v>
      </c>
      <c r="U63" t="str">
        <f t="shared" si="6"/>
        <v>JUN</v>
      </c>
      <c r="V63" t="str">
        <f t="shared" si="9"/>
        <v>MAY</v>
      </c>
      <c r="W63">
        <f t="shared" si="7"/>
        <v>2013</v>
      </c>
      <c r="X63">
        <f t="shared" si="8"/>
        <v>2013</v>
      </c>
    </row>
    <row r="64" spans="1:2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41336.799513888887</v>
      </c>
      <c r="T64" s="14">
        <f t="shared" si="5"/>
        <v>41311.799513888887</v>
      </c>
      <c r="U64" t="str">
        <f t="shared" si="6"/>
        <v>MAR</v>
      </c>
      <c r="V64" t="str">
        <f t="shared" si="9"/>
        <v>FEB</v>
      </c>
      <c r="W64">
        <f t="shared" si="7"/>
        <v>2013</v>
      </c>
      <c r="X64">
        <f t="shared" si="8"/>
        <v>2013</v>
      </c>
    </row>
    <row r="65" spans="1:2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41636.207638888889</v>
      </c>
      <c r="T65" s="14">
        <f t="shared" si="5"/>
        <v>41612.912187499998</v>
      </c>
      <c r="U65" t="str">
        <f t="shared" si="6"/>
        <v>DIC</v>
      </c>
      <c r="V65" t="str">
        <f t="shared" si="9"/>
        <v>DIC</v>
      </c>
      <c r="W65">
        <f t="shared" si="7"/>
        <v>2013</v>
      </c>
      <c r="X65">
        <f t="shared" si="8"/>
        <v>2013</v>
      </c>
    </row>
    <row r="66" spans="1:2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41463.01829861111</v>
      </c>
      <c r="T66" s="14">
        <f t="shared" si="5"/>
        <v>41433.01829861111</v>
      </c>
      <c r="U66" t="str">
        <f t="shared" si="6"/>
        <v>JUL</v>
      </c>
      <c r="V66" t="str">
        <f t="shared" si="9"/>
        <v>JUN</v>
      </c>
      <c r="W66">
        <f t="shared" si="7"/>
        <v>2013</v>
      </c>
      <c r="X66">
        <f t="shared" si="8"/>
        <v>2013</v>
      </c>
    </row>
    <row r="67" spans="1:2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0">(E67*100)/D67</f>
        <v>107.52857142857142</v>
      </c>
      <c r="P67" s="7">
        <f t="shared" ref="P67:P130" si="11">IF(L67=0,"No Backers",E67/L67)</f>
        <v>132.05263157894737</v>
      </c>
      <c r="Q67" t="str">
        <f t="shared" ref="Q67:Q130" si="12">MID(N67,1,12)</f>
        <v>film &amp; video</v>
      </c>
      <c r="R67" t="str">
        <f t="shared" ref="R67:R130" si="13">MID(N67,14,20)</f>
        <v>shorts</v>
      </c>
      <c r="S67" s="14">
        <f t="shared" ref="S67:S130" si="14">(((I67/60)/60)/24)+DATE(1970,1,1)</f>
        <v>41862.249305555553</v>
      </c>
      <c r="T67" s="14">
        <f t="shared" ref="T67:T130" si="15">(((J67/60)/60)/24)+DATE(1970,1,1)</f>
        <v>41835.821226851855</v>
      </c>
      <c r="U67" t="str">
        <f t="shared" ref="U67:U130" si="16">UPPER(TEXT(S67, "mmm"))</f>
        <v>AGO</v>
      </c>
      <c r="V67" t="str">
        <f t="shared" ref="V67:V130" si="17">UPPER(TEXT(T67, "mmm"))</f>
        <v>JUL</v>
      </c>
      <c r="W67">
        <f t="shared" ref="W67:W130" si="18">YEAR(S67)</f>
        <v>2014</v>
      </c>
      <c r="X67">
        <f t="shared" ref="X67:X130" si="19">YEAR(T67)</f>
        <v>2014</v>
      </c>
    </row>
    <row r="68" spans="1:2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0"/>
        <v>118.6</v>
      </c>
      <c r="P68" s="7">
        <f t="shared" si="11"/>
        <v>91.230769230769226</v>
      </c>
      <c r="Q68" t="str">
        <f t="shared" si="12"/>
        <v>film &amp; video</v>
      </c>
      <c r="R68" t="str">
        <f t="shared" si="13"/>
        <v>shorts</v>
      </c>
      <c r="S68" s="14">
        <f t="shared" si="14"/>
        <v>42569.849768518514</v>
      </c>
      <c r="T68" s="14">
        <f t="shared" si="15"/>
        <v>42539.849768518514</v>
      </c>
      <c r="U68" t="str">
        <f t="shared" si="16"/>
        <v>JUL</v>
      </c>
      <c r="V68" t="str">
        <f t="shared" si="17"/>
        <v>JUN</v>
      </c>
      <c r="W68">
        <f t="shared" si="18"/>
        <v>2016</v>
      </c>
      <c r="X68">
        <f t="shared" si="19"/>
        <v>2016</v>
      </c>
    </row>
    <row r="69" spans="1:2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0"/>
        <v>116.25</v>
      </c>
      <c r="P69" s="7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4">
        <f t="shared" si="14"/>
        <v>41105.583379629628</v>
      </c>
      <c r="T69" s="14">
        <f t="shared" si="15"/>
        <v>41075.583379629628</v>
      </c>
      <c r="U69" t="str">
        <f t="shared" si="16"/>
        <v>JUL</v>
      </c>
      <c r="V69" t="str">
        <f t="shared" si="17"/>
        <v>JUN</v>
      </c>
      <c r="W69">
        <f t="shared" si="18"/>
        <v>2012</v>
      </c>
      <c r="X69">
        <f t="shared" si="19"/>
        <v>2012</v>
      </c>
    </row>
    <row r="70" spans="1:2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0"/>
        <v>127.16666666666667</v>
      </c>
      <c r="P70" s="7">
        <f t="shared" si="11"/>
        <v>21.194444444444443</v>
      </c>
      <c r="Q70" t="str">
        <f t="shared" si="12"/>
        <v>film &amp; video</v>
      </c>
      <c r="R70" t="str">
        <f t="shared" si="13"/>
        <v>shorts</v>
      </c>
      <c r="S70" s="14">
        <f t="shared" si="14"/>
        <v>41693.569340277776</v>
      </c>
      <c r="T70" s="14">
        <f t="shared" si="15"/>
        <v>41663.569340277776</v>
      </c>
      <c r="U70" t="str">
        <f t="shared" si="16"/>
        <v>FEB</v>
      </c>
      <c r="V70" t="str">
        <f t="shared" si="17"/>
        <v>ENE</v>
      </c>
      <c r="W70">
        <f t="shared" si="18"/>
        <v>2014</v>
      </c>
      <c r="X70">
        <f t="shared" si="19"/>
        <v>2014</v>
      </c>
    </row>
    <row r="71" spans="1:2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0"/>
        <v>110.9423</v>
      </c>
      <c r="P71" s="7">
        <f t="shared" si="11"/>
        <v>62.327134831460668</v>
      </c>
      <c r="Q71" t="str">
        <f t="shared" si="12"/>
        <v>film &amp; video</v>
      </c>
      <c r="R71" t="str">
        <f t="shared" si="13"/>
        <v>shorts</v>
      </c>
      <c r="S71" s="14">
        <f t="shared" si="14"/>
        <v>40818.290972222225</v>
      </c>
      <c r="T71" s="14">
        <f t="shared" si="15"/>
        <v>40786.187789351854</v>
      </c>
      <c r="U71" t="str">
        <f t="shared" si="16"/>
        <v>OCT</v>
      </c>
      <c r="V71" t="str">
        <f t="shared" si="17"/>
        <v>AGO</v>
      </c>
      <c r="W71">
        <f t="shared" si="18"/>
        <v>2011</v>
      </c>
      <c r="X71">
        <f t="shared" si="19"/>
        <v>2011</v>
      </c>
    </row>
    <row r="72" spans="1:2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0"/>
        <v>127.2</v>
      </c>
      <c r="P72" s="7">
        <f t="shared" si="11"/>
        <v>37.411764705882355</v>
      </c>
      <c r="Q72" t="str">
        <f t="shared" si="12"/>
        <v>film &amp; video</v>
      </c>
      <c r="R72" t="str">
        <f t="shared" si="13"/>
        <v>shorts</v>
      </c>
      <c r="S72" s="14">
        <f t="shared" si="14"/>
        <v>40790.896354166667</v>
      </c>
      <c r="T72" s="14">
        <f t="shared" si="15"/>
        <v>40730.896354166667</v>
      </c>
      <c r="U72" t="str">
        <f t="shared" si="16"/>
        <v>SEP</v>
      </c>
      <c r="V72" t="str">
        <f t="shared" si="17"/>
        <v>JUL</v>
      </c>
      <c r="W72">
        <f t="shared" si="18"/>
        <v>2011</v>
      </c>
      <c r="X72">
        <f t="shared" si="19"/>
        <v>2011</v>
      </c>
    </row>
    <row r="73" spans="1:2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0"/>
        <v>123.94444444444444</v>
      </c>
      <c r="P73" s="7">
        <f t="shared" si="11"/>
        <v>69.71875</v>
      </c>
      <c r="Q73" t="str">
        <f t="shared" si="12"/>
        <v>film &amp; video</v>
      </c>
      <c r="R73" t="str">
        <f t="shared" si="13"/>
        <v>shorts</v>
      </c>
      <c r="S73" s="14">
        <f t="shared" si="14"/>
        <v>41057.271493055552</v>
      </c>
      <c r="T73" s="14">
        <f t="shared" si="15"/>
        <v>40997.271493055552</v>
      </c>
      <c r="U73" t="str">
        <f t="shared" si="16"/>
        <v>MAY</v>
      </c>
      <c r="V73" t="str">
        <f t="shared" si="17"/>
        <v>MAR</v>
      </c>
      <c r="W73">
        <f t="shared" si="18"/>
        <v>2012</v>
      </c>
      <c r="X73">
        <f t="shared" si="19"/>
        <v>2012</v>
      </c>
    </row>
    <row r="74" spans="1:2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0"/>
        <v>108.40909090909091</v>
      </c>
      <c r="P74" s="7">
        <f t="shared" si="11"/>
        <v>58.170731707317074</v>
      </c>
      <c r="Q74" t="str">
        <f t="shared" si="12"/>
        <v>film &amp; video</v>
      </c>
      <c r="R74" t="str">
        <f t="shared" si="13"/>
        <v>shorts</v>
      </c>
      <c r="S74" s="14">
        <f t="shared" si="14"/>
        <v>41228</v>
      </c>
      <c r="T74" s="14">
        <f t="shared" si="15"/>
        <v>41208.010196759256</v>
      </c>
      <c r="U74" t="str">
        <f t="shared" si="16"/>
        <v>NOV</v>
      </c>
      <c r="V74" t="str">
        <f t="shared" si="17"/>
        <v>OCT</v>
      </c>
      <c r="W74">
        <f t="shared" si="18"/>
        <v>2012</v>
      </c>
      <c r="X74">
        <f t="shared" si="19"/>
        <v>2012</v>
      </c>
    </row>
    <row r="75" spans="1:2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0"/>
        <v>100</v>
      </c>
      <c r="P75" s="7">
        <f t="shared" si="11"/>
        <v>50</v>
      </c>
      <c r="Q75" t="str">
        <f t="shared" si="12"/>
        <v>film &amp; video</v>
      </c>
      <c r="R75" t="str">
        <f t="shared" si="13"/>
        <v>shorts</v>
      </c>
      <c r="S75" s="14">
        <f t="shared" si="14"/>
        <v>40666.165972222225</v>
      </c>
      <c r="T75" s="14">
        <f t="shared" si="15"/>
        <v>40587.75675925926</v>
      </c>
      <c r="U75" t="str">
        <f t="shared" si="16"/>
        <v>MAY</v>
      </c>
      <c r="V75" t="str">
        <f t="shared" si="17"/>
        <v>FEB</v>
      </c>
      <c r="W75">
        <f t="shared" si="18"/>
        <v>2011</v>
      </c>
      <c r="X75">
        <f t="shared" si="19"/>
        <v>2011</v>
      </c>
    </row>
    <row r="76" spans="1:2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0"/>
        <v>112.932</v>
      </c>
      <c r="P76" s="7">
        <f t="shared" si="11"/>
        <v>19.471034482758618</v>
      </c>
      <c r="Q76" t="str">
        <f t="shared" si="12"/>
        <v>film &amp; video</v>
      </c>
      <c r="R76" t="str">
        <f t="shared" si="13"/>
        <v>shorts</v>
      </c>
      <c r="S76" s="14">
        <f t="shared" si="14"/>
        <v>42390.487210648149</v>
      </c>
      <c r="T76" s="14">
        <f t="shared" si="15"/>
        <v>42360.487210648149</v>
      </c>
      <c r="U76" t="str">
        <f t="shared" si="16"/>
        <v>ENE</v>
      </c>
      <c r="V76" t="str">
        <f t="shared" si="17"/>
        <v>DIC</v>
      </c>
      <c r="W76">
        <f t="shared" si="18"/>
        <v>2016</v>
      </c>
      <c r="X76">
        <f t="shared" si="19"/>
        <v>2015</v>
      </c>
    </row>
    <row r="77" spans="1:2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0"/>
        <v>115.42857142857143</v>
      </c>
      <c r="P77" s="7">
        <f t="shared" si="11"/>
        <v>85.957446808510639</v>
      </c>
      <c r="Q77" t="str">
        <f t="shared" si="12"/>
        <v>film &amp; video</v>
      </c>
      <c r="R77" t="str">
        <f t="shared" si="13"/>
        <v>shorts</v>
      </c>
      <c r="S77" s="14">
        <f t="shared" si="14"/>
        <v>41387.209166666667</v>
      </c>
      <c r="T77" s="14">
        <f t="shared" si="15"/>
        <v>41357.209166666667</v>
      </c>
      <c r="U77" t="str">
        <f t="shared" si="16"/>
        <v>ABR</v>
      </c>
      <c r="V77" t="str">
        <f t="shared" si="17"/>
        <v>MAR</v>
      </c>
      <c r="W77">
        <f t="shared" si="18"/>
        <v>2013</v>
      </c>
      <c r="X77">
        <f t="shared" si="19"/>
        <v>2013</v>
      </c>
    </row>
    <row r="78" spans="1:2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0"/>
        <v>153.33333333333334</v>
      </c>
      <c r="P78" s="7">
        <f t="shared" si="11"/>
        <v>30.666666666666668</v>
      </c>
      <c r="Q78" t="str">
        <f t="shared" si="12"/>
        <v>film &amp; video</v>
      </c>
      <c r="R78" t="str">
        <f t="shared" si="13"/>
        <v>shorts</v>
      </c>
      <c r="S78" s="14">
        <f t="shared" si="14"/>
        <v>40904.733310185184</v>
      </c>
      <c r="T78" s="14">
        <f t="shared" si="15"/>
        <v>40844.691643518519</v>
      </c>
      <c r="U78" t="str">
        <f t="shared" si="16"/>
        <v>DIC</v>
      </c>
      <c r="V78" t="str">
        <f t="shared" si="17"/>
        <v>OCT</v>
      </c>
      <c r="W78">
        <f t="shared" si="18"/>
        <v>2011</v>
      </c>
      <c r="X78">
        <f t="shared" si="19"/>
        <v>2011</v>
      </c>
    </row>
    <row r="79" spans="1:2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0"/>
        <v>392.5</v>
      </c>
      <c r="P79" s="7">
        <f t="shared" si="11"/>
        <v>60.384615384615387</v>
      </c>
      <c r="Q79" t="str">
        <f t="shared" si="12"/>
        <v>film &amp; video</v>
      </c>
      <c r="R79" t="str">
        <f t="shared" si="13"/>
        <v>shorts</v>
      </c>
      <c r="S79" s="14">
        <f t="shared" si="14"/>
        <v>41050.124305555553</v>
      </c>
      <c r="T79" s="14">
        <f t="shared" si="15"/>
        <v>40997.144872685189</v>
      </c>
      <c r="U79" t="str">
        <f t="shared" si="16"/>
        <v>MAY</v>
      </c>
      <c r="V79" t="str">
        <f t="shared" si="17"/>
        <v>MAR</v>
      </c>
      <c r="W79">
        <f t="shared" si="18"/>
        <v>2012</v>
      </c>
      <c r="X79">
        <f t="shared" si="19"/>
        <v>2012</v>
      </c>
    </row>
    <row r="80" spans="1:2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0"/>
        <v>2702</v>
      </c>
      <c r="P80" s="7">
        <f t="shared" si="11"/>
        <v>38.6</v>
      </c>
      <c r="Q80" t="str">
        <f t="shared" si="12"/>
        <v>film &amp; video</v>
      </c>
      <c r="R80" t="str">
        <f t="shared" si="13"/>
        <v>shorts</v>
      </c>
      <c r="S80" s="14">
        <f t="shared" si="14"/>
        <v>42614.730567129634</v>
      </c>
      <c r="T80" s="14">
        <f t="shared" si="15"/>
        <v>42604.730567129634</v>
      </c>
      <c r="U80" t="str">
        <f t="shared" si="16"/>
        <v>SEP</v>
      </c>
      <c r="V80" t="str">
        <f t="shared" si="17"/>
        <v>AGO</v>
      </c>
      <c r="W80">
        <f t="shared" si="18"/>
        <v>2016</v>
      </c>
      <c r="X80">
        <f t="shared" si="19"/>
        <v>2016</v>
      </c>
    </row>
    <row r="81" spans="1:2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0"/>
        <v>127</v>
      </c>
      <c r="P81" s="7">
        <f t="shared" si="11"/>
        <v>40.268292682926827</v>
      </c>
      <c r="Q81" t="str">
        <f t="shared" si="12"/>
        <v>film &amp; video</v>
      </c>
      <c r="R81" t="str">
        <f t="shared" si="13"/>
        <v>shorts</v>
      </c>
      <c r="S81" s="14">
        <f t="shared" si="14"/>
        <v>41754.776539351849</v>
      </c>
      <c r="T81" s="14">
        <f t="shared" si="15"/>
        <v>41724.776539351849</v>
      </c>
      <c r="U81" t="str">
        <f t="shared" si="16"/>
        <v>ABR</v>
      </c>
      <c r="V81" t="str">
        <f t="shared" si="17"/>
        <v>MAR</v>
      </c>
      <c r="W81">
        <f t="shared" si="18"/>
        <v>2014</v>
      </c>
      <c r="X81">
        <f t="shared" si="19"/>
        <v>2014</v>
      </c>
    </row>
    <row r="82" spans="1:2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0"/>
        <v>107.25</v>
      </c>
      <c r="P82" s="7">
        <f t="shared" si="11"/>
        <v>273.82978723404256</v>
      </c>
      <c r="Q82" t="str">
        <f t="shared" si="12"/>
        <v>film &amp; video</v>
      </c>
      <c r="R82" t="str">
        <f t="shared" si="13"/>
        <v>shorts</v>
      </c>
      <c r="S82" s="14">
        <f t="shared" si="14"/>
        <v>41618.083981481483</v>
      </c>
      <c r="T82" s="14">
        <f t="shared" si="15"/>
        <v>41583.083981481483</v>
      </c>
      <c r="U82" t="str">
        <f t="shared" si="16"/>
        <v>DIC</v>
      </c>
      <c r="V82" t="str">
        <f t="shared" si="17"/>
        <v>NOV</v>
      </c>
      <c r="W82">
        <f t="shared" si="18"/>
        <v>2013</v>
      </c>
      <c r="X82">
        <f t="shared" si="19"/>
        <v>2013</v>
      </c>
    </row>
    <row r="83" spans="1:2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0"/>
        <v>198</v>
      </c>
      <c r="P83" s="7">
        <f t="shared" si="11"/>
        <v>53.035714285714285</v>
      </c>
      <c r="Q83" t="str">
        <f t="shared" si="12"/>
        <v>film &amp; video</v>
      </c>
      <c r="R83" t="str">
        <f t="shared" si="13"/>
        <v>shorts</v>
      </c>
      <c r="S83" s="14">
        <f t="shared" si="14"/>
        <v>41104.126388888886</v>
      </c>
      <c r="T83" s="14">
        <f t="shared" si="15"/>
        <v>41100.158877314818</v>
      </c>
      <c r="U83" t="str">
        <f t="shared" si="16"/>
        <v>JUL</v>
      </c>
      <c r="V83" t="str">
        <f t="shared" si="17"/>
        <v>JUL</v>
      </c>
      <c r="W83">
        <f t="shared" si="18"/>
        <v>2012</v>
      </c>
      <c r="X83">
        <f t="shared" si="19"/>
        <v>2012</v>
      </c>
    </row>
    <row r="84" spans="1:2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0"/>
        <v>100.0125</v>
      </c>
      <c r="P84" s="7">
        <f t="shared" si="11"/>
        <v>40.005000000000003</v>
      </c>
      <c r="Q84" t="str">
        <f t="shared" si="12"/>
        <v>film &amp; video</v>
      </c>
      <c r="R84" t="str">
        <f t="shared" si="13"/>
        <v>shorts</v>
      </c>
      <c r="S84" s="14">
        <f t="shared" si="14"/>
        <v>40825.820150462961</v>
      </c>
      <c r="T84" s="14">
        <f t="shared" si="15"/>
        <v>40795.820150462961</v>
      </c>
      <c r="U84" t="str">
        <f t="shared" si="16"/>
        <v>OCT</v>
      </c>
      <c r="V84" t="str">
        <f t="shared" si="17"/>
        <v>SEP</v>
      </c>
      <c r="W84">
        <f t="shared" si="18"/>
        <v>2011</v>
      </c>
      <c r="X84">
        <f t="shared" si="19"/>
        <v>2011</v>
      </c>
    </row>
    <row r="85" spans="1:2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0"/>
        <v>102.5</v>
      </c>
      <c r="P85" s="7">
        <f t="shared" si="11"/>
        <v>15.76923076923077</v>
      </c>
      <c r="Q85" t="str">
        <f t="shared" si="12"/>
        <v>film &amp; video</v>
      </c>
      <c r="R85" t="str">
        <f t="shared" si="13"/>
        <v>shorts</v>
      </c>
      <c r="S85" s="14">
        <f t="shared" si="14"/>
        <v>42057.479166666672</v>
      </c>
      <c r="T85" s="14">
        <f t="shared" si="15"/>
        <v>42042.615613425922</v>
      </c>
      <c r="U85" t="str">
        <f t="shared" si="16"/>
        <v>FEB</v>
      </c>
      <c r="V85" t="str">
        <f t="shared" si="17"/>
        <v>FEB</v>
      </c>
      <c r="W85">
        <f t="shared" si="18"/>
        <v>2015</v>
      </c>
      <c r="X85">
        <f t="shared" si="19"/>
        <v>2015</v>
      </c>
    </row>
    <row r="86" spans="1:2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0"/>
        <v>100</v>
      </c>
      <c r="P86" s="7">
        <f t="shared" si="11"/>
        <v>71.428571428571431</v>
      </c>
      <c r="Q86" t="str">
        <f t="shared" si="12"/>
        <v>film &amp; video</v>
      </c>
      <c r="R86" t="str">
        <f t="shared" si="13"/>
        <v>shorts</v>
      </c>
      <c r="S86" s="14">
        <f t="shared" si="14"/>
        <v>40678.757939814815</v>
      </c>
      <c r="T86" s="14">
        <f t="shared" si="15"/>
        <v>40648.757939814815</v>
      </c>
      <c r="U86" t="str">
        <f t="shared" si="16"/>
        <v>MAY</v>
      </c>
      <c r="V86" t="str">
        <f t="shared" si="17"/>
        <v>ABR</v>
      </c>
      <c r="W86">
        <f t="shared" si="18"/>
        <v>2011</v>
      </c>
      <c r="X86">
        <f t="shared" si="19"/>
        <v>2011</v>
      </c>
    </row>
    <row r="87" spans="1:2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0"/>
        <v>125.5</v>
      </c>
      <c r="P87" s="7">
        <f t="shared" si="11"/>
        <v>71.714285714285708</v>
      </c>
      <c r="Q87" t="str">
        <f t="shared" si="12"/>
        <v>film &amp; video</v>
      </c>
      <c r="R87" t="str">
        <f t="shared" si="13"/>
        <v>shorts</v>
      </c>
      <c r="S87" s="14">
        <f t="shared" si="14"/>
        <v>40809.125428240739</v>
      </c>
      <c r="T87" s="14">
        <f t="shared" si="15"/>
        <v>40779.125428240739</v>
      </c>
      <c r="U87" t="str">
        <f t="shared" si="16"/>
        <v>SEP</v>
      </c>
      <c r="V87" t="str">
        <f t="shared" si="17"/>
        <v>AGO</v>
      </c>
      <c r="W87">
        <f t="shared" si="18"/>
        <v>2011</v>
      </c>
      <c r="X87">
        <f t="shared" si="19"/>
        <v>2011</v>
      </c>
    </row>
    <row r="88" spans="1:2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0"/>
        <v>106.46666666666667</v>
      </c>
      <c r="P88" s="7">
        <f t="shared" si="11"/>
        <v>375.76470588235293</v>
      </c>
      <c r="Q88" t="str">
        <f t="shared" si="12"/>
        <v>film &amp; video</v>
      </c>
      <c r="R88" t="str">
        <f t="shared" si="13"/>
        <v>shorts</v>
      </c>
      <c r="S88" s="14">
        <f t="shared" si="14"/>
        <v>42365.59774305555</v>
      </c>
      <c r="T88" s="14">
        <f t="shared" si="15"/>
        <v>42291.556076388893</v>
      </c>
      <c r="U88" t="str">
        <f t="shared" si="16"/>
        <v>DIC</v>
      </c>
      <c r="V88" t="str">
        <f t="shared" si="17"/>
        <v>OCT</v>
      </c>
      <c r="W88">
        <f t="shared" si="18"/>
        <v>2015</v>
      </c>
      <c r="X88">
        <f t="shared" si="19"/>
        <v>2015</v>
      </c>
    </row>
    <row r="89" spans="1:2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0"/>
        <v>104.6</v>
      </c>
      <c r="P89" s="7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4">
        <f t="shared" si="14"/>
        <v>40332.070138888892</v>
      </c>
      <c r="T89" s="14">
        <f t="shared" si="15"/>
        <v>40322.53938657407</v>
      </c>
      <c r="U89" t="str">
        <f t="shared" si="16"/>
        <v>JUN</v>
      </c>
      <c r="V89" t="str">
        <f t="shared" si="17"/>
        <v>MAY</v>
      </c>
      <c r="W89">
        <f t="shared" si="18"/>
        <v>2010</v>
      </c>
      <c r="X89">
        <f t="shared" si="19"/>
        <v>2010</v>
      </c>
    </row>
    <row r="90" spans="1:2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0"/>
        <v>102.85714285714286</v>
      </c>
      <c r="P90" s="7">
        <f t="shared" si="11"/>
        <v>60</v>
      </c>
      <c r="Q90" t="str">
        <f t="shared" si="12"/>
        <v>film &amp; video</v>
      </c>
      <c r="R90" t="str">
        <f t="shared" si="13"/>
        <v>shorts</v>
      </c>
      <c r="S90" s="14">
        <f t="shared" si="14"/>
        <v>41812.65892361111</v>
      </c>
      <c r="T90" s="14">
        <f t="shared" si="15"/>
        <v>41786.65892361111</v>
      </c>
      <c r="U90" t="str">
        <f t="shared" si="16"/>
        <v>JUN</v>
      </c>
      <c r="V90" t="str">
        <f t="shared" si="17"/>
        <v>MAY</v>
      </c>
      <c r="W90">
        <f t="shared" si="18"/>
        <v>2014</v>
      </c>
      <c r="X90">
        <f t="shared" si="19"/>
        <v>2014</v>
      </c>
    </row>
    <row r="91" spans="1:2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0"/>
        <v>115.06666666666666</v>
      </c>
      <c r="P91" s="7">
        <f t="shared" si="11"/>
        <v>123.28571428571429</v>
      </c>
      <c r="Q91" t="str">
        <f t="shared" si="12"/>
        <v>film &amp; video</v>
      </c>
      <c r="R91" t="str">
        <f t="shared" si="13"/>
        <v>shorts</v>
      </c>
      <c r="S91" s="14">
        <f t="shared" si="14"/>
        <v>41427.752222222225</v>
      </c>
      <c r="T91" s="14">
        <f t="shared" si="15"/>
        <v>41402.752222222225</v>
      </c>
      <c r="U91" t="str">
        <f t="shared" si="16"/>
        <v>JUN</v>
      </c>
      <c r="V91" t="str">
        <f t="shared" si="17"/>
        <v>MAY</v>
      </c>
      <c r="W91">
        <f t="shared" si="18"/>
        <v>2013</v>
      </c>
      <c r="X91">
        <f t="shared" si="19"/>
        <v>2013</v>
      </c>
    </row>
    <row r="92" spans="1:2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0"/>
        <v>100.4</v>
      </c>
      <c r="P92" s="7">
        <f t="shared" si="11"/>
        <v>31.375</v>
      </c>
      <c r="Q92" t="str">
        <f t="shared" si="12"/>
        <v>film &amp; video</v>
      </c>
      <c r="R92" t="str">
        <f t="shared" si="13"/>
        <v>shorts</v>
      </c>
      <c r="S92" s="14">
        <f t="shared" si="14"/>
        <v>40736.297442129631</v>
      </c>
      <c r="T92" s="14">
        <f t="shared" si="15"/>
        <v>40706.297442129631</v>
      </c>
      <c r="U92" t="str">
        <f t="shared" si="16"/>
        <v>JUL</v>
      </c>
      <c r="V92" t="str">
        <f t="shared" si="17"/>
        <v>JUN</v>
      </c>
      <c r="W92">
        <f t="shared" si="18"/>
        <v>2011</v>
      </c>
      <c r="X92">
        <f t="shared" si="19"/>
        <v>2011</v>
      </c>
    </row>
    <row r="93" spans="1:2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0"/>
        <v>120</v>
      </c>
      <c r="P93" s="7">
        <f t="shared" si="11"/>
        <v>78.260869565217391</v>
      </c>
      <c r="Q93" t="str">
        <f t="shared" si="12"/>
        <v>film &amp; video</v>
      </c>
      <c r="R93" t="str">
        <f t="shared" si="13"/>
        <v>shorts</v>
      </c>
      <c r="S93" s="14">
        <f t="shared" si="14"/>
        <v>40680.402361111112</v>
      </c>
      <c r="T93" s="14">
        <f t="shared" si="15"/>
        <v>40619.402361111112</v>
      </c>
      <c r="U93" t="str">
        <f t="shared" si="16"/>
        <v>MAY</v>
      </c>
      <c r="V93" t="str">
        <f t="shared" si="17"/>
        <v>MAR</v>
      </c>
      <c r="W93">
        <f t="shared" si="18"/>
        <v>2011</v>
      </c>
      <c r="X93">
        <f t="shared" si="19"/>
        <v>2011</v>
      </c>
    </row>
    <row r="94" spans="1:2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0"/>
        <v>105.2</v>
      </c>
      <c r="P94" s="7">
        <f t="shared" si="11"/>
        <v>122.32558139534883</v>
      </c>
      <c r="Q94" t="str">
        <f t="shared" si="12"/>
        <v>film &amp; video</v>
      </c>
      <c r="R94" t="str">
        <f t="shared" si="13"/>
        <v>shorts</v>
      </c>
      <c r="S94" s="14">
        <f t="shared" si="14"/>
        <v>42767.333333333328</v>
      </c>
      <c r="T94" s="14">
        <f t="shared" si="15"/>
        <v>42721.198877314819</v>
      </c>
      <c r="U94" t="str">
        <f t="shared" si="16"/>
        <v>FEB</v>
      </c>
      <c r="V94" t="str">
        <f t="shared" si="17"/>
        <v>DIC</v>
      </c>
      <c r="W94">
        <f t="shared" si="18"/>
        <v>2017</v>
      </c>
      <c r="X94">
        <f t="shared" si="19"/>
        <v>2016</v>
      </c>
    </row>
    <row r="95" spans="1:2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0"/>
        <v>110.6</v>
      </c>
      <c r="P95" s="7">
        <f t="shared" si="11"/>
        <v>73.733333333333334</v>
      </c>
      <c r="Q95" t="str">
        <f t="shared" si="12"/>
        <v>film &amp; video</v>
      </c>
      <c r="R95" t="str">
        <f t="shared" si="13"/>
        <v>shorts</v>
      </c>
      <c r="S95" s="14">
        <f t="shared" si="14"/>
        <v>41093.875</v>
      </c>
      <c r="T95" s="14">
        <f t="shared" si="15"/>
        <v>41065.858067129629</v>
      </c>
      <c r="U95" t="str">
        <f t="shared" si="16"/>
        <v>JUL</v>
      </c>
      <c r="V95" t="str">
        <f t="shared" si="17"/>
        <v>JUN</v>
      </c>
      <c r="W95">
        <f t="shared" si="18"/>
        <v>2012</v>
      </c>
      <c r="X95">
        <f t="shared" si="19"/>
        <v>2012</v>
      </c>
    </row>
    <row r="96" spans="1:2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0"/>
        <v>104</v>
      </c>
      <c r="P96" s="7">
        <f t="shared" si="11"/>
        <v>21.666666666666668</v>
      </c>
      <c r="Q96" t="str">
        <f t="shared" si="12"/>
        <v>film &amp; video</v>
      </c>
      <c r="R96" t="str">
        <f t="shared" si="13"/>
        <v>shorts</v>
      </c>
      <c r="S96" s="14">
        <f t="shared" si="14"/>
        <v>41736.717847222222</v>
      </c>
      <c r="T96" s="14">
        <f t="shared" si="15"/>
        <v>41716.717847222222</v>
      </c>
      <c r="U96" t="str">
        <f t="shared" si="16"/>
        <v>ABR</v>
      </c>
      <c r="V96" t="str">
        <f t="shared" si="17"/>
        <v>MAR</v>
      </c>
      <c r="W96">
        <f t="shared" si="18"/>
        <v>2014</v>
      </c>
      <c r="X96">
        <f t="shared" si="19"/>
        <v>2014</v>
      </c>
    </row>
    <row r="97" spans="1:2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0"/>
        <v>131.42857142857142</v>
      </c>
      <c r="P97" s="7">
        <f t="shared" si="11"/>
        <v>21.904761904761905</v>
      </c>
      <c r="Q97" t="str">
        <f t="shared" si="12"/>
        <v>film &amp; video</v>
      </c>
      <c r="R97" t="str">
        <f t="shared" si="13"/>
        <v>shorts</v>
      </c>
      <c r="S97" s="14">
        <f t="shared" si="14"/>
        <v>40965.005104166667</v>
      </c>
      <c r="T97" s="14">
        <f t="shared" si="15"/>
        <v>40935.005104166667</v>
      </c>
      <c r="U97" t="str">
        <f t="shared" si="16"/>
        <v>FEB</v>
      </c>
      <c r="V97" t="str">
        <f t="shared" si="17"/>
        <v>ENE</v>
      </c>
      <c r="W97">
        <f t="shared" si="18"/>
        <v>2012</v>
      </c>
      <c r="X97">
        <f t="shared" si="19"/>
        <v>2012</v>
      </c>
    </row>
    <row r="98" spans="1:2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0"/>
        <v>114.66666666666667</v>
      </c>
      <c r="P98" s="7">
        <f t="shared" si="11"/>
        <v>50.588235294117645</v>
      </c>
      <c r="Q98" t="str">
        <f t="shared" si="12"/>
        <v>film &amp; video</v>
      </c>
      <c r="R98" t="str">
        <f t="shared" si="13"/>
        <v>shorts</v>
      </c>
      <c r="S98" s="14">
        <f t="shared" si="14"/>
        <v>40391.125</v>
      </c>
      <c r="T98" s="14">
        <f t="shared" si="15"/>
        <v>40324.662511574075</v>
      </c>
      <c r="U98" t="str">
        <f t="shared" si="16"/>
        <v>AGO</v>
      </c>
      <c r="V98" t="str">
        <f t="shared" si="17"/>
        <v>MAY</v>
      </c>
      <c r="W98">
        <f t="shared" si="18"/>
        <v>2010</v>
      </c>
      <c r="X98">
        <f t="shared" si="19"/>
        <v>2010</v>
      </c>
    </row>
    <row r="99" spans="1:2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0"/>
        <v>106.25</v>
      </c>
      <c r="P99" s="7">
        <f t="shared" si="11"/>
        <v>53.125</v>
      </c>
      <c r="Q99" t="str">
        <f t="shared" si="12"/>
        <v>film &amp; video</v>
      </c>
      <c r="R99" t="str">
        <f t="shared" si="13"/>
        <v>shorts</v>
      </c>
      <c r="S99" s="14">
        <f t="shared" si="14"/>
        <v>40736.135208333333</v>
      </c>
      <c r="T99" s="14">
        <f t="shared" si="15"/>
        <v>40706.135208333333</v>
      </c>
      <c r="U99" t="str">
        <f t="shared" si="16"/>
        <v>JUL</v>
      </c>
      <c r="V99" t="str">
        <f t="shared" si="17"/>
        <v>JUN</v>
      </c>
      <c r="W99">
        <f t="shared" si="18"/>
        <v>2011</v>
      </c>
      <c r="X99">
        <f t="shared" si="19"/>
        <v>2011</v>
      </c>
    </row>
    <row r="100" spans="1:2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0"/>
        <v>106.25</v>
      </c>
      <c r="P100" s="7">
        <f t="shared" si="11"/>
        <v>56.666666666666664</v>
      </c>
      <c r="Q100" t="str">
        <f t="shared" si="12"/>
        <v>film &amp; video</v>
      </c>
      <c r="R100" t="str">
        <f t="shared" si="13"/>
        <v>shorts</v>
      </c>
      <c r="S100" s="14">
        <f t="shared" si="14"/>
        <v>41250.979166666664</v>
      </c>
      <c r="T100" s="14">
        <f t="shared" si="15"/>
        <v>41214.79483796296</v>
      </c>
      <c r="U100" t="str">
        <f t="shared" si="16"/>
        <v>DIC</v>
      </c>
      <c r="V100" t="str">
        <f t="shared" si="17"/>
        <v>NOV</v>
      </c>
      <c r="W100">
        <f t="shared" si="18"/>
        <v>2012</v>
      </c>
      <c r="X100">
        <f t="shared" si="19"/>
        <v>2012</v>
      </c>
    </row>
    <row r="101" spans="1:2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0"/>
        <v>106.01933333333334</v>
      </c>
      <c r="P101" s="7">
        <f t="shared" si="11"/>
        <v>40.776666666666664</v>
      </c>
      <c r="Q101" t="str">
        <f t="shared" si="12"/>
        <v>film &amp; video</v>
      </c>
      <c r="R101" t="str">
        <f t="shared" si="13"/>
        <v>shorts</v>
      </c>
      <c r="S101" s="14">
        <f t="shared" si="14"/>
        <v>41661.902766203704</v>
      </c>
      <c r="T101" s="14">
        <f t="shared" si="15"/>
        <v>41631.902766203704</v>
      </c>
      <c r="U101" t="str">
        <f t="shared" si="16"/>
        <v>ENE</v>
      </c>
      <c r="V101" t="str">
        <f t="shared" si="17"/>
        <v>DIC</v>
      </c>
      <c r="W101">
        <f t="shared" si="18"/>
        <v>2014</v>
      </c>
      <c r="X101">
        <f t="shared" si="19"/>
        <v>2013</v>
      </c>
    </row>
    <row r="102" spans="1:2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0"/>
        <v>100</v>
      </c>
      <c r="P102" s="7">
        <f t="shared" si="11"/>
        <v>192.30769230769232</v>
      </c>
      <c r="Q102" t="str">
        <f t="shared" si="12"/>
        <v>film &amp; video</v>
      </c>
      <c r="R102" t="str">
        <f t="shared" si="13"/>
        <v>shorts</v>
      </c>
      <c r="S102" s="14">
        <f t="shared" si="14"/>
        <v>41217.794976851852</v>
      </c>
      <c r="T102" s="14">
        <f t="shared" si="15"/>
        <v>41197.753310185188</v>
      </c>
      <c r="U102" t="str">
        <f t="shared" si="16"/>
        <v>NOV</v>
      </c>
      <c r="V102" t="str">
        <f t="shared" si="17"/>
        <v>OCT</v>
      </c>
      <c r="W102">
        <f t="shared" si="18"/>
        <v>2012</v>
      </c>
      <c r="X102">
        <f t="shared" si="19"/>
        <v>2012</v>
      </c>
    </row>
    <row r="103" spans="1:2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0"/>
        <v>100</v>
      </c>
      <c r="P103" s="7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4">
        <f t="shared" si="14"/>
        <v>41298.776736111111</v>
      </c>
      <c r="T103" s="14">
        <f t="shared" si="15"/>
        <v>41274.776736111111</v>
      </c>
      <c r="U103" t="str">
        <f t="shared" si="16"/>
        <v>ENE</v>
      </c>
      <c r="V103" t="str">
        <f t="shared" si="17"/>
        <v>DIC</v>
      </c>
      <c r="W103">
        <f t="shared" si="18"/>
        <v>2013</v>
      </c>
      <c r="X103">
        <f t="shared" si="19"/>
        <v>2012</v>
      </c>
    </row>
    <row r="104" spans="1:2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0"/>
        <v>127.75</v>
      </c>
      <c r="P104" s="7">
        <f t="shared" si="11"/>
        <v>117.92307692307692</v>
      </c>
      <c r="Q104" t="str">
        <f t="shared" si="12"/>
        <v>film &amp; video</v>
      </c>
      <c r="R104" t="str">
        <f t="shared" si="13"/>
        <v>shorts</v>
      </c>
      <c r="S104" s="14">
        <f t="shared" si="14"/>
        <v>40535.131168981483</v>
      </c>
      <c r="T104" s="14">
        <f t="shared" si="15"/>
        <v>40505.131168981483</v>
      </c>
      <c r="U104" t="str">
        <f t="shared" si="16"/>
        <v>DIC</v>
      </c>
      <c r="V104" t="str">
        <f t="shared" si="17"/>
        <v>NOV</v>
      </c>
      <c r="W104">
        <f t="shared" si="18"/>
        <v>2010</v>
      </c>
      <c r="X104">
        <f t="shared" si="19"/>
        <v>2010</v>
      </c>
    </row>
    <row r="105" spans="1:2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0"/>
        <v>105.15384615384616</v>
      </c>
      <c r="P105" s="7">
        <f t="shared" si="11"/>
        <v>27.897959183673468</v>
      </c>
      <c r="Q105" t="str">
        <f t="shared" si="12"/>
        <v>film &amp; video</v>
      </c>
      <c r="R105" t="str">
        <f t="shared" si="13"/>
        <v>shorts</v>
      </c>
      <c r="S105" s="14">
        <f t="shared" si="14"/>
        <v>41705.805902777778</v>
      </c>
      <c r="T105" s="14">
        <f t="shared" si="15"/>
        <v>41682.805902777778</v>
      </c>
      <c r="U105" t="str">
        <f t="shared" si="16"/>
        <v>MAR</v>
      </c>
      <c r="V105" t="str">
        <f t="shared" si="17"/>
        <v>FEB</v>
      </c>
      <c r="W105">
        <f t="shared" si="18"/>
        <v>2014</v>
      </c>
      <c r="X105">
        <f t="shared" si="19"/>
        <v>2014</v>
      </c>
    </row>
    <row r="106" spans="1:2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0"/>
        <v>120</v>
      </c>
      <c r="P106" s="7">
        <f t="shared" si="11"/>
        <v>60</v>
      </c>
      <c r="Q106" t="str">
        <f t="shared" si="12"/>
        <v>film &amp; video</v>
      </c>
      <c r="R106" t="str">
        <f t="shared" si="13"/>
        <v>shorts</v>
      </c>
      <c r="S106" s="14">
        <f t="shared" si="14"/>
        <v>40636.041666666664</v>
      </c>
      <c r="T106" s="14">
        <f t="shared" si="15"/>
        <v>40612.695208333331</v>
      </c>
      <c r="U106" t="str">
        <f t="shared" si="16"/>
        <v>ABR</v>
      </c>
      <c r="V106" t="str">
        <f t="shared" si="17"/>
        <v>MAR</v>
      </c>
      <c r="W106">
        <f t="shared" si="18"/>
        <v>2011</v>
      </c>
      <c r="X106">
        <f t="shared" si="19"/>
        <v>2011</v>
      </c>
    </row>
    <row r="107" spans="1:2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0"/>
        <v>107.40909090909091</v>
      </c>
      <c r="P107" s="7">
        <f t="shared" si="11"/>
        <v>39.383333333333333</v>
      </c>
      <c r="Q107" t="str">
        <f t="shared" si="12"/>
        <v>film &amp; video</v>
      </c>
      <c r="R107" t="str">
        <f t="shared" si="13"/>
        <v>shorts</v>
      </c>
      <c r="S107" s="14">
        <f t="shared" si="14"/>
        <v>42504</v>
      </c>
      <c r="T107" s="14">
        <f t="shared" si="15"/>
        <v>42485.724768518514</v>
      </c>
      <c r="U107" t="str">
        <f t="shared" si="16"/>
        <v>MAY</v>
      </c>
      <c r="V107" t="str">
        <f t="shared" si="17"/>
        <v>ABR</v>
      </c>
      <c r="W107">
        <f t="shared" si="18"/>
        <v>2016</v>
      </c>
      <c r="X107">
        <f t="shared" si="19"/>
        <v>2016</v>
      </c>
    </row>
    <row r="108" spans="1:2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0"/>
        <v>100.5</v>
      </c>
      <c r="P108" s="7">
        <f t="shared" si="11"/>
        <v>186.11111111111111</v>
      </c>
      <c r="Q108" t="str">
        <f t="shared" si="12"/>
        <v>film &amp; video</v>
      </c>
      <c r="R108" t="str">
        <f t="shared" si="13"/>
        <v>shorts</v>
      </c>
      <c r="S108" s="14">
        <f t="shared" si="14"/>
        <v>41001.776631944449</v>
      </c>
      <c r="T108" s="14">
        <f t="shared" si="15"/>
        <v>40987.776631944449</v>
      </c>
      <c r="U108" t="str">
        <f t="shared" si="16"/>
        <v>ABR</v>
      </c>
      <c r="V108" t="str">
        <f t="shared" si="17"/>
        <v>MAR</v>
      </c>
      <c r="W108">
        <f t="shared" si="18"/>
        <v>2012</v>
      </c>
      <c r="X108">
        <f t="shared" si="19"/>
        <v>2012</v>
      </c>
    </row>
    <row r="109" spans="1:2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0"/>
        <v>102.46666666666667</v>
      </c>
      <c r="P109" s="7">
        <f t="shared" si="11"/>
        <v>111.37681159420291</v>
      </c>
      <c r="Q109" t="str">
        <f t="shared" si="12"/>
        <v>film &amp; video</v>
      </c>
      <c r="R109" t="str">
        <f t="shared" si="13"/>
        <v>shorts</v>
      </c>
      <c r="S109" s="14">
        <f t="shared" si="14"/>
        <v>40657.982488425929</v>
      </c>
      <c r="T109" s="14">
        <f t="shared" si="15"/>
        <v>40635.982488425929</v>
      </c>
      <c r="U109" t="str">
        <f t="shared" si="16"/>
        <v>ABR</v>
      </c>
      <c r="V109" t="str">
        <f t="shared" si="17"/>
        <v>ABR</v>
      </c>
      <c r="W109">
        <f t="shared" si="18"/>
        <v>2011</v>
      </c>
      <c r="X109">
        <f t="shared" si="19"/>
        <v>2011</v>
      </c>
    </row>
    <row r="110" spans="1:2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0"/>
        <v>246.66666666666666</v>
      </c>
      <c r="P110" s="7">
        <f t="shared" si="11"/>
        <v>78.723404255319153</v>
      </c>
      <c r="Q110" t="str">
        <f t="shared" si="12"/>
        <v>film &amp; video</v>
      </c>
      <c r="R110" t="str">
        <f t="shared" si="13"/>
        <v>shorts</v>
      </c>
      <c r="S110" s="14">
        <f t="shared" si="14"/>
        <v>41425.613078703704</v>
      </c>
      <c r="T110" s="14">
        <f t="shared" si="15"/>
        <v>41365.613078703704</v>
      </c>
      <c r="U110" t="str">
        <f t="shared" si="16"/>
        <v>MAY</v>
      </c>
      <c r="V110" t="str">
        <f t="shared" si="17"/>
        <v>ABR</v>
      </c>
      <c r="W110">
        <f t="shared" si="18"/>
        <v>2013</v>
      </c>
      <c r="X110">
        <f t="shared" si="19"/>
        <v>2013</v>
      </c>
    </row>
    <row r="111" spans="1:2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0"/>
        <v>219.5</v>
      </c>
      <c r="P111" s="7">
        <f t="shared" si="11"/>
        <v>46.702127659574465</v>
      </c>
      <c r="Q111" t="str">
        <f t="shared" si="12"/>
        <v>film &amp; video</v>
      </c>
      <c r="R111" t="str">
        <f t="shared" si="13"/>
        <v>shorts</v>
      </c>
      <c r="S111" s="14">
        <f t="shared" si="14"/>
        <v>40600.025810185187</v>
      </c>
      <c r="T111" s="14">
        <f t="shared" si="15"/>
        <v>40570.025810185187</v>
      </c>
      <c r="U111" t="str">
        <f t="shared" si="16"/>
        <v>FEB</v>
      </c>
      <c r="V111" t="str">
        <f t="shared" si="17"/>
        <v>ENE</v>
      </c>
      <c r="W111">
        <f t="shared" si="18"/>
        <v>2011</v>
      </c>
      <c r="X111">
        <f t="shared" si="19"/>
        <v>2011</v>
      </c>
    </row>
    <row r="112" spans="1:2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0"/>
        <v>130.76923076923077</v>
      </c>
      <c r="P112" s="7">
        <f t="shared" si="11"/>
        <v>65.384615384615387</v>
      </c>
      <c r="Q112" t="str">
        <f t="shared" si="12"/>
        <v>film &amp; video</v>
      </c>
      <c r="R112" t="str">
        <f t="shared" si="13"/>
        <v>shorts</v>
      </c>
      <c r="S112" s="14">
        <f t="shared" si="14"/>
        <v>41592.249305555553</v>
      </c>
      <c r="T112" s="14">
        <f t="shared" si="15"/>
        <v>41557.949687500004</v>
      </c>
      <c r="U112" t="str">
        <f t="shared" si="16"/>
        <v>NOV</v>
      </c>
      <c r="V112" t="str">
        <f t="shared" si="17"/>
        <v>OCT</v>
      </c>
      <c r="W112">
        <f t="shared" si="18"/>
        <v>2013</v>
      </c>
      <c r="X112">
        <f t="shared" si="19"/>
        <v>2013</v>
      </c>
    </row>
    <row r="113" spans="1:2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0"/>
        <v>154.57142857142858</v>
      </c>
      <c r="P113" s="7">
        <f t="shared" si="11"/>
        <v>102.0754716981132</v>
      </c>
      <c r="Q113" t="str">
        <f t="shared" si="12"/>
        <v>film &amp; video</v>
      </c>
      <c r="R113" t="str">
        <f t="shared" si="13"/>
        <v>shorts</v>
      </c>
      <c r="S113" s="14">
        <f t="shared" si="14"/>
        <v>42155.333182870367</v>
      </c>
      <c r="T113" s="14">
        <f t="shared" si="15"/>
        <v>42125.333182870367</v>
      </c>
      <c r="U113" t="str">
        <f t="shared" si="16"/>
        <v>MAY</v>
      </c>
      <c r="V113" t="str">
        <f t="shared" si="17"/>
        <v>MAY</v>
      </c>
      <c r="W113">
        <f t="shared" si="18"/>
        <v>2015</v>
      </c>
      <c r="X113">
        <f t="shared" si="19"/>
        <v>2015</v>
      </c>
    </row>
    <row r="114" spans="1:2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0"/>
        <v>104</v>
      </c>
      <c r="P114" s="7">
        <f t="shared" si="11"/>
        <v>64.197530864197532</v>
      </c>
      <c r="Q114" t="str">
        <f t="shared" si="12"/>
        <v>film &amp; video</v>
      </c>
      <c r="R114" t="str">
        <f t="shared" si="13"/>
        <v>shorts</v>
      </c>
      <c r="S114" s="14">
        <f t="shared" si="14"/>
        <v>41742.083333333336</v>
      </c>
      <c r="T114" s="14">
        <f t="shared" si="15"/>
        <v>41718.043032407404</v>
      </c>
      <c r="U114" t="str">
        <f t="shared" si="16"/>
        <v>ABR</v>
      </c>
      <c r="V114" t="str">
        <f t="shared" si="17"/>
        <v>MAR</v>
      </c>
      <c r="W114">
        <f t="shared" si="18"/>
        <v>2014</v>
      </c>
      <c r="X114">
        <f t="shared" si="19"/>
        <v>2014</v>
      </c>
    </row>
    <row r="115" spans="1:2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0"/>
        <v>141</v>
      </c>
      <c r="P115" s="7">
        <f t="shared" si="11"/>
        <v>90.384615384615387</v>
      </c>
      <c r="Q115" t="str">
        <f t="shared" si="12"/>
        <v>film &amp; video</v>
      </c>
      <c r="R115" t="str">
        <f t="shared" si="13"/>
        <v>shorts</v>
      </c>
      <c r="S115" s="14">
        <f t="shared" si="14"/>
        <v>40761.625</v>
      </c>
      <c r="T115" s="14">
        <f t="shared" si="15"/>
        <v>40753.758425925924</v>
      </c>
      <c r="U115" t="str">
        <f t="shared" si="16"/>
        <v>AGO</v>
      </c>
      <c r="V115" t="str">
        <f t="shared" si="17"/>
        <v>JUL</v>
      </c>
      <c r="W115">
        <f t="shared" si="18"/>
        <v>2011</v>
      </c>
      <c r="X115">
        <f t="shared" si="19"/>
        <v>2011</v>
      </c>
    </row>
    <row r="116" spans="1:2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0"/>
        <v>103.33333333333333</v>
      </c>
      <c r="P116" s="7">
        <f t="shared" si="11"/>
        <v>88.571428571428569</v>
      </c>
      <c r="Q116" t="str">
        <f t="shared" si="12"/>
        <v>film &amp; video</v>
      </c>
      <c r="R116" t="str">
        <f t="shared" si="13"/>
        <v>shorts</v>
      </c>
      <c r="S116" s="14">
        <f t="shared" si="14"/>
        <v>40921.27416666667</v>
      </c>
      <c r="T116" s="14">
        <f t="shared" si="15"/>
        <v>40861.27416666667</v>
      </c>
      <c r="U116" t="str">
        <f t="shared" si="16"/>
        <v>ENE</v>
      </c>
      <c r="V116" t="str">
        <f t="shared" si="17"/>
        <v>NOV</v>
      </c>
      <c r="W116">
        <f t="shared" si="18"/>
        <v>2012</v>
      </c>
      <c r="X116">
        <f t="shared" si="19"/>
        <v>2011</v>
      </c>
    </row>
    <row r="117" spans="1:2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0"/>
        <v>140.44444444444446</v>
      </c>
      <c r="P117" s="7">
        <f t="shared" si="11"/>
        <v>28.727272727272727</v>
      </c>
      <c r="Q117" t="str">
        <f t="shared" si="12"/>
        <v>film &amp; video</v>
      </c>
      <c r="R117" t="str">
        <f t="shared" si="13"/>
        <v>shorts</v>
      </c>
      <c r="S117" s="14">
        <f t="shared" si="14"/>
        <v>40943.738935185182</v>
      </c>
      <c r="T117" s="14">
        <f t="shared" si="15"/>
        <v>40918.738935185182</v>
      </c>
      <c r="U117" t="str">
        <f t="shared" si="16"/>
        <v>FEB</v>
      </c>
      <c r="V117" t="str">
        <f t="shared" si="17"/>
        <v>ENE</v>
      </c>
      <c r="W117">
        <f t="shared" si="18"/>
        <v>2012</v>
      </c>
      <c r="X117">
        <f t="shared" si="19"/>
        <v>2012</v>
      </c>
    </row>
    <row r="118" spans="1:2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0"/>
        <v>113.65714285714286</v>
      </c>
      <c r="P118" s="7">
        <f t="shared" si="11"/>
        <v>69.78947368421052</v>
      </c>
      <c r="Q118" t="str">
        <f t="shared" si="12"/>
        <v>film &amp; video</v>
      </c>
      <c r="R118" t="str">
        <f t="shared" si="13"/>
        <v>shorts</v>
      </c>
      <c r="S118" s="14">
        <f t="shared" si="14"/>
        <v>40641.455497685187</v>
      </c>
      <c r="T118" s="14">
        <f t="shared" si="15"/>
        <v>40595.497164351851</v>
      </c>
      <c r="U118" t="str">
        <f t="shared" si="16"/>
        <v>ABR</v>
      </c>
      <c r="V118" t="str">
        <f t="shared" si="17"/>
        <v>FEB</v>
      </c>
      <c r="W118">
        <f t="shared" si="18"/>
        <v>2011</v>
      </c>
      <c r="X118">
        <f t="shared" si="19"/>
        <v>2011</v>
      </c>
    </row>
    <row r="119" spans="1:2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0"/>
        <v>100.49377777777778</v>
      </c>
      <c r="P119" s="7">
        <f t="shared" si="11"/>
        <v>167.48962962962963</v>
      </c>
      <c r="Q119" t="str">
        <f t="shared" si="12"/>
        <v>film &amp; video</v>
      </c>
      <c r="R119" t="str">
        <f t="shared" si="13"/>
        <v>shorts</v>
      </c>
      <c r="S119" s="14">
        <f t="shared" si="14"/>
        <v>40338.791666666664</v>
      </c>
      <c r="T119" s="14">
        <f t="shared" si="15"/>
        <v>40248.834999999999</v>
      </c>
      <c r="U119" t="str">
        <f t="shared" si="16"/>
        <v>JUN</v>
      </c>
      <c r="V119" t="str">
        <f t="shared" si="17"/>
        <v>MAR</v>
      </c>
      <c r="W119">
        <f t="shared" si="18"/>
        <v>2010</v>
      </c>
      <c r="X119">
        <f t="shared" si="19"/>
        <v>2010</v>
      </c>
    </row>
    <row r="120" spans="1:2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0"/>
        <v>113.0316</v>
      </c>
      <c r="P120" s="7">
        <f t="shared" si="11"/>
        <v>144.91230769230768</v>
      </c>
      <c r="Q120" t="str">
        <f t="shared" si="12"/>
        <v>film &amp; video</v>
      </c>
      <c r="R120" t="str">
        <f t="shared" si="13"/>
        <v>shorts</v>
      </c>
      <c r="S120" s="14">
        <f t="shared" si="14"/>
        <v>40753.053657407407</v>
      </c>
      <c r="T120" s="14">
        <f t="shared" si="15"/>
        <v>40723.053657407407</v>
      </c>
      <c r="U120" t="str">
        <f t="shared" si="16"/>
        <v>JUL</v>
      </c>
      <c r="V120" t="str">
        <f t="shared" si="17"/>
        <v>JUN</v>
      </c>
      <c r="W120">
        <f t="shared" si="18"/>
        <v>2011</v>
      </c>
      <c r="X120">
        <f t="shared" si="19"/>
        <v>2011</v>
      </c>
    </row>
    <row r="121" spans="1:2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0"/>
        <v>104.55692307692307</v>
      </c>
      <c r="P121" s="7">
        <f t="shared" si="11"/>
        <v>91.840540540540545</v>
      </c>
      <c r="Q121" t="str">
        <f t="shared" si="12"/>
        <v>film &amp; video</v>
      </c>
      <c r="R121" t="str">
        <f t="shared" si="13"/>
        <v>shorts</v>
      </c>
      <c r="S121" s="14">
        <f t="shared" si="14"/>
        <v>40768.958333333336</v>
      </c>
      <c r="T121" s="14">
        <f t="shared" si="15"/>
        <v>40739.069282407407</v>
      </c>
      <c r="U121" t="str">
        <f t="shared" si="16"/>
        <v>AGO</v>
      </c>
      <c r="V121" t="str">
        <f t="shared" si="17"/>
        <v>JUL</v>
      </c>
      <c r="W121">
        <f t="shared" si="18"/>
        <v>2011</v>
      </c>
      <c r="X121">
        <f t="shared" si="19"/>
        <v>2011</v>
      </c>
    </row>
    <row r="122" spans="1:2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0"/>
        <v>1.4285714285714285E-2</v>
      </c>
      <c r="P122" s="7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14">
        <f t="shared" si="14"/>
        <v>42646.049849537041</v>
      </c>
      <c r="T122" s="14">
        <f t="shared" si="15"/>
        <v>42616.049849537041</v>
      </c>
      <c r="U122" t="str">
        <f t="shared" si="16"/>
        <v>OCT</v>
      </c>
      <c r="V122" t="str">
        <f t="shared" si="17"/>
        <v>SEP</v>
      </c>
      <c r="W122">
        <f t="shared" si="18"/>
        <v>2016</v>
      </c>
      <c r="X122">
        <f t="shared" si="19"/>
        <v>2016</v>
      </c>
    </row>
    <row r="123" spans="1:2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0"/>
        <v>3.3333333333333333E-2</v>
      </c>
      <c r="P123" s="7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14">
        <f t="shared" si="14"/>
        <v>42112.427777777775</v>
      </c>
      <c r="T123" s="14">
        <f t="shared" si="15"/>
        <v>42096.704976851848</v>
      </c>
      <c r="U123" t="str">
        <f t="shared" si="16"/>
        <v>ABR</v>
      </c>
      <c r="V123" t="str">
        <f t="shared" si="17"/>
        <v>ABR</v>
      </c>
      <c r="W123">
        <f t="shared" si="18"/>
        <v>2015</v>
      </c>
      <c r="X123">
        <f t="shared" si="19"/>
        <v>2015</v>
      </c>
    </row>
    <row r="124" spans="1:2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0"/>
        <v>0</v>
      </c>
      <c r="P124" s="7" t="str">
        <f t="shared" si="11"/>
        <v>No Backers</v>
      </c>
      <c r="Q124" t="str">
        <f t="shared" si="12"/>
        <v>film &amp; video</v>
      </c>
      <c r="R124" t="str">
        <f t="shared" si="13"/>
        <v>science fiction</v>
      </c>
      <c r="S124" s="14">
        <f t="shared" si="14"/>
        <v>42653.431793981479</v>
      </c>
      <c r="T124" s="14">
        <f t="shared" si="15"/>
        <v>42593.431793981479</v>
      </c>
      <c r="U124" t="str">
        <f t="shared" si="16"/>
        <v>OCT</v>
      </c>
      <c r="V124" t="str">
        <f t="shared" si="17"/>
        <v>AGO</v>
      </c>
      <c r="W124">
        <f t="shared" si="18"/>
        <v>2016</v>
      </c>
      <c r="X124">
        <f t="shared" si="19"/>
        <v>2016</v>
      </c>
    </row>
    <row r="125" spans="1:2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0"/>
        <v>0.27454545454545454</v>
      </c>
      <c r="P125" s="7">
        <f t="shared" si="11"/>
        <v>25.166666666666668</v>
      </c>
      <c r="Q125" t="str">
        <f t="shared" si="12"/>
        <v>film &amp; video</v>
      </c>
      <c r="R125" t="str">
        <f t="shared" si="13"/>
        <v>science fiction</v>
      </c>
      <c r="S125" s="14">
        <f t="shared" si="14"/>
        <v>41940.916666666664</v>
      </c>
      <c r="T125" s="14">
        <f t="shared" si="15"/>
        <v>41904.781990740739</v>
      </c>
      <c r="U125" t="str">
        <f t="shared" si="16"/>
        <v>OCT</v>
      </c>
      <c r="V125" t="str">
        <f t="shared" si="17"/>
        <v>SEP</v>
      </c>
      <c r="W125">
        <f t="shared" si="18"/>
        <v>2014</v>
      </c>
      <c r="X125">
        <f t="shared" si="19"/>
        <v>2014</v>
      </c>
    </row>
    <row r="126" spans="1:2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0"/>
        <v>0</v>
      </c>
      <c r="P126" s="7" t="str">
        <f t="shared" si="11"/>
        <v>No Backers</v>
      </c>
      <c r="Q126" t="str">
        <f t="shared" si="12"/>
        <v>film &amp; video</v>
      </c>
      <c r="R126" t="str">
        <f t="shared" si="13"/>
        <v>science fiction</v>
      </c>
      <c r="S126" s="14">
        <f t="shared" si="14"/>
        <v>42139.928726851853</v>
      </c>
      <c r="T126" s="14">
        <f t="shared" si="15"/>
        <v>42114.928726851853</v>
      </c>
      <c r="U126" t="str">
        <f t="shared" si="16"/>
        <v>MAY</v>
      </c>
      <c r="V126" t="str">
        <f t="shared" si="17"/>
        <v>ABR</v>
      </c>
      <c r="W126">
        <f t="shared" si="18"/>
        <v>2015</v>
      </c>
      <c r="X126">
        <f t="shared" si="19"/>
        <v>2015</v>
      </c>
    </row>
    <row r="127" spans="1:2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0"/>
        <v>14</v>
      </c>
      <c r="P127" s="7">
        <f t="shared" si="11"/>
        <v>11.666666666666666</v>
      </c>
      <c r="Q127" t="str">
        <f t="shared" si="12"/>
        <v>film &amp; video</v>
      </c>
      <c r="R127" t="str">
        <f t="shared" si="13"/>
        <v>science fiction</v>
      </c>
      <c r="S127" s="14">
        <f t="shared" si="14"/>
        <v>42769.993981481486</v>
      </c>
      <c r="T127" s="14">
        <f t="shared" si="15"/>
        <v>42709.993981481486</v>
      </c>
      <c r="U127" t="str">
        <f t="shared" si="16"/>
        <v>FEB</v>
      </c>
      <c r="V127" t="str">
        <f t="shared" si="17"/>
        <v>DIC</v>
      </c>
      <c r="W127">
        <f t="shared" si="18"/>
        <v>2017</v>
      </c>
      <c r="X127">
        <f t="shared" si="19"/>
        <v>2016</v>
      </c>
    </row>
    <row r="128" spans="1:2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0"/>
        <v>5.548</v>
      </c>
      <c r="P128" s="7">
        <f t="shared" si="11"/>
        <v>106.69230769230769</v>
      </c>
      <c r="Q128" t="str">
        <f t="shared" si="12"/>
        <v>film &amp; video</v>
      </c>
      <c r="R128" t="str">
        <f t="shared" si="13"/>
        <v>science fiction</v>
      </c>
      <c r="S128" s="14">
        <f t="shared" si="14"/>
        <v>42166.083333333328</v>
      </c>
      <c r="T128" s="14">
        <f t="shared" si="15"/>
        <v>42135.589548611111</v>
      </c>
      <c r="U128" t="str">
        <f t="shared" si="16"/>
        <v>JUN</v>
      </c>
      <c r="V128" t="str">
        <f t="shared" si="17"/>
        <v>MAY</v>
      </c>
      <c r="W128">
        <f t="shared" si="18"/>
        <v>2015</v>
      </c>
      <c r="X128">
        <f t="shared" si="19"/>
        <v>2015</v>
      </c>
    </row>
    <row r="129" spans="1:2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0"/>
        <v>2.375</v>
      </c>
      <c r="P129" s="7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14">
        <f t="shared" si="14"/>
        <v>42097.582650462966</v>
      </c>
      <c r="T129" s="14">
        <f t="shared" si="15"/>
        <v>42067.62431712963</v>
      </c>
      <c r="U129" t="str">
        <f t="shared" si="16"/>
        <v>ABR</v>
      </c>
      <c r="V129" t="str">
        <f t="shared" si="17"/>
        <v>MAR</v>
      </c>
      <c r="W129">
        <f t="shared" si="18"/>
        <v>2015</v>
      </c>
      <c r="X129">
        <f t="shared" si="19"/>
        <v>2015</v>
      </c>
    </row>
    <row r="130" spans="1:2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0"/>
        <v>1.867</v>
      </c>
      <c r="P130" s="7">
        <f t="shared" si="11"/>
        <v>311.16666666666669</v>
      </c>
      <c r="Q130" t="str">
        <f t="shared" si="12"/>
        <v>film &amp; video</v>
      </c>
      <c r="R130" t="str">
        <f t="shared" si="13"/>
        <v>science fiction</v>
      </c>
      <c r="S130" s="14">
        <f t="shared" si="14"/>
        <v>42663.22792824074</v>
      </c>
      <c r="T130" s="14">
        <f t="shared" si="15"/>
        <v>42628.22792824074</v>
      </c>
      <c r="U130" t="str">
        <f t="shared" si="16"/>
        <v>OCT</v>
      </c>
      <c r="V130" t="str">
        <f t="shared" si="17"/>
        <v>SEP</v>
      </c>
      <c r="W130">
        <f t="shared" si="18"/>
        <v>2016</v>
      </c>
      <c r="X130">
        <f t="shared" si="19"/>
        <v>2016</v>
      </c>
    </row>
    <row r="131" spans="1:2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0">(E131*100)/D131</f>
        <v>0</v>
      </c>
      <c r="P131" s="7" t="str">
        <f t="shared" ref="P131:P194" si="21">IF(L131=0,"No Backers",E131/L131)</f>
        <v>No Backers</v>
      </c>
      <c r="Q131" t="str">
        <f t="shared" ref="Q131:Q194" si="22">MID(N131,1,12)</f>
        <v>film &amp; video</v>
      </c>
      <c r="R131" t="str">
        <f t="shared" ref="R131:R194" si="23">MID(N131,14,20)</f>
        <v>science fiction</v>
      </c>
      <c r="S131" s="14">
        <f t="shared" ref="S131:S194" si="24">(((I131/60)/60)/24)+DATE(1970,1,1)</f>
        <v>41942.937303240738</v>
      </c>
      <c r="T131" s="14">
        <f t="shared" ref="T131:T194" si="25">(((J131/60)/60)/24)+DATE(1970,1,1)</f>
        <v>41882.937303240738</v>
      </c>
      <c r="U131" t="str">
        <f t="shared" ref="U131:U194" si="26">UPPER(TEXT(S131, "mmm"))</f>
        <v>OCT</v>
      </c>
      <c r="V131" t="str">
        <f t="shared" ref="V131:V194" si="27">UPPER(TEXT(T131, "mmm"))</f>
        <v>AGO</v>
      </c>
      <c r="W131">
        <f t="shared" ref="W131:W194" si="28">YEAR(S131)</f>
        <v>2014</v>
      </c>
      <c r="X131">
        <f t="shared" ref="X131:X194" si="29">YEAR(T131)</f>
        <v>2014</v>
      </c>
    </row>
    <row r="132" spans="1:2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0"/>
        <v>0</v>
      </c>
      <c r="P132" s="7" t="str">
        <f t="shared" si="21"/>
        <v>No Backers</v>
      </c>
      <c r="Q132" t="str">
        <f t="shared" si="22"/>
        <v>film &amp; video</v>
      </c>
      <c r="R132" t="str">
        <f t="shared" si="23"/>
        <v>science fiction</v>
      </c>
      <c r="S132" s="14">
        <f t="shared" si="24"/>
        <v>41806.844444444447</v>
      </c>
      <c r="T132" s="14">
        <f t="shared" si="25"/>
        <v>41778.915416666663</v>
      </c>
      <c r="U132" t="str">
        <f t="shared" si="26"/>
        <v>JUN</v>
      </c>
      <c r="V132" t="str">
        <f t="shared" si="27"/>
        <v>MAY</v>
      </c>
      <c r="W132">
        <f t="shared" si="28"/>
        <v>2014</v>
      </c>
      <c r="X132">
        <f t="shared" si="29"/>
        <v>2014</v>
      </c>
    </row>
    <row r="133" spans="1:2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0"/>
        <v>0</v>
      </c>
      <c r="P133" s="7" t="str">
        <f t="shared" si="21"/>
        <v>No Backers</v>
      </c>
      <c r="Q133" t="str">
        <f t="shared" si="22"/>
        <v>film &amp; video</v>
      </c>
      <c r="R133" t="str">
        <f t="shared" si="23"/>
        <v>science fiction</v>
      </c>
      <c r="S133" s="14">
        <f t="shared" si="24"/>
        <v>42557</v>
      </c>
      <c r="T133" s="14">
        <f t="shared" si="25"/>
        <v>42541.837511574078</v>
      </c>
      <c r="U133" t="str">
        <f t="shared" si="26"/>
        <v>JUL</v>
      </c>
      <c r="V133" t="str">
        <f t="shared" si="27"/>
        <v>JUN</v>
      </c>
      <c r="W133">
        <f t="shared" si="28"/>
        <v>2016</v>
      </c>
      <c r="X133">
        <f t="shared" si="29"/>
        <v>2016</v>
      </c>
    </row>
    <row r="134" spans="1:2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0"/>
        <v>9.5687499999999996</v>
      </c>
      <c r="P134" s="7">
        <f t="shared" si="21"/>
        <v>94.506172839506178</v>
      </c>
      <c r="Q134" t="str">
        <f t="shared" si="22"/>
        <v>film &amp; video</v>
      </c>
      <c r="R134" t="str">
        <f t="shared" si="23"/>
        <v>science fiction</v>
      </c>
      <c r="S134" s="14">
        <f t="shared" si="24"/>
        <v>41950.854247685187</v>
      </c>
      <c r="T134" s="14">
        <f t="shared" si="25"/>
        <v>41905.812581018516</v>
      </c>
      <c r="U134" t="str">
        <f t="shared" si="26"/>
        <v>NOV</v>
      </c>
      <c r="V134" t="str">
        <f t="shared" si="27"/>
        <v>SEP</v>
      </c>
      <c r="W134">
        <f t="shared" si="28"/>
        <v>2014</v>
      </c>
      <c r="X134">
        <f t="shared" si="29"/>
        <v>2014</v>
      </c>
    </row>
    <row r="135" spans="1:2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0"/>
        <v>0</v>
      </c>
      <c r="P135" s="7" t="str">
        <f t="shared" si="21"/>
        <v>No Backers</v>
      </c>
      <c r="Q135" t="str">
        <f t="shared" si="22"/>
        <v>film &amp; video</v>
      </c>
      <c r="R135" t="str">
        <f t="shared" si="23"/>
        <v>science fiction</v>
      </c>
      <c r="S135" s="14">
        <f t="shared" si="24"/>
        <v>42521.729861111111</v>
      </c>
      <c r="T135" s="14">
        <f t="shared" si="25"/>
        <v>42491.80768518518</v>
      </c>
      <c r="U135" t="str">
        <f t="shared" si="26"/>
        <v>MAY</v>
      </c>
      <c r="V135" t="str">
        <f t="shared" si="27"/>
        <v>MAY</v>
      </c>
      <c r="W135">
        <f t="shared" si="28"/>
        <v>2016</v>
      </c>
      <c r="X135">
        <f t="shared" si="29"/>
        <v>2016</v>
      </c>
    </row>
    <row r="136" spans="1:2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0"/>
        <v>0</v>
      </c>
      <c r="P136" s="7" t="str">
        <f t="shared" si="21"/>
        <v>No Backers</v>
      </c>
      <c r="Q136" t="str">
        <f t="shared" si="22"/>
        <v>film &amp; video</v>
      </c>
      <c r="R136" t="str">
        <f t="shared" si="23"/>
        <v>science fiction</v>
      </c>
      <c r="S136" s="14">
        <f t="shared" si="24"/>
        <v>42251.708333333328</v>
      </c>
      <c r="T136" s="14">
        <f t="shared" si="25"/>
        <v>42221.909930555557</v>
      </c>
      <c r="U136" t="str">
        <f t="shared" si="26"/>
        <v>SEP</v>
      </c>
      <c r="V136" t="str">
        <f t="shared" si="27"/>
        <v>AGO</v>
      </c>
      <c r="W136">
        <f t="shared" si="28"/>
        <v>2015</v>
      </c>
      <c r="X136">
        <f t="shared" si="29"/>
        <v>2015</v>
      </c>
    </row>
    <row r="137" spans="1:2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0"/>
        <v>13.433333333333334</v>
      </c>
      <c r="P137" s="7">
        <f t="shared" si="21"/>
        <v>80.599999999999994</v>
      </c>
      <c r="Q137" t="str">
        <f t="shared" si="22"/>
        <v>film &amp; video</v>
      </c>
      <c r="R137" t="str">
        <f t="shared" si="23"/>
        <v>science fiction</v>
      </c>
      <c r="S137" s="14">
        <f t="shared" si="24"/>
        <v>41821.791666666664</v>
      </c>
      <c r="T137" s="14">
        <f t="shared" si="25"/>
        <v>41788.381909722222</v>
      </c>
      <c r="U137" t="str">
        <f t="shared" si="26"/>
        <v>JUL</v>
      </c>
      <c r="V137" t="str">
        <f t="shared" si="27"/>
        <v>MAY</v>
      </c>
      <c r="W137">
        <f t="shared" si="28"/>
        <v>2014</v>
      </c>
      <c r="X137">
        <f t="shared" si="29"/>
        <v>2014</v>
      </c>
    </row>
    <row r="138" spans="1:2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0"/>
        <v>0</v>
      </c>
      <c r="P138" s="7" t="str">
        <f t="shared" si="21"/>
        <v>No Backers</v>
      </c>
      <c r="Q138" t="str">
        <f t="shared" si="22"/>
        <v>film &amp; video</v>
      </c>
      <c r="R138" t="str">
        <f t="shared" si="23"/>
        <v>science fiction</v>
      </c>
      <c r="S138" s="14">
        <f t="shared" si="24"/>
        <v>42140.427777777775</v>
      </c>
      <c r="T138" s="14">
        <f t="shared" si="25"/>
        <v>42096.410115740742</v>
      </c>
      <c r="U138" t="str">
        <f t="shared" si="26"/>
        <v>MAY</v>
      </c>
      <c r="V138" t="str">
        <f t="shared" si="27"/>
        <v>ABR</v>
      </c>
      <c r="W138">
        <f t="shared" si="28"/>
        <v>2015</v>
      </c>
      <c r="X138">
        <f t="shared" si="29"/>
        <v>2015</v>
      </c>
    </row>
    <row r="139" spans="1:2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0"/>
        <v>0</v>
      </c>
      <c r="P139" s="7" t="str">
        <f t="shared" si="21"/>
        <v>No Backers</v>
      </c>
      <c r="Q139" t="str">
        <f t="shared" si="22"/>
        <v>film &amp; video</v>
      </c>
      <c r="R139" t="str">
        <f t="shared" si="23"/>
        <v>science fiction</v>
      </c>
      <c r="S139" s="14">
        <f t="shared" si="24"/>
        <v>42289.573993055557</v>
      </c>
      <c r="T139" s="14">
        <f t="shared" si="25"/>
        <v>42239.573993055557</v>
      </c>
      <c r="U139" t="str">
        <f t="shared" si="26"/>
        <v>OCT</v>
      </c>
      <c r="V139" t="str">
        <f t="shared" si="27"/>
        <v>AGO</v>
      </c>
      <c r="W139">
        <f t="shared" si="28"/>
        <v>2015</v>
      </c>
      <c r="X139">
        <f t="shared" si="29"/>
        <v>2015</v>
      </c>
    </row>
    <row r="140" spans="1:2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0"/>
        <v>3.1413333333333333</v>
      </c>
      <c r="P140" s="7">
        <f t="shared" si="21"/>
        <v>81.241379310344826</v>
      </c>
      <c r="Q140" t="str">
        <f t="shared" si="22"/>
        <v>film &amp; video</v>
      </c>
      <c r="R140" t="str">
        <f t="shared" si="23"/>
        <v>science fiction</v>
      </c>
      <c r="S140" s="14">
        <f t="shared" si="24"/>
        <v>42217.207638888889</v>
      </c>
      <c r="T140" s="14">
        <f t="shared" si="25"/>
        <v>42186.257418981477</v>
      </c>
      <c r="U140" t="str">
        <f t="shared" si="26"/>
        <v>AGO</v>
      </c>
      <c r="V140" t="str">
        <f t="shared" si="27"/>
        <v>JUL</v>
      </c>
      <c r="W140">
        <f t="shared" si="28"/>
        <v>2015</v>
      </c>
      <c r="X140">
        <f t="shared" si="29"/>
        <v>2015</v>
      </c>
    </row>
    <row r="141" spans="1:2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0"/>
        <v>100</v>
      </c>
      <c r="P141" s="7">
        <f t="shared" si="21"/>
        <v>500</v>
      </c>
      <c r="Q141" t="str">
        <f t="shared" si="22"/>
        <v>film &amp; video</v>
      </c>
      <c r="R141" t="str">
        <f t="shared" si="23"/>
        <v>science fiction</v>
      </c>
      <c r="S141" s="14">
        <f t="shared" si="24"/>
        <v>42197.920972222222</v>
      </c>
      <c r="T141" s="14">
        <f t="shared" si="25"/>
        <v>42187.920972222222</v>
      </c>
      <c r="U141" t="str">
        <f t="shared" si="26"/>
        <v>JUL</v>
      </c>
      <c r="V141" t="str">
        <f t="shared" si="27"/>
        <v>JUL</v>
      </c>
      <c r="W141">
        <f t="shared" si="28"/>
        <v>2015</v>
      </c>
      <c r="X141">
        <f t="shared" si="29"/>
        <v>2015</v>
      </c>
    </row>
    <row r="142" spans="1:2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0"/>
        <v>0</v>
      </c>
      <c r="P142" s="7" t="str">
        <f t="shared" si="21"/>
        <v>No Backers</v>
      </c>
      <c r="Q142" t="str">
        <f t="shared" si="22"/>
        <v>film &amp; video</v>
      </c>
      <c r="R142" t="str">
        <f t="shared" si="23"/>
        <v>science fiction</v>
      </c>
      <c r="S142" s="14">
        <f t="shared" si="24"/>
        <v>42083.15662037037</v>
      </c>
      <c r="T142" s="14">
        <f t="shared" si="25"/>
        <v>42053.198287037041</v>
      </c>
      <c r="U142" t="str">
        <f t="shared" si="26"/>
        <v>MAR</v>
      </c>
      <c r="V142" t="str">
        <f t="shared" si="27"/>
        <v>FEB</v>
      </c>
      <c r="W142">
        <f t="shared" si="28"/>
        <v>2015</v>
      </c>
      <c r="X142">
        <f t="shared" si="29"/>
        <v>2015</v>
      </c>
    </row>
    <row r="143" spans="1:2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0"/>
        <v>10.775</v>
      </c>
      <c r="P143" s="7">
        <f t="shared" si="21"/>
        <v>46.178571428571431</v>
      </c>
      <c r="Q143" t="str">
        <f t="shared" si="22"/>
        <v>film &amp; video</v>
      </c>
      <c r="R143" t="str">
        <f t="shared" si="23"/>
        <v>science fiction</v>
      </c>
      <c r="S143" s="14">
        <f t="shared" si="24"/>
        <v>42155.153043981481</v>
      </c>
      <c r="T143" s="14">
        <f t="shared" si="25"/>
        <v>42110.153043981481</v>
      </c>
      <c r="U143" t="str">
        <f t="shared" si="26"/>
        <v>MAY</v>
      </c>
      <c r="V143" t="str">
        <f t="shared" si="27"/>
        <v>ABR</v>
      </c>
      <c r="W143">
        <f t="shared" si="28"/>
        <v>2015</v>
      </c>
      <c r="X143">
        <f t="shared" si="29"/>
        <v>2015</v>
      </c>
    </row>
    <row r="144" spans="1:2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0"/>
        <v>0.33333333333333331</v>
      </c>
      <c r="P144" s="7">
        <f t="shared" si="21"/>
        <v>10</v>
      </c>
      <c r="Q144" t="str">
        <f t="shared" si="22"/>
        <v>film &amp; video</v>
      </c>
      <c r="R144" t="str">
        <f t="shared" si="23"/>
        <v>science fiction</v>
      </c>
      <c r="S144" s="14">
        <f t="shared" si="24"/>
        <v>41959.934930555552</v>
      </c>
      <c r="T144" s="14">
        <f t="shared" si="25"/>
        <v>41938.893263888887</v>
      </c>
      <c r="U144" t="str">
        <f t="shared" si="26"/>
        <v>NOV</v>
      </c>
      <c r="V144" t="str">
        <f t="shared" si="27"/>
        <v>OCT</v>
      </c>
      <c r="W144">
        <f t="shared" si="28"/>
        <v>2014</v>
      </c>
      <c r="X144">
        <f t="shared" si="29"/>
        <v>2014</v>
      </c>
    </row>
    <row r="145" spans="1:2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0"/>
        <v>0</v>
      </c>
      <c r="P145" s="7" t="str">
        <f t="shared" si="21"/>
        <v>No Backers</v>
      </c>
      <c r="Q145" t="str">
        <f t="shared" si="22"/>
        <v>film &amp; video</v>
      </c>
      <c r="R145" t="str">
        <f t="shared" si="23"/>
        <v>science fiction</v>
      </c>
      <c r="S145" s="14">
        <f t="shared" si="24"/>
        <v>42616.246527777781</v>
      </c>
      <c r="T145" s="14">
        <f t="shared" si="25"/>
        <v>42559.064143518524</v>
      </c>
      <c r="U145" t="str">
        <f t="shared" si="26"/>
        <v>SEP</v>
      </c>
      <c r="V145" t="str">
        <f t="shared" si="27"/>
        <v>JUL</v>
      </c>
      <c r="W145">
        <f t="shared" si="28"/>
        <v>2016</v>
      </c>
      <c r="X145">
        <f t="shared" si="29"/>
        <v>2016</v>
      </c>
    </row>
    <row r="146" spans="1:2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0"/>
        <v>27.6</v>
      </c>
      <c r="P146" s="7">
        <f t="shared" si="21"/>
        <v>55.945945945945944</v>
      </c>
      <c r="Q146" t="str">
        <f t="shared" si="22"/>
        <v>film &amp; video</v>
      </c>
      <c r="R146" t="str">
        <f t="shared" si="23"/>
        <v>science fiction</v>
      </c>
      <c r="S146" s="14">
        <f t="shared" si="24"/>
        <v>42107.72074074074</v>
      </c>
      <c r="T146" s="14">
        <f t="shared" si="25"/>
        <v>42047.762407407412</v>
      </c>
      <c r="U146" t="str">
        <f t="shared" si="26"/>
        <v>ABR</v>
      </c>
      <c r="V146" t="str">
        <f t="shared" si="27"/>
        <v>FEB</v>
      </c>
      <c r="W146">
        <f t="shared" si="28"/>
        <v>2015</v>
      </c>
      <c r="X146">
        <f t="shared" si="29"/>
        <v>2015</v>
      </c>
    </row>
    <row r="147" spans="1:2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0"/>
        <v>7.5111111111111111</v>
      </c>
      <c r="P147" s="7">
        <f t="shared" si="21"/>
        <v>37.555555555555557</v>
      </c>
      <c r="Q147" t="str">
        <f t="shared" si="22"/>
        <v>film &amp; video</v>
      </c>
      <c r="R147" t="str">
        <f t="shared" si="23"/>
        <v>science fiction</v>
      </c>
      <c r="S147" s="14">
        <f t="shared" si="24"/>
        <v>42227.542268518519</v>
      </c>
      <c r="T147" s="14">
        <f t="shared" si="25"/>
        <v>42200.542268518519</v>
      </c>
      <c r="U147" t="str">
        <f t="shared" si="26"/>
        <v>AGO</v>
      </c>
      <c r="V147" t="str">
        <f t="shared" si="27"/>
        <v>JUL</v>
      </c>
      <c r="W147">
        <f t="shared" si="28"/>
        <v>2015</v>
      </c>
      <c r="X147">
        <f t="shared" si="29"/>
        <v>2015</v>
      </c>
    </row>
    <row r="148" spans="1:2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0"/>
        <v>0.57499999999999996</v>
      </c>
      <c r="P148" s="7">
        <f t="shared" si="21"/>
        <v>38.333333333333336</v>
      </c>
      <c r="Q148" t="str">
        <f t="shared" si="22"/>
        <v>film &amp; video</v>
      </c>
      <c r="R148" t="str">
        <f t="shared" si="23"/>
        <v>science fiction</v>
      </c>
      <c r="S148" s="14">
        <f t="shared" si="24"/>
        <v>42753.016180555554</v>
      </c>
      <c r="T148" s="14">
        <f t="shared" si="25"/>
        <v>42693.016180555554</v>
      </c>
      <c r="U148" t="str">
        <f t="shared" si="26"/>
        <v>ENE</v>
      </c>
      <c r="V148" t="str">
        <f t="shared" si="27"/>
        <v>NOV</v>
      </c>
      <c r="W148">
        <f t="shared" si="28"/>
        <v>2017</v>
      </c>
      <c r="X148">
        <f t="shared" si="29"/>
        <v>2016</v>
      </c>
    </row>
    <row r="149" spans="1:2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0"/>
        <v>0</v>
      </c>
      <c r="P149" s="7" t="str">
        <f t="shared" si="21"/>
        <v>No Backers</v>
      </c>
      <c r="Q149" t="str">
        <f t="shared" si="22"/>
        <v>film &amp; video</v>
      </c>
      <c r="R149" t="str">
        <f t="shared" si="23"/>
        <v>science fiction</v>
      </c>
      <c r="S149" s="14">
        <f t="shared" si="24"/>
        <v>42012.762499999997</v>
      </c>
      <c r="T149" s="14">
        <f t="shared" si="25"/>
        <v>41969.767824074079</v>
      </c>
      <c r="U149" t="str">
        <f t="shared" si="26"/>
        <v>ENE</v>
      </c>
      <c r="V149" t="str">
        <f t="shared" si="27"/>
        <v>NOV</v>
      </c>
      <c r="W149">
        <f t="shared" si="28"/>
        <v>2015</v>
      </c>
      <c r="X149">
        <f t="shared" si="29"/>
        <v>2014</v>
      </c>
    </row>
    <row r="150" spans="1:2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0"/>
        <v>0.08</v>
      </c>
      <c r="P150" s="7">
        <f t="shared" si="21"/>
        <v>20</v>
      </c>
      <c r="Q150" t="str">
        <f t="shared" si="22"/>
        <v>film &amp; video</v>
      </c>
      <c r="R150" t="str">
        <f t="shared" si="23"/>
        <v>science fiction</v>
      </c>
      <c r="S150" s="14">
        <f t="shared" si="24"/>
        <v>42427.281666666662</v>
      </c>
      <c r="T150" s="14">
        <f t="shared" si="25"/>
        <v>42397.281666666662</v>
      </c>
      <c r="U150" t="str">
        <f t="shared" si="26"/>
        <v>FEB</v>
      </c>
      <c r="V150" t="str">
        <f t="shared" si="27"/>
        <v>ENE</v>
      </c>
      <c r="W150">
        <f t="shared" si="28"/>
        <v>2016</v>
      </c>
      <c r="X150">
        <f t="shared" si="29"/>
        <v>2016</v>
      </c>
    </row>
    <row r="151" spans="1:2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0"/>
        <v>0.92</v>
      </c>
      <c r="P151" s="7">
        <f t="shared" si="21"/>
        <v>15.333333333333334</v>
      </c>
      <c r="Q151" t="str">
        <f t="shared" si="22"/>
        <v>film &amp; video</v>
      </c>
      <c r="R151" t="str">
        <f t="shared" si="23"/>
        <v>science fiction</v>
      </c>
      <c r="S151" s="14">
        <f t="shared" si="24"/>
        <v>41998.333333333328</v>
      </c>
      <c r="T151" s="14">
        <f t="shared" si="25"/>
        <v>41968.172106481477</v>
      </c>
      <c r="U151" t="str">
        <f t="shared" si="26"/>
        <v>DIC</v>
      </c>
      <c r="V151" t="str">
        <f t="shared" si="27"/>
        <v>NOV</v>
      </c>
      <c r="W151">
        <f t="shared" si="28"/>
        <v>2014</v>
      </c>
      <c r="X151">
        <f t="shared" si="29"/>
        <v>2014</v>
      </c>
    </row>
    <row r="152" spans="1:2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0"/>
        <v>23.163076923076922</v>
      </c>
      <c r="P152" s="7">
        <f t="shared" si="21"/>
        <v>449.43283582089555</v>
      </c>
      <c r="Q152" t="str">
        <f t="shared" si="22"/>
        <v>film &amp; video</v>
      </c>
      <c r="R152" t="str">
        <f t="shared" si="23"/>
        <v>science fiction</v>
      </c>
      <c r="S152" s="14">
        <f t="shared" si="24"/>
        <v>42150.161828703705</v>
      </c>
      <c r="T152" s="14">
        <f t="shared" si="25"/>
        <v>42090.161828703705</v>
      </c>
      <c r="U152" t="str">
        <f t="shared" si="26"/>
        <v>MAY</v>
      </c>
      <c r="V152" t="str">
        <f t="shared" si="27"/>
        <v>MAR</v>
      </c>
      <c r="W152">
        <f t="shared" si="28"/>
        <v>2015</v>
      </c>
      <c r="X152">
        <f t="shared" si="29"/>
        <v>2015</v>
      </c>
    </row>
    <row r="153" spans="1:2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0"/>
        <v>5.6000000000000001E-2</v>
      </c>
      <c r="P153" s="7">
        <f t="shared" si="21"/>
        <v>28</v>
      </c>
      <c r="Q153" t="str">
        <f t="shared" si="22"/>
        <v>film &amp; video</v>
      </c>
      <c r="R153" t="str">
        <f t="shared" si="23"/>
        <v>science fiction</v>
      </c>
      <c r="S153" s="14">
        <f t="shared" si="24"/>
        <v>42173.550821759258</v>
      </c>
      <c r="T153" s="14">
        <f t="shared" si="25"/>
        <v>42113.550821759258</v>
      </c>
      <c r="U153" t="str">
        <f t="shared" si="26"/>
        <v>JUN</v>
      </c>
      <c r="V153" t="str">
        <f t="shared" si="27"/>
        <v>ABR</v>
      </c>
      <c r="W153">
        <f t="shared" si="28"/>
        <v>2015</v>
      </c>
      <c r="X153">
        <f t="shared" si="29"/>
        <v>2015</v>
      </c>
    </row>
    <row r="154" spans="1:2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0"/>
        <v>7.8947368421052634E-3</v>
      </c>
      <c r="P154" s="7">
        <f t="shared" si="21"/>
        <v>15</v>
      </c>
      <c r="Q154" t="str">
        <f t="shared" si="22"/>
        <v>film &amp; video</v>
      </c>
      <c r="R154" t="str">
        <f t="shared" si="23"/>
        <v>science fiction</v>
      </c>
      <c r="S154" s="14">
        <f t="shared" si="24"/>
        <v>41905.077546296299</v>
      </c>
      <c r="T154" s="14">
        <f t="shared" si="25"/>
        <v>41875.077546296299</v>
      </c>
      <c r="U154" t="str">
        <f t="shared" si="26"/>
        <v>SEP</v>
      </c>
      <c r="V154" t="str">
        <f t="shared" si="27"/>
        <v>AGO</v>
      </c>
      <c r="W154">
        <f t="shared" si="28"/>
        <v>2014</v>
      </c>
      <c r="X154">
        <f t="shared" si="29"/>
        <v>2014</v>
      </c>
    </row>
    <row r="155" spans="1:2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0"/>
        <v>0.71799999999999997</v>
      </c>
      <c r="P155" s="7">
        <f t="shared" si="21"/>
        <v>35.9</v>
      </c>
      <c r="Q155" t="str">
        <f t="shared" si="22"/>
        <v>film &amp; video</v>
      </c>
      <c r="R155" t="str">
        <f t="shared" si="23"/>
        <v>science fiction</v>
      </c>
      <c r="S155" s="14">
        <f t="shared" si="24"/>
        <v>41975.627824074079</v>
      </c>
      <c r="T155" s="14">
        <f t="shared" si="25"/>
        <v>41933.586157407408</v>
      </c>
      <c r="U155" t="str">
        <f t="shared" si="26"/>
        <v>DIC</v>
      </c>
      <c r="V155" t="str">
        <f t="shared" si="27"/>
        <v>OCT</v>
      </c>
      <c r="W155">
        <f t="shared" si="28"/>
        <v>2014</v>
      </c>
      <c r="X155">
        <f t="shared" si="29"/>
        <v>2014</v>
      </c>
    </row>
    <row r="156" spans="1:2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0"/>
        <v>2.6666666666666665</v>
      </c>
      <c r="P156" s="7">
        <f t="shared" si="21"/>
        <v>13.333333333333334</v>
      </c>
      <c r="Q156" t="str">
        <f t="shared" si="22"/>
        <v>film &amp; video</v>
      </c>
      <c r="R156" t="str">
        <f t="shared" si="23"/>
        <v>science fiction</v>
      </c>
      <c r="S156" s="14">
        <f t="shared" si="24"/>
        <v>42158.547395833331</v>
      </c>
      <c r="T156" s="14">
        <f t="shared" si="25"/>
        <v>42115.547395833331</v>
      </c>
      <c r="U156" t="str">
        <f t="shared" si="26"/>
        <v>JUN</v>
      </c>
      <c r="V156" t="str">
        <f t="shared" si="27"/>
        <v>ABR</v>
      </c>
      <c r="W156">
        <f t="shared" si="28"/>
        <v>2015</v>
      </c>
      <c r="X156">
        <f t="shared" si="29"/>
        <v>2015</v>
      </c>
    </row>
    <row r="157" spans="1:2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0"/>
        <v>6.0000000000000001E-3</v>
      </c>
      <c r="P157" s="7">
        <f t="shared" si="21"/>
        <v>20.25</v>
      </c>
      <c r="Q157" t="str">
        <f t="shared" si="22"/>
        <v>film &amp; video</v>
      </c>
      <c r="R157" t="str">
        <f t="shared" si="23"/>
        <v>science fiction</v>
      </c>
      <c r="S157" s="14">
        <f t="shared" si="24"/>
        <v>42208.559432870374</v>
      </c>
      <c r="T157" s="14">
        <f t="shared" si="25"/>
        <v>42168.559432870374</v>
      </c>
      <c r="U157" t="str">
        <f t="shared" si="26"/>
        <v>JUL</v>
      </c>
      <c r="V157" t="str">
        <f t="shared" si="27"/>
        <v>JUN</v>
      </c>
      <c r="W157">
        <f t="shared" si="28"/>
        <v>2015</v>
      </c>
      <c r="X157">
        <f t="shared" si="29"/>
        <v>2015</v>
      </c>
    </row>
    <row r="158" spans="1:2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0"/>
        <v>5.0999999999999996</v>
      </c>
      <c r="P158" s="7">
        <f t="shared" si="21"/>
        <v>119</v>
      </c>
      <c r="Q158" t="str">
        <f t="shared" si="22"/>
        <v>film &amp; video</v>
      </c>
      <c r="R158" t="str">
        <f t="shared" si="23"/>
        <v>science fiction</v>
      </c>
      <c r="S158" s="14">
        <f t="shared" si="24"/>
        <v>41854.124953703707</v>
      </c>
      <c r="T158" s="14">
        <f t="shared" si="25"/>
        <v>41794.124953703707</v>
      </c>
      <c r="U158" t="str">
        <f t="shared" si="26"/>
        <v>AGO</v>
      </c>
      <c r="V158" t="str">
        <f t="shared" si="27"/>
        <v>JUN</v>
      </c>
      <c r="W158">
        <f t="shared" si="28"/>
        <v>2014</v>
      </c>
      <c r="X158">
        <f t="shared" si="29"/>
        <v>2014</v>
      </c>
    </row>
    <row r="159" spans="1:2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0"/>
        <v>0.26711185308848079</v>
      </c>
      <c r="P159" s="7">
        <f t="shared" si="21"/>
        <v>4</v>
      </c>
      <c r="Q159" t="str">
        <f t="shared" si="22"/>
        <v>film &amp; video</v>
      </c>
      <c r="R159" t="str">
        <f t="shared" si="23"/>
        <v>science fiction</v>
      </c>
      <c r="S159" s="14">
        <f t="shared" si="24"/>
        <v>42426.911712962959</v>
      </c>
      <c r="T159" s="14">
        <f t="shared" si="25"/>
        <v>42396.911712962959</v>
      </c>
      <c r="U159" t="str">
        <f t="shared" si="26"/>
        <v>FEB</v>
      </c>
      <c r="V159" t="str">
        <f t="shared" si="27"/>
        <v>ENE</v>
      </c>
      <c r="W159">
        <f t="shared" si="28"/>
        <v>2016</v>
      </c>
      <c r="X159">
        <f t="shared" si="29"/>
        <v>2016</v>
      </c>
    </row>
    <row r="160" spans="1:2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0"/>
        <v>0</v>
      </c>
      <c r="P160" s="7" t="str">
        <f t="shared" si="21"/>
        <v>No Backers</v>
      </c>
      <c r="Q160" t="str">
        <f t="shared" si="22"/>
        <v>film &amp; video</v>
      </c>
      <c r="R160" t="str">
        <f t="shared" si="23"/>
        <v>science fiction</v>
      </c>
      <c r="S160" s="14">
        <f t="shared" si="24"/>
        <v>41934.07671296296</v>
      </c>
      <c r="T160" s="14">
        <f t="shared" si="25"/>
        <v>41904.07671296296</v>
      </c>
      <c r="U160" t="str">
        <f t="shared" si="26"/>
        <v>OCT</v>
      </c>
      <c r="V160" t="str">
        <f t="shared" si="27"/>
        <v>SEP</v>
      </c>
      <c r="W160">
        <f t="shared" si="28"/>
        <v>2014</v>
      </c>
      <c r="X160">
        <f t="shared" si="29"/>
        <v>2014</v>
      </c>
    </row>
    <row r="161" spans="1:2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0"/>
        <v>2E-3</v>
      </c>
      <c r="P161" s="7">
        <f t="shared" si="21"/>
        <v>10</v>
      </c>
      <c r="Q161" t="str">
        <f t="shared" si="22"/>
        <v>film &amp; video</v>
      </c>
      <c r="R161" t="str">
        <f t="shared" si="23"/>
        <v>science fiction</v>
      </c>
      <c r="S161" s="14">
        <f t="shared" si="24"/>
        <v>42554.434548611112</v>
      </c>
      <c r="T161" s="14">
        <f t="shared" si="25"/>
        <v>42514.434548611112</v>
      </c>
      <c r="U161" t="str">
        <f t="shared" si="26"/>
        <v>JUL</v>
      </c>
      <c r="V161" t="str">
        <f t="shared" si="27"/>
        <v>MAY</v>
      </c>
      <c r="W161">
        <f t="shared" si="28"/>
        <v>2016</v>
      </c>
      <c r="X161">
        <f t="shared" si="29"/>
        <v>2016</v>
      </c>
    </row>
    <row r="162" spans="1:2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0"/>
        <v>0</v>
      </c>
      <c r="P162" s="7" t="str">
        <f t="shared" si="21"/>
        <v>No Backers</v>
      </c>
      <c r="Q162" t="str">
        <f t="shared" si="22"/>
        <v>film &amp; video</v>
      </c>
      <c r="R162" t="str">
        <f t="shared" si="23"/>
        <v>drama</v>
      </c>
      <c r="S162" s="14">
        <f t="shared" si="24"/>
        <v>42231.913090277783</v>
      </c>
      <c r="T162" s="14">
        <f t="shared" si="25"/>
        <v>42171.913090277783</v>
      </c>
      <c r="U162" t="str">
        <f t="shared" si="26"/>
        <v>AGO</v>
      </c>
      <c r="V162" t="str">
        <f t="shared" si="27"/>
        <v>JUN</v>
      </c>
      <c r="W162">
        <f t="shared" si="28"/>
        <v>2015</v>
      </c>
      <c r="X162">
        <f t="shared" si="29"/>
        <v>2015</v>
      </c>
    </row>
    <row r="163" spans="1:2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0"/>
        <v>0.01</v>
      </c>
      <c r="P163" s="7">
        <f t="shared" si="21"/>
        <v>5</v>
      </c>
      <c r="Q163" t="str">
        <f t="shared" si="22"/>
        <v>film &amp; video</v>
      </c>
      <c r="R163" t="str">
        <f t="shared" si="23"/>
        <v>drama</v>
      </c>
      <c r="S163" s="14">
        <f t="shared" si="24"/>
        <v>41822.687442129631</v>
      </c>
      <c r="T163" s="14">
        <f t="shared" si="25"/>
        <v>41792.687442129631</v>
      </c>
      <c r="U163" t="str">
        <f t="shared" si="26"/>
        <v>JUL</v>
      </c>
      <c r="V163" t="str">
        <f t="shared" si="27"/>
        <v>JUN</v>
      </c>
      <c r="W163">
        <f t="shared" si="28"/>
        <v>2014</v>
      </c>
      <c r="X163">
        <f t="shared" si="29"/>
        <v>2014</v>
      </c>
    </row>
    <row r="164" spans="1:2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0"/>
        <v>15.535714285714286</v>
      </c>
      <c r="P164" s="7">
        <f t="shared" si="21"/>
        <v>43.5</v>
      </c>
      <c r="Q164" t="str">
        <f t="shared" si="22"/>
        <v>film &amp; video</v>
      </c>
      <c r="R164" t="str">
        <f t="shared" si="23"/>
        <v>drama</v>
      </c>
      <c r="S164" s="14">
        <f t="shared" si="24"/>
        <v>41867.987500000003</v>
      </c>
      <c r="T164" s="14">
        <f t="shared" si="25"/>
        <v>41835.126805555556</v>
      </c>
      <c r="U164" t="str">
        <f t="shared" si="26"/>
        <v>AGO</v>
      </c>
      <c r="V164" t="str">
        <f t="shared" si="27"/>
        <v>JUL</v>
      </c>
      <c r="W164">
        <f t="shared" si="28"/>
        <v>2014</v>
      </c>
      <c r="X164">
        <f t="shared" si="29"/>
        <v>2014</v>
      </c>
    </row>
    <row r="165" spans="1:2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0"/>
        <v>0</v>
      </c>
      <c r="P165" s="7" t="str">
        <f t="shared" si="21"/>
        <v>No Backers</v>
      </c>
      <c r="Q165" t="str">
        <f t="shared" si="22"/>
        <v>film &amp; video</v>
      </c>
      <c r="R165" t="str">
        <f t="shared" si="23"/>
        <v>drama</v>
      </c>
      <c r="S165" s="14">
        <f t="shared" si="24"/>
        <v>42278</v>
      </c>
      <c r="T165" s="14">
        <f t="shared" si="25"/>
        <v>42243.961273148147</v>
      </c>
      <c r="U165" t="str">
        <f t="shared" si="26"/>
        <v>OCT</v>
      </c>
      <c r="V165" t="str">
        <f t="shared" si="27"/>
        <v>AGO</v>
      </c>
      <c r="W165">
        <f t="shared" si="28"/>
        <v>2015</v>
      </c>
      <c r="X165">
        <f t="shared" si="29"/>
        <v>2015</v>
      </c>
    </row>
    <row r="166" spans="1:2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0"/>
        <v>0.53333333333333333</v>
      </c>
      <c r="P166" s="7">
        <f t="shared" si="21"/>
        <v>91.428571428571431</v>
      </c>
      <c r="Q166" t="str">
        <f t="shared" si="22"/>
        <v>film &amp; video</v>
      </c>
      <c r="R166" t="str">
        <f t="shared" si="23"/>
        <v>drama</v>
      </c>
      <c r="S166" s="14">
        <f t="shared" si="24"/>
        <v>41901.762743055559</v>
      </c>
      <c r="T166" s="14">
        <f t="shared" si="25"/>
        <v>41841.762743055559</v>
      </c>
      <c r="U166" t="str">
        <f t="shared" si="26"/>
        <v>SEP</v>
      </c>
      <c r="V166" t="str">
        <f t="shared" si="27"/>
        <v>JUL</v>
      </c>
      <c r="W166">
        <f t="shared" si="28"/>
        <v>2014</v>
      </c>
      <c r="X166">
        <f t="shared" si="29"/>
        <v>2014</v>
      </c>
    </row>
    <row r="167" spans="1:2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0"/>
        <v>0</v>
      </c>
      <c r="P167" s="7" t="str">
        <f t="shared" si="21"/>
        <v>No Backers</v>
      </c>
      <c r="Q167" t="str">
        <f t="shared" si="22"/>
        <v>film &amp; video</v>
      </c>
      <c r="R167" t="str">
        <f t="shared" si="23"/>
        <v>drama</v>
      </c>
      <c r="S167" s="14">
        <f t="shared" si="24"/>
        <v>42381.658842592587</v>
      </c>
      <c r="T167" s="14">
        <f t="shared" si="25"/>
        <v>42351.658842592587</v>
      </c>
      <c r="U167" t="str">
        <f t="shared" si="26"/>
        <v>ENE</v>
      </c>
      <c r="V167" t="str">
        <f t="shared" si="27"/>
        <v>DIC</v>
      </c>
      <c r="W167">
        <f t="shared" si="28"/>
        <v>2016</v>
      </c>
      <c r="X167">
        <f t="shared" si="29"/>
        <v>2015</v>
      </c>
    </row>
    <row r="168" spans="1:2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0"/>
        <v>60</v>
      </c>
      <c r="P168" s="7">
        <f t="shared" si="21"/>
        <v>3000</v>
      </c>
      <c r="Q168" t="str">
        <f t="shared" si="22"/>
        <v>film &amp; video</v>
      </c>
      <c r="R168" t="str">
        <f t="shared" si="23"/>
        <v>drama</v>
      </c>
      <c r="S168" s="14">
        <f t="shared" si="24"/>
        <v>42751.075949074075</v>
      </c>
      <c r="T168" s="14">
        <f t="shared" si="25"/>
        <v>42721.075949074075</v>
      </c>
      <c r="U168" t="str">
        <f t="shared" si="26"/>
        <v>ENE</v>
      </c>
      <c r="V168" t="str">
        <f t="shared" si="27"/>
        <v>DIC</v>
      </c>
      <c r="W168">
        <f t="shared" si="28"/>
        <v>2017</v>
      </c>
      <c r="X168">
        <f t="shared" si="29"/>
        <v>2016</v>
      </c>
    </row>
    <row r="169" spans="1:2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0"/>
        <v>0.01</v>
      </c>
      <c r="P169" s="7">
        <f t="shared" si="21"/>
        <v>5.5</v>
      </c>
      <c r="Q169" t="str">
        <f t="shared" si="22"/>
        <v>film &amp; video</v>
      </c>
      <c r="R169" t="str">
        <f t="shared" si="23"/>
        <v>drama</v>
      </c>
      <c r="S169" s="14">
        <f t="shared" si="24"/>
        <v>42220.927488425921</v>
      </c>
      <c r="T169" s="14">
        <f t="shared" si="25"/>
        <v>42160.927488425921</v>
      </c>
      <c r="U169" t="str">
        <f t="shared" si="26"/>
        <v>AGO</v>
      </c>
      <c r="V169" t="str">
        <f t="shared" si="27"/>
        <v>JUN</v>
      </c>
      <c r="W169">
        <f t="shared" si="28"/>
        <v>2015</v>
      </c>
      <c r="X169">
        <f t="shared" si="29"/>
        <v>2015</v>
      </c>
    </row>
    <row r="170" spans="1:2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0"/>
        <v>4.0625</v>
      </c>
      <c r="P170" s="7">
        <f t="shared" si="21"/>
        <v>108.33333333333333</v>
      </c>
      <c r="Q170" t="str">
        <f t="shared" si="22"/>
        <v>film &amp; video</v>
      </c>
      <c r="R170" t="str">
        <f t="shared" si="23"/>
        <v>drama</v>
      </c>
      <c r="S170" s="14">
        <f t="shared" si="24"/>
        <v>42082.793634259258</v>
      </c>
      <c r="T170" s="14">
        <f t="shared" si="25"/>
        <v>42052.83530092593</v>
      </c>
      <c r="U170" t="str">
        <f t="shared" si="26"/>
        <v>MAR</v>
      </c>
      <c r="V170" t="str">
        <f t="shared" si="27"/>
        <v>FEB</v>
      </c>
      <c r="W170">
        <f t="shared" si="28"/>
        <v>2015</v>
      </c>
      <c r="X170">
        <f t="shared" si="29"/>
        <v>2015</v>
      </c>
    </row>
    <row r="171" spans="1:2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0"/>
        <v>22.4</v>
      </c>
      <c r="P171" s="7">
        <f t="shared" si="21"/>
        <v>56</v>
      </c>
      <c r="Q171" t="str">
        <f t="shared" si="22"/>
        <v>film &amp; video</v>
      </c>
      <c r="R171" t="str">
        <f t="shared" si="23"/>
        <v>drama</v>
      </c>
      <c r="S171" s="14">
        <f t="shared" si="24"/>
        <v>41930.505312499998</v>
      </c>
      <c r="T171" s="14">
        <f t="shared" si="25"/>
        <v>41900.505312499998</v>
      </c>
      <c r="U171" t="str">
        <f t="shared" si="26"/>
        <v>OCT</v>
      </c>
      <c r="V171" t="str">
        <f t="shared" si="27"/>
        <v>SEP</v>
      </c>
      <c r="W171">
        <f t="shared" si="28"/>
        <v>2014</v>
      </c>
      <c r="X171">
        <f t="shared" si="29"/>
        <v>2014</v>
      </c>
    </row>
    <row r="172" spans="1:2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0"/>
        <v>3.25</v>
      </c>
      <c r="P172" s="7">
        <f t="shared" si="21"/>
        <v>32.5</v>
      </c>
      <c r="Q172" t="str">
        <f t="shared" si="22"/>
        <v>film &amp; video</v>
      </c>
      <c r="R172" t="str">
        <f t="shared" si="23"/>
        <v>drama</v>
      </c>
      <c r="S172" s="14">
        <f t="shared" si="24"/>
        <v>42246.227777777778</v>
      </c>
      <c r="T172" s="14">
        <f t="shared" si="25"/>
        <v>42216.977812500001</v>
      </c>
      <c r="U172" t="str">
        <f t="shared" si="26"/>
        <v>AGO</v>
      </c>
      <c r="V172" t="str">
        <f t="shared" si="27"/>
        <v>JUL</v>
      </c>
      <c r="W172">
        <f t="shared" si="28"/>
        <v>2015</v>
      </c>
      <c r="X172">
        <f t="shared" si="29"/>
        <v>2015</v>
      </c>
    </row>
    <row r="173" spans="1:2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0"/>
        <v>2E-3</v>
      </c>
      <c r="P173" s="7">
        <f t="shared" si="21"/>
        <v>1</v>
      </c>
      <c r="Q173" t="str">
        <f t="shared" si="22"/>
        <v>film &amp; video</v>
      </c>
      <c r="R173" t="str">
        <f t="shared" si="23"/>
        <v>drama</v>
      </c>
      <c r="S173" s="14">
        <f t="shared" si="24"/>
        <v>42594.180717592593</v>
      </c>
      <c r="T173" s="14">
        <f t="shared" si="25"/>
        <v>42534.180717592593</v>
      </c>
      <c r="U173" t="str">
        <f t="shared" si="26"/>
        <v>AGO</v>
      </c>
      <c r="V173" t="str">
        <f t="shared" si="27"/>
        <v>JUN</v>
      </c>
      <c r="W173">
        <f t="shared" si="28"/>
        <v>2016</v>
      </c>
      <c r="X173">
        <f t="shared" si="29"/>
        <v>2016</v>
      </c>
    </row>
    <row r="174" spans="1:2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0"/>
        <v>0</v>
      </c>
      <c r="P174" s="7" t="str">
        <f t="shared" si="21"/>
        <v>No Backers</v>
      </c>
      <c r="Q174" t="str">
        <f t="shared" si="22"/>
        <v>film &amp; video</v>
      </c>
      <c r="R174" t="str">
        <f t="shared" si="23"/>
        <v>drama</v>
      </c>
      <c r="S174" s="14">
        <f t="shared" si="24"/>
        <v>42082.353275462956</v>
      </c>
      <c r="T174" s="14">
        <f t="shared" si="25"/>
        <v>42047.394942129627</v>
      </c>
      <c r="U174" t="str">
        <f t="shared" si="26"/>
        <v>MAR</v>
      </c>
      <c r="V174" t="str">
        <f t="shared" si="27"/>
        <v>FEB</v>
      </c>
      <c r="W174">
        <f t="shared" si="28"/>
        <v>2015</v>
      </c>
      <c r="X174">
        <f t="shared" si="29"/>
        <v>2015</v>
      </c>
    </row>
    <row r="175" spans="1:2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0"/>
        <v>0</v>
      </c>
      <c r="P175" s="7" t="str">
        <f t="shared" si="21"/>
        <v>No Backers</v>
      </c>
      <c r="Q175" t="str">
        <f t="shared" si="22"/>
        <v>film &amp; video</v>
      </c>
      <c r="R175" t="str">
        <f t="shared" si="23"/>
        <v>drama</v>
      </c>
      <c r="S175" s="14">
        <f t="shared" si="24"/>
        <v>42063.573009259257</v>
      </c>
      <c r="T175" s="14">
        <f t="shared" si="25"/>
        <v>42033.573009259257</v>
      </c>
      <c r="U175" t="str">
        <f t="shared" si="26"/>
        <v>FEB</v>
      </c>
      <c r="V175" t="str">
        <f t="shared" si="27"/>
        <v>ENE</v>
      </c>
      <c r="W175">
        <f t="shared" si="28"/>
        <v>2015</v>
      </c>
      <c r="X175">
        <f t="shared" si="29"/>
        <v>2015</v>
      </c>
    </row>
    <row r="176" spans="1:2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0"/>
        <v>0</v>
      </c>
      <c r="P176" s="7" t="str">
        <f t="shared" si="21"/>
        <v>No Backers</v>
      </c>
      <c r="Q176" t="str">
        <f t="shared" si="22"/>
        <v>film &amp; video</v>
      </c>
      <c r="R176" t="str">
        <f t="shared" si="23"/>
        <v>drama</v>
      </c>
      <c r="S176" s="14">
        <f t="shared" si="24"/>
        <v>42132.758981481486</v>
      </c>
      <c r="T176" s="14">
        <f t="shared" si="25"/>
        <v>42072.758981481486</v>
      </c>
      <c r="U176" t="str">
        <f t="shared" si="26"/>
        <v>MAY</v>
      </c>
      <c r="V176" t="str">
        <f t="shared" si="27"/>
        <v>MAR</v>
      </c>
      <c r="W176">
        <f t="shared" si="28"/>
        <v>2015</v>
      </c>
      <c r="X176">
        <f t="shared" si="29"/>
        <v>2015</v>
      </c>
    </row>
    <row r="177" spans="1:2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0"/>
        <v>6.4850000000000003</v>
      </c>
      <c r="P177" s="7">
        <f t="shared" si="21"/>
        <v>49.884615384615387</v>
      </c>
      <c r="Q177" t="str">
        <f t="shared" si="22"/>
        <v>film &amp; video</v>
      </c>
      <c r="R177" t="str">
        <f t="shared" si="23"/>
        <v>drama</v>
      </c>
      <c r="S177" s="14">
        <f t="shared" si="24"/>
        <v>41880.777905092589</v>
      </c>
      <c r="T177" s="14">
        <f t="shared" si="25"/>
        <v>41855.777905092589</v>
      </c>
      <c r="U177" t="str">
        <f t="shared" si="26"/>
        <v>AGO</v>
      </c>
      <c r="V177" t="str">
        <f t="shared" si="27"/>
        <v>AGO</v>
      </c>
      <c r="W177">
        <f t="shared" si="28"/>
        <v>2014</v>
      </c>
      <c r="X177">
        <f t="shared" si="29"/>
        <v>2014</v>
      </c>
    </row>
    <row r="178" spans="1:2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0"/>
        <v>0</v>
      </c>
      <c r="P178" s="7" t="str">
        <f t="shared" si="21"/>
        <v>No Backers</v>
      </c>
      <c r="Q178" t="str">
        <f t="shared" si="22"/>
        <v>film &amp; video</v>
      </c>
      <c r="R178" t="str">
        <f t="shared" si="23"/>
        <v>drama</v>
      </c>
      <c r="S178" s="14">
        <f t="shared" si="24"/>
        <v>42221.824062500003</v>
      </c>
      <c r="T178" s="14">
        <f t="shared" si="25"/>
        <v>42191.824062500003</v>
      </c>
      <c r="U178" t="str">
        <f t="shared" si="26"/>
        <v>AGO</v>
      </c>
      <c r="V178" t="str">
        <f t="shared" si="27"/>
        <v>JUL</v>
      </c>
      <c r="W178">
        <f t="shared" si="28"/>
        <v>2015</v>
      </c>
      <c r="X178">
        <f t="shared" si="29"/>
        <v>2015</v>
      </c>
    </row>
    <row r="179" spans="1:2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0"/>
        <v>40</v>
      </c>
      <c r="P179" s="7">
        <f t="shared" si="21"/>
        <v>25.714285714285715</v>
      </c>
      <c r="Q179" t="str">
        <f t="shared" si="22"/>
        <v>film &amp; video</v>
      </c>
      <c r="R179" t="str">
        <f t="shared" si="23"/>
        <v>drama</v>
      </c>
      <c r="S179" s="14">
        <f t="shared" si="24"/>
        <v>42087.00608796296</v>
      </c>
      <c r="T179" s="14">
        <f t="shared" si="25"/>
        <v>42070.047754629632</v>
      </c>
      <c r="U179" t="str">
        <f t="shared" si="26"/>
        <v>MAR</v>
      </c>
      <c r="V179" t="str">
        <f t="shared" si="27"/>
        <v>MAR</v>
      </c>
      <c r="W179">
        <f t="shared" si="28"/>
        <v>2015</v>
      </c>
      <c r="X179">
        <f t="shared" si="29"/>
        <v>2015</v>
      </c>
    </row>
    <row r="180" spans="1:2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0"/>
        <v>0</v>
      </c>
      <c r="P180" s="7" t="str">
        <f t="shared" si="21"/>
        <v>No Backers</v>
      </c>
      <c r="Q180" t="str">
        <f t="shared" si="22"/>
        <v>film &amp; video</v>
      </c>
      <c r="R180" t="str">
        <f t="shared" si="23"/>
        <v>drama</v>
      </c>
      <c r="S180" s="14">
        <f t="shared" si="24"/>
        <v>42334.997048611112</v>
      </c>
      <c r="T180" s="14">
        <f t="shared" si="25"/>
        <v>42304.955381944441</v>
      </c>
      <c r="U180" t="str">
        <f t="shared" si="26"/>
        <v>NOV</v>
      </c>
      <c r="V180" t="str">
        <f t="shared" si="27"/>
        <v>OCT</v>
      </c>
      <c r="W180">
        <f t="shared" si="28"/>
        <v>2015</v>
      </c>
      <c r="X180">
        <f t="shared" si="29"/>
        <v>2015</v>
      </c>
    </row>
    <row r="181" spans="1:2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0"/>
        <v>20</v>
      </c>
      <c r="P181" s="7">
        <f t="shared" si="21"/>
        <v>100</v>
      </c>
      <c r="Q181" t="str">
        <f t="shared" si="22"/>
        <v>film &amp; video</v>
      </c>
      <c r="R181" t="str">
        <f t="shared" si="23"/>
        <v>drama</v>
      </c>
      <c r="S181" s="14">
        <f t="shared" si="24"/>
        <v>42433.080497685187</v>
      </c>
      <c r="T181" s="14">
        <f t="shared" si="25"/>
        <v>42403.080497685187</v>
      </c>
      <c r="U181" t="str">
        <f t="shared" si="26"/>
        <v>MAR</v>
      </c>
      <c r="V181" t="str">
        <f t="shared" si="27"/>
        <v>FEB</v>
      </c>
      <c r="W181">
        <f t="shared" si="28"/>
        <v>2016</v>
      </c>
      <c r="X181">
        <f t="shared" si="29"/>
        <v>2016</v>
      </c>
    </row>
    <row r="182" spans="1:2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0"/>
        <v>33.416666666666664</v>
      </c>
      <c r="P182" s="7">
        <f t="shared" si="21"/>
        <v>30.846153846153847</v>
      </c>
      <c r="Q182" t="str">
        <f t="shared" si="22"/>
        <v>film &amp; video</v>
      </c>
      <c r="R182" t="str">
        <f t="shared" si="23"/>
        <v>drama</v>
      </c>
      <c r="S182" s="14">
        <f t="shared" si="24"/>
        <v>42107.791666666672</v>
      </c>
      <c r="T182" s="14">
        <f t="shared" si="25"/>
        <v>42067.991238425922</v>
      </c>
      <c r="U182" t="str">
        <f t="shared" si="26"/>
        <v>ABR</v>
      </c>
      <c r="V182" t="str">
        <f t="shared" si="27"/>
        <v>MAR</v>
      </c>
      <c r="W182">
        <f t="shared" si="28"/>
        <v>2015</v>
      </c>
      <c r="X182">
        <f t="shared" si="29"/>
        <v>2015</v>
      </c>
    </row>
    <row r="183" spans="1:2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0"/>
        <v>21.092608822670172</v>
      </c>
      <c r="P183" s="7">
        <f t="shared" si="21"/>
        <v>180.5</v>
      </c>
      <c r="Q183" t="str">
        <f t="shared" si="22"/>
        <v>film &amp; video</v>
      </c>
      <c r="R183" t="str">
        <f t="shared" si="23"/>
        <v>drama</v>
      </c>
      <c r="S183" s="14">
        <f t="shared" si="24"/>
        <v>42177.741840277777</v>
      </c>
      <c r="T183" s="14">
        <f t="shared" si="25"/>
        <v>42147.741840277777</v>
      </c>
      <c r="U183" t="str">
        <f t="shared" si="26"/>
        <v>JUN</v>
      </c>
      <c r="V183" t="str">
        <f t="shared" si="27"/>
        <v>MAY</v>
      </c>
      <c r="W183">
        <f t="shared" si="28"/>
        <v>2015</v>
      </c>
      <c r="X183">
        <f t="shared" si="29"/>
        <v>2015</v>
      </c>
    </row>
    <row r="184" spans="1:2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0"/>
        <v>0</v>
      </c>
      <c r="P184" s="7" t="str">
        <f t="shared" si="21"/>
        <v>No Backers</v>
      </c>
      <c r="Q184" t="str">
        <f t="shared" si="22"/>
        <v>film &amp; video</v>
      </c>
      <c r="R184" t="str">
        <f t="shared" si="23"/>
        <v>drama</v>
      </c>
      <c r="S184" s="14">
        <f t="shared" si="24"/>
        <v>42742.011944444443</v>
      </c>
      <c r="T184" s="14">
        <f t="shared" si="25"/>
        <v>42712.011944444443</v>
      </c>
      <c r="U184" t="str">
        <f t="shared" si="26"/>
        <v>ENE</v>
      </c>
      <c r="V184" t="str">
        <f t="shared" si="27"/>
        <v>DIC</v>
      </c>
      <c r="W184">
        <f t="shared" si="28"/>
        <v>2017</v>
      </c>
      <c r="X184">
        <f t="shared" si="29"/>
        <v>2016</v>
      </c>
    </row>
    <row r="185" spans="1:2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0"/>
        <v>35.856000000000002</v>
      </c>
      <c r="P185" s="7">
        <f t="shared" si="21"/>
        <v>373.5</v>
      </c>
      <c r="Q185" t="str">
        <f t="shared" si="22"/>
        <v>film &amp; video</v>
      </c>
      <c r="R185" t="str">
        <f t="shared" si="23"/>
        <v>drama</v>
      </c>
      <c r="S185" s="14">
        <f t="shared" si="24"/>
        <v>41969.851967592593</v>
      </c>
      <c r="T185" s="14">
        <f t="shared" si="25"/>
        <v>41939.810300925928</v>
      </c>
      <c r="U185" t="str">
        <f t="shared" si="26"/>
        <v>NOV</v>
      </c>
      <c r="V185" t="str">
        <f t="shared" si="27"/>
        <v>OCT</v>
      </c>
      <c r="W185">
        <f t="shared" si="28"/>
        <v>2014</v>
      </c>
      <c r="X185">
        <f t="shared" si="29"/>
        <v>2014</v>
      </c>
    </row>
    <row r="186" spans="1:2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0"/>
        <v>3.4</v>
      </c>
      <c r="P186" s="7">
        <f t="shared" si="21"/>
        <v>25.5</v>
      </c>
      <c r="Q186" t="str">
        <f t="shared" si="22"/>
        <v>film &amp; video</v>
      </c>
      <c r="R186" t="str">
        <f t="shared" si="23"/>
        <v>drama</v>
      </c>
      <c r="S186" s="14">
        <f t="shared" si="24"/>
        <v>41883.165972222225</v>
      </c>
      <c r="T186" s="14">
        <f t="shared" si="25"/>
        <v>41825.791226851856</v>
      </c>
      <c r="U186" t="str">
        <f t="shared" si="26"/>
        <v>SEP</v>
      </c>
      <c r="V186" t="str">
        <f t="shared" si="27"/>
        <v>JUL</v>
      </c>
      <c r="W186">
        <f t="shared" si="28"/>
        <v>2014</v>
      </c>
      <c r="X186">
        <f t="shared" si="29"/>
        <v>2014</v>
      </c>
    </row>
    <row r="187" spans="1:2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0"/>
        <v>5.5</v>
      </c>
      <c r="P187" s="7">
        <f t="shared" si="21"/>
        <v>220</v>
      </c>
      <c r="Q187" t="str">
        <f t="shared" si="22"/>
        <v>film &amp; video</v>
      </c>
      <c r="R187" t="str">
        <f t="shared" si="23"/>
        <v>drama</v>
      </c>
      <c r="S187" s="14">
        <f t="shared" si="24"/>
        <v>42600.91133101852</v>
      </c>
      <c r="T187" s="14">
        <f t="shared" si="25"/>
        <v>42570.91133101852</v>
      </c>
      <c r="U187" t="str">
        <f t="shared" si="26"/>
        <v>AGO</v>
      </c>
      <c r="V187" t="str">
        <f t="shared" si="27"/>
        <v>JUL</v>
      </c>
      <c r="W187">
        <f t="shared" si="28"/>
        <v>2016</v>
      </c>
      <c r="X187">
        <f t="shared" si="29"/>
        <v>2016</v>
      </c>
    </row>
    <row r="188" spans="1:2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0"/>
        <v>0</v>
      </c>
      <c r="P188" s="7" t="str">
        <f t="shared" si="21"/>
        <v>No Backers</v>
      </c>
      <c r="Q188" t="str">
        <f t="shared" si="22"/>
        <v>film &amp; video</v>
      </c>
      <c r="R188" t="str">
        <f t="shared" si="23"/>
        <v>drama</v>
      </c>
      <c r="S188" s="14">
        <f t="shared" si="24"/>
        <v>42797.833333333328</v>
      </c>
      <c r="T188" s="14">
        <f t="shared" si="25"/>
        <v>42767.812893518523</v>
      </c>
      <c r="U188" t="str">
        <f t="shared" si="26"/>
        <v>MAR</v>
      </c>
      <c r="V188" t="str">
        <f t="shared" si="27"/>
        <v>FEB</v>
      </c>
      <c r="W188">
        <f t="shared" si="28"/>
        <v>2017</v>
      </c>
      <c r="X188">
        <f t="shared" si="29"/>
        <v>2017</v>
      </c>
    </row>
    <row r="189" spans="1:2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0"/>
        <v>16</v>
      </c>
      <c r="P189" s="7">
        <f t="shared" si="21"/>
        <v>160</v>
      </c>
      <c r="Q189" t="str">
        <f t="shared" si="22"/>
        <v>film &amp; video</v>
      </c>
      <c r="R189" t="str">
        <f t="shared" si="23"/>
        <v>drama</v>
      </c>
      <c r="S189" s="14">
        <f t="shared" si="24"/>
        <v>42206.290972222225</v>
      </c>
      <c r="T189" s="14">
        <f t="shared" si="25"/>
        <v>42182.234456018516</v>
      </c>
      <c r="U189" t="str">
        <f t="shared" si="26"/>
        <v>JUL</v>
      </c>
      <c r="V189" t="str">
        <f t="shared" si="27"/>
        <v>JUN</v>
      </c>
      <c r="W189">
        <f t="shared" si="28"/>
        <v>2015</v>
      </c>
      <c r="X189">
        <f t="shared" si="29"/>
        <v>2015</v>
      </c>
    </row>
    <row r="190" spans="1:2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0"/>
        <v>0</v>
      </c>
      <c r="P190" s="7" t="str">
        <f t="shared" si="21"/>
        <v>No Backers</v>
      </c>
      <c r="Q190" t="str">
        <f t="shared" si="22"/>
        <v>film &amp; video</v>
      </c>
      <c r="R190" t="str">
        <f t="shared" si="23"/>
        <v>drama</v>
      </c>
      <c r="S190" s="14">
        <f t="shared" si="24"/>
        <v>41887.18304398148</v>
      </c>
      <c r="T190" s="14">
        <f t="shared" si="25"/>
        <v>41857.18304398148</v>
      </c>
      <c r="U190" t="str">
        <f t="shared" si="26"/>
        <v>SEP</v>
      </c>
      <c r="V190" t="str">
        <f t="shared" si="27"/>
        <v>AGO</v>
      </c>
      <c r="W190">
        <f t="shared" si="28"/>
        <v>2014</v>
      </c>
      <c r="X190">
        <f t="shared" si="29"/>
        <v>2014</v>
      </c>
    </row>
    <row r="191" spans="1:2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0"/>
        <v>6.9000000000000006E-2</v>
      </c>
      <c r="P191" s="7">
        <f t="shared" si="21"/>
        <v>69</v>
      </c>
      <c r="Q191" t="str">
        <f t="shared" si="22"/>
        <v>film &amp; video</v>
      </c>
      <c r="R191" t="str">
        <f t="shared" si="23"/>
        <v>drama</v>
      </c>
      <c r="S191" s="14">
        <f t="shared" si="24"/>
        <v>42616.690706018519</v>
      </c>
      <c r="T191" s="14">
        <f t="shared" si="25"/>
        <v>42556.690706018519</v>
      </c>
      <c r="U191" t="str">
        <f t="shared" si="26"/>
        <v>SEP</v>
      </c>
      <c r="V191" t="str">
        <f t="shared" si="27"/>
        <v>JUL</v>
      </c>
      <c r="W191">
        <f t="shared" si="28"/>
        <v>2016</v>
      </c>
      <c r="X191">
        <f t="shared" si="29"/>
        <v>2016</v>
      </c>
    </row>
    <row r="192" spans="1:2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0"/>
        <v>0.41666666666666669</v>
      </c>
      <c r="P192" s="7">
        <f t="shared" si="21"/>
        <v>50</v>
      </c>
      <c r="Q192" t="str">
        <f t="shared" si="22"/>
        <v>film &amp; video</v>
      </c>
      <c r="R192" t="str">
        <f t="shared" si="23"/>
        <v>drama</v>
      </c>
      <c r="S192" s="14">
        <f t="shared" si="24"/>
        <v>42537.650995370372</v>
      </c>
      <c r="T192" s="14">
        <f t="shared" si="25"/>
        <v>42527.650995370372</v>
      </c>
      <c r="U192" t="str">
        <f t="shared" si="26"/>
        <v>JUN</v>
      </c>
      <c r="V192" t="str">
        <f t="shared" si="27"/>
        <v>JUN</v>
      </c>
      <c r="W192">
        <f t="shared" si="28"/>
        <v>2016</v>
      </c>
      <c r="X192">
        <f t="shared" si="29"/>
        <v>2016</v>
      </c>
    </row>
    <row r="193" spans="1:2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0"/>
        <v>5</v>
      </c>
      <c r="P193" s="7">
        <f t="shared" si="21"/>
        <v>83.333333333333329</v>
      </c>
      <c r="Q193" t="str">
        <f t="shared" si="22"/>
        <v>film &amp; video</v>
      </c>
      <c r="R193" t="str">
        <f t="shared" si="23"/>
        <v>drama</v>
      </c>
      <c r="S193" s="14">
        <f t="shared" si="24"/>
        <v>42279.441412037035</v>
      </c>
      <c r="T193" s="14">
        <f t="shared" si="25"/>
        <v>42239.441412037035</v>
      </c>
      <c r="U193" t="str">
        <f t="shared" si="26"/>
        <v>OCT</v>
      </c>
      <c r="V193" t="str">
        <f t="shared" si="27"/>
        <v>AGO</v>
      </c>
      <c r="W193">
        <f t="shared" si="28"/>
        <v>2015</v>
      </c>
      <c r="X193">
        <f t="shared" si="29"/>
        <v>2015</v>
      </c>
    </row>
    <row r="194" spans="1:2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0"/>
        <v>1.6999999999999999E-3</v>
      </c>
      <c r="P194" s="7">
        <f t="shared" si="21"/>
        <v>5.666666666666667</v>
      </c>
      <c r="Q194" t="str">
        <f t="shared" si="22"/>
        <v>film &amp; video</v>
      </c>
      <c r="R194" t="str">
        <f t="shared" si="23"/>
        <v>drama</v>
      </c>
      <c r="S194" s="14">
        <f t="shared" si="24"/>
        <v>41929.792037037041</v>
      </c>
      <c r="T194" s="14">
        <f t="shared" si="25"/>
        <v>41899.792037037041</v>
      </c>
      <c r="U194" t="str">
        <f t="shared" si="26"/>
        <v>OCT</v>
      </c>
      <c r="V194" t="str">
        <f t="shared" si="27"/>
        <v>SEP</v>
      </c>
      <c r="W194">
        <f t="shared" si="28"/>
        <v>2014</v>
      </c>
      <c r="X194">
        <f t="shared" si="29"/>
        <v>2014</v>
      </c>
    </row>
    <row r="195" spans="1:2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0">(E195*100)/D195</f>
        <v>0</v>
      </c>
      <c r="P195" s="7" t="str">
        <f t="shared" ref="P195:P258" si="31">IF(L195=0,"No Backers",E195/L195)</f>
        <v>No Backers</v>
      </c>
      <c r="Q195" t="str">
        <f t="shared" ref="Q195:Q258" si="32">MID(N195,1,12)</f>
        <v>film &amp; video</v>
      </c>
      <c r="R195" t="str">
        <f t="shared" ref="R195:R258" si="33">MID(N195,14,20)</f>
        <v>drama</v>
      </c>
      <c r="S195" s="14">
        <f t="shared" ref="S195:S258" si="34">(((I195/60)/60)/24)+DATE(1970,1,1)</f>
        <v>41971.976458333331</v>
      </c>
      <c r="T195" s="14">
        <f t="shared" ref="T195:T258" si="35">(((J195/60)/60)/24)+DATE(1970,1,1)</f>
        <v>41911.934791666667</v>
      </c>
      <c r="U195" t="str">
        <f t="shared" ref="U195:U258" si="36">UPPER(TEXT(S195, "mmm"))</f>
        <v>NOV</v>
      </c>
      <c r="V195" t="str">
        <f t="shared" ref="V195:V258" si="37">UPPER(TEXT(T195, "mmm"))</f>
        <v>SEP</v>
      </c>
      <c r="W195">
        <f t="shared" ref="W195:W258" si="38">YEAR(S195)</f>
        <v>2014</v>
      </c>
      <c r="X195">
        <f t="shared" ref="X195:X258" si="39">YEAR(T195)</f>
        <v>2014</v>
      </c>
    </row>
    <row r="196" spans="1:2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0"/>
        <v>0.12</v>
      </c>
      <c r="P196" s="7">
        <f t="shared" si="31"/>
        <v>1</v>
      </c>
      <c r="Q196" t="str">
        <f t="shared" si="32"/>
        <v>film &amp; video</v>
      </c>
      <c r="R196" t="str">
        <f t="shared" si="33"/>
        <v>drama</v>
      </c>
      <c r="S196" s="14">
        <f t="shared" si="34"/>
        <v>42435.996886574074</v>
      </c>
      <c r="T196" s="14">
        <f t="shared" si="35"/>
        <v>42375.996886574074</v>
      </c>
      <c r="U196" t="str">
        <f t="shared" si="36"/>
        <v>MAR</v>
      </c>
      <c r="V196" t="str">
        <f t="shared" si="37"/>
        <v>ENE</v>
      </c>
      <c r="W196">
        <f t="shared" si="38"/>
        <v>2016</v>
      </c>
      <c r="X196">
        <f t="shared" si="39"/>
        <v>2016</v>
      </c>
    </row>
    <row r="197" spans="1:2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0"/>
        <v>0</v>
      </c>
      <c r="P197" s="7" t="str">
        <f t="shared" si="31"/>
        <v>No Backers</v>
      </c>
      <c r="Q197" t="str">
        <f t="shared" si="32"/>
        <v>film &amp; video</v>
      </c>
      <c r="R197" t="str">
        <f t="shared" si="33"/>
        <v>drama</v>
      </c>
      <c r="S197" s="14">
        <f t="shared" si="34"/>
        <v>42195.67050925926</v>
      </c>
      <c r="T197" s="14">
        <f t="shared" si="35"/>
        <v>42135.67050925926</v>
      </c>
      <c r="U197" t="str">
        <f t="shared" si="36"/>
        <v>JUL</v>
      </c>
      <c r="V197" t="str">
        <f t="shared" si="37"/>
        <v>MAY</v>
      </c>
      <c r="W197">
        <f t="shared" si="38"/>
        <v>2015</v>
      </c>
      <c r="X197">
        <f t="shared" si="39"/>
        <v>2015</v>
      </c>
    </row>
    <row r="198" spans="1:2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0"/>
        <v>41.857142857142854</v>
      </c>
      <c r="P198" s="7">
        <f t="shared" si="31"/>
        <v>77.10526315789474</v>
      </c>
      <c r="Q198" t="str">
        <f t="shared" si="32"/>
        <v>film &amp; video</v>
      </c>
      <c r="R198" t="str">
        <f t="shared" si="33"/>
        <v>drama</v>
      </c>
      <c r="S198" s="14">
        <f t="shared" si="34"/>
        <v>42287.875</v>
      </c>
      <c r="T198" s="14">
        <f t="shared" si="35"/>
        <v>42259.542800925927</v>
      </c>
      <c r="U198" t="str">
        <f t="shared" si="36"/>
        <v>OCT</v>
      </c>
      <c r="V198" t="str">
        <f t="shared" si="37"/>
        <v>SEP</v>
      </c>
      <c r="W198">
        <f t="shared" si="38"/>
        <v>2015</v>
      </c>
      <c r="X198">
        <f t="shared" si="39"/>
        <v>2015</v>
      </c>
    </row>
    <row r="199" spans="1:2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0"/>
        <v>10.48</v>
      </c>
      <c r="P199" s="7">
        <f t="shared" si="31"/>
        <v>32.75</v>
      </c>
      <c r="Q199" t="str">
        <f t="shared" si="32"/>
        <v>film &amp; video</v>
      </c>
      <c r="R199" t="str">
        <f t="shared" si="33"/>
        <v>drama</v>
      </c>
      <c r="S199" s="14">
        <f t="shared" si="34"/>
        <v>42783.875</v>
      </c>
      <c r="T199" s="14">
        <f t="shared" si="35"/>
        <v>42741.848379629635</v>
      </c>
      <c r="U199" t="str">
        <f t="shared" si="36"/>
        <v>FEB</v>
      </c>
      <c r="V199" t="str">
        <f t="shared" si="37"/>
        <v>ENE</v>
      </c>
      <c r="W199">
        <f t="shared" si="38"/>
        <v>2017</v>
      </c>
      <c r="X199">
        <f t="shared" si="39"/>
        <v>2017</v>
      </c>
    </row>
    <row r="200" spans="1:2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0"/>
        <v>1.1160000000000001</v>
      </c>
      <c r="P200" s="7">
        <f t="shared" si="31"/>
        <v>46.5</v>
      </c>
      <c r="Q200" t="str">
        <f t="shared" si="32"/>
        <v>film &amp; video</v>
      </c>
      <c r="R200" t="str">
        <f t="shared" si="33"/>
        <v>drama</v>
      </c>
      <c r="S200" s="14">
        <f t="shared" si="34"/>
        <v>41917.383356481485</v>
      </c>
      <c r="T200" s="14">
        <f t="shared" si="35"/>
        <v>41887.383356481485</v>
      </c>
      <c r="U200" t="str">
        <f t="shared" si="36"/>
        <v>OCT</v>
      </c>
      <c r="V200" t="str">
        <f t="shared" si="37"/>
        <v>SEP</v>
      </c>
      <c r="W200">
        <f t="shared" si="38"/>
        <v>2014</v>
      </c>
      <c r="X200">
        <f t="shared" si="39"/>
        <v>2014</v>
      </c>
    </row>
    <row r="201" spans="1:2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0"/>
        <v>0</v>
      </c>
      <c r="P201" s="7" t="str">
        <f t="shared" si="31"/>
        <v>No Backers</v>
      </c>
      <c r="Q201" t="str">
        <f t="shared" si="32"/>
        <v>film &amp; video</v>
      </c>
      <c r="R201" t="str">
        <f t="shared" si="33"/>
        <v>drama</v>
      </c>
      <c r="S201" s="14">
        <f t="shared" si="34"/>
        <v>42614.123865740738</v>
      </c>
      <c r="T201" s="14">
        <f t="shared" si="35"/>
        <v>42584.123865740738</v>
      </c>
      <c r="U201" t="str">
        <f t="shared" si="36"/>
        <v>SEP</v>
      </c>
      <c r="V201" t="str">
        <f t="shared" si="37"/>
        <v>AGO</v>
      </c>
      <c r="W201">
        <f t="shared" si="38"/>
        <v>2016</v>
      </c>
      <c r="X201">
        <f t="shared" si="39"/>
        <v>2016</v>
      </c>
    </row>
    <row r="202" spans="1:2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0"/>
        <v>26.192499999999999</v>
      </c>
      <c r="P202" s="7">
        <f t="shared" si="31"/>
        <v>87.308333333333337</v>
      </c>
      <c r="Q202" t="str">
        <f t="shared" si="32"/>
        <v>film &amp; video</v>
      </c>
      <c r="R202" t="str">
        <f t="shared" si="33"/>
        <v>drama</v>
      </c>
      <c r="S202" s="14">
        <f t="shared" si="34"/>
        <v>41897.083368055559</v>
      </c>
      <c r="T202" s="14">
        <f t="shared" si="35"/>
        <v>41867.083368055559</v>
      </c>
      <c r="U202" t="str">
        <f t="shared" si="36"/>
        <v>SEP</v>
      </c>
      <c r="V202" t="str">
        <f t="shared" si="37"/>
        <v>AGO</v>
      </c>
      <c r="W202">
        <f t="shared" si="38"/>
        <v>2014</v>
      </c>
      <c r="X202">
        <f t="shared" si="39"/>
        <v>2014</v>
      </c>
    </row>
    <row r="203" spans="1:2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0"/>
        <v>58.46153846153846</v>
      </c>
      <c r="P203" s="7">
        <f t="shared" si="31"/>
        <v>54.285714285714285</v>
      </c>
      <c r="Q203" t="str">
        <f t="shared" si="32"/>
        <v>film &amp; video</v>
      </c>
      <c r="R203" t="str">
        <f t="shared" si="33"/>
        <v>drama</v>
      </c>
      <c r="S203" s="14">
        <f t="shared" si="34"/>
        <v>42043.818622685183</v>
      </c>
      <c r="T203" s="14">
        <f t="shared" si="35"/>
        <v>42023.818622685183</v>
      </c>
      <c r="U203" t="str">
        <f t="shared" si="36"/>
        <v>FEB</v>
      </c>
      <c r="V203" t="str">
        <f t="shared" si="37"/>
        <v>ENE</v>
      </c>
      <c r="W203">
        <f t="shared" si="38"/>
        <v>2015</v>
      </c>
      <c r="X203">
        <f t="shared" si="39"/>
        <v>2015</v>
      </c>
    </row>
    <row r="204" spans="1:2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0"/>
        <v>0</v>
      </c>
      <c r="P204" s="7" t="str">
        <f t="shared" si="31"/>
        <v>No Backers</v>
      </c>
      <c r="Q204" t="str">
        <f t="shared" si="32"/>
        <v>film &amp; video</v>
      </c>
      <c r="R204" t="str">
        <f t="shared" si="33"/>
        <v>drama</v>
      </c>
      <c r="S204" s="14">
        <f t="shared" si="34"/>
        <v>42285.874305555553</v>
      </c>
      <c r="T204" s="14">
        <f t="shared" si="35"/>
        <v>42255.927824074075</v>
      </c>
      <c r="U204" t="str">
        <f t="shared" si="36"/>
        <v>OCT</v>
      </c>
      <c r="V204" t="str">
        <f t="shared" si="37"/>
        <v>SEP</v>
      </c>
      <c r="W204">
        <f t="shared" si="38"/>
        <v>2015</v>
      </c>
      <c r="X204">
        <f t="shared" si="39"/>
        <v>2015</v>
      </c>
    </row>
    <row r="205" spans="1:2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0"/>
        <v>29.84</v>
      </c>
      <c r="P205" s="7">
        <f t="shared" si="31"/>
        <v>93.25</v>
      </c>
      <c r="Q205" t="str">
        <f t="shared" si="32"/>
        <v>film &amp; video</v>
      </c>
      <c r="R205" t="str">
        <f t="shared" si="33"/>
        <v>drama</v>
      </c>
      <c r="S205" s="14">
        <f t="shared" si="34"/>
        <v>42033.847962962958</v>
      </c>
      <c r="T205" s="14">
        <f t="shared" si="35"/>
        <v>41973.847962962958</v>
      </c>
      <c r="U205" t="str">
        <f t="shared" si="36"/>
        <v>ENE</v>
      </c>
      <c r="V205" t="str">
        <f t="shared" si="37"/>
        <v>NOV</v>
      </c>
      <c r="W205">
        <f t="shared" si="38"/>
        <v>2015</v>
      </c>
      <c r="X205">
        <f t="shared" si="39"/>
        <v>2014</v>
      </c>
    </row>
    <row r="206" spans="1:2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0"/>
        <v>50.721666666666664</v>
      </c>
      <c r="P206" s="7">
        <f t="shared" si="31"/>
        <v>117.68368136117556</v>
      </c>
      <c r="Q206" t="str">
        <f t="shared" si="32"/>
        <v>film &amp; video</v>
      </c>
      <c r="R206" t="str">
        <f t="shared" si="33"/>
        <v>drama</v>
      </c>
      <c r="S206" s="14">
        <f t="shared" si="34"/>
        <v>42586.583368055552</v>
      </c>
      <c r="T206" s="14">
        <f t="shared" si="35"/>
        <v>42556.583368055552</v>
      </c>
      <c r="U206" t="str">
        <f t="shared" si="36"/>
        <v>AGO</v>
      </c>
      <c r="V206" t="str">
        <f t="shared" si="37"/>
        <v>JUL</v>
      </c>
      <c r="W206">
        <f t="shared" si="38"/>
        <v>2016</v>
      </c>
      <c r="X206">
        <f t="shared" si="39"/>
        <v>2016</v>
      </c>
    </row>
    <row r="207" spans="1:2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0"/>
        <v>16.25</v>
      </c>
      <c r="P207" s="7">
        <f t="shared" si="31"/>
        <v>76.470588235294116</v>
      </c>
      <c r="Q207" t="str">
        <f t="shared" si="32"/>
        <v>film &amp; video</v>
      </c>
      <c r="R207" t="str">
        <f t="shared" si="33"/>
        <v>drama</v>
      </c>
      <c r="S207" s="14">
        <f t="shared" si="34"/>
        <v>42283.632199074069</v>
      </c>
      <c r="T207" s="14">
        <f t="shared" si="35"/>
        <v>42248.632199074069</v>
      </c>
      <c r="U207" t="str">
        <f t="shared" si="36"/>
        <v>OCT</v>
      </c>
      <c r="V207" t="str">
        <f t="shared" si="37"/>
        <v>SEP</v>
      </c>
      <c r="W207">
        <f t="shared" si="38"/>
        <v>2015</v>
      </c>
      <c r="X207">
        <f t="shared" si="39"/>
        <v>2015</v>
      </c>
    </row>
    <row r="208" spans="1:2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0"/>
        <v>0</v>
      </c>
      <c r="P208" s="7" t="str">
        <f t="shared" si="31"/>
        <v>No Backers</v>
      </c>
      <c r="Q208" t="str">
        <f t="shared" si="32"/>
        <v>film &amp; video</v>
      </c>
      <c r="R208" t="str">
        <f t="shared" si="33"/>
        <v>drama</v>
      </c>
      <c r="S208" s="14">
        <f t="shared" si="34"/>
        <v>42588.004432870366</v>
      </c>
      <c r="T208" s="14">
        <f t="shared" si="35"/>
        <v>42567.004432870366</v>
      </c>
      <c r="U208" t="str">
        <f t="shared" si="36"/>
        <v>AGO</v>
      </c>
      <c r="V208" t="str">
        <f t="shared" si="37"/>
        <v>JUL</v>
      </c>
      <c r="W208">
        <f t="shared" si="38"/>
        <v>2016</v>
      </c>
      <c r="X208">
        <f t="shared" si="39"/>
        <v>2016</v>
      </c>
    </row>
    <row r="209" spans="1:2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0"/>
        <v>15.214285714285714</v>
      </c>
      <c r="P209" s="7">
        <f t="shared" si="31"/>
        <v>163.84615384615384</v>
      </c>
      <c r="Q209" t="str">
        <f t="shared" si="32"/>
        <v>film &amp; video</v>
      </c>
      <c r="R209" t="str">
        <f t="shared" si="33"/>
        <v>drama</v>
      </c>
      <c r="S209" s="14">
        <f t="shared" si="34"/>
        <v>42008.197199074071</v>
      </c>
      <c r="T209" s="14">
        <f t="shared" si="35"/>
        <v>41978.197199074071</v>
      </c>
      <c r="U209" t="str">
        <f t="shared" si="36"/>
        <v>ENE</v>
      </c>
      <c r="V209" t="str">
        <f t="shared" si="37"/>
        <v>DIC</v>
      </c>
      <c r="W209">
        <f t="shared" si="38"/>
        <v>2015</v>
      </c>
      <c r="X209">
        <f t="shared" si="39"/>
        <v>2014</v>
      </c>
    </row>
    <row r="210" spans="1:2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0"/>
        <v>0</v>
      </c>
      <c r="P210" s="7" t="str">
        <f t="shared" si="31"/>
        <v>No Backers</v>
      </c>
      <c r="Q210" t="str">
        <f t="shared" si="32"/>
        <v>film &amp; video</v>
      </c>
      <c r="R210" t="str">
        <f t="shared" si="33"/>
        <v>drama</v>
      </c>
      <c r="S210" s="14">
        <f t="shared" si="34"/>
        <v>41989.369988425926</v>
      </c>
      <c r="T210" s="14">
        <f t="shared" si="35"/>
        <v>41959.369988425926</v>
      </c>
      <c r="U210" t="str">
        <f t="shared" si="36"/>
        <v>DIC</v>
      </c>
      <c r="V210" t="str">
        <f t="shared" si="37"/>
        <v>NOV</v>
      </c>
      <c r="W210">
        <f t="shared" si="38"/>
        <v>2014</v>
      </c>
      <c r="X210">
        <f t="shared" si="39"/>
        <v>2014</v>
      </c>
    </row>
    <row r="211" spans="1:2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0"/>
        <v>0</v>
      </c>
      <c r="P211" s="7" t="str">
        <f t="shared" si="31"/>
        <v>No Backers</v>
      </c>
      <c r="Q211" t="str">
        <f t="shared" si="32"/>
        <v>film &amp; video</v>
      </c>
      <c r="R211" t="str">
        <f t="shared" si="33"/>
        <v>drama</v>
      </c>
      <c r="S211" s="14">
        <f t="shared" si="34"/>
        <v>42195.922858796301</v>
      </c>
      <c r="T211" s="14">
        <f t="shared" si="35"/>
        <v>42165.922858796301</v>
      </c>
      <c r="U211" t="str">
        <f t="shared" si="36"/>
        <v>JUL</v>
      </c>
      <c r="V211" t="str">
        <f t="shared" si="37"/>
        <v>JUN</v>
      </c>
      <c r="W211">
        <f t="shared" si="38"/>
        <v>2015</v>
      </c>
      <c r="X211">
        <f t="shared" si="39"/>
        <v>2015</v>
      </c>
    </row>
    <row r="212" spans="1:2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0"/>
        <v>25.25</v>
      </c>
      <c r="P212" s="7">
        <f t="shared" si="31"/>
        <v>91.818181818181813</v>
      </c>
      <c r="Q212" t="str">
        <f t="shared" si="32"/>
        <v>film &amp; video</v>
      </c>
      <c r="R212" t="str">
        <f t="shared" si="33"/>
        <v>drama</v>
      </c>
      <c r="S212" s="14">
        <f t="shared" si="34"/>
        <v>42278.208333333328</v>
      </c>
      <c r="T212" s="14">
        <f t="shared" si="35"/>
        <v>42249.064722222218</v>
      </c>
      <c r="U212" t="str">
        <f t="shared" si="36"/>
        <v>OCT</v>
      </c>
      <c r="V212" t="str">
        <f t="shared" si="37"/>
        <v>SEP</v>
      </c>
      <c r="W212">
        <f t="shared" si="38"/>
        <v>2015</v>
      </c>
      <c r="X212">
        <f t="shared" si="39"/>
        <v>2015</v>
      </c>
    </row>
    <row r="213" spans="1:2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0"/>
        <v>44.6</v>
      </c>
      <c r="P213" s="7">
        <f t="shared" si="31"/>
        <v>185.83333333333334</v>
      </c>
      <c r="Q213" t="str">
        <f t="shared" si="32"/>
        <v>film &amp; video</v>
      </c>
      <c r="R213" t="str">
        <f t="shared" si="33"/>
        <v>drama</v>
      </c>
      <c r="S213" s="14">
        <f t="shared" si="34"/>
        <v>42266.159918981488</v>
      </c>
      <c r="T213" s="14">
        <f t="shared" si="35"/>
        <v>42236.159918981488</v>
      </c>
      <c r="U213" t="str">
        <f t="shared" si="36"/>
        <v>SEP</v>
      </c>
      <c r="V213" t="str">
        <f t="shared" si="37"/>
        <v>AGO</v>
      </c>
      <c r="W213">
        <f t="shared" si="38"/>
        <v>2015</v>
      </c>
      <c r="X213">
        <f t="shared" si="39"/>
        <v>2015</v>
      </c>
    </row>
    <row r="214" spans="1:2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0"/>
        <v>1.5873015873015872E-2</v>
      </c>
      <c r="P214" s="7">
        <f t="shared" si="31"/>
        <v>1</v>
      </c>
      <c r="Q214" t="str">
        <f t="shared" si="32"/>
        <v>film &amp; video</v>
      </c>
      <c r="R214" t="str">
        <f t="shared" si="33"/>
        <v>drama</v>
      </c>
      <c r="S214" s="14">
        <f t="shared" si="34"/>
        <v>42476.839351851857</v>
      </c>
      <c r="T214" s="14">
        <f t="shared" si="35"/>
        <v>42416.881018518514</v>
      </c>
      <c r="U214" t="str">
        <f t="shared" si="36"/>
        <v>ABR</v>
      </c>
      <c r="V214" t="str">
        <f t="shared" si="37"/>
        <v>FEB</v>
      </c>
      <c r="W214">
        <f t="shared" si="38"/>
        <v>2016</v>
      </c>
      <c r="X214">
        <f t="shared" si="39"/>
        <v>2016</v>
      </c>
    </row>
    <row r="215" spans="1:2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0"/>
        <v>0.04</v>
      </c>
      <c r="P215" s="7">
        <f t="shared" si="31"/>
        <v>20</v>
      </c>
      <c r="Q215" t="str">
        <f t="shared" si="32"/>
        <v>film &amp; video</v>
      </c>
      <c r="R215" t="str">
        <f t="shared" si="33"/>
        <v>drama</v>
      </c>
      <c r="S215" s="14">
        <f t="shared" si="34"/>
        <v>42232.587974537033</v>
      </c>
      <c r="T215" s="14">
        <f t="shared" si="35"/>
        <v>42202.594293981485</v>
      </c>
      <c r="U215" t="str">
        <f t="shared" si="36"/>
        <v>AGO</v>
      </c>
      <c r="V215" t="str">
        <f t="shared" si="37"/>
        <v>JUL</v>
      </c>
      <c r="W215">
        <f t="shared" si="38"/>
        <v>2015</v>
      </c>
      <c r="X215">
        <f t="shared" si="39"/>
        <v>2015</v>
      </c>
    </row>
    <row r="216" spans="1:2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0"/>
        <v>8.0000000000000002E-3</v>
      </c>
      <c r="P216" s="7">
        <f t="shared" si="31"/>
        <v>1</v>
      </c>
      <c r="Q216" t="str">
        <f t="shared" si="32"/>
        <v>film &amp; video</v>
      </c>
      <c r="R216" t="str">
        <f t="shared" si="33"/>
        <v>drama</v>
      </c>
      <c r="S216" s="14">
        <f t="shared" si="34"/>
        <v>42069.64061342593</v>
      </c>
      <c r="T216" s="14">
        <f t="shared" si="35"/>
        <v>42009.64061342593</v>
      </c>
      <c r="U216" t="str">
        <f t="shared" si="36"/>
        <v>MAR</v>
      </c>
      <c r="V216" t="str">
        <f t="shared" si="37"/>
        <v>ENE</v>
      </c>
      <c r="W216">
        <f t="shared" si="38"/>
        <v>2015</v>
      </c>
      <c r="X216">
        <f t="shared" si="39"/>
        <v>2015</v>
      </c>
    </row>
    <row r="217" spans="1:2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0"/>
        <v>0.22727272727272727</v>
      </c>
      <c r="P217" s="7">
        <f t="shared" si="31"/>
        <v>10</v>
      </c>
      <c r="Q217" t="str">
        <f t="shared" si="32"/>
        <v>film &amp; video</v>
      </c>
      <c r="R217" t="str">
        <f t="shared" si="33"/>
        <v>drama</v>
      </c>
      <c r="S217" s="14">
        <f t="shared" si="34"/>
        <v>42417.999305555553</v>
      </c>
      <c r="T217" s="14">
        <f t="shared" si="35"/>
        <v>42375.230115740742</v>
      </c>
      <c r="U217" t="str">
        <f t="shared" si="36"/>
        <v>FEB</v>
      </c>
      <c r="V217" t="str">
        <f t="shared" si="37"/>
        <v>ENE</v>
      </c>
      <c r="W217">
        <f t="shared" si="38"/>
        <v>2016</v>
      </c>
      <c r="X217">
        <f t="shared" si="39"/>
        <v>2016</v>
      </c>
    </row>
    <row r="218" spans="1:2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0"/>
        <v>55.698439999999998</v>
      </c>
      <c r="P218" s="7">
        <f t="shared" si="31"/>
        <v>331.53833333333336</v>
      </c>
      <c r="Q218" t="str">
        <f t="shared" si="32"/>
        <v>film &amp; video</v>
      </c>
      <c r="R218" t="str">
        <f t="shared" si="33"/>
        <v>drama</v>
      </c>
      <c r="S218" s="14">
        <f t="shared" si="34"/>
        <v>42116.917094907403</v>
      </c>
      <c r="T218" s="14">
        <f t="shared" si="35"/>
        <v>42066.958761574075</v>
      </c>
      <c r="U218" t="str">
        <f t="shared" si="36"/>
        <v>ABR</v>
      </c>
      <c r="V218" t="str">
        <f t="shared" si="37"/>
        <v>MAR</v>
      </c>
      <c r="W218">
        <f t="shared" si="38"/>
        <v>2015</v>
      </c>
      <c r="X218">
        <f t="shared" si="39"/>
        <v>2015</v>
      </c>
    </row>
    <row r="219" spans="1:2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0"/>
        <v>11.943</v>
      </c>
      <c r="P219" s="7">
        <f t="shared" si="31"/>
        <v>314.28947368421052</v>
      </c>
      <c r="Q219" t="str">
        <f t="shared" si="32"/>
        <v>film &amp; video</v>
      </c>
      <c r="R219" t="str">
        <f t="shared" si="33"/>
        <v>drama</v>
      </c>
      <c r="S219" s="14">
        <f t="shared" si="34"/>
        <v>42001.64061342593</v>
      </c>
      <c r="T219" s="14">
        <f t="shared" si="35"/>
        <v>41970.64061342593</v>
      </c>
      <c r="U219" t="str">
        <f t="shared" si="36"/>
        <v>DIC</v>
      </c>
      <c r="V219" t="str">
        <f t="shared" si="37"/>
        <v>NOV</v>
      </c>
      <c r="W219">
        <f t="shared" si="38"/>
        <v>2014</v>
      </c>
      <c r="X219">
        <f t="shared" si="39"/>
        <v>2014</v>
      </c>
    </row>
    <row r="220" spans="1:2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0"/>
        <v>2</v>
      </c>
      <c r="P220" s="7">
        <f t="shared" si="31"/>
        <v>100</v>
      </c>
      <c r="Q220" t="str">
        <f t="shared" si="32"/>
        <v>film &amp; video</v>
      </c>
      <c r="R220" t="str">
        <f t="shared" si="33"/>
        <v>drama</v>
      </c>
      <c r="S220" s="14">
        <f t="shared" si="34"/>
        <v>42139.628344907411</v>
      </c>
      <c r="T220" s="14">
        <f t="shared" si="35"/>
        <v>42079.628344907411</v>
      </c>
      <c r="U220" t="str">
        <f t="shared" si="36"/>
        <v>MAY</v>
      </c>
      <c r="V220" t="str">
        <f t="shared" si="37"/>
        <v>MAR</v>
      </c>
      <c r="W220">
        <f t="shared" si="38"/>
        <v>2015</v>
      </c>
      <c r="X220">
        <f t="shared" si="39"/>
        <v>2015</v>
      </c>
    </row>
    <row r="221" spans="1:2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0"/>
        <v>17.63</v>
      </c>
      <c r="P221" s="7">
        <f t="shared" si="31"/>
        <v>115.98684210526316</v>
      </c>
      <c r="Q221" t="str">
        <f t="shared" si="32"/>
        <v>film &amp; video</v>
      </c>
      <c r="R221" t="str">
        <f t="shared" si="33"/>
        <v>drama</v>
      </c>
      <c r="S221" s="14">
        <f t="shared" si="34"/>
        <v>42461.290972222225</v>
      </c>
      <c r="T221" s="14">
        <f t="shared" si="35"/>
        <v>42429.326678240745</v>
      </c>
      <c r="U221" t="str">
        <f t="shared" si="36"/>
        <v>ABR</v>
      </c>
      <c r="V221" t="str">
        <f t="shared" si="37"/>
        <v>FEB</v>
      </c>
      <c r="W221">
        <f t="shared" si="38"/>
        <v>2016</v>
      </c>
      <c r="X221">
        <f t="shared" si="39"/>
        <v>2016</v>
      </c>
    </row>
    <row r="222" spans="1:2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0"/>
        <v>0.72</v>
      </c>
      <c r="P222" s="7">
        <f t="shared" si="31"/>
        <v>120</v>
      </c>
      <c r="Q222" t="str">
        <f t="shared" si="32"/>
        <v>film &amp; video</v>
      </c>
      <c r="R222" t="str">
        <f t="shared" si="33"/>
        <v>drama</v>
      </c>
      <c r="S222" s="14">
        <f t="shared" si="34"/>
        <v>42236.837499999994</v>
      </c>
      <c r="T222" s="14">
        <f t="shared" si="35"/>
        <v>42195.643865740742</v>
      </c>
      <c r="U222" t="str">
        <f t="shared" si="36"/>
        <v>AGO</v>
      </c>
      <c r="V222" t="str">
        <f t="shared" si="37"/>
        <v>JUL</v>
      </c>
      <c r="W222">
        <f t="shared" si="38"/>
        <v>2015</v>
      </c>
      <c r="X222">
        <f t="shared" si="39"/>
        <v>2015</v>
      </c>
    </row>
    <row r="223" spans="1:2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0"/>
        <v>0</v>
      </c>
      <c r="P223" s="7" t="str">
        <f t="shared" si="31"/>
        <v>No Backers</v>
      </c>
      <c r="Q223" t="str">
        <f t="shared" si="32"/>
        <v>film &amp; video</v>
      </c>
      <c r="R223" t="str">
        <f t="shared" si="33"/>
        <v>drama</v>
      </c>
      <c r="S223" s="14">
        <f t="shared" si="34"/>
        <v>42091.79587962963</v>
      </c>
      <c r="T223" s="14">
        <f t="shared" si="35"/>
        <v>42031.837546296301</v>
      </c>
      <c r="U223" t="str">
        <f t="shared" si="36"/>
        <v>MAR</v>
      </c>
      <c r="V223" t="str">
        <f t="shared" si="37"/>
        <v>ENE</v>
      </c>
      <c r="W223">
        <f t="shared" si="38"/>
        <v>2015</v>
      </c>
      <c r="X223">
        <f t="shared" si="39"/>
        <v>2015</v>
      </c>
    </row>
    <row r="224" spans="1:2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0"/>
        <v>13</v>
      </c>
      <c r="P224" s="7">
        <f t="shared" si="31"/>
        <v>65</v>
      </c>
      <c r="Q224" t="str">
        <f t="shared" si="32"/>
        <v>film &amp; video</v>
      </c>
      <c r="R224" t="str">
        <f t="shared" si="33"/>
        <v>drama</v>
      </c>
      <c r="S224" s="14">
        <f t="shared" si="34"/>
        <v>42090.110416666663</v>
      </c>
      <c r="T224" s="14">
        <f t="shared" si="35"/>
        <v>42031.769884259258</v>
      </c>
      <c r="U224" t="str">
        <f t="shared" si="36"/>
        <v>MAR</v>
      </c>
      <c r="V224" t="str">
        <f t="shared" si="37"/>
        <v>ENE</v>
      </c>
      <c r="W224">
        <f t="shared" si="38"/>
        <v>2015</v>
      </c>
      <c r="X224">
        <f t="shared" si="39"/>
        <v>2015</v>
      </c>
    </row>
    <row r="225" spans="1:2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0"/>
        <v>0</v>
      </c>
      <c r="P225" s="7" t="str">
        <f t="shared" si="31"/>
        <v>No Backers</v>
      </c>
      <c r="Q225" t="str">
        <f t="shared" si="32"/>
        <v>film &amp; video</v>
      </c>
      <c r="R225" t="str">
        <f t="shared" si="33"/>
        <v>drama</v>
      </c>
      <c r="S225" s="14">
        <f t="shared" si="34"/>
        <v>42512.045138888891</v>
      </c>
      <c r="T225" s="14">
        <f t="shared" si="35"/>
        <v>42482.048032407409</v>
      </c>
      <c r="U225" t="str">
        <f t="shared" si="36"/>
        <v>MAY</v>
      </c>
      <c r="V225" t="str">
        <f t="shared" si="37"/>
        <v>ABR</v>
      </c>
      <c r="W225">
        <f t="shared" si="38"/>
        <v>2016</v>
      </c>
      <c r="X225">
        <f t="shared" si="39"/>
        <v>2016</v>
      </c>
    </row>
    <row r="226" spans="1:2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0"/>
        <v>0</v>
      </c>
      <c r="P226" s="7" t="str">
        <f t="shared" si="31"/>
        <v>No Backers</v>
      </c>
      <c r="Q226" t="str">
        <f t="shared" si="32"/>
        <v>film &amp; video</v>
      </c>
      <c r="R226" t="str">
        <f t="shared" si="33"/>
        <v>drama</v>
      </c>
      <c r="S226" s="14">
        <f t="shared" si="34"/>
        <v>42195.235254629632</v>
      </c>
      <c r="T226" s="14">
        <f t="shared" si="35"/>
        <v>42135.235254629632</v>
      </c>
      <c r="U226" t="str">
        <f t="shared" si="36"/>
        <v>JUL</v>
      </c>
      <c r="V226" t="str">
        <f t="shared" si="37"/>
        <v>MAY</v>
      </c>
      <c r="W226">
        <f t="shared" si="38"/>
        <v>2015</v>
      </c>
      <c r="X226">
        <f t="shared" si="39"/>
        <v>2015</v>
      </c>
    </row>
    <row r="227" spans="1:2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0"/>
        <v>0</v>
      </c>
      <c r="P227" s="7" t="str">
        <f t="shared" si="31"/>
        <v>No Backers</v>
      </c>
      <c r="Q227" t="str">
        <f t="shared" si="32"/>
        <v>film &amp; video</v>
      </c>
      <c r="R227" t="str">
        <f t="shared" si="33"/>
        <v>drama</v>
      </c>
      <c r="S227" s="14">
        <f t="shared" si="34"/>
        <v>42468.919606481482</v>
      </c>
      <c r="T227" s="14">
        <f t="shared" si="35"/>
        <v>42438.961273148147</v>
      </c>
      <c r="U227" t="str">
        <f t="shared" si="36"/>
        <v>ABR</v>
      </c>
      <c r="V227" t="str">
        <f t="shared" si="37"/>
        <v>MAR</v>
      </c>
      <c r="W227">
        <f t="shared" si="38"/>
        <v>2016</v>
      </c>
      <c r="X227">
        <f t="shared" si="39"/>
        <v>2016</v>
      </c>
    </row>
    <row r="228" spans="1:2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0"/>
        <v>0.86206896551724133</v>
      </c>
      <c r="P228" s="7">
        <f t="shared" si="31"/>
        <v>125</v>
      </c>
      <c r="Q228" t="str">
        <f t="shared" si="32"/>
        <v>film &amp; video</v>
      </c>
      <c r="R228" t="str">
        <f t="shared" si="33"/>
        <v>drama</v>
      </c>
      <c r="S228" s="14">
        <f t="shared" si="34"/>
        <v>42155.395138888889</v>
      </c>
      <c r="T228" s="14">
        <f t="shared" si="35"/>
        <v>42106.666018518517</v>
      </c>
      <c r="U228" t="str">
        <f t="shared" si="36"/>
        <v>MAY</v>
      </c>
      <c r="V228" t="str">
        <f t="shared" si="37"/>
        <v>ABR</v>
      </c>
      <c r="W228">
        <f t="shared" si="38"/>
        <v>2015</v>
      </c>
      <c r="X228">
        <f t="shared" si="39"/>
        <v>2015</v>
      </c>
    </row>
    <row r="229" spans="1:2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0"/>
        <v>0</v>
      </c>
      <c r="P229" s="7" t="str">
        <f t="shared" si="31"/>
        <v>No Backers</v>
      </c>
      <c r="Q229" t="str">
        <f t="shared" si="32"/>
        <v>film &amp; video</v>
      </c>
      <c r="R229" t="str">
        <f t="shared" si="33"/>
        <v>drama</v>
      </c>
      <c r="S229" s="14">
        <f t="shared" si="34"/>
        <v>42194.893993055557</v>
      </c>
      <c r="T229" s="14">
        <f t="shared" si="35"/>
        <v>42164.893993055557</v>
      </c>
      <c r="U229" t="str">
        <f t="shared" si="36"/>
        <v>JUL</v>
      </c>
      <c r="V229" t="str">
        <f t="shared" si="37"/>
        <v>JUN</v>
      </c>
      <c r="W229">
        <f t="shared" si="38"/>
        <v>2015</v>
      </c>
      <c r="X229">
        <f t="shared" si="39"/>
        <v>2015</v>
      </c>
    </row>
    <row r="230" spans="1:2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0"/>
        <v>0</v>
      </c>
      <c r="P230" s="7" t="str">
        <f t="shared" si="31"/>
        <v>No Backers</v>
      </c>
      <c r="Q230" t="str">
        <f t="shared" si="32"/>
        <v>film &amp; video</v>
      </c>
      <c r="R230" t="str">
        <f t="shared" si="33"/>
        <v>drama</v>
      </c>
      <c r="S230" s="14">
        <f t="shared" si="34"/>
        <v>42156.686400462961</v>
      </c>
      <c r="T230" s="14">
        <f t="shared" si="35"/>
        <v>42096.686400462961</v>
      </c>
      <c r="U230" t="str">
        <f t="shared" si="36"/>
        <v>JUN</v>
      </c>
      <c r="V230" t="str">
        <f t="shared" si="37"/>
        <v>ABR</v>
      </c>
      <c r="W230">
        <f t="shared" si="38"/>
        <v>2015</v>
      </c>
      <c r="X230">
        <f t="shared" si="39"/>
        <v>2015</v>
      </c>
    </row>
    <row r="231" spans="1:2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0"/>
        <v>0</v>
      </c>
      <c r="P231" s="7" t="str">
        <f t="shared" si="31"/>
        <v>No Backers</v>
      </c>
      <c r="Q231" t="str">
        <f t="shared" si="32"/>
        <v>film &amp; video</v>
      </c>
      <c r="R231" t="str">
        <f t="shared" si="33"/>
        <v>drama</v>
      </c>
      <c r="S231" s="14">
        <f t="shared" si="34"/>
        <v>42413.933993055558</v>
      </c>
      <c r="T231" s="14">
        <f t="shared" si="35"/>
        <v>42383.933993055558</v>
      </c>
      <c r="U231" t="str">
        <f t="shared" si="36"/>
        <v>FEB</v>
      </c>
      <c r="V231" t="str">
        <f t="shared" si="37"/>
        <v>ENE</v>
      </c>
      <c r="W231">
        <f t="shared" si="38"/>
        <v>2016</v>
      </c>
      <c r="X231">
        <f t="shared" si="39"/>
        <v>2016</v>
      </c>
    </row>
    <row r="232" spans="1:2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0"/>
        <v>0.4</v>
      </c>
      <c r="P232" s="7">
        <f t="shared" si="31"/>
        <v>30</v>
      </c>
      <c r="Q232" t="str">
        <f t="shared" si="32"/>
        <v>film &amp; video</v>
      </c>
      <c r="R232" t="str">
        <f t="shared" si="33"/>
        <v>drama</v>
      </c>
      <c r="S232" s="14">
        <f t="shared" si="34"/>
        <v>42159.777210648142</v>
      </c>
      <c r="T232" s="14">
        <f t="shared" si="35"/>
        <v>42129.777210648142</v>
      </c>
      <c r="U232" t="str">
        <f t="shared" si="36"/>
        <v>JUN</v>
      </c>
      <c r="V232" t="str">
        <f t="shared" si="37"/>
        <v>MAY</v>
      </c>
      <c r="W232">
        <f t="shared" si="38"/>
        <v>2015</v>
      </c>
      <c r="X232">
        <f t="shared" si="39"/>
        <v>2015</v>
      </c>
    </row>
    <row r="233" spans="1:2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0"/>
        <v>0</v>
      </c>
      <c r="P233" s="7" t="str">
        <f t="shared" si="31"/>
        <v>No Backers</v>
      </c>
      <c r="Q233" t="str">
        <f t="shared" si="32"/>
        <v>film &amp; video</v>
      </c>
      <c r="R233" t="str">
        <f t="shared" si="33"/>
        <v>drama</v>
      </c>
      <c r="S233" s="14">
        <f t="shared" si="34"/>
        <v>42371.958923611113</v>
      </c>
      <c r="T233" s="14">
        <f t="shared" si="35"/>
        <v>42341.958923611113</v>
      </c>
      <c r="U233" t="str">
        <f t="shared" si="36"/>
        <v>ENE</v>
      </c>
      <c r="V233" t="str">
        <f t="shared" si="37"/>
        <v>DIC</v>
      </c>
      <c r="W233">
        <f t="shared" si="38"/>
        <v>2016</v>
      </c>
      <c r="X233">
        <f t="shared" si="39"/>
        <v>2015</v>
      </c>
    </row>
    <row r="234" spans="1:2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0"/>
        <v>2.75</v>
      </c>
      <c r="P234" s="7">
        <f t="shared" si="31"/>
        <v>15.714285714285714</v>
      </c>
      <c r="Q234" t="str">
        <f t="shared" si="32"/>
        <v>film &amp; video</v>
      </c>
      <c r="R234" t="str">
        <f t="shared" si="33"/>
        <v>drama</v>
      </c>
      <c r="S234" s="14">
        <f t="shared" si="34"/>
        <v>42062.82576388889</v>
      </c>
      <c r="T234" s="14">
        <f t="shared" si="35"/>
        <v>42032.82576388889</v>
      </c>
      <c r="U234" t="str">
        <f t="shared" si="36"/>
        <v>FEB</v>
      </c>
      <c r="V234" t="str">
        <f t="shared" si="37"/>
        <v>ENE</v>
      </c>
      <c r="W234">
        <f t="shared" si="38"/>
        <v>2015</v>
      </c>
      <c r="X234">
        <f t="shared" si="39"/>
        <v>2015</v>
      </c>
    </row>
    <row r="235" spans="1:2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0"/>
        <v>0</v>
      </c>
      <c r="P235" s="7" t="str">
        <f t="shared" si="31"/>
        <v>No Backers</v>
      </c>
      <c r="Q235" t="str">
        <f t="shared" si="32"/>
        <v>film &amp; video</v>
      </c>
      <c r="R235" t="str">
        <f t="shared" si="33"/>
        <v>drama</v>
      </c>
      <c r="S235" s="14">
        <f t="shared" si="34"/>
        <v>42642.911712962959</v>
      </c>
      <c r="T235" s="14">
        <f t="shared" si="35"/>
        <v>42612.911712962959</v>
      </c>
      <c r="U235" t="str">
        <f t="shared" si="36"/>
        <v>SEP</v>
      </c>
      <c r="V235" t="str">
        <f t="shared" si="37"/>
        <v>AGO</v>
      </c>
      <c r="W235">
        <f t="shared" si="38"/>
        <v>2016</v>
      </c>
      <c r="X235">
        <f t="shared" si="39"/>
        <v>2016</v>
      </c>
    </row>
    <row r="236" spans="1:2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0"/>
        <v>40.1</v>
      </c>
      <c r="P236" s="7">
        <f t="shared" si="31"/>
        <v>80.2</v>
      </c>
      <c r="Q236" t="str">
        <f t="shared" si="32"/>
        <v>film &amp; video</v>
      </c>
      <c r="R236" t="str">
        <f t="shared" si="33"/>
        <v>drama</v>
      </c>
      <c r="S236" s="14">
        <f t="shared" si="34"/>
        <v>42176.035405092596</v>
      </c>
      <c r="T236" s="14">
        <f t="shared" si="35"/>
        <v>42136.035405092596</v>
      </c>
      <c r="U236" t="str">
        <f t="shared" si="36"/>
        <v>JUN</v>
      </c>
      <c r="V236" t="str">
        <f t="shared" si="37"/>
        <v>MAY</v>
      </c>
      <c r="W236">
        <f t="shared" si="38"/>
        <v>2015</v>
      </c>
      <c r="X236">
        <f t="shared" si="39"/>
        <v>2015</v>
      </c>
    </row>
    <row r="237" spans="1:2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0"/>
        <v>0</v>
      </c>
      <c r="P237" s="7" t="str">
        <f t="shared" si="31"/>
        <v>No Backers</v>
      </c>
      <c r="Q237" t="str">
        <f t="shared" si="32"/>
        <v>film &amp; video</v>
      </c>
      <c r="R237" t="str">
        <f t="shared" si="33"/>
        <v>drama</v>
      </c>
      <c r="S237" s="14">
        <f t="shared" si="34"/>
        <v>42194.908530092594</v>
      </c>
      <c r="T237" s="14">
        <f t="shared" si="35"/>
        <v>42164.908530092594</v>
      </c>
      <c r="U237" t="str">
        <f t="shared" si="36"/>
        <v>JUL</v>
      </c>
      <c r="V237" t="str">
        <f t="shared" si="37"/>
        <v>JUN</v>
      </c>
      <c r="W237">
        <f t="shared" si="38"/>
        <v>2015</v>
      </c>
      <c r="X237">
        <f t="shared" si="39"/>
        <v>2015</v>
      </c>
    </row>
    <row r="238" spans="1:2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0"/>
        <v>0</v>
      </c>
      <c r="P238" s="7" t="str">
        <f t="shared" si="31"/>
        <v>No Backers</v>
      </c>
      <c r="Q238" t="str">
        <f t="shared" si="32"/>
        <v>film &amp; video</v>
      </c>
      <c r="R238" t="str">
        <f t="shared" si="33"/>
        <v>drama</v>
      </c>
      <c r="S238" s="14">
        <f t="shared" si="34"/>
        <v>42374</v>
      </c>
      <c r="T238" s="14">
        <f t="shared" si="35"/>
        <v>42321.08447916666</v>
      </c>
      <c r="U238" t="str">
        <f t="shared" si="36"/>
        <v>ENE</v>
      </c>
      <c r="V238" t="str">
        <f t="shared" si="37"/>
        <v>NOV</v>
      </c>
      <c r="W238">
        <f t="shared" si="38"/>
        <v>2016</v>
      </c>
      <c r="X238">
        <f t="shared" si="39"/>
        <v>2015</v>
      </c>
    </row>
    <row r="239" spans="1:2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0"/>
        <v>0.33333333333333331</v>
      </c>
      <c r="P239" s="7">
        <f t="shared" si="31"/>
        <v>50</v>
      </c>
      <c r="Q239" t="str">
        <f t="shared" si="32"/>
        <v>film &amp; video</v>
      </c>
      <c r="R239" t="str">
        <f t="shared" si="33"/>
        <v>drama</v>
      </c>
      <c r="S239" s="14">
        <f t="shared" si="34"/>
        <v>42437.577187499999</v>
      </c>
      <c r="T239" s="14">
        <f t="shared" si="35"/>
        <v>42377.577187499999</v>
      </c>
      <c r="U239" t="str">
        <f t="shared" si="36"/>
        <v>MAR</v>
      </c>
      <c r="V239" t="str">
        <f t="shared" si="37"/>
        <v>ENE</v>
      </c>
      <c r="W239">
        <f t="shared" si="38"/>
        <v>2016</v>
      </c>
      <c r="X239">
        <f t="shared" si="39"/>
        <v>2016</v>
      </c>
    </row>
    <row r="240" spans="1:2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0"/>
        <v>0</v>
      </c>
      <c r="P240" s="7" t="str">
        <f t="shared" si="31"/>
        <v>No Backers</v>
      </c>
      <c r="Q240" t="str">
        <f t="shared" si="32"/>
        <v>film &amp; video</v>
      </c>
      <c r="R240" t="str">
        <f t="shared" si="33"/>
        <v>drama</v>
      </c>
      <c r="S240" s="14">
        <f t="shared" si="34"/>
        <v>42734.375</v>
      </c>
      <c r="T240" s="14">
        <f t="shared" si="35"/>
        <v>42713.962499999994</v>
      </c>
      <c r="U240" t="str">
        <f t="shared" si="36"/>
        <v>DIC</v>
      </c>
      <c r="V240" t="str">
        <f t="shared" si="37"/>
        <v>DIC</v>
      </c>
      <c r="W240">
        <f t="shared" si="38"/>
        <v>2016</v>
      </c>
      <c r="X240">
        <f t="shared" si="39"/>
        <v>2016</v>
      </c>
    </row>
    <row r="241" spans="1:2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0"/>
        <v>25</v>
      </c>
      <c r="P241" s="7">
        <f t="shared" si="31"/>
        <v>50</v>
      </c>
      <c r="Q241" t="str">
        <f t="shared" si="32"/>
        <v>film &amp; video</v>
      </c>
      <c r="R241" t="str">
        <f t="shared" si="33"/>
        <v>drama</v>
      </c>
      <c r="S241" s="14">
        <f t="shared" si="34"/>
        <v>42316.5</v>
      </c>
      <c r="T241" s="14">
        <f t="shared" si="35"/>
        <v>42297.110300925924</v>
      </c>
      <c r="U241" t="str">
        <f t="shared" si="36"/>
        <v>NOV</v>
      </c>
      <c r="V241" t="str">
        <f t="shared" si="37"/>
        <v>OCT</v>
      </c>
      <c r="W241">
        <f t="shared" si="38"/>
        <v>2015</v>
      </c>
      <c r="X241">
        <f t="shared" si="39"/>
        <v>2015</v>
      </c>
    </row>
    <row r="242" spans="1:2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0"/>
        <v>107.63413333333334</v>
      </c>
      <c r="P242" s="7">
        <f t="shared" si="31"/>
        <v>117.84759124087591</v>
      </c>
      <c r="Q242" t="str">
        <f t="shared" si="32"/>
        <v>film &amp; video</v>
      </c>
      <c r="R242" t="str">
        <f t="shared" si="33"/>
        <v>documentary</v>
      </c>
      <c r="S242" s="14">
        <f t="shared" si="34"/>
        <v>41399.708460648151</v>
      </c>
      <c r="T242" s="14">
        <f t="shared" si="35"/>
        <v>41354.708460648151</v>
      </c>
      <c r="U242" t="str">
        <f t="shared" si="36"/>
        <v>MAY</v>
      </c>
      <c r="V242" t="str">
        <f t="shared" si="37"/>
        <v>MAR</v>
      </c>
      <c r="W242">
        <f t="shared" si="38"/>
        <v>2013</v>
      </c>
      <c r="X242">
        <f t="shared" si="39"/>
        <v>2013</v>
      </c>
    </row>
    <row r="243" spans="1:2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0"/>
        <v>112.63736263736264</v>
      </c>
      <c r="P243" s="7">
        <f t="shared" si="31"/>
        <v>109.04255319148936</v>
      </c>
      <c r="Q243" t="str">
        <f t="shared" si="32"/>
        <v>film &amp; video</v>
      </c>
      <c r="R243" t="str">
        <f t="shared" si="33"/>
        <v>documentary</v>
      </c>
      <c r="S243" s="14">
        <f t="shared" si="34"/>
        <v>41994.697962962964</v>
      </c>
      <c r="T243" s="14">
        <f t="shared" si="35"/>
        <v>41949.697962962964</v>
      </c>
      <c r="U243" t="str">
        <f t="shared" si="36"/>
        <v>DIC</v>
      </c>
      <c r="V243" t="str">
        <f t="shared" si="37"/>
        <v>NOV</v>
      </c>
      <c r="W243">
        <f t="shared" si="38"/>
        <v>2014</v>
      </c>
      <c r="X243">
        <f t="shared" si="39"/>
        <v>2014</v>
      </c>
    </row>
    <row r="244" spans="1:2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0"/>
        <v>113.46153846153847</v>
      </c>
      <c r="P244" s="7">
        <f t="shared" si="31"/>
        <v>73.019801980198025</v>
      </c>
      <c r="Q244" t="str">
        <f t="shared" si="32"/>
        <v>film &amp; video</v>
      </c>
      <c r="R244" t="str">
        <f t="shared" si="33"/>
        <v>documentary</v>
      </c>
      <c r="S244" s="14">
        <f t="shared" si="34"/>
        <v>40897.492939814816</v>
      </c>
      <c r="T244" s="14">
        <f t="shared" si="35"/>
        <v>40862.492939814816</v>
      </c>
      <c r="U244" t="str">
        <f t="shared" si="36"/>
        <v>DIC</v>
      </c>
      <c r="V244" t="str">
        <f t="shared" si="37"/>
        <v>NOV</v>
      </c>
      <c r="W244">
        <f t="shared" si="38"/>
        <v>2011</v>
      </c>
      <c r="X244">
        <f t="shared" si="39"/>
        <v>2011</v>
      </c>
    </row>
    <row r="245" spans="1:2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0"/>
        <v>102.592</v>
      </c>
      <c r="P245" s="7">
        <f t="shared" si="31"/>
        <v>78.195121951219505</v>
      </c>
      <c r="Q245" t="str">
        <f t="shared" si="32"/>
        <v>film &amp; video</v>
      </c>
      <c r="R245" t="str">
        <f t="shared" si="33"/>
        <v>documentary</v>
      </c>
      <c r="S245" s="14">
        <f t="shared" si="34"/>
        <v>41692.047500000001</v>
      </c>
      <c r="T245" s="14">
        <f t="shared" si="35"/>
        <v>41662.047500000001</v>
      </c>
      <c r="U245" t="str">
        <f t="shared" si="36"/>
        <v>FEB</v>
      </c>
      <c r="V245" t="str">
        <f t="shared" si="37"/>
        <v>ENE</v>
      </c>
      <c r="W245">
        <f t="shared" si="38"/>
        <v>2014</v>
      </c>
      <c r="X245">
        <f t="shared" si="39"/>
        <v>2014</v>
      </c>
    </row>
    <row r="246" spans="1:2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0"/>
        <v>113.75714285714285</v>
      </c>
      <c r="P246" s="7">
        <f t="shared" si="31"/>
        <v>47.398809523809526</v>
      </c>
      <c r="Q246" t="str">
        <f t="shared" si="32"/>
        <v>film &amp; video</v>
      </c>
      <c r="R246" t="str">
        <f t="shared" si="33"/>
        <v>documentary</v>
      </c>
      <c r="S246" s="14">
        <f t="shared" si="34"/>
        <v>40253.29583333333</v>
      </c>
      <c r="T246" s="14">
        <f t="shared" si="35"/>
        <v>40213.323599537034</v>
      </c>
      <c r="U246" t="str">
        <f t="shared" si="36"/>
        <v>MAR</v>
      </c>
      <c r="V246" t="str">
        <f t="shared" si="37"/>
        <v>FEB</v>
      </c>
      <c r="W246">
        <f t="shared" si="38"/>
        <v>2010</v>
      </c>
      <c r="X246">
        <f t="shared" si="39"/>
        <v>2010</v>
      </c>
    </row>
    <row r="247" spans="1:2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0"/>
        <v>103.72</v>
      </c>
      <c r="P247" s="7">
        <f t="shared" si="31"/>
        <v>54.020833333333336</v>
      </c>
      <c r="Q247" t="str">
        <f t="shared" si="32"/>
        <v>film &amp; video</v>
      </c>
      <c r="R247" t="str">
        <f t="shared" si="33"/>
        <v>documentary</v>
      </c>
      <c r="S247" s="14">
        <f t="shared" si="34"/>
        <v>41137.053067129629</v>
      </c>
      <c r="T247" s="14">
        <f t="shared" si="35"/>
        <v>41107.053067129629</v>
      </c>
      <c r="U247" t="str">
        <f t="shared" si="36"/>
        <v>AGO</v>
      </c>
      <c r="V247" t="str">
        <f t="shared" si="37"/>
        <v>JUL</v>
      </c>
      <c r="W247">
        <f t="shared" si="38"/>
        <v>2012</v>
      </c>
      <c r="X247">
        <f t="shared" si="39"/>
        <v>2012</v>
      </c>
    </row>
    <row r="248" spans="1:2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0"/>
        <v>305.45999999999998</v>
      </c>
      <c r="P248" s="7">
        <f t="shared" si="31"/>
        <v>68.488789237668158</v>
      </c>
      <c r="Q248" t="str">
        <f t="shared" si="32"/>
        <v>film &amp; video</v>
      </c>
      <c r="R248" t="str">
        <f t="shared" si="33"/>
        <v>documentary</v>
      </c>
      <c r="S248" s="14">
        <f t="shared" si="34"/>
        <v>40530.405150462961</v>
      </c>
      <c r="T248" s="14">
        <f t="shared" si="35"/>
        <v>40480.363483796296</v>
      </c>
      <c r="U248" t="str">
        <f t="shared" si="36"/>
        <v>DIC</v>
      </c>
      <c r="V248" t="str">
        <f t="shared" si="37"/>
        <v>OCT</v>
      </c>
      <c r="W248">
        <f t="shared" si="38"/>
        <v>2010</v>
      </c>
      <c r="X248">
        <f t="shared" si="39"/>
        <v>2010</v>
      </c>
    </row>
    <row r="249" spans="1:2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0"/>
        <v>134.1</v>
      </c>
      <c r="P249" s="7">
        <f t="shared" si="31"/>
        <v>108.14516129032258</v>
      </c>
      <c r="Q249" t="str">
        <f t="shared" si="32"/>
        <v>film &amp; video</v>
      </c>
      <c r="R249" t="str">
        <f t="shared" si="33"/>
        <v>documentary</v>
      </c>
      <c r="S249" s="14">
        <f t="shared" si="34"/>
        <v>40467.152083333334</v>
      </c>
      <c r="T249" s="14">
        <f t="shared" si="35"/>
        <v>40430.604328703703</v>
      </c>
      <c r="U249" t="str">
        <f t="shared" si="36"/>
        <v>OCT</v>
      </c>
      <c r="V249" t="str">
        <f t="shared" si="37"/>
        <v>SEP</v>
      </c>
      <c r="W249">
        <f t="shared" si="38"/>
        <v>2010</v>
      </c>
      <c r="X249">
        <f t="shared" si="39"/>
        <v>2010</v>
      </c>
    </row>
    <row r="250" spans="1:2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0"/>
        <v>101.33294117647058</v>
      </c>
      <c r="P250" s="7">
        <f t="shared" si="31"/>
        <v>589.95205479452056</v>
      </c>
      <c r="Q250" t="str">
        <f t="shared" si="32"/>
        <v>film &amp; video</v>
      </c>
      <c r="R250" t="str">
        <f t="shared" si="33"/>
        <v>documentary</v>
      </c>
      <c r="S250" s="14">
        <f t="shared" si="34"/>
        <v>40915.774409722224</v>
      </c>
      <c r="T250" s="14">
        <f t="shared" si="35"/>
        <v>40870.774409722224</v>
      </c>
      <c r="U250" t="str">
        <f t="shared" si="36"/>
        <v>ENE</v>
      </c>
      <c r="V250" t="str">
        <f t="shared" si="37"/>
        <v>NOV</v>
      </c>
      <c r="W250">
        <f t="shared" si="38"/>
        <v>2012</v>
      </c>
      <c r="X250">
        <f t="shared" si="39"/>
        <v>2011</v>
      </c>
    </row>
    <row r="251" spans="1:2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0"/>
        <v>112.92</v>
      </c>
      <c r="P251" s="7">
        <f t="shared" si="31"/>
        <v>48.051063829787232</v>
      </c>
      <c r="Q251" t="str">
        <f t="shared" si="32"/>
        <v>film &amp; video</v>
      </c>
      <c r="R251" t="str">
        <f t="shared" si="33"/>
        <v>documentary</v>
      </c>
      <c r="S251" s="14">
        <f t="shared" si="34"/>
        <v>40412.736111111109</v>
      </c>
      <c r="T251" s="14">
        <f t="shared" si="35"/>
        <v>40332.923842592594</v>
      </c>
      <c r="U251" t="str">
        <f t="shared" si="36"/>
        <v>AGO</v>
      </c>
      <c r="V251" t="str">
        <f t="shared" si="37"/>
        <v>JUN</v>
      </c>
      <c r="W251">
        <f t="shared" si="38"/>
        <v>2010</v>
      </c>
      <c r="X251">
        <f t="shared" si="39"/>
        <v>2010</v>
      </c>
    </row>
    <row r="252" spans="1:2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0"/>
        <v>105.58333333333333</v>
      </c>
      <c r="P252" s="7">
        <f t="shared" si="31"/>
        <v>72.482837528604122</v>
      </c>
      <c r="Q252" t="str">
        <f t="shared" si="32"/>
        <v>film &amp; video</v>
      </c>
      <c r="R252" t="str">
        <f t="shared" si="33"/>
        <v>documentary</v>
      </c>
      <c r="S252" s="14">
        <f t="shared" si="34"/>
        <v>41431.565868055557</v>
      </c>
      <c r="T252" s="14">
        <f t="shared" si="35"/>
        <v>41401.565868055557</v>
      </c>
      <c r="U252" t="str">
        <f t="shared" si="36"/>
        <v>JUN</v>
      </c>
      <c r="V252" t="str">
        <f t="shared" si="37"/>
        <v>MAY</v>
      </c>
      <c r="W252">
        <f t="shared" si="38"/>
        <v>2013</v>
      </c>
      <c r="X252">
        <f t="shared" si="39"/>
        <v>2013</v>
      </c>
    </row>
    <row r="253" spans="1:2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0"/>
        <v>125.57142857142857</v>
      </c>
      <c r="P253" s="7">
        <f t="shared" si="31"/>
        <v>57.077922077922075</v>
      </c>
      <c r="Q253" t="str">
        <f t="shared" si="32"/>
        <v>film &amp; video</v>
      </c>
      <c r="R253" t="str">
        <f t="shared" si="33"/>
        <v>documentary</v>
      </c>
      <c r="S253" s="14">
        <f t="shared" si="34"/>
        <v>41045.791666666664</v>
      </c>
      <c r="T253" s="14">
        <f t="shared" si="35"/>
        <v>41013.787569444445</v>
      </c>
      <c r="U253" t="str">
        <f t="shared" si="36"/>
        <v>MAY</v>
      </c>
      <c r="V253" t="str">
        <f t="shared" si="37"/>
        <v>ABR</v>
      </c>
      <c r="W253">
        <f t="shared" si="38"/>
        <v>2012</v>
      </c>
      <c r="X253">
        <f t="shared" si="39"/>
        <v>2012</v>
      </c>
    </row>
    <row r="254" spans="1:2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0"/>
        <v>184.56</v>
      </c>
      <c r="P254" s="7">
        <f t="shared" si="31"/>
        <v>85.444444444444443</v>
      </c>
      <c r="Q254" t="str">
        <f t="shared" si="32"/>
        <v>film &amp; video</v>
      </c>
      <c r="R254" t="str">
        <f t="shared" si="33"/>
        <v>documentary</v>
      </c>
      <c r="S254" s="14">
        <f t="shared" si="34"/>
        <v>40330.165972222225</v>
      </c>
      <c r="T254" s="14">
        <f t="shared" si="35"/>
        <v>40266.662708333337</v>
      </c>
      <c r="U254" t="str">
        <f t="shared" si="36"/>
        <v>JUN</v>
      </c>
      <c r="V254" t="str">
        <f t="shared" si="37"/>
        <v>MAR</v>
      </c>
      <c r="W254">
        <f t="shared" si="38"/>
        <v>2010</v>
      </c>
      <c r="X254">
        <f t="shared" si="39"/>
        <v>2010</v>
      </c>
    </row>
    <row r="255" spans="1:2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0"/>
        <v>100.73333333333333</v>
      </c>
      <c r="P255" s="7">
        <f t="shared" si="31"/>
        <v>215.85714285714286</v>
      </c>
      <c r="Q255" t="str">
        <f t="shared" si="32"/>
        <v>film &amp; video</v>
      </c>
      <c r="R255" t="str">
        <f t="shared" si="33"/>
        <v>documentary</v>
      </c>
      <c r="S255" s="14">
        <f t="shared" si="34"/>
        <v>40954.650868055556</v>
      </c>
      <c r="T255" s="14">
        <f t="shared" si="35"/>
        <v>40924.650868055556</v>
      </c>
      <c r="U255" t="str">
        <f t="shared" si="36"/>
        <v>FEB</v>
      </c>
      <c r="V255" t="str">
        <f t="shared" si="37"/>
        <v>ENE</v>
      </c>
      <c r="W255">
        <f t="shared" si="38"/>
        <v>2012</v>
      </c>
      <c r="X255">
        <f t="shared" si="39"/>
        <v>2012</v>
      </c>
    </row>
    <row r="256" spans="1:2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0"/>
        <v>116.94725</v>
      </c>
      <c r="P256" s="7">
        <f t="shared" si="31"/>
        <v>89.38643312101911</v>
      </c>
      <c r="Q256" t="str">
        <f t="shared" si="32"/>
        <v>film &amp; video</v>
      </c>
      <c r="R256" t="str">
        <f t="shared" si="33"/>
        <v>documentary</v>
      </c>
      <c r="S256" s="14">
        <f t="shared" si="34"/>
        <v>42294.083333333328</v>
      </c>
      <c r="T256" s="14">
        <f t="shared" si="35"/>
        <v>42263.952662037031</v>
      </c>
      <c r="U256" t="str">
        <f t="shared" si="36"/>
        <v>OCT</v>
      </c>
      <c r="V256" t="str">
        <f t="shared" si="37"/>
        <v>SEP</v>
      </c>
      <c r="W256">
        <f t="shared" si="38"/>
        <v>2015</v>
      </c>
      <c r="X256">
        <f t="shared" si="39"/>
        <v>2015</v>
      </c>
    </row>
    <row r="257" spans="1:2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0"/>
        <v>106.73325</v>
      </c>
      <c r="P257" s="7">
        <f t="shared" si="31"/>
        <v>45.418404255319146</v>
      </c>
      <c r="Q257" t="str">
        <f t="shared" si="32"/>
        <v>film &amp; video</v>
      </c>
      <c r="R257" t="str">
        <f t="shared" si="33"/>
        <v>documentary</v>
      </c>
      <c r="S257" s="14">
        <f t="shared" si="34"/>
        <v>40618.48474537037</v>
      </c>
      <c r="T257" s="14">
        <f t="shared" si="35"/>
        <v>40588.526412037041</v>
      </c>
      <c r="U257" t="str">
        <f t="shared" si="36"/>
        <v>MAR</v>
      </c>
      <c r="V257" t="str">
        <f t="shared" si="37"/>
        <v>FEB</v>
      </c>
      <c r="W257">
        <f t="shared" si="38"/>
        <v>2011</v>
      </c>
      <c r="X257">
        <f t="shared" si="39"/>
        <v>2011</v>
      </c>
    </row>
    <row r="258" spans="1:2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0"/>
        <v>139.1</v>
      </c>
      <c r="P258" s="7">
        <f t="shared" si="31"/>
        <v>65.756363636363631</v>
      </c>
      <c r="Q258" t="str">
        <f t="shared" si="32"/>
        <v>film &amp; video</v>
      </c>
      <c r="R258" t="str">
        <f t="shared" si="33"/>
        <v>documentary</v>
      </c>
      <c r="S258" s="14">
        <f t="shared" si="34"/>
        <v>41349.769293981481</v>
      </c>
      <c r="T258" s="14">
        <f t="shared" si="35"/>
        <v>41319.769293981481</v>
      </c>
      <c r="U258" t="str">
        <f t="shared" si="36"/>
        <v>MAR</v>
      </c>
      <c r="V258" t="str">
        <f t="shared" si="37"/>
        <v>FEB</v>
      </c>
      <c r="W258">
        <f t="shared" si="38"/>
        <v>2013</v>
      </c>
      <c r="X258">
        <f t="shared" si="39"/>
        <v>2013</v>
      </c>
    </row>
    <row r="259" spans="1:2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40">(E259*100)/D259</f>
        <v>106.7264857142857</v>
      </c>
      <c r="P259" s="7">
        <f t="shared" ref="P259:P322" si="41">IF(L259=0,"No Backers",E259/L259)</f>
        <v>66.70405357142856</v>
      </c>
      <c r="Q259" t="str">
        <f t="shared" ref="Q259:Q322" si="42">MID(N259,1,12)</f>
        <v>film &amp; video</v>
      </c>
      <c r="R259" t="str">
        <f t="shared" ref="R259:R322" si="43">MID(N259,14,20)</f>
        <v>documentary</v>
      </c>
      <c r="S259" s="14">
        <f t="shared" ref="S259:S322" si="44">(((I259/60)/60)/24)+DATE(1970,1,1)</f>
        <v>42509.626875000002</v>
      </c>
      <c r="T259" s="14">
        <f t="shared" ref="T259:T322" si="45">(((J259/60)/60)/24)+DATE(1970,1,1)</f>
        <v>42479.626875000002</v>
      </c>
      <c r="U259" t="str">
        <f t="shared" ref="U259:U322" si="46">UPPER(TEXT(S259, "mmm"))</f>
        <v>MAY</v>
      </c>
      <c r="V259" t="str">
        <f t="shared" ref="V259:V322" si="47">UPPER(TEXT(T259, "mmm"))</f>
        <v>ABR</v>
      </c>
      <c r="W259">
        <f t="shared" ref="W259:W322" si="48">YEAR(S259)</f>
        <v>2016</v>
      </c>
      <c r="X259">
        <f t="shared" ref="X259:X322" si="49">YEAR(T259)</f>
        <v>2016</v>
      </c>
    </row>
    <row r="260" spans="1:2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0"/>
        <v>191.14</v>
      </c>
      <c r="P260" s="7">
        <f t="shared" si="41"/>
        <v>83.345930232558146</v>
      </c>
      <c r="Q260" t="str">
        <f t="shared" si="42"/>
        <v>film &amp; video</v>
      </c>
      <c r="R260" t="str">
        <f t="shared" si="43"/>
        <v>documentary</v>
      </c>
      <c r="S260" s="14">
        <f t="shared" si="44"/>
        <v>40712.051689814813</v>
      </c>
      <c r="T260" s="14">
        <f t="shared" si="45"/>
        <v>40682.051689814813</v>
      </c>
      <c r="U260" t="str">
        <f t="shared" si="46"/>
        <v>JUN</v>
      </c>
      <c r="V260" t="str">
        <f t="shared" si="47"/>
        <v>MAY</v>
      </c>
      <c r="W260">
        <f t="shared" si="48"/>
        <v>2011</v>
      </c>
      <c r="X260">
        <f t="shared" si="49"/>
        <v>2011</v>
      </c>
    </row>
    <row r="261" spans="1:2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0"/>
        <v>131.93789333333334</v>
      </c>
      <c r="P261" s="7">
        <f t="shared" si="41"/>
        <v>105.04609341825902</v>
      </c>
      <c r="Q261" t="str">
        <f t="shared" si="42"/>
        <v>film &amp; video</v>
      </c>
      <c r="R261" t="str">
        <f t="shared" si="43"/>
        <v>documentary</v>
      </c>
      <c r="S261" s="14">
        <f t="shared" si="44"/>
        <v>42102.738067129627</v>
      </c>
      <c r="T261" s="14">
        <f t="shared" si="45"/>
        <v>42072.738067129627</v>
      </c>
      <c r="U261" t="str">
        <f t="shared" si="46"/>
        <v>ABR</v>
      </c>
      <c r="V261" t="str">
        <f t="shared" si="47"/>
        <v>MAR</v>
      </c>
      <c r="W261">
        <f t="shared" si="48"/>
        <v>2015</v>
      </c>
      <c r="X261">
        <f t="shared" si="49"/>
        <v>2015</v>
      </c>
    </row>
    <row r="262" spans="1:2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0"/>
        <v>106.4</v>
      </c>
      <c r="P262" s="7">
        <f t="shared" si="41"/>
        <v>120.90909090909091</v>
      </c>
      <c r="Q262" t="str">
        <f t="shared" si="42"/>
        <v>film &amp; video</v>
      </c>
      <c r="R262" t="str">
        <f t="shared" si="43"/>
        <v>documentary</v>
      </c>
      <c r="S262" s="14">
        <f t="shared" si="44"/>
        <v>40376.415972222225</v>
      </c>
      <c r="T262" s="14">
        <f t="shared" si="45"/>
        <v>40330.755543981482</v>
      </c>
      <c r="U262" t="str">
        <f t="shared" si="46"/>
        <v>JUL</v>
      </c>
      <c r="V262" t="str">
        <f t="shared" si="47"/>
        <v>JUN</v>
      </c>
      <c r="W262">
        <f t="shared" si="48"/>
        <v>2010</v>
      </c>
      <c r="X262">
        <f t="shared" si="49"/>
        <v>2010</v>
      </c>
    </row>
    <row r="263" spans="1:2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0"/>
        <v>107.4</v>
      </c>
      <c r="P263" s="7">
        <f t="shared" si="41"/>
        <v>97.63636363636364</v>
      </c>
      <c r="Q263" t="str">
        <f t="shared" si="42"/>
        <v>film &amp; video</v>
      </c>
      <c r="R263" t="str">
        <f t="shared" si="43"/>
        <v>documentary</v>
      </c>
      <c r="S263" s="14">
        <f t="shared" si="44"/>
        <v>41067.621527777781</v>
      </c>
      <c r="T263" s="14">
        <f t="shared" si="45"/>
        <v>41017.885462962964</v>
      </c>
      <c r="U263" t="str">
        <f t="shared" si="46"/>
        <v>JUN</v>
      </c>
      <c r="V263" t="str">
        <f t="shared" si="47"/>
        <v>ABR</v>
      </c>
      <c r="W263">
        <f t="shared" si="48"/>
        <v>2012</v>
      </c>
      <c r="X263">
        <f t="shared" si="49"/>
        <v>2012</v>
      </c>
    </row>
    <row r="264" spans="1:2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0"/>
        <v>240</v>
      </c>
      <c r="P264" s="7">
        <f t="shared" si="41"/>
        <v>41.379310344827587</v>
      </c>
      <c r="Q264" t="str">
        <f t="shared" si="42"/>
        <v>film &amp; video</v>
      </c>
      <c r="R264" t="str">
        <f t="shared" si="43"/>
        <v>documentary</v>
      </c>
      <c r="S264" s="14">
        <f t="shared" si="44"/>
        <v>40600.24800925926</v>
      </c>
      <c r="T264" s="14">
        <f t="shared" si="45"/>
        <v>40555.24800925926</v>
      </c>
      <c r="U264" t="str">
        <f t="shared" si="46"/>
        <v>FEB</v>
      </c>
      <c r="V264" t="str">
        <f t="shared" si="47"/>
        <v>ENE</v>
      </c>
      <c r="W264">
        <f t="shared" si="48"/>
        <v>2011</v>
      </c>
      <c r="X264">
        <f t="shared" si="49"/>
        <v>2011</v>
      </c>
    </row>
    <row r="265" spans="1:2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0"/>
        <v>118.08108</v>
      </c>
      <c r="P265" s="7">
        <f t="shared" si="41"/>
        <v>30.654485981308412</v>
      </c>
      <c r="Q265" t="str">
        <f t="shared" si="42"/>
        <v>film &amp; video</v>
      </c>
      <c r="R265" t="str">
        <f t="shared" si="43"/>
        <v>documentary</v>
      </c>
      <c r="S265" s="14">
        <f t="shared" si="44"/>
        <v>41179.954791666663</v>
      </c>
      <c r="T265" s="14">
        <f t="shared" si="45"/>
        <v>41149.954791666663</v>
      </c>
      <c r="U265" t="str">
        <f t="shared" si="46"/>
        <v>SEP</v>
      </c>
      <c r="V265" t="str">
        <f t="shared" si="47"/>
        <v>AGO</v>
      </c>
      <c r="W265">
        <f t="shared" si="48"/>
        <v>2012</v>
      </c>
      <c r="X265">
        <f t="shared" si="49"/>
        <v>2012</v>
      </c>
    </row>
    <row r="266" spans="1:2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0"/>
        <v>118.2</v>
      </c>
      <c r="P266" s="7">
        <f t="shared" si="41"/>
        <v>64.945054945054949</v>
      </c>
      <c r="Q266" t="str">
        <f t="shared" si="42"/>
        <v>film &amp; video</v>
      </c>
      <c r="R266" t="str">
        <f t="shared" si="43"/>
        <v>documentary</v>
      </c>
      <c r="S266" s="14">
        <f t="shared" si="44"/>
        <v>41040.620312500003</v>
      </c>
      <c r="T266" s="14">
        <f t="shared" si="45"/>
        <v>41010.620312500003</v>
      </c>
      <c r="U266" t="str">
        <f t="shared" si="46"/>
        <v>MAY</v>
      </c>
      <c r="V266" t="str">
        <f t="shared" si="47"/>
        <v>ABR</v>
      </c>
      <c r="W266">
        <f t="shared" si="48"/>
        <v>2012</v>
      </c>
      <c r="X266">
        <f t="shared" si="49"/>
        <v>2012</v>
      </c>
    </row>
    <row r="267" spans="1:2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0"/>
        <v>111.1</v>
      </c>
      <c r="P267" s="7">
        <f t="shared" si="41"/>
        <v>95.775862068965523</v>
      </c>
      <c r="Q267" t="str">
        <f t="shared" si="42"/>
        <v>film &amp; video</v>
      </c>
      <c r="R267" t="str">
        <f t="shared" si="43"/>
        <v>documentary</v>
      </c>
      <c r="S267" s="14">
        <f t="shared" si="44"/>
        <v>40308.844444444447</v>
      </c>
      <c r="T267" s="14">
        <f t="shared" si="45"/>
        <v>40267.245717592588</v>
      </c>
      <c r="U267" t="str">
        <f t="shared" si="46"/>
        <v>MAY</v>
      </c>
      <c r="V267" t="str">
        <f t="shared" si="47"/>
        <v>MAR</v>
      </c>
      <c r="W267">
        <f t="shared" si="48"/>
        <v>2010</v>
      </c>
      <c r="X267">
        <f t="shared" si="49"/>
        <v>2010</v>
      </c>
    </row>
    <row r="268" spans="1:2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0"/>
        <v>145.5</v>
      </c>
      <c r="P268" s="7">
        <f t="shared" si="41"/>
        <v>40.416666666666664</v>
      </c>
      <c r="Q268" t="str">
        <f t="shared" si="42"/>
        <v>film &amp; video</v>
      </c>
      <c r="R268" t="str">
        <f t="shared" si="43"/>
        <v>documentary</v>
      </c>
      <c r="S268" s="14">
        <f t="shared" si="44"/>
        <v>40291.160416666666</v>
      </c>
      <c r="T268" s="14">
        <f t="shared" si="45"/>
        <v>40205.174849537041</v>
      </c>
      <c r="U268" t="str">
        <f t="shared" si="46"/>
        <v>ABR</v>
      </c>
      <c r="V268" t="str">
        <f t="shared" si="47"/>
        <v>ENE</v>
      </c>
      <c r="W268">
        <f t="shared" si="48"/>
        <v>2010</v>
      </c>
      <c r="X268">
        <f t="shared" si="49"/>
        <v>2010</v>
      </c>
    </row>
    <row r="269" spans="1:2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0"/>
        <v>131.62883248730964</v>
      </c>
      <c r="P269" s="7">
        <f t="shared" si="41"/>
        <v>78.578424242424248</v>
      </c>
      <c r="Q269" t="str">
        <f t="shared" si="42"/>
        <v>film &amp; video</v>
      </c>
      <c r="R269" t="str">
        <f t="shared" si="43"/>
        <v>documentary</v>
      </c>
      <c r="S269" s="14">
        <f t="shared" si="44"/>
        <v>41815.452534722222</v>
      </c>
      <c r="T269" s="14">
        <f t="shared" si="45"/>
        <v>41785.452534722222</v>
      </c>
      <c r="U269" t="str">
        <f t="shared" si="46"/>
        <v>JUN</v>
      </c>
      <c r="V269" t="str">
        <f t="shared" si="47"/>
        <v>MAY</v>
      </c>
      <c r="W269">
        <f t="shared" si="48"/>
        <v>2014</v>
      </c>
      <c r="X269">
        <f t="shared" si="49"/>
        <v>2014</v>
      </c>
    </row>
    <row r="270" spans="1:2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0"/>
        <v>111.4</v>
      </c>
      <c r="P270" s="7">
        <f t="shared" si="41"/>
        <v>50.18018018018018</v>
      </c>
      <c r="Q270" t="str">
        <f t="shared" si="42"/>
        <v>film &amp; video</v>
      </c>
      <c r="R270" t="str">
        <f t="shared" si="43"/>
        <v>documentary</v>
      </c>
      <c r="S270" s="14">
        <f t="shared" si="44"/>
        <v>40854.194189814814</v>
      </c>
      <c r="T270" s="14">
        <f t="shared" si="45"/>
        <v>40809.15252314815</v>
      </c>
      <c r="U270" t="str">
        <f t="shared" si="46"/>
        <v>NOV</v>
      </c>
      <c r="V270" t="str">
        <f t="shared" si="47"/>
        <v>SEP</v>
      </c>
      <c r="W270">
        <f t="shared" si="48"/>
        <v>2011</v>
      </c>
      <c r="X270">
        <f t="shared" si="49"/>
        <v>2011</v>
      </c>
    </row>
    <row r="271" spans="1:2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0"/>
        <v>147.23376999999999</v>
      </c>
      <c r="P271" s="7">
        <f t="shared" si="41"/>
        <v>92.251735588972423</v>
      </c>
      <c r="Q271" t="str">
        <f t="shared" si="42"/>
        <v>film &amp; video</v>
      </c>
      <c r="R271" t="str">
        <f t="shared" si="43"/>
        <v>documentary</v>
      </c>
      <c r="S271" s="14">
        <f t="shared" si="44"/>
        <v>42788.197013888886</v>
      </c>
      <c r="T271" s="14">
        <f t="shared" si="45"/>
        <v>42758.197013888886</v>
      </c>
      <c r="U271" t="str">
        <f t="shared" si="46"/>
        <v>FEB</v>
      </c>
      <c r="V271" t="str">
        <f t="shared" si="47"/>
        <v>ENE</v>
      </c>
      <c r="W271">
        <f t="shared" si="48"/>
        <v>2017</v>
      </c>
      <c r="X271">
        <f t="shared" si="49"/>
        <v>2017</v>
      </c>
    </row>
    <row r="272" spans="1:2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0"/>
        <v>152.60869565217391</v>
      </c>
      <c r="P272" s="7">
        <f t="shared" si="41"/>
        <v>57.540983606557376</v>
      </c>
      <c r="Q272" t="str">
        <f t="shared" si="42"/>
        <v>film &amp; video</v>
      </c>
      <c r="R272" t="str">
        <f t="shared" si="43"/>
        <v>documentary</v>
      </c>
      <c r="S272" s="14">
        <f t="shared" si="44"/>
        <v>40688.166666666664</v>
      </c>
      <c r="T272" s="14">
        <f t="shared" si="45"/>
        <v>40637.866550925923</v>
      </c>
      <c r="U272" t="str">
        <f t="shared" si="46"/>
        <v>MAY</v>
      </c>
      <c r="V272" t="str">
        <f t="shared" si="47"/>
        <v>ABR</v>
      </c>
      <c r="W272">
        <f t="shared" si="48"/>
        <v>2011</v>
      </c>
      <c r="X272">
        <f t="shared" si="49"/>
        <v>2011</v>
      </c>
    </row>
    <row r="273" spans="1:2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0"/>
        <v>104.68</v>
      </c>
      <c r="P273" s="7">
        <f t="shared" si="41"/>
        <v>109.42160278745645</v>
      </c>
      <c r="Q273" t="str">
        <f t="shared" si="42"/>
        <v>film &amp; video</v>
      </c>
      <c r="R273" t="str">
        <f t="shared" si="43"/>
        <v>documentary</v>
      </c>
      <c r="S273" s="14">
        <f t="shared" si="44"/>
        <v>41641.333333333336</v>
      </c>
      <c r="T273" s="14">
        <f t="shared" si="45"/>
        <v>41612.10024305556</v>
      </c>
      <c r="U273" t="str">
        <f t="shared" si="46"/>
        <v>ENE</v>
      </c>
      <c r="V273" t="str">
        <f t="shared" si="47"/>
        <v>DIC</v>
      </c>
      <c r="W273">
        <f t="shared" si="48"/>
        <v>2014</v>
      </c>
      <c r="X273">
        <f t="shared" si="49"/>
        <v>2013</v>
      </c>
    </row>
    <row r="274" spans="1:2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0"/>
        <v>177.43366666666665</v>
      </c>
      <c r="P274" s="7">
        <f t="shared" si="41"/>
        <v>81.892461538461546</v>
      </c>
      <c r="Q274" t="str">
        <f t="shared" si="42"/>
        <v>film &amp; video</v>
      </c>
      <c r="R274" t="str">
        <f t="shared" si="43"/>
        <v>documentary</v>
      </c>
      <c r="S274" s="14">
        <f t="shared" si="44"/>
        <v>40296.78402777778</v>
      </c>
      <c r="T274" s="14">
        <f t="shared" si="45"/>
        <v>40235.900358796294</v>
      </c>
      <c r="U274" t="str">
        <f t="shared" si="46"/>
        <v>ABR</v>
      </c>
      <c r="V274" t="str">
        <f t="shared" si="47"/>
        <v>FEB</v>
      </c>
      <c r="W274">
        <f t="shared" si="48"/>
        <v>2010</v>
      </c>
      <c r="X274">
        <f t="shared" si="49"/>
        <v>2010</v>
      </c>
    </row>
    <row r="275" spans="1:2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0"/>
        <v>107.7758</v>
      </c>
      <c r="P275" s="7">
        <f t="shared" si="41"/>
        <v>45.667711864406776</v>
      </c>
      <c r="Q275" t="str">
        <f t="shared" si="42"/>
        <v>film &amp; video</v>
      </c>
      <c r="R275" t="str">
        <f t="shared" si="43"/>
        <v>documentary</v>
      </c>
      <c r="S275" s="14">
        <f t="shared" si="44"/>
        <v>40727.498449074075</v>
      </c>
      <c r="T275" s="14">
        <f t="shared" si="45"/>
        <v>40697.498449074075</v>
      </c>
      <c r="U275" t="str">
        <f t="shared" si="46"/>
        <v>JUL</v>
      </c>
      <c r="V275" t="str">
        <f t="shared" si="47"/>
        <v>JUN</v>
      </c>
      <c r="W275">
        <f t="shared" si="48"/>
        <v>2011</v>
      </c>
      <c r="X275">
        <f t="shared" si="49"/>
        <v>2011</v>
      </c>
    </row>
    <row r="276" spans="1:2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0"/>
        <v>156</v>
      </c>
      <c r="P276" s="7">
        <f t="shared" si="41"/>
        <v>55.221238938053098</v>
      </c>
      <c r="Q276" t="str">
        <f t="shared" si="42"/>
        <v>film &amp; video</v>
      </c>
      <c r="R276" t="str">
        <f t="shared" si="43"/>
        <v>documentary</v>
      </c>
      <c r="S276" s="14">
        <f t="shared" si="44"/>
        <v>41004.290972222225</v>
      </c>
      <c r="T276" s="14">
        <f t="shared" si="45"/>
        <v>40969.912372685183</v>
      </c>
      <c r="U276" t="str">
        <f t="shared" si="46"/>
        <v>ABR</v>
      </c>
      <c r="V276" t="str">
        <f t="shared" si="47"/>
        <v>MAR</v>
      </c>
      <c r="W276">
        <f t="shared" si="48"/>
        <v>2012</v>
      </c>
      <c r="X276">
        <f t="shared" si="49"/>
        <v>2012</v>
      </c>
    </row>
    <row r="277" spans="1:2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0"/>
        <v>108.395</v>
      </c>
      <c r="P277" s="7">
        <f t="shared" si="41"/>
        <v>65.298192771084331</v>
      </c>
      <c r="Q277" t="str">
        <f t="shared" si="42"/>
        <v>film &amp; video</v>
      </c>
      <c r="R277" t="str">
        <f t="shared" si="43"/>
        <v>documentary</v>
      </c>
      <c r="S277" s="14">
        <f t="shared" si="44"/>
        <v>41223.073680555557</v>
      </c>
      <c r="T277" s="14">
        <f t="shared" si="45"/>
        <v>41193.032013888893</v>
      </c>
      <c r="U277" t="str">
        <f t="shared" si="46"/>
        <v>NOV</v>
      </c>
      <c r="V277" t="str">
        <f t="shared" si="47"/>
        <v>OCT</v>
      </c>
      <c r="W277">
        <f t="shared" si="48"/>
        <v>2012</v>
      </c>
      <c r="X277">
        <f t="shared" si="49"/>
        <v>2012</v>
      </c>
    </row>
    <row r="278" spans="1:2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0"/>
        <v>147.6</v>
      </c>
      <c r="P278" s="7">
        <f t="shared" si="41"/>
        <v>95.225806451612897</v>
      </c>
      <c r="Q278" t="str">
        <f t="shared" si="42"/>
        <v>film &amp; video</v>
      </c>
      <c r="R278" t="str">
        <f t="shared" si="43"/>
        <v>documentary</v>
      </c>
      <c r="S278" s="14">
        <f t="shared" si="44"/>
        <v>41027.040208333332</v>
      </c>
      <c r="T278" s="14">
        <f t="shared" si="45"/>
        <v>40967.081874999996</v>
      </c>
      <c r="U278" t="str">
        <f t="shared" si="46"/>
        <v>ABR</v>
      </c>
      <c r="V278" t="str">
        <f t="shared" si="47"/>
        <v>FEB</v>
      </c>
      <c r="W278">
        <f t="shared" si="48"/>
        <v>2012</v>
      </c>
      <c r="X278">
        <f t="shared" si="49"/>
        <v>2012</v>
      </c>
    </row>
    <row r="279" spans="1:2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0"/>
        <v>110.38153846153845</v>
      </c>
      <c r="P279" s="7">
        <f t="shared" si="41"/>
        <v>75.444794952681391</v>
      </c>
      <c r="Q279" t="str">
        <f t="shared" si="42"/>
        <v>film &amp; video</v>
      </c>
      <c r="R279" t="str">
        <f t="shared" si="43"/>
        <v>documentary</v>
      </c>
      <c r="S279" s="14">
        <f t="shared" si="44"/>
        <v>42147.891423611116</v>
      </c>
      <c r="T279" s="14">
        <f t="shared" si="45"/>
        <v>42117.891423611116</v>
      </c>
      <c r="U279" t="str">
        <f t="shared" si="46"/>
        <v>MAY</v>
      </c>
      <c r="V279" t="str">
        <f t="shared" si="47"/>
        <v>ABR</v>
      </c>
      <c r="W279">
        <f t="shared" si="48"/>
        <v>2015</v>
      </c>
      <c r="X279">
        <f t="shared" si="49"/>
        <v>2015</v>
      </c>
    </row>
    <row r="280" spans="1:2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0"/>
        <v>150.34814814814814</v>
      </c>
      <c r="P280" s="7">
        <f t="shared" si="41"/>
        <v>97.816867469879512</v>
      </c>
      <c r="Q280" t="str">
        <f t="shared" si="42"/>
        <v>film &amp; video</v>
      </c>
      <c r="R280" t="str">
        <f t="shared" si="43"/>
        <v>documentary</v>
      </c>
      <c r="S280" s="14">
        <f t="shared" si="44"/>
        <v>41194.040960648148</v>
      </c>
      <c r="T280" s="14">
        <f t="shared" si="45"/>
        <v>41164.040960648148</v>
      </c>
      <c r="U280" t="str">
        <f t="shared" si="46"/>
        <v>OCT</v>
      </c>
      <c r="V280" t="str">
        <f t="shared" si="47"/>
        <v>SEP</v>
      </c>
      <c r="W280">
        <f t="shared" si="48"/>
        <v>2012</v>
      </c>
      <c r="X280">
        <f t="shared" si="49"/>
        <v>2012</v>
      </c>
    </row>
    <row r="281" spans="1:2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0"/>
        <v>157.31829411764707</v>
      </c>
      <c r="P281" s="7">
        <f t="shared" si="41"/>
        <v>87.685606557377056</v>
      </c>
      <c r="Q281" t="str">
        <f t="shared" si="42"/>
        <v>film &amp; video</v>
      </c>
      <c r="R281" t="str">
        <f t="shared" si="43"/>
        <v>documentary</v>
      </c>
      <c r="S281" s="14">
        <f t="shared" si="44"/>
        <v>42793.084027777775</v>
      </c>
      <c r="T281" s="14">
        <f t="shared" si="45"/>
        <v>42759.244166666671</v>
      </c>
      <c r="U281" t="str">
        <f t="shared" si="46"/>
        <v>FEB</v>
      </c>
      <c r="V281" t="str">
        <f t="shared" si="47"/>
        <v>ENE</v>
      </c>
      <c r="W281">
        <f t="shared" si="48"/>
        <v>2017</v>
      </c>
      <c r="X281">
        <f t="shared" si="49"/>
        <v>2017</v>
      </c>
    </row>
    <row r="282" spans="1:2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0"/>
        <v>156.14400000000001</v>
      </c>
      <c r="P282" s="7">
        <f t="shared" si="41"/>
        <v>54.748948106591868</v>
      </c>
      <c r="Q282" t="str">
        <f t="shared" si="42"/>
        <v>film &amp; video</v>
      </c>
      <c r="R282" t="str">
        <f t="shared" si="43"/>
        <v>documentary</v>
      </c>
      <c r="S282" s="14">
        <f t="shared" si="44"/>
        <v>41789.590682870366</v>
      </c>
      <c r="T282" s="14">
        <f t="shared" si="45"/>
        <v>41744.590682870366</v>
      </c>
      <c r="U282" t="str">
        <f t="shared" si="46"/>
        <v>MAY</v>
      </c>
      <c r="V282" t="str">
        <f t="shared" si="47"/>
        <v>ABR</v>
      </c>
      <c r="W282">
        <f t="shared" si="48"/>
        <v>2014</v>
      </c>
      <c r="X282">
        <f t="shared" si="49"/>
        <v>2014</v>
      </c>
    </row>
    <row r="283" spans="1:2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0"/>
        <v>120.58763636363636</v>
      </c>
      <c r="P283" s="7">
        <f t="shared" si="41"/>
        <v>83.953417721518989</v>
      </c>
      <c r="Q283" t="str">
        <f t="shared" si="42"/>
        <v>film &amp; video</v>
      </c>
      <c r="R283" t="str">
        <f t="shared" si="43"/>
        <v>documentary</v>
      </c>
      <c r="S283" s="14">
        <f t="shared" si="44"/>
        <v>40035.80972222222</v>
      </c>
      <c r="T283" s="14">
        <f t="shared" si="45"/>
        <v>39950.163344907407</v>
      </c>
      <c r="U283" t="str">
        <f t="shared" si="46"/>
        <v>AGO</v>
      </c>
      <c r="V283" t="str">
        <f t="shared" si="47"/>
        <v>MAY</v>
      </c>
      <c r="W283">
        <f t="shared" si="48"/>
        <v>2009</v>
      </c>
      <c r="X283">
        <f t="shared" si="49"/>
        <v>2009</v>
      </c>
    </row>
    <row r="284" spans="1:2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0"/>
        <v>101.18888888888888</v>
      </c>
      <c r="P284" s="7">
        <f t="shared" si="41"/>
        <v>254.38547486033519</v>
      </c>
      <c r="Q284" t="str">
        <f t="shared" si="42"/>
        <v>film &amp; video</v>
      </c>
      <c r="R284" t="str">
        <f t="shared" si="43"/>
        <v>documentary</v>
      </c>
      <c r="S284" s="14">
        <f t="shared" si="44"/>
        <v>40231.916666666664</v>
      </c>
      <c r="T284" s="14">
        <f t="shared" si="45"/>
        <v>40194.920046296298</v>
      </c>
      <c r="U284" t="str">
        <f t="shared" si="46"/>
        <v>FEB</v>
      </c>
      <c r="V284" t="str">
        <f t="shared" si="47"/>
        <v>ENE</v>
      </c>
      <c r="W284">
        <f t="shared" si="48"/>
        <v>2010</v>
      </c>
      <c r="X284">
        <f t="shared" si="49"/>
        <v>2010</v>
      </c>
    </row>
    <row r="285" spans="1:2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0"/>
        <v>114.27249999999999</v>
      </c>
      <c r="P285" s="7">
        <f t="shared" si="41"/>
        <v>101.8269801980198</v>
      </c>
      <c r="Q285" t="str">
        <f t="shared" si="42"/>
        <v>film &amp; video</v>
      </c>
      <c r="R285" t="str">
        <f t="shared" si="43"/>
        <v>documentary</v>
      </c>
      <c r="S285" s="14">
        <f t="shared" si="44"/>
        <v>40695.207638888889</v>
      </c>
      <c r="T285" s="14">
        <f t="shared" si="45"/>
        <v>40675.71</v>
      </c>
      <c r="U285" t="str">
        <f t="shared" si="46"/>
        <v>JUN</v>
      </c>
      <c r="V285" t="str">
        <f t="shared" si="47"/>
        <v>MAY</v>
      </c>
      <c r="W285">
        <f t="shared" si="48"/>
        <v>2011</v>
      </c>
      <c r="X285">
        <f t="shared" si="49"/>
        <v>2011</v>
      </c>
    </row>
    <row r="286" spans="1:2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0"/>
        <v>104.62615</v>
      </c>
      <c r="P286" s="7">
        <f t="shared" si="41"/>
        <v>55.066394736842106</v>
      </c>
      <c r="Q286" t="str">
        <f t="shared" si="42"/>
        <v>film &amp; video</v>
      </c>
      <c r="R286" t="str">
        <f t="shared" si="43"/>
        <v>documentary</v>
      </c>
      <c r="S286" s="14">
        <f t="shared" si="44"/>
        <v>40929.738194444442</v>
      </c>
      <c r="T286" s="14">
        <f t="shared" si="45"/>
        <v>40904.738194444442</v>
      </c>
      <c r="U286" t="str">
        <f t="shared" si="46"/>
        <v>ENE</v>
      </c>
      <c r="V286" t="str">
        <f t="shared" si="47"/>
        <v>DIC</v>
      </c>
      <c r="W286">
        <f t="shared" si="48"/>
        <v>2012</v>
      </c>
      <c r="X286">
        <f t="shared" si="49"/>
        <v>2011</v>
      </c>
    </row>
    <row r="287" spans="1:2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0"/>
        <v>228.82507142857142</v>
      </c>
      <c r="P287" s="7">
        <f t="shared" si="41"/>
        <v>56.901438721136763</v>
      </c>
      <c r="Q287" t="str">
        <f t="shared" si="42"/>
        <v>film &amp; video</v>
      </c>
      <c r="R287" t="str">
        <f t="shared" si="43"/>
        <v>documentary</v>
      </c>
      <c r="S287" s="14">
        <f t="shared" si="44"/>
        <v>41536.756111111114</v>
      </c>
      <c r="T287" s="14">
        <f t="shared" si="45"/>
        <v>41506.756111111114</v>
      </c>
      <c r="U287" t="str">
        <f t="shared" si="46"/>
        <v>SEP</v>
      </c>
      <c r="V287" t="str">
        <f t="shared" si="47"/>
        <v>AGO</v>
      </c>
      <c r="W287">
        <f t="shared" si="48"/>
        <v>2013</v>
      </c>
      <c r="X287">
        <f t="shared" si="49"/>
        <v>2013</v>
      </c>
    </row>
    <row r="288" spans="1:2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0"/>
        <v>109.15333333333334</v>
      </c>
      <c r="P288" s="7">
        <f t="shared" si="41"/>
        <v>121.28148148148148</v>
      </c>
      <c r="Q288" t="str">
        <f t="shared" si="42"/>
        <v>film &amp; video</v>
      </c>
      <c r="R288" t="str">
        <f t="shared" si="43"/>
        <v>documentary</v>
      </c>
      <c r="S288" s="14">
        <f t="shared" si="44"/>
        <v>41358.774583333332</v>
      </c>
      <c r="T288" s="14">
        <f t="shared" si="45"/>
        <v>41313.816249999996</v>
      </c>
      <c r="U288" t="str">
        <f t="shared" si="46"/>
        <v>MAR</v>
      </c>
      <c r="V288" t="str">
        <f t="shared" si="47"/>
        <v>FEB</v>
      </c>
      <c r="W288">
        <f t="shared" si="48"/>
        <v>2013</v>
      </c>
      <c r="X288">
        <f t="shared" si="49"/>
        <v>2013</v>
      </c>
    </row>
    <row r="289" spans="1:2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0"/>
        <v>176.3</v>
      </c>
      <c r="P289" s="7">
        <f t="shared" si="41"/>
        <v>91.189655172413794</v>
      </c>
      <c r="Q289" t="str">
        <f t="shared" si="42"/>
        <v>film &amp; video</v>
      </c>
      <c r="R289" t="str">
        <f t="shared" si="43"/>
        <v>documentary</v>
      </c>
      <c r="S289" s="14">
        <f t="shared" si="44"/>
        <v>41215.166666666664</v>
      </c>
      <c r="T289" s="14">
        <f t="shared" si="45"/>
        <v>41184.277986111112</v>
      </c>
      <c r="U289" t="str">
        <f t="shared" si="46"/>
        <v>NOV</v>
      </c>
      <c r="V289" t="str">
        <f t="shared" si="47"/>
        <v>OCT</v>
      </c>
      <c r="W289">
        <f t="shared" si="48"/>
        <v>2012</v>
      </c>
      <c r="X289">
        <f t="shared" si="49"/>
        <v>2012</v>
      </c>
    </row>
    <row r="290" spans="1:2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0"/>
        <v>103.21062000000001</v>
      </c>
      <c r="P290" s="7">
        <f t="shared" si="41"/>
        <v>115.44812080536913</v>
      </c>
      <c r="Q290" t="str">
        <f t="shared" si="42"/>
        <v>film &amp; video</v>
      </c>
      <c r="R290" t="str">
        <f t="shared" si="43"/>
        <v>documentary</v>
      </c>
      <c r="S290" s="14">
        <f t="shared" si="44"/>
        <v>41086.168900462959</v>
      </c>
      <c r="T290" s="14">
        <f t="shared" si="45"/>
        <v>41051.168900462959</v>
      </c>
      <c r="U290" t="str">
        <f t="shared" si="46"/>
        <v>JUN</v>
      </c>
      <c r="V290" t="str">
        <f t="shared" si="47"/>
        <v>MAY</v>
      </c>
      <c r="W290">
        <f t="shared" si="48"/>
        <v>2012</v>
      </c>
      <c r="X290">
        <f t="shared" si="49"/>
        <v>2012</v>
      </c>
    </row>
    <row r="291" spans="1:2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0"/>
        <v>104.82</v>
      </c>
      <c r="P291" s="7">
        <f t="shared" si="41"/>
        <v>67.771551724137936</v>
      </c>
      <c r="Q291" t="str">
        <f t="shared" si="42"/>
        <v>film &amp; video</v>
      </c>
      <c r="R291" t="str">
        <f t="shared" si="43"/>
        <v>documentary</v>
      </c>
      <c r="S291" s="14">
        <f t="shared" si="44"/>
        <v>41580.456412037034</v>
      </c>
      <c r="T291" s="14">
        <f t="shared" si="45"/>
        <v>41550.456412037034</v>
      </c>
      <c r="U291" t="str">
        <f t="shared" si="46"/>
        <v>NOV</v>
      </c>
      <c r="V291" t="str">
        <f t="shared" si="47"/>
        <v>OCT</v>
      </c>
      <c r="W291">
        <f t="shared" si="48"/>
        <v>2013</v>
      </c>
      <c r="X291">
        <f t="shared" si="49"/>
        <v>2013</v>
      </c>
    </row>
    <row r="292" spans="1:2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0"/>
        <v>106.68444444444444</v>
      </c>
      <c r="P292" s="7">
        <f t="shared" si="41"/>
        <v>28.576190476190476</v>
      </c>
      <c r="Q292" t="str">
        <f t="shared" si="42"/>
        <v>film &amp; video</v>
      </c>
      <c r="R292" t="str">
        <f t="shared" si="43"/>
        <v>documentary</v>
      </c>
      <c r="S292" s="14">
        <f t="shared" si="44"/>
        <v>40576.332638888889</v>
      </c>
      <c r="T292" s="14">
        <f t="shared" si="45"/>
        <v>40526.36917824074</v>
      </c>
      <c r="U292" t="str">
        <f t="shared" si="46"/>
        <v>FEB</v>
      </c>
      <c r="V292" t="str">
        <f t="shared" si="47"/>
        <v>DIC</v>
      </c>
      <c r="W292">
        <f t="shared" si="48"/>
        <v>2011</v>
      </c>
      <c r="X292">
        <f t="shared" si="49"/>
        <v>2010</v>
      </c>
    </row>
    <row r="293" spans="1:2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0"/>
        <v>120.02</v>
      </c>
      <c r="P293" s="7">
        <f t="shared" si="41"/>
        <v>46.8828125</v>
      </c>
      <c r="Q293" t="str">
        <f t="shared" si="42"/>
        <v>film &amp; video</v>
      </c>
      <c r="R293" t="str">
        <f t="shared" si="43"/>
        <v>documentary</v>
      </c>
      <c r="S293" s="14">
        <f t="shared" si="44"/>
        <v>41395.000694444447</v>
      </c>
      <c r="T293" s="14">
        <f t="shared" si="45"/>
        <v>41376.769050925926</v>
      </c>
      <c r="U293" t="str">
        <f t="shared" si="46"/>
        <v>MAY</v>
      </c>
      <c r="V293" t="str">
        <f t="shared" si="47"/>
        <v>ABR</v>
      </c>
      <c r="W293">
        <f t="shared" si="48"/>
        <v>2013</v>
      </c>
      <c r="X293">
        <f t="shared" si="49"/>
        <v>2013</v>
      </c>
    </row>
    <row r="294" spans="1:2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0"/>
        <v>101.50693333333334</v>
      </c>
      <c r="P294" s="7">
        <f t="shared" si="41"/>
        <v>154.42231237322514</v>
      </c>
      <c r="Q294" t="str">
        <f t="shared" si="42"/>
        <v>film &amp; video</v>
      </c>
      <c r="R294" t="str">
        <f t="shared" si="43"/>
        <v>documentary</v>
      </c>
      <c r="S294" s="14">
        <f t="shared" si="44"/>
        <v>40845.165972222225</v>
      </c>
      <c r="T294" s="14">
        <f t="shared" si="45"/>
        <v>40812.803229166668</v>
      </c>
      <c r="U294" t="str">
        <f t="shared" si="46"/>
        <v>OCT</v>
      </c>
      <c r="V294" t="str">
        <f t="shared" si="47"/>
        <v>SEP</v>
      </c>
      <c r="W294">
        <f t="shared" si="48"/>
        <v>2011</v>
      </c>
      <c r="X294">
        <f t="shared" si="49"/>
        <v>2011</v>
      </c>
    </row>
    <row r="295" spans="1:2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0"/>
        <v>101.38461538461539</v>
      </c>
      <c r="P295" s="7">
        <f t="shared" si="41"/>
        <v>201.22137404580153</v>
      </c>
      <c r="Q295" t="str">
        <f t="shared" si="42"/>
        <v>film &amp; video</v>
      </c>
      <c r="R295" t="str">
        <f t="shared" si="43"/>
        <v>documentary</v>
      </c>
      <c r="S295" s="14">
        <f t="shared" si="44"/>
        <v>41749.667986111112</v>
      </c>
      <c r="T295" s="14">
        <f t="shared" si="45"/>
        <v>41719.667986111112</v>
      </c>
      <c r="U295" t="str">
        <f t="shared" si="46"/>
        <v>ABR</v>
      </c>
      <c r="V295" t="str">
        <f t="shared" si="47"/>
        <v>MAR</v>
      </c>
      <c r="W295">
        <f t="shared" si="48"/>
        <v>2014</v>
      </c>
      <c r="X295">
        <f t="shared" si="49"/>
        <v>2014</v>
      </c>
    </row>
    <row r="296" spans="1:2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0"/>
        <v>100</v>
      </c>
      <c r="P296" s="7">
        <f t="shared" si="41"/>
        <v>100</v>
      </c>
      <c r="Q296" t="str">
        <f t="shared" si="42"/>
        <v>film &amp; video</v>
      </c>
      <c r="R296" t="str">
        <f t="shared" si="43"/>
        <v>documentary</v>
      </c>
      <c r="S296" s="14">
        <f t="shared" si="44"/>
        <v>40378.666666666664</v>
      </c>
      <c r="T296" s="14">
        <f t="shared" si="45"/>
        <v>40343.084421296298</v>
      </c>
      <c r="U296" t="str">
        <f t="shared" si="46"/>
        <v>JUL</v>
      </c>
      <c r="V296" t="str">
        <f t="shared" si="47"/>
        <v>JUN</v>
      </c>
      <c r="W296">
        <f t="shared" si="48"/>
        <v>2010</v>
      </c>
      <c r="X296">
        <f t="shared" si="49"/>
        <v>2010</v>
      </c>
    </row>
    <row r="297" spans="1:2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0"/>
        <v>133.10911999999999</v>
      </c>
      <c r="P297" s="7">
        <f t="shared" si="41"/>
        <v>100.08204511278196</v>
      </c>
      <c r="Q297" t="str">
        <f t="shared" si="42"/>
        <v>film &amp; video</v>
      </c>
      <c r="R297" t="str">
        <f t="shared" si="43"/>
        <v>documentary</v>
      </c>
      <c r="S297" s="14">
        <f t="shared" si="44"/>
        <v>41579</v>
      </c>
      <c r="T297" s="14">
        <f t="shared" si="45"/>
        <v>41519.004733796297</v>
      </c>
      <c r="U297" t="str">
        <f t="shared" si="46"/>
        <v>NOV</v>
      </c>
      <c r="V297" t="str">
        <f t="shared" si="47"/>
        <v>SEP</v>
      </c>
      <c r="W297">
        <f t="shared" si="48"/>
        <v>2013</v>
      </c>
      <c r="X297">
        <f t="shared" si="49"/>
        <v>2013</v>
      </c>
    </row>
    <row r="298" spans="1:2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0"/>
        <v>118.72620000000001</v>
      </c>
      <c r="P298" s="7">
        <f t="shared" si="41"/>
        <v>230.08953488372092</v>
      </c>
      <c r="Q298" t="str">
        <f t="shared" si="42"/>
        <v>film &amp; video</v>
      </c>
      <c r="R298" t="str">
        <f t="shared" si="43"/>
        <v>documentary</v>
      </c>
      <c r="S298" s="14">
        <f t="shared" si="44"/>
        <v>41159.475497685184</v>
      </c>
      <c r="T298" s="14">
        <f t="shared" si="45"/>
        <v>41134.475497685184</v>
      </c>
      <c r="U298" t="str">
        <f t="shared" si="46"/>
        <v>SEP</v>
      </c>
      <c r="V298" t="str">
        <f t="shared" si="47"/>
        <v>AGO</v>
      </c>
      <c r="W298">
        <f t="shared" si="48"/>
        <v>2012</v>
      </c>
      <c r="X298">
        <f t="shared" si="49"/>
        <v>2012</v>
      </c>
    </row>
    <row r="299" spans="1:2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0"/>
        <v>100.64</v>
      </c>
      <c r="P299" s="7">
        <f t="shared" si="41"/>
        <v>141.74647887323943</v>
      </c>
      <c r="Q299" t="str">
        <f t="shared" si="42"/>
        <v>film &amp; video</v>
      </c>
      <c r="R299" t="str">
        <f t="shared" si="43"/>
        <v>documentary</v>
      </c>
      <c r="S299" s="14">
        <f t="shared" si="44"/>
        <v>42125.165972222225</v>
      </c>
      <c r="T299" s="14">
        <f t="shared" si="45"/>
        <v>42089.72802083334</v>
      </c>
      <c r="U299" t="str">
        <f t="shared" si="46"/>
        <v>MAY</v>
      </c>
      <c r="V299" t="str">
        <f t="shared" si="47"/>
        <v>MAR</v>
      </c>
      <c r="W299">
        <f t="shared" si="48"/>
        <v>2015</v>
      </c>
      <c r="X299">
        <f t="shared" si="49"/>
        <v>2015</v>
      </c>
    </row>
    <row r="300" spans="1:2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0"/>
        <v>108.9324126984127</v>
      </c>
      <c r="P300" s="7">
        <f t="shared" si="41"/>
        <v>56.344351395730705</v>
      </c>
      <c r="Q300" t="str">
        <f t="shared" si="42"/>
        <v>film &amp; video</v>
      </c>
      <c r="R300" t="str">
        <f t="shared" si="43"/>
        <v>documentary</v>
      </c>
      <c r="S300" s="14">
        <f t="shared" si="44"/>
        <v>41768.875</v>
      </c>
      <c r="T300" s="14">
        <f t="shared" si="45"/>
        <v>41709.463518518518</v>
      </c>
      <c r="U300" t="str">
        <f t="shared" si="46"/>
        <v>MAY</v>
      </c>
      <c r="V300" t="str">
        <f t="shared" si="47"/>
        <v>MAR</v>
      </c>
      <c r="W300">
        <f t="shared" si="48"/>
        <v>2014</v>
      </c>
      <c r="X300">
        <f t="shared" si="49"/>
        <v>2014</v>
      </c>
    </row>
    <row r="301" spans="1:2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0"/>
        <v>178.95249999999999</v>
      </c>
      <c r="P301" s="7">
        <f t="shared" si="41"/>
        <v>73.341188524590166</v>
      </c>
      <c r="Q301" t="str">
        <f t="shared" si="42"/>
        <v>film &amp; video</v>
      </c>
      <c r="R301" t="str">
        <f t="shared" si="43"/>
        <v>documentary</v>
      </c>
      <c r="S301" s="14">
        <f t="shared" si="44"/>
        <v>40499.266898148147</v>
      </c>
      <c r="T301" s="14">
        <f t="shared" si="45"/>
        <v>40469.225231481483</v>
      </c>
      <c r="U301" t="str">
        <f t="shared" si="46"/>
        <v>NOV</v>
      </c>
      <c r="V301" t="str">
        <f t="shared" si="47"/>
        <v>OCT</v>
      </c>
      <c r="W301">
        <f t="shared" si="48"/>
        <v>2010</v>
      </c>
      <c r="X301">
        <f t="shared" si="49"/>
        <v>2010</v>
      </c>
    </row>
    <row r="302" spans="1:2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0"/>
        <v>101.72264</v>
      </c>
      <c r="P302" s="7">
        <f t="shared" si="41"/>
        <v>85.337785234899329</v>
      </c>
      <c r="Q302" t="str">
        <f t="shared" si="42"/>
        <v>film &amp; video</v>
      </c>
      <c r="R302" t="str">
        <f t="shared" si="43"/>
        <v>documentary</v>
      </c>
      <c r="S302" s="14">
        <f t="shared" si="44"/>
        <v>40657.959930555553</v>
      </c>
      <c r="T302" s="14">
        <f t="shared" si="45"/>
        <v>40626.959930555553</v>
      </c>
      <c r="U302" t="str">
        <f t="shared" si="46"/>
        <v>ABR</v>
      </c>
      <c r="V302" t="str">
        <f t="shared" si="47"/>
        <v>MAR</v>
      </c>
      <c r="W302">
        <f t="shared" si="48"/>
        <v>2011</v>
      </c>
      <c r="X302">
        <f t="shared" si="49"/>
        <v>2011</v>
      </c>
    </row>
    <row r="303" spans="1:2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0"/>
        <v>118.735</v>
      </c>
      <c r="P303" s="7">
        <f t="shared" si="41"/>
        <v>61.496215139442228</v>
      </c>
      <c r="Q303" t="str">
        <f t="shared" si="42"/>
        <v>film &amp; video</v>
      </c>
      <c r="R303" t="str">
        <f t="shared" si="43"/>
        <v>documentary</v>
      </c>
      <c r="S303" s="14">
        <f t="shared" si="44"/>
        <v>41352.696006944447</v>
      </c>
      <c r="T303" s="14">
        <f t="shared" si="45"/>
        <v>41312.737673611111</v>
      </c>
      <c r="U303" t="str">
        <f t="shared" si="46"/>
        <v>MAR</v>
      </c>
      <c r="V303" t="str">
        <f t="shared" si="47"/>
        <v>FEB</v>
      </c>
      <c r="W303">
        <f t="shared" si="48"/>
        <v>2013</v>
      </c>
      <c r="X303">
        <f t="shared" si="49"/>
        <v>2013</v>
      </c>
    </row>
    <row r="304" spans="1:2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0"/>
        <v>100.46</v>
      </c>
      <c r="P304" s="7">
        <f t="shared" si="41"/>
        <v>93.018518518518519</v>
      </c>
      <c r="Q304" t="str">
        <f t="shared" si="42"/>
        <v>film &amp; video</v>
      </c>
      <c r="R304" t="str">
        <f t="shared" si="43"/>
        <v>documentary</v>
      </c>
      <c r="S304" s="14">
        <f t="shared" si="44"/>
        <v>40963.856921296298</v>
      </c>
      <c r="T304" s="14">
        <f t="shared" si="45"/>
        <v>40933.856921296298</v>
      </c>
      <c r="U304" t="str">
        <f t="shared" si="46"/>
        <v>FEB</v>
      </c>
      <c r="V304" t="str">
        <f t="shared" si="47"/>
        <v>ENE</v>
      </c>
      <c r="W304">
        <f t="shared" si="48"/>
        <v>2012</v>
      </c>
      <c r="X304">
        <f t="shared" si="49"/>
        <v>2012</v>
      </c>
    </row>
    <row r="305" spans="1:2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0"/>
        <v>137.46666666666667</v>
      </c>
      <c r="P305" s="7">
        <f t="shared" si="41"/>
        <v>50.292682926829265</v>
      </c>
      <c r="Q305" t="str">
        <f t="shared" si="42"/>
        <v>film &amp; video</v>
      </c>
      <c r="R305" t="str">
        <f t="shared" si="43"/>
        <v>documentary</v>
      </c>
      <c r="S305" s="14">
        <f t="shared" si="44"/>
        <v>41062.071134259262</v>
      </c>
      <c r="T305" s="14">
        <f t="shared" si="45"/>
        <v>41032.071134259262</v>
      </c>
      <c r="U305" t="str">
        <f t="shared" si="46"/>
        <v>JUN</v>
      </c>
      <c r="V305" t="str">
        <f t="shared" si="47"/>
        <v>MAY</v>
      </c>
      <c r="W305">
        <f t="shared" si="48"/>
        <v>2012</v>
      </c>
      <c r="X305">
        <f t="shared" si="49"/>
        <v>2012</v>
      </c>
    </row>
    <row r="306" spans="1:2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0"/>
        <v>231.64705882352942</v>
      </c>
      <c r="P306" s="7">
        <f t="shared" si="41"/>
        <v>106.43243243243244</v>
      </c>
      <c r="Q306" t="str">
        <f t="shared" si="42"/>
        <v>film &amp; video</v>
      </c>
      <c r="R306" t="str">
        <f t="shared" si="43"/>
        <v>documentary</v>
      </c>
      <c r="S306" s="14">
        <f t="shared" si="44"/>
        <v>41153.083333333336</v>
      </c>
      <c r="T306" s="14">
        <f t="shared" si="45"/>
        <v>41114.094872685186</v>
      </c>
      <c r="U306" t="str">
        <f t="shared" si="46"/>
        <v>SEP</v>
      </c>
      <c r="V306" t="str">
        <f t="shared" si="47"/>
        <v>JUL</v>
      </c>
      <c r="W306">
        <f t="shared" si="48"/>
        <v>2012</v>
      </c>
      <c r="X306">
        <f t="shared" si="49"/>
        <v>2012</v>
      </c>
    </row>
    <row r="307" spans="1:2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0"/>
        <v>130.33333333333334</v>
      </c>
      <c r="P307" s="7">
        <f t="shared" si="41"/>
        <v>51.719576719576722</v>
      </c>
      <c r="Q307" t="str">
        <f t="shared" si="42"/>
        <v>film &amp; video</v>
      </c>
      <c r="R307" t="str">
        <f t="shared" si="43"/>
        <v>documentary</v>
      </c>
      <c r="S307" s="14">
        <f t="shared" si="44"/>
        <v>40978.630196759259</v>
      </c>
      <c r="T307" s="14">
        <f t="shared" si="45"/>
        <v>40948.630196759259</v>
      </c>
      <c r="U307" t="str">
        <f t="shared" si="46"/>
        <v>MAR</v>
      </c>
      <c r="V307" t="str">
        <f t="shared" si="47"/>
        <v>FEB</v>
      </c>
      <c r="W307">
        <f t="shared" si="48"/>
        <v>2012</v>
      </c>
      <c r="X307">
        <f t="shared" si="49"/>
        <v>2012</v>
      </c>
    </row>
    <row r="308" spans="1:2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0"/>
        <v>292.89999999999998</v>
      </c>
      <c r="P308" s="7">
        <f t="shared" si="41"/>
        <v>36.612499999999997</v>
      </c>
      <c r="Q308" t="str">
        <f t="shared" si="42"/>
        <v>film &amp; video</v>
      </c>
      <c r="R308" t="str">
        <f t="shared" si="43"/>
        <v>documentary</v>
      </c>
      <c r="S308" s="14">
        <f t="shared" si="44"/>
        <v>41353.795520833337</v>
      </c>
      <c r="T308" s="14">
        <f t="shared" si="45"/>
        <v>41333.837187500001</v>
      </c>
      <c r="U308" t="str">
        <f t="shared" si="46"/>
        <v>MAR</v>
      </c>
      <c r="V308" t="str">
        <f t="shared" si="47"/>
        <v>FEB</v>
      </c>
      <c r="W308">
        <f t="shared" si="48"/>
        <v>2013</v>
      </c>
      <c r="X308">
        <f t="shared" si="49"/>
        <v>2013</v>
      </c>
    </row>
    <row r="309" spans="1:2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0"/>
        <v>111.31818181818181</v>
      </c>
      <c r="P309" s="7">
        <f t="shared" si="41"/>
        <v>42.517361111111114</v>
      </c>
      <c r="Q309" t="str">
        <f t="shared" si="42"/>
        <v>film &amp; video</v>
      </c>
      <c r="R309" t="str">
        <f t="shared" si="43"/>
        <v>documentary</v>
      </c>
      <c r="S309" s="14">
        <f t="shared" si="44"/>
        <v>41312.944456018515</v>
      </c>
      <c r="T309" s="14">
        <f t="shared" si="45"/>
        <v>41282.944456018515</v>
      </c>
      <c r="U309" t="str">
        <f t="shared" si="46"/>
        <v>FEB</v>
      </c>
      <c r="V309" t="str">
        <f t="shared" si="47"/>
        <v>ENE</v>
      </c>
      <c r="W309">
        <f t="shared" si="48"/>
        <v>2013</v>
      </c>
      <c r="X309">
        <f t="shared" si="49"/>
        <v>2013</v>
      </c>
    </row>
    <row r="310" spans="1:2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0"/>
        <v>105.56666666666666</v>
      </c>
      <c r="P310" s="7">
        <f t="shared" si="41"/>
        <v>62.712871287128714</v>
      </c>
      <c r="Q310" t="str">
        <f t="shared" si="42"/>
        <v>film &amp; video</v>
      </c>
      <c r="R310" t="str">
        <f t="shared" si="43"/>
        <v>documentary</v>
      </c>
      <c r="S310" s="14">
        <f t="shared" si="44"/>
        <v>40612.694560185184</v>
      </c>
      <c r="T310" s="14">
        <f t="shared" si="45"/>
        <v>40567.694560185184</v>
      </c>
      <c r="U310" t="str">
        <f t="shared" si="46"/>
        <v>MAR</v>
      </c>
      <c r="V310" t="str">
        <f t="shared" si="47"/>
        <v>ENE</v>
      </c>
      <c r="W310">
        <f t="shared" si="48"/>
        <v>2011</v>
      </c>
      <c r="X310">
        <f t="shared" si="49"/>
        <v>2011</v>
      </c>
    </row>
    <row r="311" spans="1:2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0"/>
        <v>118.94444444444444</v>
      </c>
      <c r="P311" s="7">
        <f t="shared" si="41"/>
        <v>89.957983193277315</v>
      </c>
      <c r="Q311" t="str">
        <f t="shared" si="42"/>
        <v>film &amp; video</v>
      </c>
      <c r="R311" t="str">
        <f t="shared" si="43"/>
        <v>documentary</v>
      </c>
      <c r="S311" s="14">
        <f t="shared" si="44"/>
        <v>41155.751550925925</v>
      </c>
      <c r="T311" s="14">
        <f t="shared" si="45"/>
        <v>41134.751550925925</v>
      </c>
      <c r="U311" t="str">
        <f t="shared" si="46"/>
        <v>SEP</v>
      </c>
      <c r="V311" t="str">
        <f t="shared" si="47"/>
        <v>AGO</v>
      </c>
      <c r="W311">
        <f t="shared" si="48"/>
        <v>2012</v>
      </c>
      <c r="X311">
        <f t="shared" si="49"/>
        <v>2012</v>
      </c>
    </row>
    <row r="312" spans="1:2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0"/>
        <v>104.129</v>
      </c>
      <c r="P312" s="7">
        <f t="shared" si="41"/>
        <v>28.924722222222222</v>
      </c>
      <c r="Q312" t="str">
        <f t="shared" si="42"/>
        <v>film &amp; video</v>
      </c>
      <c r="R312" t="str">
        <f t="shared" si="43"/>
        <v>documentary</v>
      </c>
      <c r="S312" s="14">
        <f t="shared" si="44"/>
        <v>40836.083333333336</v>
      </c>
      <c r="T312" s="14">
        <f t="shared" si="45"/>
        <v>40821.183136574073</v>
      </c>
      <c r="U312" t="str">
        <f t="shared" si="46"/>
        <v>OCT</v>
      </c>
      <c r="V312" t="str">
        <f t="shared" si="47"/>
        <v>OCT</v>
      </c>
      <c r="W312">
        <f t="shared" si="48"/>
        <v>2011</v>
      </c>
      <c r="X312">
        <f t="shared" si="49"/>
        <v>2011</v>
      </c>
    </row>
    <row r="313" spans="1:2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0"/>
        <v>104.10165000000001</v>
      </c>
      <c r="P313" s="7">
        <f t="shared" si="41"/>
        <v>138.8022</v>
      </c>
      <c r="Q313" t="str">
        <f t="shared" si="42"/>
        <v>film &amp; video</v>
      </c>
      <c r="R313" t="str">
        <f t="shared" si="43"/>
        <v>documentary</v>
      </c>
      <c r="S313" s="14">
        <f t="shared" si="44"/>
        <v>40909.332638888889</v>
      </c>
      <c r="T313" s="14">
        <f t="shared" si="45"/>
        <v>40868.219814814816</v>
      </c>
      <c r="U313" t="str">
        <f t="shared" si="46"/>
        <v>ENE</v>
      </c>
      <c r="V313" t="str">
        <f t="shared" si="47"/>
        <v>NOV</v>
      </c>
      <c r="W313">
        <f t="shared" si="48"/>
        <v>2012</v>
      </c>
      <c r="X313">
        <f t="shared" si="49"/>
        <v>2011</v>
      </c>
    </row>
    <row r="314" spans="1:2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0"/>
        <v>111.875</v>
      </c>
      <c r="P314" s="7">
        <f t="shared" si="41"/>
        <v>61.301369863013697</v>
      </c>
      <c r="Q314" t="str">
        <f t="shared" si="42"/>
        <v>film &amp; video</v>
      </c>
      <c r="R314" t="str">
        <f t="shared" si="43"/>
        <v>documentary</v>
      </c>
      <c r="S314" s="14">
        <f t="shared" si="44"/>
        <v>41378.877685185187</v>
      </c>
      <c r="T314" s="14">
        <f t="shared" si="45"/>
        <v>41348.877685185187</v>
      </c>
      <c r="U314" t="str">
        <f t="shared" si="46"/>
        <v>ABR</v>
      </c>
      <c r="V314" t="str">
        <f t="shared" si="47"/>
        <v>MAR</v>
      </c>
      <c r="W314">
        <f t="shared" si="48"/>
        <v>2013</v>
      </c>
      <c r="X314">
        <f t="shared" si="49"/>
        <v>2013</v>
      </c>
    </row>
    <row r="315" spans="1:2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0"/>
        <v>104.73529411764706</v>
      </c>
      <c r="P315" s="7">
        <f t="shared" si="41"/>
        <v>80.202702702702709</v>
      </c>
      <c r="Q315" t="str">
        <f t="shared" si="42"/>
        <v>film &amp; video</v>
      </c>
      <c r="R315" t="str">
        <f t="shared" si="43"/>
        <v>documentary</v>
      </c>
      <c r="S315" s="14">
        <f t="shared" si="44"/>
        <v>40401.665972222225</v>
      </c>
      <c r="T315" s="14">
        <f t="shared" si="45"/>
        <v>40357.227939814817</v>
      </c>
      <c r="U315" t="str">
        <f t="shared" si="46"/>
        <v>AGO</v>
      </c>
      <c r="V315" t="str">
        <f t="shared" si="47"/>
        <v>JUN</v>
      </c>
      <c r="W315">
        <f t="shared" si="48"/>
        <v>2010</v>
      </c>
      <c r="X315">
        <f t="shared" si="49"/>
        <v>2010</v>
      </c>
    </row>
    <row r="316" spans="1:2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0"/>
        <v>385.15</v>
      </c>
      <c r="P316" s="7">
        <f t="shared" si="41"/>
        <v>32.095833333333331</v>
      </c>
      <c r="Q316" t="str">
        <f t="shared" si="42"/>
        <v>film &amp; video</v>
      </c>
      <c r="R316" t="str">
        <f t="shared" si="43"/>
        <v>documentary</v>
      </c>
      <c r="S316" s="14">
        <f t="shared" si="44"/>
        <v>41334.833194444444</v>
      </c>
      <c r="T316" s="14">
        <f t="shared" si="45"/>
        <v>41304.833194444444</v>
      </c>
      <c r="U316" t="str">
        <f t="shared" si="46"/>
        <v>MAR</v>
      </c>
      <c r="V316" t="str">
        <f t="shared" si="47"/>
        <v>ENE</v>
      </c>
      <c r="W316">
        <f t="shared" si="48"/>
        <v>2013</v>
      </c>
      <c r="X316">
        <f t="shared" si="49"/>
        <v>2013</v>
      </c>
    </row>
    <row r="317" spans="1:2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0"/>
        <v>101.248</v>
      </c>
      <c r="P317" s="7">
        <f t="shared" si="41"/>
        <v>200.88888888888889</v>
      </c>
      <c r="Q317" t="str">
        <f t="shared" si="42"/>
        <v>film &amp; video</v>
      </c>
      <c r="R317" t="str">
        <f t="shared" si="43"/>
        <v>documentary</v>
      </c>
      <c r="S317" s="14">
        <f t="shared" si="44"/>
        <v>41143.77238425926</v>
      </c>
      <c r="T317" s="14">
        <f t="shared" si="45"/>
        <v>41113.77238425926</v>
      </c>
      <c r="U317" t="str">
        <f t="shared" si="46"/>
        <v>AGO</v>
      </c>
      <c r="V317" t="str">
        <f t="shared" si="47"/>
        <v>JUL</v>
      </c>
      <c r="W317">
        <f t="shared" si="48"/>
        <v>2012</v>
      </c>
      <c r="X317">
        <f t="shared" si="49"/>
        <v>2012</v>
      </c>
    </row>
    <row r="318" spans="1:2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0"/>
        <v>113.77333333333333</v>
      </c>
      <c r="P318" s="7">
        <f t="shared" si="41"/>
        <v>108.01265822784811</v>
      </c>
      <c r="Q318" t="str">
        <f t="shared" si="42"/>
        <v>film &amp; video</v>
      </c>
      <c r="R318" t="str">
        <f t="shared" si="43"/>
        <v>documentary</v>
      </c>
      <c r="S318" s="14">
        <f t="shared" si="44"/>
        <v>41984.207638888889</v>
      </c>
      <c r="T318" s="14">
        <f t="shared" si="45"/>
        <v>41950.923576388886</v>
      </c>
      <c r="U318" t="str">
        <f t="shared" si="46"/>
        <v>DIC</v>
      </c>
      <c r="V318" t="str">
        <f t="shared" si="47"/>
        <v>NOV</v>
      </c>
      <c r="W318">
        <f t="shared" si="48"/>
        <v>2014</v>
      </c>
      <c r="X318">
        <f t="shared" si="49"/>
        <v>2014</v>
      </c>
    </row>
    <row r="319" spans="1:2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0"/>
        <v>100.80333333333333</v>
      </c>
      <c r="P319" s="7">
        <f t="shared" si="41"/>
        <v>95.699367088607602</v>
      </c>
      <c r="Q319" t="str">
        <f t="shared" si="42"/>
        <v>film &amp; video</v>
      </c>
      <c r="R319" t="str">
        <f t="shared" si="43"/>
        <v>documentary</v>
      </c>
      <c r="S319" s="14">
        <f t="shared" si="44"/>
        <v>41619.676886574074</v>
      </c>
      <c r="T319" s="14">
        <f t="shared" si="45"/>
        <v>41589.676886574074</v>
      </c>
      <c r="U319" t="str">
        <f t="shared" si="46"/>
        <v>DIC</v>
      </c>
      <c r="V319" t="str">
        <f t="shared" si="47"/>
        <v>NOV</v>
      </c>
      <c r="W319">
        <f t="shared" si="48"/>
        <v>2013</v>
      </c>
      <c r="X319">
        <f t="shared" si="49"/>
        <v>2013</v>
      </c>
    </row>
    <row r="320" spans="1:2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0"/>
        <v>283.32</v>
      </c>
      <c r="P320" s="7">
        <f t="shared" si="41"/>
        <v>49.880281690140848</v>
      </c>
      <c r="Q320" t="str">
        <f t="shared" si="42"/>
        <v>film &amp; video</v>
      </c>
      <c r="R320" t="str">
        <f t="shared" si="43"/>
        <v>documentary</v>
      </c>
      <c r="S320" s="14">
        <f t="shared" si="44"/>
        <v>41359.997118055559</v>
      </c>
      <c r="T320" s="14">
        <f t="shared" si="45"/>
        <v>41330.038784722223</v>
      </c>
      <c r="U320" t="str">
        <f t="shared" si="46"/>
        <v>MAR</v>
      </c>
      <c r="V320" t="str">
        <f t="shared" si="47"/>
        <v>FEB</v>
      </c>
      <c r="W320">
        <f t="shared" si="48"/>
        <v>2013</v>
      </c>
      <c r="X320">
        <f t="shared" si="49"/>
        <v>2013</v>
      </c>
    </row>
    <row r="321" spans="1:2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0"/>
        <v>112.68</v>
      </c>
      <c r="P321" s="7">
        <f t="shared" si="41"/>
        <v>110.47058823529412</v>
      </c>
      <c r="Q321" t="str">
        <f t="shared" si="42"/>
        <v>film &amp; video</v>
      </c>
      <c r="R321" t="str">
        <f t="shared" si="43"/>
        <v>documentary</v>
      </c>
      <c r="S321" s="14">
        <f t="shared" si="44"/>
        <v>40211.332638888889</v>
      </c>
      <c r="T321" s="14">
        <f t="shared" si="45"/>
        <v>40123.83829861111</v>
      </c>
      <c r="U321" t="str">
        <f t="shared" si="46"/>
        <v>FEB</v>
      </c>
      <c r="V321" t="str">
        <f t="shared" si="47"/>
        <v>NOV</v>
      </c>
      <c r="W321">
        <f t="shared" si="48"/>
        <v>2010</v>
      </c>
      <c r="X321">
        <f t="shared" si="49"/>
        <v>2009</v>
      </c>
    </row>
    <row r="322" spans="1:2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40"/>
        <v>106.58</v>
      </c>
      <c r="P322" s="7">
        <f t="shared" si="41"/>
        <v>134.91139240506328</v>
      </c>
      <c r="Q322" t="str">
        <f t="shared" si="42"/>
        <v>film &amp; video</v>
      </c>
      <c r="R322" t="str">
        <f t="shared" si="43"/>
        <v>documentary</v>
      </c>
      <c r="S322" s="14">
        <f t="shared" si="44"/>
        <v>42360.958333333328</v>
      </c>
      <c r="T322" s="14">
        <f t="shared" si="45"/>
        <v>42331.551307870366</v>
      </c>
      <c r="U322" t="str">
        <f t="shared" si="46"/>
        <v>DIC</v>
      </c>
      <c r="V322" t="str">
        <f t="shared" si="47"/>
        <v>NOV</v>
      </c>
      <c r="W322">
        <f t="shared" si="48"/>
        <v>2015</v>
      </c>
      <c r="X322">
        <f t="shared" si="49"/>
        <v>2015</v>
      </c>
    </row>
    <row r="323" spans="1:2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50">(E323*100)/D323</f>
        <v>102.66285714285715</v>
      </c>
      <c r="P323" s="7">
        <f t="shared" ref="P323:P386" si="51">IF(L323=0,"No Backers",E323/L323)</f>
        <v>106.62314540059347</v>
      </c>
      <c r="Q323" t="str">
        <f t="shared" ref="Q323:Q386" si="52">MID(N323,1,12)</f>
        <v>film &amp; video</v>
      </c>
      <c r="R323" t="str">
        <f t="shared" ref="R323:R386" si="53">MID(N323,14,20)</f>
        <v>documentary</v>
      </c>
      <c r="S323" s="14">
        <f t="shared" ref="S323:S386" si="54">(((I323/60)/60)/24)+DATE(1970,1,1)</f>
        <v>42682.488263888896</v>
      </c>
      <c r="T323" s="14">
        <f t="shared" ref="T323:T386" si="55">(((J323/60)/60)/24)+DATE(1970,1,1)</f>
        <v>42647.446597222224</v>
      </c>
      <c r="U323" t="str">
        <f t="shared" ref="U323:U386" si="56">UPPER(TEXT(S323, "mmm"))</f>
        <v>NOV</v>
      </c>
      <c r="V323" t="str">
        <f t="shared" ref="V323:V386" si="57">UPPER(TEXT(T323, "mmm"))</f>
        <v>OCT</v>
      </c>
      <c r="W323">
        <f t="shared" ref="W323:W386" si="58">YEAR(S323)</f>
        <v>2016</v>
      </c>
      <c r="X323">
        <f t="shared" ref="X323:X386" si="59">YEAR(T323)</f>
        <v>2016</v>
      </c>
    </row>
    <row r="324" spans="1:2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0"/>
        <v>107.91200000000001</v>
      </c>
      <c r="P324" s="7">
        <f t="shared" si="51"/>
        <v>145.04301075268816</v>
      </c>
      <c r="Q324" t="str">
        <f t="shared" si="52"/>
        <v>film &amp; video</v>
      </c>
      <c r="R324" t="str">
        <f t="shared" si="53"/>
        <v>documentary</v>
      </c>
      <c r="S324" s="14">
        <f t="shared" si="54"/>
        <v>42503.57</v>
      </c>
      <c r="T324" s="14">
        <f t="shared" si="55"/>
        <v>42473.57</v>
      </c>
      <c r="U324" t="str">
        <f t="shared" si="56"/>
        <v>MAY</v>
      </c>
      <c r="V324" t="str">
        <f t="shared" si="57"/>
        <v>ABR</v>
      </c>
      <c r="W324">
        <f t="shared" si="58"/>
        <v>2016</v>
      </c>
      <c r="X324">
        <f t="shared" si="59"/>
        <v>2016</v>
      </c>
    </row>
    <row r="325" spans="1:2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0"/>
        <v>123.07407407407408</v>
      </c>
      <c r="P325" s="7">
        <f t="shared" si="51"/>
        <v>114.58620689655173</v>
      </c>
      <c r="Q325" t="str">
        <f t="shared" si="52"/>
        <v>film &amp; video</v>
      </c>
      <c r="R325" t="str">
        <f t="shared" si="53"/>
        <v>documentary</v>
      </c>
      <c r="S325" s="14">
        <f t="shared" si="54"/>
        <v>42725.332638888889</v>
      </c>
      <c r="T325" s="14">
        <f t="shared" si="55"/>
        <v>42697.32136574074</v>
      </c>
      <c r="U325" t="str">
        <f t="shared" si="56"/>
        <v>DIC</v>
      </c>
      <c r="V325" t="str">
        <f t="shared" si="57"/>
        <v>NOV</v>
      </c>
      <c r="W325">
        <f t="shared" si="58"/>
        <v>2016</v>
      </c>
      <c r="X325">
        <f t="shared" si="59"/>
        <v>2016</v>
      </c>
    </row>
    <row r="326" spans="1:2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0"/>
        <v>101.6</v>
      </c>
      <c r="P326" s="7">
        <f t="shared" si="51"/>
        <v>105.3170731707317</v>
      </c>
      <c r="Q326" t="str">
        <f t="shared" si="52"/>
        <v>film &amp; video</v>
      </c>
      <c r="R326" t="str">
        <f t="shared" si="53"/>
        <v>documentary</v>
      </c>
      <c r="S326" s="14">
        <f t="shared" si="54"/>
        <v>42217.626250000001</v>
      </c>
      <c r="T326" s="14">
        <f t="shared" si="55"/>
        <v>42184.626250000001</v>
      </c>
      <c r="U326" t="str">
        <f t="shared" si="56"/>
        <v>AGO</v>
      </c>
      <c r="V326" t="str">
        <f t="shared" si="57"/>
        <v>JUN</v>
      </c>
      <c r="W326">
        <f t="shared" si="58"/>
        <v>2015</v>
      </c>
      <c r="X326">
        <f t="shared" si="59"/>
        <v>2015</v>
      </c>
    </row>
    <row r="327" spans="1:2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0"/>
        <v>104.396</v>
      </c>
      <c r="P327" s="7">
        <f t="shared" si="51"/>
        <v>70.921195652173907</v>
      </c>
      <c r="Q327" t="str">
        <f t="shared" si="52"/>
        <v>film &amp; video</v>
      </c>
      <c r="R327" t="str">
        <f t="shared" si="53"/>
        <v>documentary</v>
      </c>
      <c r="S327" s="14">
        <f t="shared" si="54"/>
        <v>42724.187881944439</v>
      </c>
      <c r="T327" s="14">
        <f t="shared" si="55"/>
        <v>42689.187881944439</v>
      </c>
      <c r="U327" t="str">
        <f t="shared" si="56"/>
        <v>DIC</v>
      </c>
      <c r="V327" t="str">
        <f t="shared" si="57"/>
        <v>NOV</v>
      </c>
      <c r="W327">
        <f t="shared" si="58"/>
        <v>2016</v>
      </c>
      <c r="X327">
        <f t="shared" si="59"/>
        <v>2016</v>
      </c>
    </row>
    <row r="328" spans="1:2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0"/>
        <v>112.92973333333333</v>
      </c>
      <c r="P328" s="7">
        <f t="shared" si="51"/>
        <v>147.17167680278018</v>
      </c>
      <c r="Q328" t="str">
        <f t="shared" si="52"/>
        <v>film &amp; video</v>
      </c>
      <c r="R328" t="str">
        <f t="shared" si="53"/>
        <v>documentary</v>
      </c>
      <c r="S328" s="14">
        <f t="shared" si="54"/>
        <v>42808.956250000003</v>
      </c>
      <c r="T328" s="14">
        <f t="shared" si="55"/>
        <v>42775.314884259264</v>
      </c>
      <c r="U328" t="str">
        <f t="shared" si="56"/>
        <v>MAR</v>
      </c>
      <c r="V328" t="str">
        <f t="shared" si="57"/>
        <v>FEB</v>
      </c>
      <c r="W328">
        <f t="shared" si="58"/>
        <v>2017</v>
      </c>
      <c r="X328">
        <f t="shared" si="59"/>
        <v>2017</v>
      </c>
    </row>
    <row r="329" spans="1:2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0"/>
        <v>136.4</v>
      </c>
      <c r="P329" s="7">
        <f t="shared" si="51"/>
        <v>160.47058823529412</v>
      </c>
      <c r="Q329" t="str">
        <f t="shared" si="52"/>
        <v>film &amp; video</v>
      </c>
      <c r="R329" t="str">
        <f t="shared" si="53"/>
        <v>documentary</v>
      </c>
      <c r="S329" s="14">
        <f t="shared" si="54"/>
        <v>42085.333333333328</v>
      </c>
      <c r="T329" s="14">
        <f t="shared" si="55"/>
        <v>42058.235289351855</v>
      </c>
      <c r="U329" t="str">
        <f t="shared" si="56"/>
        <v>MAR</v>
      </c>
      <c r="V329" t="str">
        <f t="shared" si="57"/>
        <v>FEB</v>
      </c>
      <c r="W329">
        <f t="shared" si="58"/>
        <v>2015</v>
      </c>
      <c r="X329">
        <f t="shared" si="59"/>
        <v>2015</v>
      </c>
    </row>
    <row r="330" spans="1:2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0"/>
        <v>103.6144</v>
      </c>
      <c r="P330" s="7">
        <f t="shared" si="51"/>
        <v>156.04578313253012</v>
      </c>
      <c r="Q330" t="str">
        <f t="shared" si="52"/>
        <v>film &amp; video</v>
      </c>
      <c r="R330" t="str">
        <f t="shared" si="53"/>
        <v>documentary</v>
      </c>
      <c r="S330" s="14">
        <f t="shared" si="54"/>
        <v>42309.166666666672</v>
      </c>
      <c r="T330" s="14">
        <f t="shared" si="55"/>
        <v>42278.946620370371</v>
      </c>
      <c r="U330" t="str">
        <f t="shared" si="56"/>
        <v>NOV</v>
      </c>
      <c r="V330" t="str">
        <f t="shared" si="57"/>
        <v>OCT</v>
      </c>
      <c r="W330">
        <f t="shared" si="58"/>
        <v>2015</v>
      </c>
      <c r="X330">
        <f t="shared" si="59"/>
        <v>2015</v>
      </c>
    </row>
    <row r="331" spans="1:2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0"/>
        <v>105.5</v>
      </c>
      <c r="P331" s="7">
        <f t="shared" si="51"/>
        <v>63.17365269461078</v>
      </c>
      <c r="Q331" t="str">
        <f t="shared" si="52"/>
        <v>film &amp; video</v>
      </c>
      <c r="R331" t="str">
        <f t="shared" si="53"/>
        <v>documentary</v>
      </c>
      <c r="S331" s="14">
        <f t="shared" si="54"/>
        <v>42315.166666666672</v>
      </c>
      <c r="T331" s="14">
        <f t="shared" si="55"/>
        <v>42291.46674768519</v>
      </c>
      <c r="U331" t="str">
        <f t="shared" si="56"/>
        <v>NOV</v>
      </c>
      <c r="V331" t="str">
        <f t="shared" si="57"/>
        <v>OCT</v>
      </c>
      <c r="W331">
        <f t="shared" si="58"/>
        <v>2015</v>
      </c>
      <c r="X331">
        <f t="shared" si="59"/>
        <v>2015</v>
      </c>
    </row>
    <row r="332" spans="1:2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0"/>
        <v>101.82857142857142</v>
      </c>
      <c r="P332" s="7">
        <f t="shared" si="51"/>
        <v>104.82352941176471</v>
      </c>
      <c r="Q332" t="str">
        <f t="shared" si="52"/>
        <v>film &amp; video</v>
      </c>
      <c r="R332" t="str">
        <f t="shared" si="53"/>
        <v>documentary</v>
      </c>
      <c r="S332" s="14">
        <f t="shared" si="54"/>
        <v>41411.165972222225</v>
      </c>
      <c r="T332" s="14">
        <f t="shared" si="55"/>
        <v>41379.515775462962</v>
      </c>
      <c r="U332" t="str">
        <f t="shared" si="56"/>
        <v>MAY</v>
      </c>
      <c r="V332" t="str">
        <f t="shared" si="57"/>
        <v>ABR</v>
      </c>
      <c r="W332">
        <f t="shared" si="58"/>
        <v>2013</v>
      </c>
      <c r="X332">
        <f t="shared" si="59"/>
        <v>2013</v>
      </c>
    </row>
    <row r="333" spans="1:2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0"/>
        <v>106.605</v>
      </c>
      <c r="P333" s="7">
        <f t="shared" si="51"/>
        <v>97.356164383561648</v>
      </c>
      <c r="Q333" t="str">
        <f t="shared" si="52"/>
        <v>film &amp; video</v>
      </c>
      <c r="R333" t="str">
        <f t="shared" si="53"/>
        <v>documentary</v>
      </c>
      <c r="S333" s="14">
        <f t="shared" si="54"/>
        <v>42538.581412037034</v>
      </c>
      <c r="T333" s="14">
        <f t="shared" si="55"/>
        <v>42507.581412037034</v>
      </c>
      <c r="U333" t="str">
        <f t="shared" si="56"/>
        <v>JUN</v>
      </c>
      <c r="V333" t="str">
        <f t="shared" si="57"/>
        <v>MAY</v>
      </c>
      <c r="W333">
        <f t="shared" si="58"/>
        <v>2016</v>
      </c>
      <c r="X333">
        <f t="shared" si="59"/>
        <v>2016</v>
      </c>
    </row>
    <row r="334" spans="1:2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0"/>
        <v>113.015</v>
      </c>
      <c r="P334" s="7">
        <f t="shared" si="51"/>
        <v>203.63063063063063</v>
      </c>
      <c r="Q334" t="str">
        <f t="shared" si="52"/>
        <v>film &amp; video</v>
      </c>
      <c r="R334" t="str">
        <f t="shared" si="53"/>
        <v>documentary</v>
      </c>
      <c r="S334" s="14">
        <f t="shared" si="54"/>
        <v>42305.333333333328</v>
      </c>
      <c r="T334" s="14">
        <f t="shared" si="55"/>
        <v>42263.680289351847</v>
      </c>
      <c r="U334" t="str">
        <f t="shared" si="56"/>
        <v>OCT</v>
      </c>
      <c r="V334" t="str">
        <f t="shared" si="57"/>
        <v>SEP</v>
      </c>
      <c r="W334">
        <f t="shared" si="58"/>
        <v>2015</v>
      </c>
      <c r="X334">
        <f t="shared" si="59"/>
        <v>2015</v>
      </c>
    </row>
    <row r="335" spans="1:2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0"/>
        <v>125.22750000000001</v>
      </c>
      <c r="P335" s="7">
        <f t="shared" si="51"/>
        <v>188.31203007518798</v>
      </c>
      <c r="Q335" t="str">
        <f t="shared" si="52"/>
        <v>film &amp; video</v>
      </c>
      <c r="R335" t="str">
        <f t="shared" si="53"/>
        <v>documentary</v>
      </c>
      <c r="S335" s="14">
        <f t="shared" si="54"/>
        <v>42467.59480324074</v>
      </c>
      <c r="T335" s="14">
        <f t="shared" si="55"/>
        <v>42437.636469907404</v>
      </c>
      <c r="U335" t="str">
        <f t="shared" si="56"/>
        <v>ABR</v>
      </c>
      <c r="V335" t="str">
        <f t="shared" si="57"/>
        <v>MAR</v>
      </c>
      <c r="W335">
        <f t="shared" si="58"/>
        <v>2016</v>
      </c>
      <c r="X335">
        <f t="shared" si="59"/>
        <v>2016</v>
      </c>
    </row>
    <row r="336" spans="1:2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0"/>
        <v>101.19</v>
      </c>
      <c r="P336" s="7">
        <f t="shared" si="51"/>
        <v>146.65217391304347</v>
      </c>
      <c r="Q336" t="str">
        <f t="shared" si="52"/>
        <v>film &amp; video</v>
      </c>
      <c r="R336" t="str">
        <f t="shared" si="53"/>
        <v>documentary</v>
      </c>
      <c r="S336" s="14">
        <f t="shared" si="54"/>
        <v>42139.791666666672</v>
      </c>
      <c r="T336" s="14">
        <f t="shared" si="55"/>
        <v>42101.682372685187</v>
      </c>
      <c r="U336" t="str">
        <f t="shared" si="56"/>
        <v>MAY</v>
      </c>
      <c r="V336" t="str">
        <f t="shared" si="57"/>
        <v>ABR</v>
      </c>
      <c r="W336">
        <f t="shared" si="58"/>
        <v>2015</v>
      </c>
      <c r="X336">
        <f t="shared" si="59"/>
        <v>2015</v>
      </c>
    </row>
    <row r="337" spans="1:2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0"/>
        <v>102.76470588235294</v>
      </c>
      <c r="P337" s="7">
        <f t="shared" si="51"/>
        <v>109.1875</v>
      </c>
      <c r="Q337" t="str">
        <f t="shared" si="52"/>
        <v>film &amp; video</v>
      </c>
      <c r="R337" t="str">
        <f t="shared" si="53"/>
        <v>documentary</v>
      </c>
      <c r="S337" s="14">
        <f t="shared" si="54"/>
        <v>42132.916666666672</v>
      </c>
      <c r="T337" s="14">
        <f t="shared" si="55"/>
        <v>42101.737442129626</v>
      </c>
      <c r="U337" t="str">
        <f t="shared" si="56"/>
        <v>MAY</v>
      </c>
      <c r="V337" t="str">
        <f t="shared" si="57"/>
        <v>ABR</v>
      </c>
      <c r="W337">
        <f t="shared" si="58"/>
        <v>2015</v>
      </c>
      <c r="X337">
        <f t="shared" si="59"/>
        <v>2015</v>
      </c>
    </row>
    <row r="338" spans="1:2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0"/>
        <v>116.83911999999999</v>
      </c>
      <c r="P338" s="7">
        <f t="shared" si="51"/>
        <v>59.249046653144013</v>
      </c>
      <c r="Q338" t="str">
        <f t="shared" si="52"/>
        <v>film &amp; video</v>
      </c>
      <c r="R338" t="str">
        <f t="shared" si="53"/>
        <v>documentary</v>
      </c>
      <c r="S338" s="14">
        <f t="shared" si="54"/>
        <v>42321.637939814813</v>
      </c>
      <c r="T338" s="14">
        <f t="shared" si="55"/>
        <v>42291.596273148149</v>
      </c>
      <c r="U338" t="str">
        <f t="shared" si="56"/>
        <v>NOV</v>
      </c>
      <c r="V338" t="str">
        <f t="shared" si="57"/>
        <v>OCT</v>
      </c>
      <c r="W338">
        <f t="shared" si="58"/>
        <v>2015</v>
      </c>
      <c r="X338">
        <f t="shared" si="59"/>
        <v>2015</v>
      </c>
    </row>
    <row r="339" spans="1:2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0"/>
        <v>101.16833333333334</v>
      </c>
      <c r="P339" s="7">
        <f t="shared" si="51"/>
        <v>97.904838709677421</v>
      </c>
      <c r="Q339" t="str">
        <f t="shared" si="52"/>
        <v>film &amp; video</v>
      </c>
      <c r="R339" t="str">
        <f t="shared" si="53"/>
        <v>documentary</v>
      </c>
      <c r="S339" s="14">
        <f t="shared" si="54"/>
        <v>42077.086898148147</v>
      </c>
      <c r="T339" s="14">
        <f t="shared" si="55"/>
        <v>42047.128564814819</v>
      </c>
      <c r="U339" t="str">
        <f t="shared" si="56"/>
        <v>MAR</v>
      </c>
      <c r="V339" t="str">
        <f t="shared" si="57"/>
        <v>FEB</v>
      </c>
      <c r="W339">
        <f t="shared" si="58"/>
        <v>2015</v>
      </c>
      <c r="X339">
        <f t="shared" si="59"/>
        <v>2015</v>
      </c>
    </row>
    <row r="340" spans="1:2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0"/>
        <v>110.1336</v>
      </c>
      <c r="P340" s="7">
        <f t="shared" si="51"/>
        <v>70.000169491525426</v>
      </c>
      <c r="Q340" t="str">
        <f t="shared" si="52"/>
        <v>film &amp; video</v>
      </c>
      <c r="R340" t="str">
        <f t="shared" si="53"/>
        <v>documentary</v>
      </c>
      <c r="S340" s="14">
        <f t="shared" si="54"/>
        <v>42616.041666666672</v>
      </c>
      <c r="T340" s="14">
        <f t="shared" si="55"/>
        <v>42559.755671296298</v>
      </c>
      <c r="U340" t="str">
        <f t="shared" si="56"/>
        <v>SEP</v>
      </c>
      <c r="V340" t="str">
        <f t="shared" si="57"/>
        <v>JUL</v>
      </c>
      <c r="W340">
        <f t="shared" si="58"/>
        <v>2016</v>
      </c>
      <c r="X340">
        <f t="shared" si="59"/>
        <v>2016</v>
      </c>
    </row>
    <row r="341" spans="1:2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0"/>
        <v>108.08333333333333</v>
      </c>
      <c r="P341" s="7">
        <f t="shared" si="51"/>
        <v>72.865168539325836</v>
      </c>
      <c r="Q341" t="str">
        <f t="shared" si="52"/>
        <v>film &amp; video</v>
      </c>
      <c r="R341" t="str">
        <f t="shared" si="53"/>
        <v>documentary</v>
      </c>
      <c r="S341" s="14">
        <f t="shared" si="54"/>
        <v>42123.760046296295</v>
      </c>
      <c r="T341" s="14">
        <f t="shared" si="55"/>
        <v>42093.760046296295</v>
      </c>
      <c r="U341" t="str">
        <f t="shared" si="56"/>
        <v>ABR</v>
      </c>
      <c r="V341" t="str">
        <f t="shared" si="57"/>
        <v>MAR</v>
      </c>
      <c r="W341">
        <f t="shared" si="58"/>
        <v>2015</v>
      </c>
      <c r="X341">
        <f t="shared" si="59"/>
        <v>2015</v>
      </c>
    </row>
    <row r="342" spans="1:2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0"/>
        <v>125.02285714285715</v>
      </c>
      <c r="P342" s="7">
        <f t="shared" si="51"/>
        <v>146.34782608695653</v>
      </c>
      <c r="Q342" t="str">
        <f t="shared" si="52"/>
        <v>film &amp; video</v>
      </c>
      <c r="R342" t="str">
        <f t="shared" si="53"/>
        <v>documentary</v>
      </c>
      <c r="S342" s="14">
        <f t="shared" si="54"/>
        <v>42802.875</v>
      </c>
      <c r="T342" s="14">
        <f t="shared" si="55"/>
        <v>42772.669062500005</v>
      </c>
      <c r="U342" t="str">
        <f t="shared" si="56"/>
        <v>MAR</v>
      </c>
      <c r="V342" t="str">
        <f t="shared" si="57"/>
        <v>FEB</v>
      </c>
      <c r="W342">
        <f t="shared" si="58"/>
        <v>2017</v>
      </c>
      <c r="X342">
        <f t="shared" si="59"/>
        <v>2017</v>
      </c>
    </row>
    <row r="343" spans="1:2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0"/>
        <v>106.71428571428571</v>
      </c>
      <c r="P343" s="7">
        <f t="shared" si="51"/>
        <v>67.909090909090907</v>
      </c>
      <c r="Q343" t="str">
        <f t="shared" si="52"/>
        <v>film &amp; video</v>
      </c>
      <c r="R343" t="str">
        <f t="shared" si="53"/>
        <v>documentary</v>
      </c>
      <c r="S343" s="14">
        <f t="shared" si="54"/>
        <v>41913.165972222225</v>
      </c>
      <c r="T343" s="14">
        <f t="shared" si="55"/>
        <v>41894.879606481481</v>
      </c>
      <c r="U343" t="str">
        <f t="shared" si="56"/>
        <v>OCT</v>
      </c>
      <c r="V343" t="str">
        <f t="shared" si="57"/>
        <v>SEP</v>
      </c>
      <c r="W343">
        <f t="shared" si="58"/>
        <v>2014</v>
      </c>
      <c r="X343">
        <f t="shared" si="59"/>
        <v>2014</v>
      </c>
    </row>
    <row r="344" spans="1:2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0"/>
        <v>100.3664</v>
      </c>
      <c r="P344" s="7">
        <f t="shared" si="51"/>
        <v>169.85083076923075</v>
      </c>
      <c r="Q344" t="str">
        <f t="shared" si="52"/>
        <v>film &amp; video</v>
      </c>
      <c r="R344" t="str">
        <f t="shared" si="53"/>
        <v>documentary</v>
      </c>
      <c r="S344" s="14">
        <f t="shared" si="54"/>
        <v>42489.780844907407</v>
      </c>
      <c r="T344" s="14">
        <f t="shared" si="55"/>
        <v>42459.780844907407</v>
      </c>
      <c r="U344" t="str">
        <f t="shared" si="56"/>
        <v>ABR</v>
      </c>
      <c r="V344" t="str">
        <f t="shared" si="57"/>
        <v>MAR</v>
      </c>
      <c r="W344">
        <f t="shared" si="58"/>
        <v>2016</v>
      </c>
      <c r="X344">
        <f t="shared" si="59"/>
        <v>2016</v>
      </c>
    </row>
    <row r="345" spans="1:2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0"/>
        <v>102.02863333333333</v>
      </c>
      <c r="P345" s="7">
        <f t="shared" si="51"/>
        <v>58.413339694656486</v>
      </c>
      <c r="Q345" t="str">
        <f t="shared" si="52"/>
        <v>film &amp; video</v>
      </c>
      <c r="R345" t="str">
        <f t="shared" si="53"/>
        <v>documentary</v>
      </c>
      <c r="S345" s="14">
        <f t="shared" si="54"/>
        <v>41957.125</v>
      </c>
      <c r="T345" s="14">
        <f t="shared" si="55"/>
        <v>41926.73778935185</v>
      </c>
      <c r="U345" t="str">
        <f t="shared" si="56"/>
        <v>NOV</v>
      </c>
      <c r="V345" t="str">
        <f t="shared" si="57"/>
        <v>OCT</v>
      </c>
      <c r="W345">
        <f t="shared" si="58"/>
        <v>2014</v>
      </c>
      <c r="X345">
        <f t="shared" si="59"/>
        <v>2014</v>
      </c>
    </row>
    <row r="346" spans="1:2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0"/>
        <v>102.08358208955224</v>
      </c>
      <c r="P346" s="7">
        <f t="shared" si="51"/>
        <v>119.99298245614035</v>
      </c>
      <c r="Q346" t="str">
        <f t="shared" si="52"/>
        <v>film &amp; video</v>
      </c>
      <c r="R346" t="str">
        <f t="shared" si="53"/>
        <v>documentary</v>
      </c>
      <c r="S346" s="14">
        <f t="shared" si="54"/>
        <v>42156.097222222219</v>
      </c>
      <c r="T346" s="14">
        <f t="shared" si="55"/>
        <v>42111.970995370371</v>
      </c>
      <c r="U346" t="str">
        <f t="shared" si="56"/>
        <v>JUN</v>
      </c>
      <c r="V346" t="str">
        <f t="shared" si="57"/>
        <v>ABR</v>
      </c>
      <c r="W346">
        <f t="shared" si="58"/>
        <v>2015</v>
      </c>
      <c r="X346">
        <f t="shared" si="59"/>
        <v>2015</v>
      </c>
    </row>
    <row r="347" spans="1:2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0"/>
        <v>123.27586206896552</v>
      </c>
      <c r="P347" s="7">
        <f t="shared" si="51"/>
        <v>99.860335195530723</v>
      </c>
      <c r="Q347" t="str">
        <f t="shared" si="52"/>
        <v>film &amp; video</v>
      </c>
      <c r="R347" t="str">
        <f t="shared" si="53"/>
        <v>documentary</v>
      </c>
      <c r="S347" s="14">
        <f t="shared" si="54"/>
        <v>42144.944328703699</v>
      </c>
      <c r="T347" s="14">
        <f t="shared" si="55"/>
        <v>42114.944328703699</v>
      </c>
      <c r="U347" t="str">
        <f t="shared" si="56"/>
        <v>MAY</v>
      </c>
      <c r="V347" t="str">
        <f t="shared" si="57"/>
        <v>ABR</v>
      </c>
      <c r="W347">
        <f t="shared" si="58"/>
        <v>2015</v>
      </c>
      <c r="X347">
        <f t="shared" si="59"/>
        <v>2015</v>
      </c>
    </row>
    <row r="348" spans="1:2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0"/>
        <v>170.28880000000001</v>
      </c>
      <c r="P348" s="7">
        <f t="shared" si="51"/>
        <v>90.579148936170213</v>
      </c>
      <c r="Q348" t="str">
        <f t="shared" si="52"/>
        <v>film &amp; video</v>
      </c>
      <c r="R348" t="str">
        <f t="shared" si="53"/>
        <v>documentary</v>
      </c>
      <c r="S348" s="14">
        <f t="shared" si="54"/>
        <v>42291.500243055561</v>
      </c>
      <c r="T348" s="14">
        <f t="shared" si="55"/>
        <v>42261.500243055561</v>
      </c>
      <c r="U348" t="str">
        <f t="shared" si="56"/>
        <v>OCT</v>
      </c>
      <c r="V348" t="str">
        <f t="shared" si="57"/>
        <v>SEP</v>
      </c>
      <c r="W348">
        <f t="shared" si="58"/>
        <v>2015</v>
      </c>
      <c r="X348">
        <f t="shared" si="59"/>
        <v>2015</v>
      </c>
    </row>
    <row r="349" spans="1:2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0"/>
        <v>111.59050000000001</v>
      </c>
      <c r="P349" s="7">
        <f t="shared" si="51"/>
        <v>117.77361477572559</v>
      </c>
      <c r="Q349" t="str">
        <f t="shared" si="52"/>
        <v>film &amp; video</v>
      </c>
      <c r="R349" t="str">
        <f t="shared" si="53"/>
        <v>documentary</v>
      </c>
      <c r="S349" s="14">
        <f t="shared" si="54"/>
        <v>42322.537141203706</v>
      </c>
      <c r="T349" s="14">
        <f t="shared" si="55"/>
        <v>42292.495474537034</v>
      </c>
      <c r="U349" t="str">
        <f t="shared" si="56"/>
        <v>NOV</v>
      </c>
      <c r="V349" t="str">
        <f t="shared" si="57"/>
        <v>OCT</v>
      </c>
      <c r="W349">
        <f t="shared" si="58"/>
        <v>2015</v>
      </c>
      <c r="X349">
        <f t="shared" si="59"/>
        <v>2015</v>
      </c>
    </row>
    <row r="350" spans="1:2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0"/>
        <v>103</v>
      </c>
      <c r="P350" s="7">
        <f t="shared" si="51"/>
        <v>86.554621848739501</v>
      </c>
      <c r="Q350" t="str">
        <f t="shared" si="52"/>
        <v>film &amp; video</v>
      </c>
      <c r="R350" t="str">
        <f t="shared" si="53"/>
        <v>documentary</v>
      </c>
      <c r="S350" s="14">
        <f t="shared" si="54"/>
        <v>42237.58699074074</v>
      </c>
      <c r="T350" s="14">
        <f t="shared" si="55"/>
        <v>42207.58699074074</v>
      </c>
      <c r="U350" t="str">
        <f t="shared" si="56"/>
        <v>AGO</v>
      </c>
      <c r="V350" t="str">
        <f t="shared" si="57"/>
        <v>JUL</v>
      </c>
      <c r="W350">
        <f t="shared" si="58"/>
        <v>2015</v>
      </c>
      <c r="X350">
        <f t="shared" si="59"/>
        <v>2015</v>
      </c>
    </row>
    <row r="351" spans="1:2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0"/>
        <v>106.63570159857905</v>
      </c>
      <c r="P351" s="7">
        <f t="shared" si="51"/>
        <v>71.899281437125751</v>
      </c>
      <c r="Q351" t="str">
        <f t="shared" si="52"/>
        <v>film &amp; video</v>
      </c>
      <c r="R351" t="str">
        <f t="shared" si="53"/>
        <v>documentary</v>
      </c>
      <c r="S351" s="14">
        <f t="shared" si="54"/>
        <v>42790.498935185184</v>
      </c>
      <c r="T351" s="14">
        <f t="shared" si="55"/>
        <v>42760.498935185184</v>
      </c>
      <c r="U351" t="str">
        <f t="shared" si="56"/>
        <v>FEB</v>
      </c>
      <c r="V351" t="str">
        <f t="shared" si="57"/>
        <v>ENE</v>
      </c>
      <c r="W351">
        <f t="shared" si="58"/>
        <v>2017</v>
      </c>
      <c r="X351">
        <f t="shared" si="59"/>
        <v>2017</v>
      </c>
    </row>
    <row r="352" spans="1:2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0"/>
        <v>114.76</v>
      </c>
      <c r="P352" s="7">
        <f t="shared" si="51"/>
        <v>129.81900452488688</v>
      </c>
      <c r="Q352" t="str">
        <f t="shared" si="52"/>
        <v>film &amp; video</v>
      </c>
      <c r="R352" t="str">
        <f t="shared" si="53"/>
        <v>documentary</v>
      </c>
      <c r="S352" s="14">
        <f t="shared" si="54"/>
        <v>42624.165972222225</v>
      </c>
      <c r="T352" s="14">
        <f t="shared" si="55"/>
        <v>42586.066076388888</v>
      </c>
      <c r="U352" t="str">
        <f t="shared" si="56"/>
        <v>SEP</v>
      </c>
      <c r="V352" t="str">
        <f t="shared" si="57"/>
        <v>AGO</v>
      </c>
      <c r="W352">
        <f t="shared" si="58"/>
        <v>2016</v>
      </c>
      <c r="X352">
        <f t="shared" si="59"/>
        <v>2016</v>
      </c>
    </row>
    <row r="353" spans="1:2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0"/>
        <v>127.34117647058824</v>
      </c>
      <c r="P353" s="7">
        <f t="shared" si="51"/>
        <v>44.912863070539416</v>
      </c>
      <c r="Q353" t="str">
        <f t="shared" si="52"/>
        <v>film &amp; video</v>
      </c>
      <c r="R353" t="str">
        <f t="shared" si="53"/>
        <v>documentary</v>
      </c>
      <c r="S353" s="14">
        <f t="shared" si="54"/>
        <v>42467.923078703709</v>
      </c>
      <c r="T353" s="14">
        <f t="shared" si="55"/>
        <v>42427.964745370366</v>
      </c>
      <c r="U353" t="str">
        <f t="shared" si="56"/>
        <v>ABR</v>
      </c>
      <c r="V353" t="str">
        <f t="shared" si="57"/>
        <v>FEB</v>
      </c>
      <c r="W353">
        <f t="shared" si="58"/>
        <v>2016</v>
      </c>
      <c r="X353">
        <f t="shared" si="59"/>
        <v>2016</v>
      </c>
    </row>
    <row r="354" spans="1:2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0"/>
        <v>116.56</v>
      </c>
      <c r="P354" s="7">
        <f t="shared" si="51"/>
        <v>40.755244755244753</v>
      </c>
      <c r="Q354" t="str">
        <f t="shared" si="52"/>
        <v>film &amp; video</v>
      </c>
      <c r="R354" t="str">
        <f t="shared" si="53"/>
        <v>documentary</v>
      </c>
      <c r="S354" s="14">
        <f t="shared" si="54"/>
        <v>41920.167453703703</v>
      </c>
      <c r="T354" s="14">
        <f t="shared" si="55"/>
        <v>41890.167453703703</v>
      </c>
      <c r="U354" t="str">
        <f t="shared" si="56"/>
        <v>OCT</v>
      </c>
      <c r="V354" t="str">
        <f t="shared" si="57"/>
        <v>SEP</v>
      </c>
      <c r="W354">
        <f t="shared" si="58"/>
        <v>2014</v>
      </c>
      <c r="X354">
        <f t="shared" si="59"/>
        <v>2014</v>
      </c>
    </row>
    <row r="355" spans="1:2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0"/>
        <v>108.61819426615318</v>
      </c>
      <c r="P355" s="7">
        <f t="shared" si="51"/>
        <v>103.52394779771615</v>
      </c>
      <c r="Q355" t="str">
        <f t="shared" si="52"/>
        <v>film &amp; video</v>
      </c>
      <c r="R355" t="str">
        <f t="shared" si="53"/>
        <v>documentary</v>
      </c>
      <c r="S355" s="14">
        <f t="shared" si="54"/>
        <v>42327.833553240736</v>
      </c>
      <c r="T355" s="14">
        <f t="shared" si="55"/>
        <v>42297.791886574079</v>
      </c>
      <c r="U355" t="str">
        <f t="shared" si="56"/>
        <v>NOV</v>
      </c>
      <c r="V355" t="str">
        <f t="shared" si="57"/>
        <v>OCT</v>
      </c>
      <c r="W355">
        <f t="shared" si="58"/>
        <v>2015</v>
      </c>
      <c r="X355">
        <f t="shared" si="59"/>
        <v>2015</v>
      </c>
    </row>
    <row r="356" spans="1:2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0"/>
        <v>103.94285714285714</v>
      </c>
      <c r="P356" s="7">
        <f t="shared" si="51"/>
        <v>125.44827586206897</v>
      </c>
      <c r="Q356" t="str">
        <f t="shared" si="52"/>
        <v>film &amp; video</v>
      </c>
      <c r="R356" t="str">
        <f t="shared" si="53"/>
        <v>documentary</v>
      </c>
      <c r="S356" s="14">
        <f t="shared" si="54"/>
        <v>42468.786122685182</v>
      </c>
      <c r="T356" s="14">
        <f t="shared" si="55"/>
        <v>42438.827789351853</v>
      </c>
      <c r="U356" t="str">
        <f t="shared" si="56"/>
        <v>ABR</v>
      </c>
      <c r="V356" t="str">
        <f t="shared" si="57"/>
        <v>MAR</v>
      </c>
      <c r="W356">
        <f t="shared" si="58"/>
        <v>2016</v>
      </c>
      <c r="X356">
        <f t="shared" si="59"/>
        <v>2016</v>
      </c>
    </row>
    <row r="357" spans="1:2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0"/>
        <v>116.25714285714285</v>
      </c>
      <c r="P357" s="7">
        <f t="shared" si="51"/>
        <v>246.60606060606059</v>
      </c>
      <c r="Q357" t="str">
        <f t="shared" si="52"/>
        <v>film &amp; video</v>
      </c>
      <c r="R357" t="str">
        <f t="shared" si="53"/>
        <v>documentary</v>
      </c>
      <c r="S357" s="14">
        <f t="shared" si="54"/>
        <v>41974.3355787037</v>
      </c>
      <c r="T357" s="14">
        <f t="shared" si="55"/>
        <v>41943.293912037036</v>
      </c>
      <c r="U357" t="str">
        <f t="shared" si="56"/>
        <v>DIC</v>
      </c>
      <c r="V357" t="str">
        <f t="shared" si="57"/>
        <v>OCT</v>
      </c>
      <c r="W357">
        <f t="shared" si="58"/>
        <v>2014</v>
      </c>
      <c r="X357">
        <f t="shared" si="59"/>
        <v>2014</v>
      </c>
    </row>
    <row r="358" spans="1:2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0"/>
        <v>102.69240000000001</v>
      </c>
      <c r="P358" s="7">
        <f t="shared" si="51"/>
        <v>79.401340206185566</v>
      </c>
      <c r="Q358" t="str">
        <f t="shared" si="52"/>
        <v>film &amp; video</v>
      </c>
      <c r="R358" t="str">
        <f t="shared" si="53"/>
        <v>documentary</v>
      </c>
      <c r="S358" s="14">
        <f t="shared" si="54"/>
        <v>42445.761493055557</v>
      </c>
      <c r="T358" s="14">
        <f t="shared" si="55"/>
        <v>42415.803159722222</v>
      </c>
      <c r="U358" t="str">
        <f t="shared" si="56"/>
        <v>MAR</v>
      </c>
      <c r="V358" t="str">
        <f t="shared" si="57"/>
        <v>FEB</v>
      </c>
      <c r="W358">
        <f t="shared" si="58"/>
        <v>2016</v>
      </c>
      <c r="X358">
        <f t="shared" si="59"/>
        <v>2016</v>
      </c>
    </row>
    <row r="359" spans="1:2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0"/>
        <v>174</v>
      </c>
      <c r="P359" s="7">
        <f t="shared" si="51"/>
        <v>86.138613861386133</v>
      </c>
      <c r="Q359" t="str">
        <f t="shared" si="52"/>
        <v>film &amp; video</v>
      </c>
      <c r="R359" t="str">
        <f t="shared" si="53"/>
        <v>documentary</v>
      </c>
      <c r="S359" s="14">
        <f t="shared" si="54"/>
        <v>42118.222187499996</v>
      </c>
      <c r="T359" s="14">
        <f t="shared" si="55"/>
        <v>42078.222187499996</v>
      </c>
      <c r="U359" t="str">
        <f t="shared" si="56"/>
        <v>ABR</v>
      </c>
      <c r="V359" t="str">
        <f t="shared" si="57"/>
        <v>MAR</v>
      </c>
      <c r="W359">
        <f t="shared" si="58"/>
        <v>2015</v>
      </c>
      <c r="X359">
        <f t="shared" si="59"/>
        <v>2015</v>
      </c>
    </row>
    <row r="360" spans="1:2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0"/>
        <v>103.08799999999999</v>
      </c>
      <c r="P360" s="7">
        <f t="shared" si="51"/>
        <v>193.04868913857678</v>
      </c>
      <c r="Q360" t="str">
        <f t="shared" si="52"/>
        <v>film &amp; video</v>
      </c>
      <c r="R360" t="str">
        <f t="shared" si="53"/>
        <v>documentary</v>
      </c>
      <c r="S360" s="14">
        <f t="shared" si="54"/>
        <v>42536.625</v>
      </c>
      <c r="T360" s="14">
        <f t="shared" si="55"/>
        <v>42507.860196759255</v>
      </c>
      <c r="U360" t="str">
        <f t="shared" si="56"/>
        <v>JUN</v>
      </c>
      <c r="V360" t="str">
        <f t="shared" si="57"/>
        <v>MAY</v>
      </c>
      <c r="W360">
        <f t="shared" si="58"/>
        <v>2016</v>
      </c>
      <c r="X360">
        <f t="shared" si="59"/>
        <v>2016</v>
      </c>
    </row>
    <row r="361" spans="1:2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0"/>
        <v>104.85537190082644</v>
      </c>
      <c r="P361" s="7">
        <f t="shared" si="51"/>
        <v>84.023178807947019</v>
      </c>
      <c r="Q361" t="str">
        <f t="shared" si="52"/>
        <v>film &amp; video</v>
      </c>
      <c r="R361" t="str">
        <f t="shared" si="53"/>
        <v>documentary</v>
      </c>
      <c r="S361" s="14">
        <f t="shared" si="54"/>
        <v>41957.216666666667</v>
      </c>
      <c r="T361" s="14">
        <f t="shared" si="55"/>
        <v>41935.070486111108</v>
      </c>
      <c r="U361" t="str">
        <f t="shared" si="56"/>
        <v>NOV</v>
      </c>
      <c r="V361" t="str">
        <f t="shared" si="57"/>
        <v>OCT</v>
      </c>
      <c r="W361">
        <f t="shared" si="58"/>
        <v>2014</v>
      </c>
      <c r="X361">
        <f t="shared" si="59"/>
        <v>2014</v>
      </c>
    </row>
    <row r="362" spans="1:2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0"/>
        <v>101.375</v>
      </c>
      <c r="P362" s="7">
        <f t="shared" si="51"/>
        <v>139.82758620689654</v>
      </c>
      <c r="Q362" t="str">
        <f t="shared" si="52"/>
        <v>film &amp; video</v>
      </c>
      <c r="R362" t="str">
        <f t="shared" si="53"/>
        <v>documentary</v>
      </c>
      <c r="S362" s="14">
        <f t="shared" si="54"/>
        <v>42208.132638888885</v>
      </c>
      <c r="T362" s="14">
        <f t="shared" si="55"/>
        <v>42163.897916666669</v>
      </c>
      <c r="U362" t="str">
        <f t="shared" si="56"/>
        <v>JUL</v>
      </c>
      <c r="V362" t="str">
        <f t="shared" si="57"/>
        <v>JUN</v>
      </c>
      <c r="W362">
        <f t="shared" si="58"/>
        <v>2015</v>
      </c>
      <c r="X362">
        <f t="shared" si="59"/>
        <v>2015</v>
      </c>
    </row>
    <row r="363" spans="1:2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0"/>
        <v>111.07699999999998</v>
      </c>
      <c r="P363" s="7">
        <f t="shared" si="51"/>
        <v>109.82189265536722</v>
      </c>
      <c r="Q363" t="str">
        <f t="shared" si="52"/>
        <v>film &amp; video</v>
      </c>
      <c r="R363" t="str">
        <f t="shared" si="53"/>
        <v>documentary</v>
      </c>
      <c r="S363" s="14">
        <f t="shared" si="54"/>
        <v>41966.042893518519</v>
      </c>
      <c r="T363" s="14">
        <f t="shared" si="55"/>
        <v>41936.001226851848</v>
      </c>
      <c r="U363" t="str">
        <f t="shared" si="56"/>
        <v>NOV</v>
      </c>
      <c r="V363" t="str">
        <f t="shared" si="57"/>
        <v>OCT</v>
      </c>
      <c r="W363">
        <f t="shared" si="58"/>
        <v>2014</v>
      </c>
      <c r="X363">
        <f t="shared" si="59"/>
        <v>2014</v>
      </c>
    </row>
    <row r="364" spans="1:2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0"/>
        <v>124.15933781686498</v>
      </c>
      <c r="P364" s="7">
        <f t="shared" si="51"/>
        <v>139.53488372093022</v>
      </c>
      <c r="Q364" t="str">
        <f t="shared" si="52"/>
        <v>film &amp; video</v>
      </c>
      <c r="R364" t="str">
        <f t="shared" si="53"/>
        <v>documentary</v>
      </c>
      <c r="S364" s="14">
        <f t="shared" si="54"/>
        <v>41859</v>
      </c>
      <c r="T364" s="14">
        <f t="shared" si="55"/>
        <v>41837.210543981484</v>
      </c>
      <c r="U364" t="str">
        <f t="shared" si="56"/>
        <v>AGO</v>
      </c>
      <c r="V364" t="str">
        <f t="shared" si="57"/>
        <v>JUL</v>
      </c>
      <c r="W364">
        <f t="shared" si="58"/>
        <v>2014</v>
      </c>
      <c r="X364">
        <f t="shared" si="59"/>
        <v>2014</v>
      </c>
    </row>
    <row r="365" spans="1:2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0"/>
        <v>101.33333333333333</v>
      </c>
      <c r="P365" s="7">
        <f t="shared" si="51"/>
        <v>347.84615384615387</v>
      </c>
      <c r="Q365" t="str">
        <f t="shared" si="52"/>
        <v>film &amp; video</v>
      </c>
      <c r="R365" t="str">
        <f t="shared" si="53"/>
        <v>documentary</v>
      </c>
      <c r="S365" s="14">
        <f t="shared" si="54"/>
        <v>40300.806944444441</v>
      </c>
      <c r="T365" s="14">
        <f t="shared" si="55"/>
        <v>40255.744629629626</v>
      </c>
      <c r="U365" t="str">
        <f t="shared" si="56"/>
        <v>MAY</v>
      </c>
      <c r="V365" t="str">
        <f t="shared" si="57"/>
        <v>MAR</v>
      </c>
      <c r="W365">
        <f t="shared" si="58"/>
        <v>2010</v>
      </c>
      <c r="X365">
        <f t="shared" si="59"/>
        <v>2010</v>
      </c>
    </row>
    <row r="366" spans="1:2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0"/>
        <v>110.16142857142857</v>
      </c>
      <c r="P366" s="7">
        <f t="shared" si="51"/>
        <v>68.24159292035398</v>
      </c>
      <c r="Q366" t="str">
        <f t="shared" si="52"/>
        <v>film &amp; video</v>
      </c>
      <c r="R366" t="str">
        <f t="shared" si="53"/>
        <v>documentary</v>
      </c>
      <c r="S366" s="14">
        <f t="shared" si="54"/>
        <v>41811.165972222225</v>
      </c>
      <c r="T366" s="14">
        <f t="shared" si="55"/>
        <v>41780.859629629631</v>
      </c>
      <c r="U366" t="str">
        <f t="shared" si="56"/>
        <v>JUN</v>
      </c>
      <c r="V366" t="str">
        <f t="shared" si="57"/>
        <v>MAY</v>
      </c>
      <c r="W366">
        <f t="shared" si="58"/>
        <v>2014</v>
      </c>
      <c r="X366">
        <f t="shared" si="59"/>
        <v>2014</v>
      </c>
    </row>
    <row r="367" spans="1:2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0"/>
        <v>103.97333333333333</v>
      </c>
      <c r="P367" s="7">
        <f t="shared" si="51"/>
        <v>239.93846153846152</v>
      </c>
      <c r="Q367" t="str">
        <f t="shared" si="52"/>
        <v>film &amp; video</v>
      </c>
      <c r="R367" t="str">
        <f t="shared" si="53"/>
        <v>documentary</v>
      </c>
      <c r="S367" s="14">
        <f t="shared" si="54"/>
        <v>41698.606469907405</v>
      </c>
      <c r="T367" s="14">
        <f t="shared" si="55"/>
        <v>41668.606469907405</v>
      </c>
      <c r="U367" t="str">
        <f t="shared" si="56"/>
        <v>FEB</v>
      </c>
      <c r="V367" t="str">
        <f t="shared" si="57"/>
        <v>ENE</v>
      </c>
      <c r="W367">
        <f t="shared" si="58"/>
        <v>2014</v>
      </c>
      <c r="X367">
        <f t="shared" si="59"/>
        <v>2014</v>
      </c>
    </row>
    <row r="368" spans="1:2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0"/>
        <v>101.31578947368421</v>
      </c>
      <c r="P368" s="7">
        <f t="shared" si="51"/>
        <v>287.31343283582089</v>
      </c>
      <c r="Q368" t="str">
        <f t="shared" si="52"/>
        <v>film &amp; video</v>
      </c>
      <c r="R368" t="str">
        <f t="shared" si="53"/>
        <v>documentary</v>
      </c>
      <c r="S368" s="14">
        <f t="shared" si="54"/>
        <v>41049.793032407404</v>
      </c>
      <c r="T368" s="14">
        <f t="shared" si="55"/>
        <v>41019.793032407404</v>
      </c>
      <c r="U368" t="str">
        <f t="shared" si="56"/>
        <v>MAY</v>
      </c>
      <c r="V368" t="str">
        <f t="shared" si="57"/>
        <v>ABR</v>
      </c>
      <c r="W368">
        <f t="shared" si="58"/>
        <v>2012</v>
      </c>
      <c r="X368">
        <f t="shared" si="59"/>
        <v>2012</v>
      </c>
    </row>
    <row r="369" spans="1:2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0"/>
        <v>103.3501</v>
      </c>
      <c r="P369" s="7">
        <f t="shared" si="51"/>
        <v>86.84882352941176</v>
      </c>
      <c r="Q369" t="str">
        <f t="shared" si="52"/>
        <v>film &amp; video</v>
      </c>
      <c r="R369" t="str">
        <f t="shared" si="53"/>
        <v>documentary</v>
      </c>
      <c r="S369" s="14">
        <f t="shared" si="54"/>
        <v>41395.207638888889</v>
      </c>
      <c r="T369" s="14">
        <f t="shared" si="55"/>
        <v>41355.577291666668</v>
      </c>
      <c r="U369" t="str">
        <f t="shared" si="56"/>
        <v>MAY</v>
      </c>
      <c r="V369" t="str">
        <f t="shared" si="57"/>
        <v>MAR</v>
      </c>
      <c r="W369">
        <f t="shared" si="58"/>
        <v>2013</v>
      </c>
      <c r="X369">
        <f t="shared" si="59"/>
        <v>2013</v>
      </c>
    </row>
    <row r="370" spans="1:2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0"/>
        <v>104.11199999999999</v>
      </c>
      <c r="P370" s="7">
        <f t="shared" si="51"/>
        <v>81.84905660377359</v>
      </c>
      <c r="Q370" t="str">
        <f t="shared" si="52"/>
        <v>film &amp; video</v>
      </c>
      <c r="R370" t="str">
        <f t="shared" si="53"/>
        <v>documentary</v>
      </c>
      <c r="S370" s="14">
        <f t="shared" si="54"/>
        <v>42078.563912037032</v>
      </c>
      <c r="T370" s="14">
        <f t="shared" si="55"/>
        <v>42043.605578703704</v>
      </c>
      <c r="U370" t="str">
        <f t="shared" si="56"/>
        <v>MAR</v>
      </c>
      <c r="V370" t="str">
        <f t="shared" si="57"/>
        <v>FEB</v>
      </c>
      <c r="W370">
        <f t="shared" si="58"/>
        <v>2015</v>
      </c>
      <c r="X370">
        <f t="shared" si="59"/>
        <v>2015</v>
      </c>
    </row>
    <row r="371" spans="1:2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0"/>
        <v>110.15569230769231</v>
      </c>
      <c r="P371" s="7">
        <f t="shared" si="51"/>
        <v>42.874970059880241</v>
      </c>
      <c r="Q371" t="str">
        <f t="shared" si="52"/>
        <v>film &amp; video</v>
      </c>
      <c r="R371" t="str">
        <f t="shared" si="53"/>
        <v>documentary</v>
      </c>
      <c r="S371" s="14">
        <f t="shared" si="54"/>
        <v>40923.551724537036</v>
      </c>
      <c r="T371" s="14">
        <f t="shared" si="55"/>
        <v>40893.551724537036</v>
      </c>
      <c r="U371" t="str">
        <f t="shared" si="56"/>
        <v>ENE</v>
      </c>
      <c r="V371" t="str">
        <f t="shared" si="57"/>
        <v>DIC</v>
      </c>
      <c r="W371">
        <f t="shared" si="58"/>
        <v>2012</v>
      </c>
      <c r="X371">
        <f t="shared" si="59"/>
        <v>2011</v>
      </c>
    </row>
    <row r="372" spans="1:2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0"/>
        <v>122.02</v>
      </c>
      <c r="P372" s="7">
        <f t="shared" si="51"/>
        <v>709.41860465116281</v>
      </c>
      <c r="Q372" t="str">
        <f t="shared" si="52"/>
        <v>film &amp; video</v>
      </c>
      <c r="R372" t="str">
        <f t="shared" si="53"/>
        <v>documentary</v>
      </c>
      <c r="S372" s="14">
        <f t="shared" si="54"/>
        <v>42741.795138888891</v>
      </c>
      <c r="T372" s="14">
        <f t="shared" si="55"/>
        <v>42711.795138888891</v>
      </c>
      <c r="U372" t="str">
        <f t="shared" si="56"/>
        <v>ENE</v>
      </c>
      <c r="V372" t="str">
        <f t="shared" si="57"/>
        <v>DIC</v>
      </c>
      <c r="W372">
        <f t="shared" si="58"/>
        <v>2017</v>
      </c>
      <c r="X372">
        <f t="shared" si="59"/>
        <v>2016</v>
      </c>
    </row>
    <row r="373" spans="1:2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0"/>
        <v>114.16866666666667</v>
      </c>
      <c r="P373" s="7">
        <f t="shared" si="51"/>
        <v>161.25517890772127</v>
      </c>
      <c r="Q373" t="str">
        <f t="shared" si="52"/>
        <v>film &amp; video</v>
      </c>
      <c r="R373" t="str">
        <f t="shared" si="53"/>
        <v>documentary</v>
      </c>
      <c r="S373" s="14">
        <f t="shared" si="54"/>
        <v>41306.767812500002</v>
      </c>
      <c r="T373" s="14">
        <f t="shared" si="55"/>
        <v>41261.767812500002</v>
      </c>
      <c r="U373" t="str">
        <f t="shared" si="56"/>
        <v>FEB</v>
      </c>
      <c r="V373" t="str">
        <f t="shared" si="57"/>
        <v>DIC</v>
      </c>
      <c r="W373">
        <f t="shared" si="58"/>
        <v>2013</v>
      </c>
      <c r="X373">
        <f t="shared" si="59"/>
        <v>2012</v>
      </c>
    </row>
    <row r="374" spans="1:2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0"/>
        <v>125.33333333333333</v>
      </c>
      <c r="P374" s="7">
        <f t="shared" si="51"/>
        <v>41.777777777777779</v>
      </c>
      <c r="Q374" t="str">
        <f t="shared" si="52"/>
        <v>film &amp; video</v>
      </c>
      <c r="R374" t="str">
        <f t="shared" si="53"/>
        <v>documentary</v>
      </c>
      <c r="S374" s="14">
        <f t="shared" si="54"/>
        <v>42465.666666666672</v>
      </c>
      <c r="T374" s="14">
        <f t="shared" si="55"/>
        <v>42425.576898148152</v>
      </c>
      <c r="U374" t="str">
        <f t="shared" si="56"/>
        <v>ABR</v>
      </c>
      <c r="V374" t="str">
        <f t="shared" si="57"/>
        <v>FEB</v>
      </c>
      <c r="W374">
        <f t="shared" si="58"/>
        <v>2016</v>
      </c>
      <c r="X374">
        <f t="shared" si="59"/>
        <v>2016</v>
      </c>
    </row>
    <row r="375" spans="1:2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0"/>
        <v>106.66666666666667</v>
      </c>
      <c r="P375" s="7">
        <f t="shared" si="51"/>
        <v>89.887640449438209</v>
      </c>
      <c r="Q375" t="str">
        <f t="shared" si="52"/>
        <v>film &amp; video</v>
      </c>
      <c r="R375" t="str">
        <f t="shared" si="53"/>
        <v>documentary</v>
      </c>
      <c r="S375" s="14">
        <f t="shared" si="54"/>
        <v>41108.91201388889</v>
      </c>
      <c r="T375" s="14">
        <f t="shared" si="55"/>
        <v>41078.91201388889</v>
      </c>
      <c r="U375" t="str">
        <f t="shared" si="56"/>
        <v>JUL</v>
      </c>
      <c r="V375" t="str">
        <f t="shared" si="57"/>
        <v>JUN</v>
      </c>
      <c r="W375">
        <f t="shared" si="58"/>
        <v>2012</v>
      </c>
      <c r="X375">
        <f t="shared" si="59"/>
        <v>2012</v>
      </c>
    </row>
    <row r="376" spans="1:2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0"/>
        <v>130.65</v>
      </c>
      <c r="P376" s="7">
        <f t="shared" si="51"/>
        <v>45.051724137931032</v>
      </c>
      <c r="Q376" t="str">
        <f t="shared" si="52"/>
        <v>film &amp; video</v>
      </c>
      <c r="R376" t="str">
        <f t="shared" si="53"/>
        <v>documentary</v>
      </c>
      <c r="S376" s="14">
        <f t="shared" si="54"/>
        <v>40802.889247685183</v>
      </c>
      <c r="T376" s="14">
        <f t="shared" si="55"/>
        <v>40757.889247685183</v>
      </c>
      <c r="U376" t="str">
        <f t="shared" si="56"/>
        <v>SEP</v>
      </c>
      <c r="V376" t="str">
        <f t="shared" si="57"/>
        <v>AGO</v>
      </c>
      <c r="W376">
        <f t="shared" si="58"/>
        <v>2011</v>
      </c>
      <c r="X376">
        <f t="shared" si="59"/>
        <v>2011</v>
      </c>
    </row>
    <row r="377" spans="1:2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0"/>
        <v>120</v>
      </c>
      <c r="P377" s="7">
        <f t="shared" si="51"/>
        <v>42.857142857142854</v>
      </c>
      <c r="Q377" t="str">
        <f t="shared" si="52"/>
        <v>film &amp; video</v>
      </c>
      <c r="R377" t="str">
        <f t="shared" si="53"/>
        <v>documentary</v>
      </c>
      <c r="S377" s="14">
        <f t="shared" si="54"/>
        <v>41699.720833333333</v>
      </c>
      <c r="T377" s="14">
        <f t="shared" si="55"/>
        <v>41657.985081018516</v>
      </c>
      <c r="U377" t="str">
        <f t="shared" si="56"/>
        <v>MAR</v>
      </c>
      <c r="V377" t="str">
        <f t="shared" si="57"/>
        <v>ENE</v>
      </c>
      <c r="W377">
        <f t="shared" si="58"/>
        <v>2014</v>
      </c>
      <c r="X377">
        <f t="shared" si="59"/>
        <v>2014</v>
      </c>
    </row>
    <row r="378" spans="1:2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0"/>
        <v>105.95918367346938</v>
      </c>
      <c r="P378" s="7">
        <f t="shared" si="51"/>
        <v>54.083333333333336</v>
      </c>
      <c r="Q378" t="str">
        <f t="shared" si="52"/>
        <v>film &amp; video</v>
      </c>
      <c r="R378" t="str">
        <f t="shared" si="53"/>
        <v>documentary</v>
      </c>
      <c r="S378" s="14">
        <f t="shared" si="54"/>
        <v>42607.452731481477</v>
      </c>
      <c r="T378" s="14">
        <f t="shared" si="55"/>
        <v>42576.452731481477</v>
      </c>
      <c r="U378" t="str">
        <f t="shared" si="56"/>
        <v>AGO</v>
      </c>
      <c r="V378" t="str">
        <f t="shared" si="57"/>
        <v>JUL</v>
      </c>
      <c r="W378">
        <f t="shared" si="58"/>
        <v>2016</v>
      </c>
      <c r="X378">
        <f t="shared" si="59"/>
        <v>2016</v>
      </c>
    </row>
    <row r="379" spans="1:2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0"/>
        <v>114.4</v>
      </c>
      <c r="P379" s="7">
        <f t="shared" si="51"/>
        <v>103.21804511278195</v>
      </c>
      <c r="Q379" t="str">
        <f t="shared" si="52"/>
        <v>film &amp; video</v>
      </c>
      <c r="R379" t="str">
        <f t="shared" si="53"/>
        <v>documentary</v>
      </c>
      <c r="S379" s="14">
        <f t="shared" si="54"/>
        <v>42322.292361111111</v>
      </c>
      <c r="T379" s="14">
        <f t="shared" si="55"/>
        <v>42292.250787037032</v>
      </c>
      <c r="U379" t="str">
        <f t="shared" si="56"/>
        <v>NOV</v>
      </c>
      <c r="V379" t="str">
        <f t="shared" si="57"/>
        <v>OCT</v>
      </c>
      <c r="W379">
        <f t="shared" si="58"/>
        <v>2015</v>
      </c>
      <c r="X379">
        <f t="shared" si="59"/>
        <v>2015</v>
      </c>
    </row>
    <row r="380" spans="1:2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0"/>
        <v>111.76666666666667</v>
      </c>
      <c r="P380" s="7">
        <f t="shared" si="51"/>
        <v>40.397590361445786</v>
      </c>
      <c r="Q380" t="str">
        <f t="shared" si="52"/>
        <v>film &amp; video</v>
      </c>
      <c r="R380" t="str">
        <f t="shared" si="53"/>
        <v>documentary</v>
      </c>
      <c r="S380" s="14">
        <f t="shared" si="54"/>
        <v>42394.994444444441</v>
      </c>
      <c r="T380" s="14">
        <f t="shared" si="55"/>
        <v>42370.571851851855</v>
      </c>
      <c r="U380" t="str">
        <f t="shared" si="56"/>
        <v>ENE</v>
      </c>
      <c r="V380" t="str">
        <f t="shared" si="57"/>
        <v>ENE</v>
      </c>
      <c r="W380">
        <f t="shared" si="58"/>
        <v>2016</v>
      </c>
      <c r="X380">
        <f t="shared" si="59"/>
        <v>2016</v>
      </c>
    </row>
    <row r="381" spans="1:2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0"/>
        <v>116.08</v>
      </c>
      <c r="P381" s="7">
        <f t="shared" si="51"/>
        <v>116.85906040268456</v>
      </c>
      <c r="Q381" t="str">
        <f t="shared" si="52"/>
        <v>film &amp; video</v>
      </c>
      <c r="R381" t="str">
        <f t="shared" si="53"/>
        <v>documentary</v>
      </c>
      <c r="S381" s="14">
        <f t="shared" si="54"/>
        <v>41032.688333333332</v>
      </c>
      <c r="T381" s="14">
        <f t="shared" si="55"/>
        <v>40987.688333333332</v>
      </c>
      <c r="U381" t="str">
        <f t="shared" si="56"/>
        <v>MAY</v>
      </c>
      <c r="V381" t="str">
        <f t="shared" si="57"/>
        <v>MAR</v>
      </c>
      <c r="W381">
        <f t="shared" si="58"/>
        <v>2012</v>
      </c>
      <c r="X381">
        <f t="shared" si="59"/>
        <v>2012</v>
      </c>
    </row>
    <row r="382" spans="1:2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0"/>
        <v>141.5</v>
      </c>
      <c r="P382" s="7">
        <f t="shared" si="51"/>
        <v>115.51020408163265</v>
      </c>
      <c r="Q382" t="str">
        <f t="shared" si="52"/>
        <v>film &amp; video</v>
      </c>
      <c r="R382" t="str">
        <f t="shared" si="53"/>
        <v>documentary</v>
      </c>
      <c r="S382" s="14">
        <f t="shared" si="54"/>
        <v>42392.719814814816</v>
      </c>
      <c r="T382" s="14">
        <f t="shared" si="55"/>
        <v>42367.719814814816</v>
      </c>
      <c r="U382" t="str">
        <f t="shared" si="56"/>
        <v>ENE</v>
      </c>
      <c r="V382" t="str">
        <f t="shared" si="57"/>
        <v>DIC</v>
      </c>
      <c r="W382">
        <f t="shared" si="58"/>
        <v>2016</v>
      </c>
      <c r="X382">
        <f t="shared" si="59"/>
        <v>2015</v>
      </c>
    </row>
    <row r="383" spans="1:2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0"/>
        <v>104.73</v>
      </c>
      <c r="P383" s="7">
        <f t="shared" si="51"/>
        <v>104.31274900398407</v>
      </c>
      <c r="Q383" t="str">
        <f t="shared" si="52"/>
        <v>film &amp; video</v>
      </c>
      <c r="R383" t="str">
        <f t="shared" si="53"/>
        <v>documentary</v>
      </c>
      <c r="S383" s="14">
        <f t="shared" si="54"/>
        <v>41120.208333333336</v>
      </c>
      <c r="T383" s="14">
        <f t="shared" si="55"/>
        <v>41085.698113425926</v>
      </c>
      <c r="U383" t="str">
        <f t="shared" si="56"/>
        <v>JUL</v>
      </c>
      <c r="V383" t="str">
        <f t="shared" si="57"/>
        <v>JUN</v>
      </c>
      <c r="W383">
        <f t="shared" si="58"/>
        <v>2012</v>
      </c>
      <c r="X383">
        <f t="shared" si="59"/>
        <v>2012</v>
      </c>
    </row>
    <row r="384" spans="1:2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0"/>
        <v>255.83333333333334</v>
      </c>
      <c r="P384" s="7">
        <f t="shared" si="51"/>
        <v>69.772727272727266</v>
      </c>
      <c r="Q384" t="str">
        <f t="shared" si="52"/>
        <v>film &amp; video</v>
      </c>
      <c r="R384" t="str">
        <f t="shared" si="53"/>
        <v>documentary</v>
      </c>
      <c r="S384" s="14">
        <f t="shared" si="54"/>
        <v>41158.709490740745</v>
      </c>
      <c r="T384" s="14">
        <f t="shared" si="55"/>
        <v>41144.709490740745</v>
      </c>
      <c r="U384" t="str">
        <f t="shared" si="56"/>
        <v>SEP</v>
      </c>
      <c r="V384" t="str">
        <f t="shared" si="57"/>
        <v>AGO</v>
      </c>
      <c r="W384">
        <f t="shared" si="58"/>
        <v>2012</v>
      </c>
      <c r="X384">
        <f t="shared" si="59"/>
        <v>2012</v>
      </c>
    </row>
    <row r="385" spans="1:2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0"/>
        <v>206.70670670670671</v>
      </c>
      <c r="P385" s="7">
        <f t="shared" si="51"/>
        <v>43.020833333333336</v>
      </c>
      <c r="Q385" t="str">
        <f t="shared" si="52"/>
        <v>film &amp; video</v>
      </c>
      <c r="R385" t="str">
        <f t="shared" si="53"/>
        <v>documentary</v>
      </c>
      <c r="S385" s="14">
        <f t="shared" si="54"/>
        <v>41778.117581018516</v>
      </c>
      <c r="T385" s="14">
        <f t="shared" si="55"/>
        <v>41755.117581018516</v>
      </c>
      <c r="U385" t="str">
        <f t="shared" si="56"/>
        <v>MAY</v>
      </c>
      <c r="V385" t="str">
        <f t="shared" si="57"/>
        <v>ABR</v>
      </c>
      <c r="W385">
        <f t="shared" si="58"/>
        <v>2014</v>
      </c>
      <c r="X385">
        <f t="shared" si="59"/>
        <v>2014</v>
      </c>
    </row>
    <row r="386" spans="1:2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50"/>
        <v>112.105</v>
      </c>
      <c r="P386" s="7">
        <f t="shared" si="51"/>
        <v>58.540469973890339</v>
      </c>
      <c r="Q386" t="str">
        <f t="shared" si="52"/>
        <v>film &amp; video</v>
      </c>
      <c r="R386" t="str">
        <f t="shared" si="53"/>
        <v>documentary</v>
      </c>
      <c r="S386" s="14">
        <f t="shared" si="54"/>
        <v>42010.781793981485</v>
      </c>
      <c r="T386" s="14">
        <f t="shared" si="55"/>
        <v>41980.781793981485</v>
      </c>
      <c r="U386" t="str">
        <f t="shared" si="56"/>
        <v>ENE</v>
      </c>
      <c r="V386" t="str">
        <f t="shared" si="57"/>
        <v>DIC</v>
      </c>
      <c r="W386">
        <f t="shared" si="58"/>
        <v>2015</v>
      </c>
      <c r="X386">
        <f t="shared" si="59"/>
        <v>2014</v>
      </c>
    </row>
    <row r="387" spans="1:2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60">(E387*100)/D387</f>
        <v>105.982</v>
      </c>
      <c r="P387" s="7">
        <f t="shared" ref="P387:P450" si="61">IF(L387=0,"No Backers",E387/L387)</f>
        <v>111.79535864978902</v>
      </c>
      <c r="Q387" t="str">
        <f t="shared" ref="Q387:Q450" si="62">MID(N387,1,12)</f>
        <v>film &amp; video</v>
      </c>
      <c r="R387" t="str">
        <f t="shared" ref="R387:R450" si="63">MID(N387,14,20)</f>
        <v>documentary</v>
      </c>
      <c r="S387" s="14">
        <f t="shared" ref="S387:S450" si="64">(((I387/60)/60)/24)+DATE(1970,1,1)</f>
        <v>41964.626168981486</v>
      </c>
      <c r="T387" s="14">
        <f t="shared" ref="T387:T450" si="65">(((J387/60)/60)/24)+DATE(1970,1,1)</f>
        <v>41934.584502314814</v>
      </c>
      <c r="U387" t="str">
        <f t="shared" ref="U387:U450" si="66">UPPER(TEXT(S387, "mmm"))</f>
        <v>NOV</v>
      </c>
      <c r="V387" t="str">
        <f t="shared" ref="V387:V450" si="67">UPPER(TEXT(T387, "mmm"))</f>
        <v>OCT</v>
      </c>
      <c r="W387">
        <f t="shared" ref="W387:W450" si="68">YEAR(S387)</f>
        <v>2014</v>
      </c>
      <c r="X387">
        <f t="shared" ref="X387:X450" si="69">YEAR(T387)</f>
        <v>2014</v>
      </c>
    </row>
    <row r="388" spans="1:2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0"/>
        <v>100.16666666666667</v>
      </c>
      <c r="P388" s="7">
        <f t="shared" si="61"/>
        <v>46.230769230769234</v>
      </c>
      <c r="Q388" t="str">
        <f t="shared" si="62"/>
        <v>film &amp; video</v>
      </c>
      <c r="R388" t="str">
        <f t="shared" si="63"/>
        <v>documentary</v>
      </c>
      <c r="S388" s="14">
        <f t="shared" si="64"/>
        <v>42226.951284722221</v>
      </c>
      <c r="T388" s="14">
        <f t="shared" si="65"/>
        <v>42211.951284722221</v>
      </c>
      <c r="U388" t="str">
        <f t="shared" si="66"/>
        <v>AGO</v>
      </c>
      <c r="V388" t="str">
        <f t="shared" si="67"/>
        <v>JUL</v>
      </c>
      <c r="W388">
        <f t="shared" si="68"/>
        <v>2015</v>
      </c>
      <c r="X388">
        <f t="shared" si="69"/>
        <v>2015</v>
      </c>
    </row>
    <row r="389" spans="1:2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0"/>
        <v>213.98947368421054</v>
      </c>
      <c r="P389" s="7">
        <f t="shared" si="61"/>
        <v>144.69039145907473</v>
      </c>
      <c r="Q389" t="str">
        <f t="shared" si="62"/>
        <v>film &amp; video</v>
      </c>
      <c r="R389" t="str">
        <f t="shared" si="63"/>
        <v>documentary</v>
      </c>
      <c r="S389" s="14">
        <f t="shared" si="64"/>
        <v>42231.25</v>
      </c>
      <c r="T389" s="14">
        <f t="shared" si="65"/>
        <v>42200.67659722222</v>
      </c>
      <c r="U389" t="str">
        <f t="shared" si="66"/>
        <v>AGO</v>
      </c>
      <c r="V389" t="str">
        <f t="shared" si="67"/>
        <v>JUL</v>
      </c>
      <c r="W389">
        <f t="shared" si="68"/>
        <v>2015</v>
      </c>
      <c r="X389">
        <f t="shared" si="69"/>
        <v>2015</v>
      </c>
    </row>
    <row r="390" spans="1:2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0"/>
        <v>126.16</v>
      </c>
      <c r="P390" s="7">
        <f t="shared" si="61"/>
        <v>88.845070422535215</v>
      </c>
      <c r="Q390" t="str">
        <f t="shared" si="62"/>
        <v>film &amp; video</v>
      </c>
      <c r="R390" t="str">
        <f t="shared" si="63"/>
        <v>documentary</v>
      </c>
      <c r="S390" s="14">
        <f t="shared" si="64"/>
        <v>42579.076157407413</v>
      </c>
      <c r="T390" s="14">
        <f t="shared" si="65"/>
        <v>42549.076157407413</v>
      </c>
      <c r="U390" t="str">
        <f t="shared" si="66"/>
        <v>JUL</v>
      </c>
      <c r="V390" t="str">
        <f t="shared" si="67"/>
        <v>JUN</v>
      </c>
      <c r="W390">
        <f t="shared" si="68"/>
        <v>2016</v>
      </c>
      <c r="X390">
        <f t="shared" si="69"/>
        <v>2016</v>
      </c>
    </row>
    <row r="391" spans="1:2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0"/>
        <v>181.53547058823528</v>
      </c>
      <c r="P391" s="7">
        <f t="shared" si="61"/>
        <v>81.75107284768211</v>
      </c>
      <c r="Q391" t="str">
        <f t="shared" si="62"/>
        <v>film &amp; video</v>
      </c>
      <c r="R391" t="str">
        <f t="shared" si="63"/>
        <v>documentary</v>
      </c>
      <c r="S391" s="14">
        <f t="shared" si="64"/>
        <v>41705.957638888889</v>
      </c>
      <c r="T391" s="14">
        <f t="shared" si="65"/>
        <v>41674.063078703701</v>
      </c>
      <c r="U391" t="str">
        <f t="shared" si="66"/>
        <v>MAR</v>
      </c>
      <c r="V391" t="str">
        <f t="shared" si="67"/>
        <v>FEB</v>
      </c>
      <c r="W391">
        <f t="shared" si="68"/>
        <v>2014</v>
      </c>
      <c r="X391">
        <f t="shared" si="69"/>
        <v>2014</v>
      </c>
    </row>
    <row r="392" spans="1:2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0"/>
        <v>100</v>
      </c>
      <c r="P392" s="7">
        <f t="shared" si="61"/>
        <v>71.428571428571431</v>
      </c>
      <c r="Q392" t="str">
        <f t="shared" si="62"/>
        <v>film &amp; video</v>
      </c>
      <c r="R392" t="str">
        <f t="shared" si="63"/>
        <v>documentary</v>
      </c>
      <c r="S392" s="14">
        <f t="shared" si="64"/>
        <v>42132.036712962959</v>
      </c>
      <c r="T392" s="14">
        <f t="shared" si="65"/>
        <v>42112.036712962959</v>
      </c>
      <c r="U392" t="str">
        <f t="shared" si="66"/>
        <v>MAY</v>
      </c>
      <c r="V392" t="str">
        <f t="shared" si="67"/>
        <v>ABR</v>
      </c>
      <c r="W392">
        <f t="shared" si="68"/>
        <v>2015</v>
      </c>
      <c r="X392">
        <f t="shared" si="69"/>
        <v>2015</v>
      </c>
    </row>
    <row r="393" spans="1:2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0"/>
        <v>100.61</v>
      </c>
      <c r="P393" s="7">
        <f t="shared" si="61"/>
        <v>104.25906735751295</v>
      </c>
      <c r="Q393" t="str">
        <f t="shared" si="62"/>
        <v>film &amp; video</v>
      </c>
      <c r="R393" t="str">
        <f t="shared" si="63"/>
        <v>documentary</v>
      </c>
      <c r="S393" s="14">
        <f t="shared" si="64"/>
        <v>40895.040972222225</v>
      </c>
      <c r="T393" s="14">
        <f t="shared" si="65"/>
        <v>40865.042256944449</v>
      </c>
      <c r="U393" t="str">
        <f t="shared" si="66"/>
        <v>DIC</v>
      </c>
      <c r="V393" t="str">
        <f t="shared" si="67"/>
        <v>NOV</v>
      </c>
      <c r="W393">
        <f t="shared" si="68"/>
        <v>2011</v>
      </c>
      <c r="X393">
        <f t="shared" si="69"/>
        <v>2011</v>
      </c>
    </row>
    <row r="394" spans="1:2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0"/>
        <v>100.9027027027027</v>
      </c>
      <c r="P394" s="7">
        <f t="shared" si="61"/>
        <v>90.616504854368927</v>
      </c>
      <c r="Q394" t="str">
        <f t="shared" si="62"/>
        <v>film &amp; video</v>
      </c>
      <c r="R394" t="str">
        <f t="shared" si="63"/>
        <v>documentary</v>
      </c>
      <c r="S394" s="14">
        <f t="shared" si="64"/>
        <v>40794.125</v>
      </c>
      <c r="T394" s="14">
        <f t="shared" si="65"/>
        <v>40763.717256944445</v>
      </c>
      <c r="U394" t="str">
        <f t="shared" si="66"/>
        <v>SEP</v>
      </c>
      <c r="V394" t="str">
        <f t="shared" si="67"/>
        <v>AGO</v>
      </c>
      <c r="W394">
        <f t="shared" si="68"/>
        <v>2011</v>
      </c>
      <c r="X394">
        <f t="shared" si="69"/>
        <v>2011</v>
      </c>
    </row>
    <row r="395" spans="1:2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0"/>
        <v>110.446</v>
      </c>
      <c r="P395" s="7">
        <f t="shared" si="61"/>
        <v>157.33048433048432</v>
      </c>
      <c r="Q395" t="str">
        <f t="shared" si="62"/>
        <v>film &amp; video</v>
      </c>
      <c r="R395" t="str">
        <f t="shared" si="63"/>
        <v>documentary</v>
      </c>
      <c r="S395" s="14">
        <f t="shared" si="64"/>
        <v>41557.708935185183</v>
      </c>
      <c r="T395" s="14">
        <f t="shared" si="65"/>
        <v>41526.708935185183</v>
      </c>
      <c r="U395" t="str">
        <f t="shared" si="66"/>
        <v>OCT</v>
      </c>
      <c r="V395" t="str">
        <f t="shared" si="67"/>
        <v>SEP</v>
      </c>
      <c r="W395">
        <f t="shared" si="68"/>
        <v>2013</v>
      </c>
      <c r="X395">
        <f t="shared" si="69"/>
        <v>2013</v>
      </c>
    </row>
    <row r="396" spans="1:2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0"/>
        <v>111.8936170212766</v>
      </c>
      <c r="P396" s="7">
        <f t="shared" si="61"/>
        <v>105.18</v>
      </c>
      <c r="Q396" t="str">
        <f t="shared" si="62"/>
        <v>film &amp; video</v>
      </c>
      <c r="R396" t="str">
        <f t="shared" si="63"/>
        <v>documentary</v>
      </c>
      <c r="S396" s="14">
        <f t="shared" si="64"/>
        <v>42477.776412037041</v>
      </c>
      <c r="T396" s="14">
        <f t="shared" si="65"/>
        <v>42417.818078703705</v>
      </c>
      <c r="U396" t="str">
        <f t="shared" si="66"/>
        <v>ABR</v>
      </c>
      <c r="V396" t="str">
        <f t="shared" si="67"/>
        <v>FEB</v>
      </c>
      <c r="W396">
        <f t="shared" si="68"/>
        <v>2016</v>
      </c>
      <c r="X396">
        <f t="shared" si="69"/>
        <v>2016</v>
      </c>
    </row>
    <row r="397" spans="1:2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0"/>
        <v>108.0445</v>
      </c>
      <c r="P397" s="7">
        <f t="shared" si="61"/>
        <v>58.719836956521746</v>
      </c>
      <c r="Q397" t="str">
        <f t="shared" si="62"/>
        <v>film &amp; video</v>
      </c>
      <c r="R397" t="str">
        <f t="shared" si="63"/>
        <v>documentary</v>
      </c>
      <c r="S397" s="14">
        <f t="shared" si="64"/>
        <v>41026.897222222222</v>
      </c>
      <c r="T397" s="14">
        <f t="shared" si="65"/>
        <v>40990.909259259257</v>
      </c>
      <c r="U397" t="str">
        <f t="shared" si="66"/>
        <v>ABR</v>
      </c>
      <c r="V397" t="str">
        <f t="shared" si="67"/>
        <v>MAR</v>
      </c>
      <c r="W397">
        <f t="shared" si="68"/>
        <v>2012</v>
      </c>
      <c r="X397">
        <f t="shared" si="69"/>
        <v>2012</v>
      </c>
    </row>
    <row r="398" spans="1:2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0"/>
        <v>106.66666666666667</v>
      </c>
      <c r="P398" s="7">
        <f t="shared" si="61"/>
        <v>81.632653061224488</v>
      </c>
      <c r="Q398" t="str">
        <f t="shared" si="62"/>
        <v>film &amp; video</v>
      </c>
      <c r="R398" t="str">
        <f t="shared" si="63"/>
        <v>documentary</v>
      </c>
      <c r="S398" s="14">
        <f t="shared" si="64"/>
        <v>41097.564884259256</v>
      </c>
      <c r="T398" s="14">
        <f t="shared" si="65"/>
        <v>41082.564884259256</v>
      </c>
      <c r="U398" t="str">
        <f t="shared" si="66"/>
        <v>JUL</v>
      </c>
      <c r="V398" t="str">
        <f t="shared" si="67"/>
        <v>JUN</v>
      </c>
      <c r="W398">
        <f t="shared" si="68"/>
        <v>2012</v>
      </c>
      <c r="X398">
        <f t="shared" si="69"/>
        <v>2012</v>
      </c>
    </row>
    <row r="399" spans="1:2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0"/>
        <v>103.90027322404372</v>
      </c>
      <c r="P399" s="7">
        <f t="shared" si="61"/>
        <v>56.460043668122275</v>
      </c>
      <c r="Q399" t="str">
        <f t="shared" si="62"/>
        <v>film &amp; video</v>
      </c>
      <c r="R399" t="str">
        <f t="shared" si="63"/>
        <v>documentary</v>
      </c>
      <c r="S399" s="14">
        <f t="shared" si="64"/>
        <v>40422.155555555553</v>
      </c>
      <c r="T399" s="14">
        <f t="shared" si="65"/>
        <v>40379.776435185187</v>
      </c>
      <c r="U399" t="str">
        <f t="shared" si="66"/>
        <v>SEP</v>
      </c>
      <c r="V399" t="str">
        <f t="shared" si="67"/>
        <v>JUL</v>
      </c>
      <c r="W399">
        <f t="shared" si="68"/>
        <v>2010</v>
      </c>
      <c r="X399">
        <f t="shared" si="69"/>
        <v>2010</v>
      </c>
    </row>
    <row r="400" spans="1:2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0"/>
        <v>125.16</v>
      </c>
      <c r="P400" s="7">
        <f t="shared" si="61"/>
        <v>140.1044776119403</v>
      </c>
      <c r="Q400" t="str">
        <f t="shared" si="62"/>
        <v>film &amp; video</v>
      </c>
      <c r="R400" t="str">
        <f t="shared" si="63"/>
        <v>documentary</v>
      </c>
      <c r="S400" s="14">
        <f t="shared" si="64"/>
        <v>42123.793124999997</v>
      </c>
      <c r="T400" s="14">
        <f t="shared" si="65"/>
        <v>42078.793124999997</v>
      </c>
      <c r="U400" t="str">
        <f t="shared" si="66"/>
        <v>ABR</v>
      </c>
      <c r="V400" t="str">
        <f t="shared" si="67"/>
        <v>MAR</v>
      </c>
      <c r="W400">
        <f t="shared" si="68"/>
        <v>2015</v>
      </c>
      <c r="X400">
        <f t="shared" si="69"/>
        <v>2015</v>
      </c>
    </row>
    <row r="401" spans="1:2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0"/>
        <v>106.80500000000001</v>
      </c>
      <c r="P401" s="7">
        <f t="shared" si="61"/>
        <v>224.85263157894738</v>
      </c>
      <c r="Q401" t="str">
        <f t="shared" si="62"/>
        <v>film &amp; video</v>
      </c>
      <c r="R401" t="str">
        <f t="shared" si="63"/>
        <v>documentary</v>
      </c>
      <c r="S401" s="14">
        <f t="shared" si="64"/>
        <v>42718.5</v>
      </c>
      <c r="T401" s="14">
        <f t="shared" si="65"/>
        <v>42687.875775462962</v>
      </c>
      <c r="U401" t="str">
        <f t="shared" si="66"/>
        <v>DIC</v>
      </c>
      <c r="V401" t="str">
        <f t="shared" si="67"/>
        <v>NOV</v>
      </c>
      <c r="W401">
        <f t="shared" si="68"/>
        <v>2016</v>
      </c>
      <c r="X401">
        <f t="shared" si="69"/>
        <v>2016</v>
      </c>
    </row>
    <row r="402" spans="1:2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0"/>
        <v>112.30249999999999</v>
      </c>
      <c r="P402" s="7">
        <f t="shared" si="61"/>
        <v>181.13306451612902</v>
      </c>
      <c r="Q402" t="str">
        <f t="shared" si="62"/>
        <v>film &amp; video</v>
      </c>
      <c r="R402" t="str">
        <f t="shared" si="63"/>
        <v>documentary</v>
      </c>
      <c r="S402" s="14">
        <f t="shared" si="64"/>
        <v>41776.145833333336</v>
      </c>
      <c r="T402" s="14">
        <f t="shared" si="65"/>
        <v>41745.635960648149</v>
      </c>
      <c r="U402" t="str">
        <f t="shared" si="66"/>
        <v>MAY</v>
      </c>
      <c r="V402" t="str">
        <f t="shared" si="67"/>
        <v>ABR</v>
      </c>
      <c r="W402">
        <f t="shared" si="68"/>
        <v>2014</v>
      </c>
      <c r="X402">
        <f t="shared" si="69"/>
        <v>2014</v>
      </c>
    </row>
    <row r="403" spans="1:2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0"/>
        <v>103.812</v>
      </c>
      <c r="P403" s="7">
        <f t="shared" si="61"/>
        <v>711.04109589041093</v>
      </c>
      <c r="Q403" t="str">
        <f t="shared" si="62"/>
        <v>film &amp; video</v>
      </c>
      <c r="R403" t="str">
        <f t="shared" si="63"/>
        <v>documentary</v>
      </c>
      <c r="S403" s="14">
        <f t="shared" si="64"/>
        <v>40762.842245370368</v>
      </c>
      <c r="T403" s="14">
        <f t="shared" si="65"/>
        <v>40732.842245370368</v>
      </c>
      <c r="U403" t="str">
        <f t="shared" si="66"/>
        <v>AGO</v>
      </c>
      <c r="V403" t="str">
        <f t="shared" si="67"/>
        <v>JUL</v>
      </c>
      <c r="W403">
        <f t="shared" si="68"/>
        <v>2011</v>
      </c>
      <c r="X403">
        <f t="shared" si="69"/>
        <v>2011</v>
      </c>
    </row>
    <row r="404" spans="1:2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0"/>
        <v>141.65</v>
      </c>
      <c r="P404" s="7">
        <f t="shared" si="61"/>
        <v>65.883720930232556</v>
      </c>
      <c r="Q404" t="str">
        <f t="shared" si="62"/>
        <v>film &amp; video</v>
      </c>
      <c r="R404" t="str">
        <f t="shared" si="63"/>
        <v>documentary</v>
      </c>
      <c r="S404" s="14">
        <f t="shared" si="64"/>
        <v>42313.58121527778</v>
      </c>
      <c r="T404" s="14">
        <f t="shared" si="65"/>
        <v>42292.539548611108</v>
      </c>
      <c r="U404" t="str">
        <f t="shared" si="66"/>
        <v>NOV</v>
      </c>
      <c r="V404" t="str">
        <f t="shared" si="67"/>
        <v>OCT</v>
      </c>
      <c r="W404">
        <f t="shared" si="68"/>
        <v>2015</v>
      </c>
      <c r="X404">
        <f t="shared" si="69"/>
        <v>2015</v>
      </c>
    </row>
    <row r="405" spans="1:2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0"/>
        <v>105.26</v>
      </c>
      <c r="P405" s="7">
        <f t="shared" si="61"/>
        <v>75.185714285714283</v>
      </c>
      <c r="Q405" t="str">
        <f t="shared" si="62"/>
        <v>film &amp; video</v>
      </c>
      <c r="R405" t="str">
        <f t="shared" si="63"/>
        <v>documentary</v>
      </c>
      <c r="S405" s="14">
        <f t="shared" si="64"/>
        <v>40765.297222222223</v>
      </c>
      <c r="T405" s="14">
        <f t="shared" si="65"/>
        <v>40718.310659722221</v>
      </c>
      <c r="U405" t="str">
        <f t="shared" si="66"/>
        <v>AGO</v>
      </c>
      <c r="V405" t="str">
        <f t="shared" si="67"/>
        <v>JUN</v>
      </c>
      <c r="W405">
        <f t="shared" si="68"/>
        <v>2011</v>
      </c>
      <c r="X405">
        <f t="shared" si="69"/>
        <v>2011</v>
      </c>
    </row>
    <row r="406" spans="1:2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0"/>
        <v>103.09142857142857</v>
      </c>
      <c r="P406" s="7">
        <f t="shared" si="61"/>
        <v>133.14391143911439</v>
      </c>
      <c r="Q406" t="str">
        <f t="shared" si="62"/>
        <v>film &amp; video</v>
      </c>
      <c r="R406" t="str">
        <f t="shared" si="63"/>
        <v>documentary</v>
      </c>
      <c r="S406" s="14">
        <f t="shared" si="64"/>
        <v>41675.961111111108</v>
      </c>
      <c r="T406" s="14">
        <f t="shared" si="65"/>
        <v>41646.628032407411</v>
      </c>
      <c r="U406" t="str">
        <f t="shared" si="66"/>
        <v>FEB</v>
      </c>
      <c r="V406" t="str">
        <f t="shared" si="67"/>
        <v>ENE</v>
      </c>
      <c r="W406">
        <f t="shared" si="68"/>
        <v>2014</v>
      </c>
      <c r="X406">
        <f t="shared" si="69"/>
        <v>2014</v>
      </c>
    </row>
    <row r="407" spans="1:2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0"/>
        <v>107.65957446808511</v>
      </c>
      <c r="P407" s="7">
        <f t="shared" si="61"/>
        <v>55.2</v>
      </c>
      <c r="Q407" t="str">
        <f t="shared" si="62"/>
        <v>film &amp; video</v>
      </c>
      <c r="R407" t="str">
        <f t="shared" si="63"/>
        <v>documentary</v>
      </c>
      <c r="S407" s="14">
        <f t="shared" si="64"/>
        <v>41704.08494212963</v>
      </c>
      <c r="T407" s="14">
        <f t="shared" si="65"/>
        <v>41674.08494212963</v>
      </c>
      <c r="U407" t="str">
        <f t="shared" si="66"/>
        <v>MAR</v>
      </c>
      <c r="V407" t="str">
        <f t="shared" si="67"/>
        <v>FEB</v>
      </c>
      <c r="W407">
        <f t="shared" si="68"/>
        <v>2014</v>
      </c>
      <c r="X407">
        <f t="shared" si="69"/>
        <v>2014</v>
      </c>
    </row>
    <row r="408" spans="1:2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0"/>
        <v>107.70464285714286</v>
      </c>
      <c r="P408" s="7">
        <f t="shared" si="61"/>
        <v>86.163714285714292</v>
      </c>
      <c r="Q408" t="str">
        <f t="shared" si="62"/>
        <v>film &amp; video</v>
      </c>
      <c r="R408" t="str">
        <f t="shared" si="63"/>
        <v>documentary</v>
      </c>
      <c r="S408" s="14">
        <f t="shared" si="64"/>
        <v>40672.249305555553</v>
      </c>
      <c r="T408" s="14">
        <f t="shared" si="65"/>
        <v>40638.162465277775</v>
      </c>
      <c r="U408" t="str">
        <f t="shared" si="66"/>
        <v>MAY</v>
      </c>
      <c r="V408" t="str">
        <f t="shared" si="67"/>
        <v>ABR</v>
      </c>
      <c r="W408">
        <f t="shared" si="68"/>
        <v>2011</v>
      </c>
      <c r="X408">
        <f t="shared" si="69"/>
        <v>2011</v>
      </c>
    </row>
    <row r="409" spans="1:2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0"/>
        <v>101.55</v>
      </c>
      <c r="P409" s="7">
        <f t="shared" si="61"/>
        <v>92.318181818181813</v>
      </c>
      <c r="Q409" t="str">
        <f t="shared" si="62"/>
        <v>film &amp; video</v>
      </c>
      <c r="R409" t="str">
        <f t="shared" si="63"/>
        <v>documentary</v>
      </c>
      <c r="S409" s="14">
        <f t="shared" si="64"/>
        <v>40866.912615740745</v>
      </c>
      <c r="T409" s="14">
        <f t="shared" si="65"/>
        <v>40806.870949074073</v>
      </c>
      <c r="U409" t="str">
        <f t="shared" si="66"/>
        <v>NOV</v>
      </c>
      <c r="V409" t="str">
        <f t="shared" si="67"/>
        <v>SEP</v>
      </c>
      <c r="W409">
        <f t="shared" si="68"/>
        <v>2011</v>
      </c>
      <c r="X409">
        <f t="shared" si="69"/>
        <v>2011</v>
      </c>
    </row>
    <row r="410" spans="1:2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0"/>
        <v>101.43766666666667</v>
      </c>
      <c r="P410" s="7">
        <f t="shared" si="61"/>
        <v>160.16473684210527</v>
      </c>
      <c r="Q410" t="str">
        <f t="shared" si="62"/>
        <v>film &amp; video</v>
      </c>
      <c r="R410" t="str">
        <f t="shared" si="63"/>
        <v>documentary</v>
      </c>
      <c r="S410" s="14">
        <f t="shared" si="64"/>
        <v>41583.777662037035</v>
      </c>
      <c r="T410" s="14">
        <f t="shared" si="65"/>
        <v>41543.735995370371</v>
      </c>
      <c r="U410" t="str">
        <f t="shared" si="66"/>
        <v>NOV</v>
      </c>
      <c r="V410" t="str">
        <f t="shared" si="67"/>
        <v>SEP</v>
      </c>
      <c r="W410">
        <f t="shared" si="68"/>
        <v>2013</v>
      </c>
      <c r="X410">
        <f t="shared" si="69"/>
        <v>2013</v>
      </c>
    </row>
    <row r="411" spans="1:2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0"/>
        <v>136.80000000000001</v>
      </c>
      <c r="P411" s="7">
        <f t="shared" si="61"/>
        <v>45.6</v>
      </c>
      <c r="Q411" t="str">
        <f t="shared" si="62"/>
        <v>film &amp; video</v>
      </c>
      <c r="R411" t="str">
        <f t="shared" si="63"/>
        <v>documentary</v>
      </c>
      <c r="S411" s="14">
        <f t="shared" si="64"/>
        <v>42573.862777777773</v>
      </c>
      <c r="T411" s="14">
        <f t="shared" si="65"/>
        <v>42543.862777777773</v>
      </c>
      <c r="U411" t="str">
        <f t="shared" si="66"/>
        <v>JUL</v>
      </c>
      <c r="V411" t="str">
        <f t="shared" si="67"/>
        <v>JUN</v>
      </c>
      <c r="W411">
        <f t="shared" si="68"/>
        <v>2016</v>
      </c>
      <c r="X411">
        <f t="shared" si="69"/>
        <v>2016</v>
      </c>
    </row>
    <row r="412" spans="1:2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0"/>
        <v>128.30000000000001</v>
      </c>
      <c r="P412" s="7">
        <f t="shared" si="61"/>
        <v>183.28571428571428</v>
      </c>
      <c r="Q412" t="str">
        <f t="shared" si="62"/>
        <v>film &amp; video</v>
      </c>
      <c r="R412" t="str">
        <f t="shared" si="63"/>
        <v>documentary</v>
      </c>
      <c r="S412" s="14">
        <f t="shared" si="64"/>
        <v>42173.981446759266</v>
      </c>
      <c r="T412" s="14">
        <f t="shared" si="65"/>
        <v>42113.981446759266</v>
      </c>
      <c r="U412" t="str">
        <f t="shared" si="66"/>
        <v>JUN</v>
      </c>
      <c r="V412" t="str">
        <f t="shared" si="67"/>
        <v>ABR</v>
      </c>
      <c r="W412">
        <f t="shared" si="68"/>
        <v>2015</v>
      </c>
      <c r="X412">
        <f t="shared" si="69"/>
        <v>2015</v>
      </c>
    </row>
    <row r="413" spans="1:2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0"/>
        <v>101.05</v>
      </c>
      <c r="P413" s="7">
        <f t="shared" si="61"/>
        <v>125.78838174273859</v>
      </c>
      <c r="Q413" t="str">
        <f t="shared" si="62"/>
        <v>film &amp; video</v>
      </c>
      <c r="R413" t="str">
        <f t="shared" si="63"/>
        <v>documentary</v>
      </c>
      <c r="S413" s="14">
        <f t="shared" si="64"/>
        <v>41630.208333333336</v>
      </c>
      <c r="T413" s="14">
        <f t="shared" si="65"/>
        <v>41598.17597222222</v>
      </c>
      <c r="U413" t="str">
        <f t="shared" si="66"/>
        <v>DIC</v>
      </c>
      <c r="V413" t="str">
        <f t="shared" si="67"/>
        <v>NOV</v>
      </c>
      <c r="W413">
        <f t="shared" si="68"/>
        <v>2013</v>
      </c>
      <c r="X413">
        <f t="shared" si="69"/>
        <v>2013</v>
      </c>
    </row>
    <row r="414" spans="1:2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0"/>
        <v>126.84</v>
      </c>
      <c r="P414" s="7">
        <f t="shared" si="61"/>
        <v>57.654545454545456</v>
      </c>
      <c r="Q414" t="str">
        <f t="shared" si="62"/>
        <v>film &amp; video</v>
      </c>
      <c r="R414" t="str">
        <f t="shared" si="63"/>
        <v>documentary</v>
      </c>
      <c r="S414" s="14">
        <f t="shared" si="64"/>
        <v>41115.742800925924</v>
      </c>
      <c r="T414" s="14">
        <f t="shared" si="65"/>
        <v>41099.742800925924</v>
      </c>
      <c r="U414" t="str">
        <f t="shared" si="66"/>
        <v>JUL</v>
      </c>
      <c r="V414" t="str">
        <f t="shared" si="67"/>
        <v>JUL</v>
      </c>
      <c r="W414">
        <f t="shared" si="68"/>
        <v>2012</v>
      </c>
      <c r="X414">
        <f t="shared" si="69"/>
        <v>2012</v>
      </c>
    </row>
    <row r="415" spans="1:2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0"/>
        <v>105.0859375</v>
      </c>
      <c r="P415" s="7">
        <f t="shared" si="61"/>
        <v>78.660818713450297</v>
      </c>
      <c r="Q415" t="str">
        <f t="shared" si="62"/>
        <v>film &amp; video</v>
      </c>
      <c r="R415" t="str">
        <f t="shared" si="63"/>
        <v>documentary</v>
      </c>
      <c r="S415" s="14">
        <f t="shared" si="64"/>
        <v>41109.877442129626</v>
      </c>
      <c r="T415" s="14">
        <f t="shared" si="65"/>
        <v>41079.877442129626</v>
      </c>
      <c r="U415" t="str">
        <f t="shared" si="66"/>
        <v>JUL</v>
      </c>
      <c r="V415" t="str">
        <f t="shared" si="67"/>
        <v>JUN</v>
      </c>
      <c r="W415">
        <f t="shared" si="68"/>
        <v>2012</v>
      </c>
      <c r="X415">
        <f t="shared" si="69"/>
        <v>2012</v>
      </c>
    </row>
    <row r="416" spans="1:2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0"/>
        <v>102.85405405405406</v>
      </c>
      <c r="P416" s="7">
        <f t="shared" si="61"/>
        <v>91.480769230769226</v>
      </c>
      <c r="Q416" t="str">
        <f t="shared" si="62"/>
        <v>film &amp; video</v>
      </c>
      <c r="R416" t="str">
        <f t="shared" si="63"/>
        <v>documentary</v>
      </c>
      <c r="S416" s="14">
        <f t="shared" si="64"/>
        <v>41559.063252314816</v>
      </c>
      <c r="T416" s="14">
        <f t="shared" si="65"/>
        <v>41529.063252314816</v>
      </c>
      <c r="U416" t="str">
        <f t="shared" si="66"/>
        <v>OCT</v>
      </c>
      <c r="V416" t="str">
        <f t="shared" si="67"/>
        <v>SEP</v>
      </c>
      <c r="W416">
        <f t="shared" si="68"/>
        <v>2013</v>
      </c>
      <c r="X416">
        <f t="shared" si="69"/>
        <v>2013</v>
      </c>
    </row>
    <row r="417" spans="1:2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0"/>
        <v>102.14714285714285</v>
      </c>
      <c r="P417" s="7">
        <f t="shared" si="61"/>
        <v>68.09809523809524</v>
      </c>
      <c r="Q417" t="str">
        <f t="shared" si="62"/>
        <v>film &amp; video</v>
      </c>
      <c r="R417" t="str">
        <f t="shared" si="63"/>
        <v>documentary</v>
      </c>
      <c r="S417" s="14">
        <f t="shared" si="64"/>
        <v>41929.5</v>
      </c>
      <c r="T417" s="14">
        <f t="shared" si="65"/>
        <v>41904.851875</v>
      </c>
      <c r="U417" t="str">
        <f t="shared" si="66"/>
        <v>OCT</v>
      </c>
      <c r="V417" t="str">
        <f t="shared" si="67"/>
        <v>SEP</v>
      </c>
      <c r="W417">
        <f t="shared" si="68"/>
        <v>2014</v>
      </c>
      <c r="X417">
        <f t="shared" si="69"/>
        <v>2014</v>
      </c>
    </row>
    <row r="418" spans="1:2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0"/>
        <v>120.217</v>
      </c>
      <c r="P418" s="7">
        <f t="shared" si="61"/>
        <v>48.086800000000004</v>
      </c>
      <c r="Q418" t="str">
        <f t="shared" si="62"/>
        <v>film &amp; video</v>
      </c>
      <c r="R418" t="str">
        <f t="shared" si="63"/>
        <v>documentary</v>
      </c>
      <c r="S418" s="14">
        <f t="shared" si="64"/>
        <v>41678.396192129629</v>
      </c>
      <c r="T418" s="14">
        <f t="shared" si="65"/>
        <v>41648.396192129629</v>
      </c>
      <c r="U418" t="str">
        <f t="shared" si="66"/>
        <v>FEB</v>
      </c>
      <c r="V418" t="str">
        <f t="shared" si="67"/>
        <v>ENE</v>
      </c>
      <c r="W418">
        <f t="shared" si="68"/>
        <v>2014</v>
      </c>
      <c r="X418">
        <f t="shared" si="69"/>
        <v>2014</v>
      </c>
    </row>
    <row r="419" spans="1:2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0"/>
        <v>100.24761904761905</v>
      </c>
      <c r="P419" s="7">
        <f t="shared" si="61"/>
        <v>202.42307692307693</v>
      </c>
      <c r="Q419" t="str">
        <f t="shared" si="62"/>
        <v>film &amp; video</v>
      </c>
      <c r="R419" t="str">
        <f t="shared" si="63"/>
        <v>documentary</v>
      </c>
      <c r="S419" s="14">
        <f t="shared" si="64"/>
        <v>41372.189583333333</v>
      </c>
      <c r="T419" s="14">
        <f t="shared" si="65"/>
        <v>41360.970601851855</v>
      </c>
      <c r="U419" t="str">
        <f t="shared" si="66"/>
        <v>ABR</v>
      </c>
      <c r="V419" t="str">
        <f t="shared" si="67"/>
        <v>MAR</v>
      </c>
      <c r="W419">
        <f t="shared" si="68"/>
        <v>2013</v>
      </c>
      <c r="X419">
        <f t="shared" si="69"/>
        <v>2013</v>
      </c>
    </row>
    <row r="420" spans="1:2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0"/>
        <v>100.63392857142857</v>
      </c>
      <c r="P420" s="7">
        <f t="shared" si="61"/>
        <v>216.75</v>
      </c>
      <c r="Q420" t="str">
        <f t="shared" si="62"/>
        <v>film &amp; video</v>
      </c>
      <c r="R420" t="str">
        <f t="shared" si="63"/>
        <v>documentary</v>
      </c>
      <c r="S420" s="14">
        <f t="shared" si="64"/>
        <v>42208.282372685186</v>
      </c>
      <c r="T420" s="14">
        <f t="shared" si="65"/>
        <v>42178.282372685186</v>
      </c>
      <c r="U420" t="str">
        <f t="shared" si="66"/>
        <v>JUL</v>
      </c>
      <c r="V420" t="str">
        <f t="shared" si="67"/>
        <v>JUN</v>
      </c>
      <c r="W420">
        <f t="shared" si="68"/>
        <v>2015</v>
      </c>
      <c r="X420">
        <f t="shared" si="69"/>
        <v>2015</v>
      </c>
    </row>
    <row r="421" spans="1:2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0"/>
        <v>100.4375</v>
      </c>
      <c r="P421" s="7">
        <f t="shared" si="61"/>
        <v>110.06849315068493</v>
      </c>
      <c r="Q421" t="str">
        <f t="shared" si="62"/>
        <v>film &amp; video</v>
      </c>
      <c r="R421" t="str">
        <f t="shared" si="63"/>
        <v>documentary</v>
      </c>
      <c r="S421" s="14">
        <f t="shared" si="64"/>
        <v>41454.842442129629</v>
      </c>
      <c r="T421" s="14">
        <f t="shared" si="65"/>
        <v>41394.842442129629</v>
      </c>
      <c r="U421" t="str">
        <f t="shared" si="66"/>
        <v>JUN</v>
      </c>
      <c r="V421" t="str">
        <f t="shared" si="67"/>
        <v>ABR</v>
      </c>
      <c r="W421">
        <f t="shared" si="68"/>
        <v>2013</v>
      </c>
      <c r="X421">
        <f t="shared" si="69"/>
        <v>2013</v>
      </c>
    </row>
    <row r="422" spans="1:2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0"/>
        <v>0.43939393939393939</v>
      </c>
      <c r="P422" s="7">
        <f t="shared" si="61"/>
        <v>4.833333333333333</v>
      </c>
      <c r="Q422" t="str">
        <f t="shared" si="62"/>
        <v>film &amp; video</v>
      </c>
      <c r="R422" t="str">
        <f t="shared" si="63"/>
        <v>animation</v>
      </c>
      <c r="S422" s="14">
        <f t="shared" si="64"/>
        <v>41712.194803240738</v>
      </c>
      <c r="T422" s="14">
        <f t="shared" si="65"/>
        <v>41682.23646990741</v>
      </c>
      <c r="U422" t="str">
        <f t="shared" si="66"/>
        <v>MAR</v>
      </c>
      <c r="V422" t="str">
        <f t="shared" si="67"/>
        <v>FEB</v>
      </c>
      <c r="W422">
        <f t="shared" si="68"/>
        <v>2014</v>
      </c>
      <c r="X422">
        <f t="shared" si="69"/>
        <v>2014</v>
      </c>
    </row>
    <row r="423" spans="1:2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0"/>
        <v>2.0066666666666668</v>
      </c>
      <c r="P423" s="7">
        <f t="shared" si="61"/>
        <v>50.166666666666664</v>
      </c>
      <c r="Q423" t="str">
        <f t="shared" si="62"/>
        <v>film &amp; video</v>
      </c>
      <c r="R423" t="str">
        <f t="shared" si="63"/>
        <v>animation</v>
      </c>
      <c r="S423" s="14">
        <f t="shared" si="64"/>
        <v>42237.491388888884</v>
      </c>
      <c r="T423" s="14">
        <f t="shared" si="65"/>
        <v>42177.491388888884</v>
      </c>
      <c r="U423" t="str">
        <f t="shared" si="66"/>
        <v>AGO</v>
      </c>
      <c r="V423" t="str">
        <f t="shared" si="67"/>
        <v>JUN</v>
      </c>
      <c r="W423">
        <f t="shared" si="68"/>
        <v>2015</v>
      </c>
      <c r="X423">
        <f t="shared" si="69"/>
        <v>2015</v>
      </c>
    </row>
    <row r="424" spans="1:2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0"/>
        <v>1.075</v>
      </c>
      <c r="P424" s="7">
        <f t="shared" si="61"/>
        <v>35.833333333333336</v>
      </c>
      <c r="Q424" t="str">
        <f t="shared" si="62"/>
        <v>film &amp; video</v>
      </c>
      <c r="R424" t="str">
        <f t="shared" si="63"/>
        <v>animation</v>
      </c>
      <c r="S424" s="14">
        <f t="shared" si="64"/>
        <v>41893.260381944441</v>
      </c>
      <c r="T424" s="14">
        <f t="shared" si="65"/>
        <v>41863.260381944441</v>
      </c>
      <c r="U424" t="str">
        <f t="shared" si="66"/>
        <v>SEP</v>
      </c>
      <c r="V424" t="str">
        <f t="shared" si="67"/>
        <v>AGO</v>
      </c>
      <c r="W424">
        <f t="shared" si="68"/>
        <v>2014</v>
      </c>
      <c r="X424">
        <f t="shared" si="69"/>
        <v>2014</v>
      </c>
    </row>
    <row r="425" spans="1:2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0"/>
        <v>0.76500000000000001</v>
      </c>
      <c r="P425" s="7">
        <f t="shared" si="61"/>
        <v>11.76923076923077</v>
      </c>
      <c r="Q425" t="str">
        <f t="shared" si="62"/>
        <v>film &amp; video</v>
      </c>
      <c r="R425" t="str">
        <f t="shared" si="63"/>
        <v>animation</v>
      </c>
      <c r="S425" s="14">
        <f t="shared" si="64"/>
        <v>41430.92627314815</v>
      </c>
      <c r="T425" s="14">
        <f t="shared" si="65"/>
        <v>41400.92627314815</v>
      </c>
      <c r="U425" t="str">
        <f t="shared" si="66"/>
        <v>JUN</v>
      </c>
      <c r="V425" t="str">
        <f t="shared" si="67"/>
        <v>MAY</v>
      </c>
      <c r="W425">
        <f t="shared" si="68"/>
        <v>2013</v>
      </c>
      <c r="X425">
        <f t="shared" si="69"/>
        <v>2013</v>
      </c>
    </row>
    <row r="426" spans="1:2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0"/>
        <v>6.7966666666666669</v>
      </c>
      <c r="P426" s="7">
        <f t="shared" si="61"/>
        <v>40.78</v>
      </c>
      <c r="Q426" t="str">
        <f t="shared" si="62"/>
        <v>film &amp; video</v>
      </c>
      <c r="R426" t="str">
        <f t="shared" si="63"/>
        <v>animation</v>
      </c>
      <c r="S426" s="14">
        <f t="shared" si="64"/>
        <v>40994.334479166668</v>
      </c>
      <c r="T426" s="14">
        <f t="shared" si="65"/>
        <v>40934.376145833332</v>
      </c>
      <c r="U426" t="str">
        <f t="shared" si="66"/>
        <v>MAR</v>
      </c>
      <c r="V426" t="str">
        <f t="shared" si="67"/>
        <v>ENE</v>
      </c>
      <c r="W426">
        <f t="shared" si="68"/>
        <v>2012</v>
      </c>
      <c r="X426">
        <f t="shared" si="69"/>
        <v>2012</v>
      </c>
    </row>
    <row r="427" spans="1:2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0"/>
        <v>1.2E-2</v>
      </c>
      <c r="P427" s="7">
        <f t="shared" si="61"/>
        <v>3</v>
      </c>
      <c r="Q427" t="str">
        <f t="shared" si="62"/>
        <v>film &amp; video</v>
      </c>
      <c r="R427" t="str">
        <f t="shared" si="63"/>
        <v>animation</v>
      </c>
      <c r="S427" s="14">
        <f t="shared" si="64"/>
        <v>42335.902824074074</v>
      </c>
      <c r="T427" s="14">
        <f t="shared" si="65"/>
        <v>42275.861157407402</v>
      </c>
      <c r="U427" t="str">
        <f t="shared" si="66"/>
        <v>NOV</v>
      </c>
      <c r="V427" t="str">
        <f t="shared" si="67"/>
        <v>SEP</v>
      </c>
      <c r="W427">
        <f t="shared" si="68"/>
        <v>2015</v>
      </c>
      <c r="X427">
        <f t="shared" si="69"/>
        <v>2015</v>
      </c>
    </row>
    <row r="428" spans="1:2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0"/>
        <v>1.33</v>
      </c>
      <c r="P428" s="7">
        <f t="shared" si="61"/>
        <v>16.625</v>
      </c>
      <c r="Q428" t="str">
        <f t="shared" si="62"/>
        <v>film &amp; video</v>
      </c>
      <c r="R428" t="str">
        <f t="shared" si="63"/>
        <v>animation</v>
      </c>
      <c r="S428" s="14">
        <f t="shared" si="64"/>
        <v>42430.711967592593</v>
      </c>
      <c r="T428" s="14">
        <f t="shared" si="65"/>
        <v>42400.711967592593</v>
      </c>
      <c r="U428" t="str">
        <f t="shared" si="66"/>
        <v>MAR</v>
      </c>
      <c r="V428" t="str">
        <f t="shared" si="67"/>
        <v>ENE</v>
      </c>
      <c r="W428">
        <f t="shared" si="68"/>
        <v>2016</v>
      </c>
      <c r="X428">
        <f t="shared" si="69"/>
        <v>2016</v>
      </c>
    </row>
    <row r="429" spans="1:2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0"/>
        <v>0</v>
      </c>
      <c r="P429" s="7" t="str">
        <f t="shared" si="61"/>
        <v>No Backers</v>
      </c>
      <c r="Q429" t="str">
        <f t="shared" si="62"/>
        <v>film &amp; video</v>
      </c>
      <c r="R429" t="str">
        <f t="shared" si="63"/>
        <v>animation</v>
      </c>
      <c r="S429" s="14">
        <f t="shared" si="64"/>
        <v>42299.790972222225</v>
      </c>
      <c r="T429" s="14">
        <f t="shared" si="65"/>
        <v>42285.909027777772</v>
      </c>
      <c r="U429" t="str">
        <f t="shared" si="66"/>
        <v>OCT</v>
      </c>
      <c r="V429" t="str">
        <f t="shared" si="67"/>
        <v>OCT</v>
      </c>
      <c r="W429">
        <f t="shared" si="68"/>
        <v>2015</v>
      </c>
      <c r="X429">
        <f t="shared" si="69"/>
        <v>2015</v>
      </c>
    </row>
    <row r="430" spans="1:2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0"/>
        <v>5.6333333333333337</v>
      </c>
      <c r="P430" s="7">
        <f t="shared" si="61"/>
        <v>52</v>
      </c>
      <c r="Q430" t="str">
        <f t="shared" si="62"/>
        <v>film &amp; video</v>
      </c>
      <c r="R430" t="str">
        <f t="shared" si="63"/>
        <v>animation</v>
      </c>
      <c r="S430" s="14">
        <f t="shared" si="64"/>
        <v>41806.916666666664</v>
      </c>
      <c r="T430" s="14">
        <f t="shared" si="65"/>
        <v>41778.766724537039</v>
      </c>
      <c r="U430" t="str">
        <f t="shared" si="66"/>
        <v>JUN</v>
      </c>
      <c r="V430" t="str">
        <f t="shared" si="67"/>
        <v>MAY</v>
      </c>
      <c r="W430">
        <f t="shared" si="68"/>
        <v>2014</v>
      </c>
      <c r="X430">
        <f t="shared" si="69"/>
        <v>2014</v>
      </c>
    </row>
    <row r="431" spans="1:2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0"/>
        <v>0</v>
      </c>
      <c r="P431" s="7" t="str">
        <f t="shared" si="61"/>
        <v>No Backers</v>
      </c>
      <c r="Q431" t="str">
        <f t="shared" si="62"/>
        <v>film &amp; video</v>
      </c>
      <c r="R431" t="str">
        <f t="shared" si="63"/>
        <v>animation</v>
      </c>
      <c r="S431" s="14">
        <f t="shared" si="64"/>
        <v>40144.207638888889</v>
      </c>
      <c r="T431" s="14">
        <f t="shared" si="65"/>
        <v>40070.901412037041</v>
      </c>
      <c r="U431" t="str">
        <f t="shared" si="66"/>
        <v>NOV</v>
      </c>
      <c r="V431" t="str">
        <f t="shared" si="67"/>
        <v>SEP</v>
      </c>
      <c r="W431">
        <f t="shared" si="68"/>
        <v>2009</v>
      </c>
      <c r="X431">
        <f t="shared" si="69"/>
        <v>2009</v>
      </c>
    </row>
    <row r="432" spans="1:2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0"/>
        <v>2.4</v>
      </c>
      <c r="P432" s="7">
        <f t="shared" si="61"/>
        <v>4.8</v>
      </c>
      <c r="Q432" t="str">
        <f t="shared" si="62"/>
        <v>film &amp; video</v>
      </c>
      <c r="R432" t="str">
        <f t="shared" si="63"/>
        <v>animation</v>
      </c>
      <c r="S432" s="14">
        <f t="shared" si="64"/>
        <v>41528.107256944444</v>
      </c>
      <c r="T432" s="14">
        <f t="shared" si="65"/>
        <v>41513.107256944444</v>
      </c>
      <c r="U432" t="str">
        <f t="shared" si="66"/>
        <v>SEP</v>
      </c>
      <c r="V432" t="str">
        <f t="shared" si="67"/>
        <v>AGO</v>
      </c>
      <c r="W432">
        <f t="shared" si="68"/>
        <v>2013</v>
      </c>
      <c r="X432">
        <f t="shared" si="69"/>
        <v>2013</v>
      </c>
    </row>
    <row r="433" spans="1:2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0"/>
        <v>13.833333333333334</v>
      </c>
      <c r="P433" s="7">
        <f t="shared" si="61"/>
        <v>51.875</v>
      </c>
      <c r="Q433" t="str">
        <f t="shared" si="62"/>
        <v>film &amp; video</v>
      </c>
      <c r="R433" t="str">
        <f t="shared" si="63"/>
        <v>animation</v>
      </c>
      <c r="S433" s="14">
        <f t="shared" si="64"/>
        <v>42556.871331018512</v>
      </c>
      <c r="T433" s="14">
        <f t="shared" si="65"/>
        <v>42526.871331018512</v>
      </c>
      <c r="U433" t="str">
        <f t="shared" si="66"/>
        <v>JUL</v>
      </c>
      <c r="V433" t="str">
        <f t="shared" si="67"/>
        <v>JUN</v>
      </c>
      <c r="W433">
        <f t="shared" si="68"/>
        <v>2016</v>
      </c>
      <c r="X433">
        <f t="shared" si="69"/>
        <v>2016</v>
      </c>
    </row>
    <row r="434" spans="1:2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0"/>
        <v>9.5</v>
      </c>
      <c r="P434" s="7">
        <f t="shared" si="61"/>
        <v>71.25</v>
      </c>
      <c r="Q434" t="str">
        <f t="shared" si="62"/>
        <v>film &amp; video</v>
      </c>
      <c r="R434" t="str">
        <f t="shared" si="63"/>
        <v>animation</v>
      </c>
      <c r="S434" s="14">
        <f t="shared" si="64"/>
        <v>42298.726631944446</v>
      </c>
      <c r="T434" s="14">
        <f t="shared" si="65"/>
        <v>42238.726631944446</v>
      </c>
      <c r="U434" t="str">
        <f t="shared" si="66"/>
        <v>OCT</v>
      </c>
      <c r="V434" t="str">
        <f t="shared" si="67"/>
        <v>AGO</v>
      </c>
      <c r="W434">
        <f t="shared" si="68"/>
        <v>2015</v>
      </c>
      <c r="X434">
        <f t="shared" si="69"/>
        <v>2015</v>
      </c>
    </row>
    <row r="435" spans="1:2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0"/>
        <v>0</v>
      </c>
      <c r="P435" s="7" t="str">
        <f t="shared" si="61"/>
        <v>No Backers</v>
      </c>
      <c r="Q435" t="str">
        <f t="shared" si="62"/>
        <v>film &amp; video</v>
      </c>
      <c r="R435" t="str">
        <f t="shared" si="63"/>
        <v>animation</v>
      </c>
      <c r="S435" s="14">
        <f t="shared" si="64"/>
        <v>42288.629884259266</v>
      </c>
      <c r="T435" s="14">
        <f t="shared" si="65"/>
        <v>42228.629884259266</v>
      </c>
      <c r="U435" t="str">
        <f t="shared" si="66"/>
        <v>OCT</v>
      </c>
      <c r="V435" t="str">
        <f t="shared" si="67"/>
        <v>AGO</v>
      </c>
      <c r="W435">
        <f t="shared" si="68"/>
        <v>2015</v>
      </c>
      <c r="X435">
        <f t="shared" si="69"/>
        <v>2015</v>
      </c>
    </row>
    <row r="436" spans="1:2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0"/>
        <v>5</v>
      </c>
      <c r="P436" s="7">
        <f t="shared" si="61"/>
        <v>62.5</v>
      </c>
      <c r="Q436" t="str">
        <f t="shared" si="62"/>
        <v>film &amp; video</v>
      </c>
      <c r="R436" t="str">
        <f t="shared" si="63"/>
        <v>animation</v>
      </c>
      <c r="S436" s="14">
        <f t="shared" si="64"/>
        <v>41609.876180555555</v>
      </c>
      <c r="T436" s="14">
        <f t="shared" si="65"/>
        <v>41576.834513888891</v>
      </c>
      <c r="U436" t="str">
        <f t="shared" si="66"/>
        <v>DIC</v>
      </c>
      <c r="V436" t="str">
        <f t="shared" si="67"/>
        <v>OCT</v>
      </c>
      <c r="W436">
        <f t="shared" si="68"/>
        <v>2013</v>
      </c>
      <c r="X436">
        <f t="shared" si="69"/>
        <v>2013</v>
      </c>
    </row>
    <row r="437" spans="1:2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0"/>
        <v>2.7272727272727275E-3</v>
      </c>
      <c r="P437" s="7">
        <f t="shared" si="61"/>
        <v>1</v>
      </c>
      <c r="Q437" t="str">
        <f t="shared" si="62"/>
        <v>film &amp; video</v>
      </c>
      <c r="R437" t="str">
        <f t="shared" si="63"/>
        <v>animation</v>
      </c>
      <c r="S437" s="14">
        <f t="shared" si="64"/>
        <v>41530.747453703705</v>
      </c>
      <c r="T437" s="14">
        <f t="shared" si="65"/>
        <v>41500.747453703705</v>
      </c>
      <c r="U437" t="str">
        <f t="shared" si="66"/>
        <v>SEP</v>
      </c>
      <c r="V437" t="str">
        <f t="shared" si="67"/>
        <v>AGO</v>
      </c>
      <c r="W437">
        <f t="shared" si="68"/>
        <v>2013</v>
      </c>
      <c r="X437">
        <f t="shared" si="69"/>
        <v>2013</v>
      </c>
    </row>
    <row r="438" spans="1:2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0"/>
        <v>0</v>
      </c>
      <c r="P438" s="7" t="str">
        <f t="shared" si="61"/>
        <v>No Backers</v>
      </c>
      <c r="Q438" t="str">
        <f t="shared" si="62"/>
        <v>film &amp; video</v>
      </c>
      <c r="R438" t="str">
        <f t="shared" si="63"/>
        <v>animation</v>
      </c>
      <c r="S438" s="14">
        <f t="shared" si="64"/>
        <v>41486.36241898148</v>
      </c>
      <c r="T438" s="14">
        <f t="shared" si="65"/>
        <v>41456.36241898148</v>
      </c>
      <c r="U438" t="str">
        <f t="shared" si="66"/>
        <v>JUL</v>
      </c>
      <c r="V438" t="str">
        <f t="shared" si="67"/>
        <v>JUL</v>
      </c>
      <c r="W438">
        <f t="shared" si="68"/>
        <v>2013</v>
      </c>
      <c r="X438">
        <f t="shared" si="69"/>
        <v>2013</v>
      </c>
    </row>
    <row r="439" spans="1:2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0"/>
        <v>0</v>
      </c>
      <c r="P439" s="7" t="str">
        <f t="shared" si="61"/>
        <v>No Backers</v>
      </c>
      <c r="Q439" t="str">
        <f t="shared" si="62"/>
        <v>film &amp; video</v>
      </c>
      <c r="R439" t="str">
        <f t="shared" si="63"/>
        <v>animation</v>
      </c>
      <c r="S439" s="14">
        <f t="shared" si="64"/>
        <v>42651.31858796296</v>
      </c>
      <c r="T439" s="14">
        <f t="shared" si="65"/>
        <v>42591.31858796296</v>
      </c>
      <c r="U439" t="str">
        <f t="shared" si="66"/>
        <v>OCT</v>
      </c>
      <c r="V439" t="str">
        <f t="shared" si="67"/>
        <v>AGO</v>
      </c>
      <c r="W439">
        <f t="shared" si="68"/>
        <v>2016</v>
      </c>
      <c r="X439">
        <f t="shared" si="69"/>
        <v>2016</v>
      </c>
    </row>
    <row r="440" spans="1:2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0"/>
        <v>9.3800000000000008</v>
      </c>
      <c r="P440" s="7">
        <f t="shared" si="61"/>
        <v>170.54545454545453</v>
      </c>
      <c r="Q440" t="str">
        <f t="shared" si="62"/>
        <v>film &amp; video</v>
      </c>
      <c r="R440" t="str">
        <f t="shared" si="63"/>
        <v>animation</v>
      </c>
      <c r="S440" s="14">
        <f t="shared" si="64"/>
        <v>42326.302754629629</v>
      </c>
      <c r="T440" s="14">
        <f t="shared" si="65"/>
        <v>42296.261087962965</v>
      </c>
      <c r="U440" t="str">
        <f t="shared" si="66"/>
        <v>NOV</v>
      </c>
      <c r="V440" t="str">
        <f t="shared" si="67"/>
        <v>OCT</v>
      </c>
      <c r="W440">
        <f t="shared" si="68"/>
        <v>2015</v>
      </c>
      <c r="X440">
        <f t="shared" si="69"/>
        <v>2015</v>
      </c>
    </row>
    <row r="441" spans="1:2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0"/>
        <v>0</v>
      </c>
      <c r="P441" s="7" t="str">
        <f t="shared" si="61"/>
        <v>No Backers</v>
      </c>
      <c r="Q441" t="str">
        <f t="shared" si="62"/>
        <v>film &amp; video</v>
      </c>
      <c r="R441" t="str">
        <f t="shared" si="63"/>
        <v>animation</v>
      </c>
      <c r="S441" s="14">
        <f t="shared" si="64"/>
        <v>41929.761782407404</v>
      </c>
      <c r="T441" s="14">
        <f t="shared" si="65"/>
        <v>41919.761782407404</v>
      </c>
      <c r="U441" t="str">
        <f t="shared" si="66"/>
        <v>OCT</v>
      </c>
      <c r="V441" t="str">
        <f t="shared" si="67"/>
        <v>OCT</v>
      </c>
      <c r="W441">
        <f t="shared" si="68"/>
        <v>2014</v>
      </c>
      <c r="X441">
        <f t="shared" si="69"/>
        <v>2014</v>
      </c>
    </row>
    <row r="442" spans="1:2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0"/>
        <v>0.1</v>
      </c>
      <c r="P442" s="7">
        <f t="shared" si="61"/>
        <v>5</v>
      </c>
      <c r="Q442" t="str">
        <f t="shared" si="62"/>
        <v>film &amp; video</v>
      </c>
      <c r="R442" t="str">
        <f t="shared" si="63"/>
        <v>animation</v>
      </c>
      <c r="S442" s="14">
        <f t="shared" si="64"/>
        <v>42453.943900462968</v>
      </c>
      <c r="T442" s="14">
        <f t="shared" si="65"/>
        <v>42423.985567129625</v>
      </c>
      <c r="U442" t="str">
        <f t="shared" si="66"/>
        <v>MAR</v>
      </c>
      <c r="V442" t="str">
        <f t="shared" si="67"/>
        <v>FEB</v>
      </c>
      <c r="W442">
        <f t="shared" si="68"/>
        <v>2016</v>
      </c>
      <c r="X442">
        <f t="shared" si="69"/>
        <v>2016</v>
      </c>
    </row>
    <row r="443" spans="1:2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0"/>
        <v>0</v>
      </c>
      <c r="P443" s="7" t="str">
        <f t="shared" si="61"/>
        <v>No Backers</v>
      </c>
      <c r="Q443" t="str">
        <f t="shared" si="62"/>
        <v>film &amp; video</v>
      </c>
      <c r="R443" t="str">
        <f t="shared" si="63"/>
        <v>animation</v>
      </c>
      <c r="S443" s="14">
        <f t="shared" si="64"/>
        <v>41580.793935185182</v>
      </c>
      <c r="T443" s="14">
        <f t="shared" si="65"/>
        <v>41550.793935185182</v>
      </c>
      <c r="U443" t="str">
        <f t="shared" si="66"/>
        <v>NOV</v>
      </c>
      <c r="V443" t="str">
        <f t="shared" si="67"/>
        <v>OCT</v>
      </c>
      <c r="W443">
        <f t="shared" si="68"/>
        <v>2013</v>
      </c>
      <c r="X443">
        <f t="shared" si="69"/>
        <v>2013</v>
      </c>
    </row>
    <row r="444" spans="1:2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0"/>
        <v>39.358823529411765</v>
      </c>
      <c r="P444" s="7">
        <f t="shared" si="61"/>
        <v>393.58823529411762</v>
      </c>
      <c r="Q444" t="str">
        <f t="shared" si="62"/>
        <v>film &amp; video</v>
      </c>
      <c r="R444" t="str">
        <f t="shared" si="63"/>
        <v>animation</v>
      </c>
      <c r="S444" s="14">
        <f t="shared" si="64"/>
        <v>42054.888692129629</v>
      </c>
      <c r="T444" s="14">
        <f t="shared" si="65"/>
        <v>42024.888692129629</v>
      </c>
      <c r="U444" t="str">
        <f t="shared" si="66"/>
        <v>FEB</v>
      </c>
      <c r="V444" t="str">
        <f t="shared" si="67"/>
        <v>ENE</v>
      </c>
      <c r="W444">
        <f t="shared" si="68"/>
        <v>2015</v>
      </c>
      <c r="X444">
        <f t="shared" si="69"/>
        <v>2015</v>
      </c>
    </row>
    <row r="445" spans="1:2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0"/>
        <v>0.1</v>
      </c>
      <c r="P445" s="7">
        <f t="shared" si="61"/>
        <v>5</v>
      </c>
      <c r="Q445" t="str">
        <f t="shared" si="62"/>
        <v>film &amp; video</v>
      </c>
      <c r="R445" t="str">
        <f t="shared" si="63"/>
        <v>animation</v>
      </c>
      <c r="S445" s="14">
        <f t="shared" si="64"/>
        <v>41680.015057870369</v>
      </c>
      <c r="T445" s="14">
        <f t="shared" si="65"/>
        <v>41650.015057870369</v>
      </c>
      <c r="U445" t="str">
        <f t="shared" si="66"/>
        <v>FEB</v>
      </c>
      <c r="V445" t="str">
        <f t="shared" si="67"/>
        <v>ENE</v>
      </c>
      <c r="W445">
        <f t="shared" si="68"/>
        <v>2014</v>
      </c>
      <c r="X445">
        <f t="shared" si="69"/>
        <v>2014</v>
      </c>
    </row>
    <row r="446" spans="1:2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0"/>
        <v>5</v>
      </c>
      <c r="P446" s="7">
        <f t="shared" si="61"/>
        <v>50</v>
      </c>
      <c r="Q446" t="str">
        <f t="shared" si="62"/>
        <v>film &amp; video</v>
      </c>
      <c r="R446" t="str">
        <f t="shared" si="63"/>
        <v>animation</v>
      </c>
      <c r="S446" s="14">
        <f t="shared" si="64"/>
        <v>40954.906956018516</v>
      </c>
      <c r="T446" s="14">
        <f t="shared" si="65"/>
        <v>40894.906956018516</v>
      </c>
      <c r="U446" t="str">
        <f t="shared" si="66"/>
        <v>FEB</v>
      </c>
      <c r="V446" t="str">
        <f t="shared" si="67"/>
        <v>DIC</v>
      </c>
      <c r="W446">
        <f t="shared" si="68"/>
        <v>2012</v>
      </c>
      <c r="X446">
        <f t="shared" si="69"/>
        <v>2011</v>
      </c>
    </row>
    <row r="447" spans="1:2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0"/>
        <v>3.3333333333333335E-3</v>
      </c>
      <c r="P447" s="7">
        <f t="shared" si="61"/>
        <v>1</v>
      </c>
      <c r="Q447" t="str">
        <f t="shared" si="62"/>
        <v>film &amp; video</v>
      </c>
      <c r="R447" t="str">
        <f t="shared" si="63"/>
        <v>animation</v>
      </c>
      <c r="S447" s="14">
        <f t="shared" si="64"/>
        <v>42145.335358796292</v>
      </c>
      <c r="T447" s="14">
        <f t="shared" si="65"/>
        <v>42130.335358796292</v>
      </c>
      <c r="U447" t="str">
        <f t="shared" si="66"/>
        <v>MAY</v>
      </c>
      <c r="V447" t="str">
        <f t="shared" si="67"/>
        <v>MAY</v>
      </c>
      <c r="W447">
        <f t="shared" si="68"/>
        <v>2015</v>
      </c>
      <c r="X447">
        <f t="shared" si="69"/>
        <v>2015</v>
      </c>
    </row>
    <row r="448" spans="1:2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0"/>
        <v>7.2952380952380951</v>
      </c>
      <c r="P448" s="7">
        <f t="shared" si="61"/>
        <v>47.875</v>
      </c>
      <c r="Q448" t="str">
        <f t="shared" si="62"/>
        <v>film &amp; video</v>
      </c>
      <c r="R448" t="str">
        <f t="shared" si="63"/>
        <v>animation</v>
      </c>
      <c r="S448" s="14">
        <f t="shared" si="64"/>
        <v>42067.083564814813</v>
      </c>
      <c r="T448" s="14">
        <f t="shared" si="65"/>
        <v>42037.083564814813</v>
      </c>
      <c r="U448" t="str">
        <f t="shared" si="66"/>
        <v>MAR</v>
      </c>
      <c r="V448" t="str">
        <f t="shared" si="67"/>
        <v>FEB</v>
      </c>
      <c r="W448">
        <f t="shared" si="68"/>
        <v>2015</v>
      </c>
      <c r="X448">
        <f t="shared" si="69"/>
        <v>2015</v>
      </c>
    </row>
    <row r="449" spans="1:2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0"/>
        <v>1.6666666666666666E-2</v>
      </c>
      <c r="P449" s="7">
        <f t="shared" si="61"/>
        <v>5</v>
      </c>
      <c r="Q449" t="str">
        <f t="shared" si="62"/>
        <v>film &amp; video</v>
      </c>
      <c r="R449" t="str">
        <f t="shared" si="63"/>
        <v>animation</v>
      </c>
      <c r="S449" s="14">
        <f t="shared" si="64"/>
        <v>41356.513460648144</v>
      </c>
      <c r="T449" s="14">
        <f t="shared" si="65"/>
        <v>41331.555127314816</v>
      </c>
      <c r="U449" t="str">
        <f t="shared" si="66"/>
        <v>MAR</v>
      </c>
      <c r="V449" t="str">
        <f t="shared" si="67"/>
        <v>FEB</v>
      </c>
      <c r="W449">
        <f t="shared" si="68"/>
        <v>2013</v>
      </c>
      <c r="X449">
        <f t="shared" si="69"/>
        <v>2013</v>
      </c>
    </row>
    <row r="450" spans="1:2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60"/>
        <v>3.2804000000000002</v>
      </c>
      <c r="P450" s="7">
        <f t="shared" si="61"/>
        <v>20.502500000000001</v>
      </c>
      <c r="Q450" t="str">
        <f t="shared" si="62"/>
        <v>film &amp; video</v>
      </c>
      <c r="R450" t="str">
        <f t="shared" si="63"/>
        <v>animation</v>
      </c>
      <c r="S450" s="14">
        <f t="shared" si="64"/>
        <v>41773.758043981477</v>
      </c>
      <c r="T450" s="14">
        <f t="shared" si="65"/>
        <v>41753.758043981477</v>
      </c>
      <c r="U450" t="str">
        <f t="shared" si="66"/>
        <v>MAY</v>
      </c>
      <c r="V450" t="str">
        <f t="shared" si="67"/>
        <v>ABR</v>
      </c>
      <c r="W450">
        <f t="shared" si="68"/>
        <v>2014</v>
      </c>
      <c r="X450">
        <f t="shared" si="69"/>
        <v>2014</v>
      </c>
    </row>
    <row r="451" spans="1:2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70">(E451*100)/D451</f>
        <v>2.25</v>
      </c>
      <c r="P451" s="7">
        <f t="shared" ref="P451:P514" si="71">IF(L451=0,"No Backers",E451/L451)</f>
        <v>9</v>
      </c>
      <c r="Q451" t="str">
        <f t="shared" ref="Q451:Q514" si="72">MID(N451,1,12)</f>
        <v>film &amp; video</v>
      </c>
      <c r="R451" t="str">
        <f t="shared" ref="R451:R514" si="73">MID(N451,14,20)</f>
        <v>animation</v>
      </c>
      <c r="S451" s="14">
        <f t="shared" ref="S451:S514" si="74">(((I451/60)/60)/24)+DATE(1970,1,1)</f>
        <v>41564.568113425928</v>
      </c>
      <c r="T451" s="14">
        <f t="shared" ref="T451:T514" si="75">(((J451/60)/60)/24)+DATE(1970,1,1)</f>
        <v>41534.568113425928</v>
      </c>
      <c r="U451" t="str">
        <f t="shared" ref="U451:U514" si="76">UPPER(TEXT(S451, "mmm"))</f>
        <v>OCT</v>
      </c>
      <c r="V451" t="str">
        <f t="shared" ref="V451:V514" si="77">UPPER(TEXT(T451, "mmm"))</f>
        <v>SEP</v>
      </c>
      <c r="W451">
        <f t="shared" ref="W451:W514" si="78">YEAR(S451)</f>
        <v>2013</v>
      </c>
      <c r="X451">
        <f t="shared" ref="X451:X514" si="79">YEAR(T451)</f>
        <v>2013</v>
      </c>
    </row>
    <row r="452" spans="1:2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0"/>
        <v>0.79200000000000004</v>
      </c>
      <c r="P452" s="7">
        <f t="shared" si="71"/>
        <v>56.571428571428569</v>
      </c>
      <c r="Q452" t="str">
        <f t="shared" si="72"/>
        <v>film &amp; video</v>
      </c>
      <c r="R452" t="str">
        <f t="shared" si="73"/>
        <v>animation</v>
      </c>
      <c r="S452" s="14">
        <f t="shared" si="74"/>
        <v>41684.946759259255</v>
      </c>
      <c r="T452" s="14">
        <f t="shared" si="75"/>
        <v>41654.946759259255</v>
      </c>
      <c r="U452" t="str">
        <f t="shared" si="76"/>
        <v>FEB</v>
      </c>
      <c r="V452" t="str">
        <f t="shared" si="77"/>
        <v>ENE</v>
      </c>
      <c r="W452">
        <f t="shared" si="78"/>
        <v>2014</v>
      </c>
      <c r="X452">
        <f t="shared" si="79"/>
        <v>2014</v>
      </c>
    </row>
    <row r="453" spans="1:2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0"/>
        <v>0</v>
      </c>
      <c r="P453" s="7" t="str">
        <f t="shared" si="71"/>
        <v>No Backers</v>
      </c>
      <c r="Q453" t="str">
        <f t="shared" si="72"/>
        <v>film &amp; video</v>
      </c>
      <c r="R453" t="str">
        <f t="shared" si="73"/>
        <v>animation</v>
      </c>
      <c r="S453" s="14">
        <f t="shared" si="74"/>
        <v>41664.715173611112</v>
      </c>
      <c r="T453" s="14">
        <f t="shared" si="75"/>
        <v>41634.715173611112</v>
      </c>
      <c r="U453" t="str">
        <f t="shared" si="76"/>
        <v>ENE</v>
      </c>
      <c r="V453" t="str">
        <f t="shared" si="77"/>
        <v>DIC</v>
      </c>
      <c r="W453">
        <f t="shared" si="78"/>
        <v>2014</v>
      </c>
      <c r="X453">
        <f t="shared" si="79"/>
        <v>2013</v>
      </c>
    </row>
    <row r="454" spans="1:2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0"/>
        <v>64</v>
      </c>
      <c r="P454" s="7">
        <f t="shared" si="71"/>
        <v>40</v>
      </c>
      <c r="Q454" t="str">
        <f t="shared" si="72"/>
        <v>film &amp; video</v>
      </c>
      <c r="R454" t="str">
        <f t="shared" si="73"/>
        <v>animation</v>
      </c>
      <c r="S454" s="14">
        <f t="shared" si="74"/>
        <v>42137.703877314809</v>
      </c>
      <c r="T454" s="14">
        <f t="shared" si="75"/>
        <v>42107.703877314809</v>
      </c>
      <c r="U454" t="str">
        <f t="shared" si="76"/>
        <v>MAY</v>
      </c>
      <c r="V454" t="str">
        <f t="shared" si="77"/>
        <v>ABR</v>
      </c>
      <c r="W454">
        <f t="shared" si="78"/>
        <v>2015</v>
      </c>
      <c r="X454">
        <f t="shared" si="79"/>
        <v>2015</v>
      </c>
    </row>
    <row r="455" spans="1:2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0"/>
        <v>2.7404479578392621E-2</v>
      </c>
      <c r="P455" s="7">
        <f t="shared" si="71"/>
        <v>13</v>
      </c>
      <c r="Q455" t="str">
        <f t="shared" si="72"/>
        <v>film &amp; video</v>
      </c>
      <c r="R455" t="str">
        <f t="shared" si="73"/>
        <v>animation</v>
      </c>
      <c r="S455" s="14">
        <f t="shared" si="74"/>
        <v>42054.824988425928</v>
      </c>
      <c r="T455" s="14">
        <f t="shared" si="75"/>
        <v>42038.824988425928</v>
      </c>
      <c r="U455" t="str">
        <f t="shared" si="76"/>
        <v>FEB</v>
      </c>
      <c r="V455" t="str">
        <f t="shared" si="77"/>
        <v>FEB</v>
      </c>
      <c r="W455">
        <f t="shared" si="78"/>
        <v>2015</v>
      </c>
      <c r="X455">
        <f t="shared" si="79"/>
        <v>2015</v>
      </c>
    </row>
    <row r="456" spans="1:2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0"/>
        <v>0.82</v>
      </c>
      <c r="P456" s="7">
        <f t="shared" si="71"/>
        <v>16.399999999999999</v>
      </c>
      <c r="Q456" t="str">
        <f t="shared" si="72"/>
        <v>film &amp; video</v>
      </c>
      <c r="R456" t="str">
        <f t="shared" si="73"/>
        <v>animation</v>
      </c>
      <c r="S456" s="14">
        <f t="shared" si="74"/>
        <v>41969.551388888889</v>
      </c>
      <c r="T456" s="14">
        <f t="shared" si="75"/>
        <v>41938.717256944445</v>
      </c>
      <c r="U456" t="str">
        <f t="shared" si="76"/>
        <v>NOV</v>
      </c>
      <c r="V456" t="str">
        <f t="shared" si="77"/>
        <v>OCT</v>
      </c>
      <c r="W456">
        <f t="shared" si="78"/>
        <v>2014</v>
      </c>
      <c r="X456">
        <f t="shared" si="79"/>
        <v>2014</v>
      </c>
    </row>
    <row r="457" spans="1:2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0"/>
        <v>6.9230769230769235E-2</v>
      </c>
      <c r="P457" s="7">
        <f t="shared" si="71"/>
        <v>22.5</v>
      </c>
      <c r="Q457" t="str">
        <f t="shared" si="72"/>
        <v>film &amp; video</v>
      </c>
      <c r="R457" t="str">
        <f t="shared" si="73"/>
        <v>animation</v>
      </c>
      <c r="S457" s="14">
        <f t="shared" si="74"/>
        <v>41016.021527777775</v>
      </c>
      <c r="T457" s="14">
        <f t="shared" si="75"/>
        <v>40971.002569444441</v>
      </c>
      <c r="U457" t="str">
        <f t="shared" si="76"/>
        <v>ABR</v>
      </c>
      <c r="V457" t="str">
        <f t="shared" si="77"/>
        <v>MAR</v>
      </c>
      <c r="W457">
        <f t="shared" si="78"/>
        <v>2012</v>
      </c>
      <c r="X457">
        <f t="shared" si="79"/>
        <v>2012</v>
      </c>
    </row>
    <row r="458" spans="1:2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0"/>
        <v>0.68631863186318631</v>
      </c>
      <c r="P458" s="7">
        <f t="shared" si="71"/>
        <v>20.333333333333332</v>
      </c>
      <c r="Q458" t="str">
        <f t="shared" si="72"/>
        <v>film &amp; video</v>
      </c>
      <c r="R458" t="str">
        <f t="shared" si="73"/>
        <v>animation</v>
      </c>
      <c r="S458" s="14">
        <f t="shared" si="74"/>
        <v>41569.165972222225</v>
      </c>
      <c r="T458" s="14">
        <f t="shared" si="75"/>
        <v>41547.694456018515</v>
      </c>
      <c r="U458" t="str">
        <f t="shared" si="76"/>
        <v>OCT</v>
      </c>
      <c r="V458" t="str">
        <f t="shared" si="77"/>
        <v>SEP</v>
      </c>
      <c r="W458">
        <f t="shared" si="78"/>
        <v>2013</v>
      </c>
      <c r="X458">
        <f t="shared" si="79"/>
        <v>2013</v>
      </c>
    </row>
    <row r="459" spans="1:2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0"/>
        <v>0</v>
      </c>
      <c r="P459" s="7" t="str">
        <f t="shared" si="71"/>
        <v>No Backers</v>
      </c>
      <c r="Q459" t="str">
        <f t="shared" si="72"/>
        <v>film &amp; video</v>
      </c>
      <c r="R459" t="str">
        <f t="shared" si="73"/>
        <v>animation</v>
      </c>
      <c r="S459" s="14">
        <f t="shared" si="74"/>
        <v>41867.767500000002</v>
      </c>
      <c r="T459" s="14">
        <f t="shared" si="75"/>
        <v>41837.767500000002</v>
      </c>
      <c r="U459" t="str">
        <f t="shared" si="76"/>
        <v>AGO</v>
      </c>
      <c r="V459" t="str">
        <f t="shared" si="77"/>
        <v>JUL</v>
      </c>
      <c r="W459">
        <f t="shared" si="78"/>
        <v>2014</v>
      </c>
      <c r="X459">
        <f t="shared" si="79"/>
        <v>2014</v>
      </c>
    </row>
    <row r="460" spans="1:2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0"/>
        <v>8.2100000000000009</v>
      </c>
      <c r="P460" s="7">
        <f t="shared" si="71"/>
        <v>16.755102040816325</v>
      </c>
      <c r="Q460" t="str">
        <f t="shared" si="72"/>
        <v>film &amp; video</v>
      </c>
      <c r="R460" t="str">
        <f t="shared" si="73"/>
        <v>animation</v>
      </c>
      <c r="S460" s="14">
        <f t="shared" si="74"/>
        <v>41408.69976851852</v>
      </c>
      <c r="T460" s="14">
        <f t="shared" si="75"/>
        <v>41378.69976851852</v>
      </c>
      <c r="U460" t="str">
        <f t="shared" si="76"/>
        <v>MAY</v>
      </c>
      <c r="V460" t="str">
        <f t="shared" si="77"/>
        <v>ABR</v>
      </c>
      <c r="W460">
        <f t="shared" si="78"/>
        <v>2013</v>
      </c>
      <c r="X460">
        <f t="shared" si="79"/>
        <v>2013</v>
      </c>
    </row>
    <row r="461" spans="1:2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0"/>
        <v>6.4102564102564097E-2</v>
      </c>
      <c r="P461" s="7">
        <f t="shared" si="71"/>
        <v>25</v>
      </c>
      <c r="Q461" t="str">
        <f t="shared" si="72"/>
        <v>film &amp; video</v>
      </c>
      <c r="R461" t="str">
        <f t="shared" si="73"/>
        <v>animation</v>
      </c>
      <c r="S461" s="14">
        <f t="shared" si="74"/>
        <v>40860.682025462964</v>
      </c>
      <c r="T461" s="14">
        <f t="shared" si="75"/>
        <v>40800.6403587963</v>
      </c>
      <c r="U461" t="str">
        <f t="shared" si="76"/>
        <v>NOV</v>
      </c>
      <c r="V461" t="str">
        <f t="shared" si="77"/>
        <v>SEP</v>
      </c>
      <c r="W461">
        <f t="shared" si="78"/>
        <v>2011</v>
      </c>
      <c r="X461">
        <f t="shared" si="79"/>
        <v>2011</v>
      </c>
    </row>
    <row r="462" spans="1:2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0"/>
        <v>0.29411764705882354</v>
      </c>
      <c r="P462" s="7">
        <f t="shared" si="71"/>
        <v>12.5</v>
      </c>
      <c r="Q462" t="str">
        <f t="shared" si="72"/>
        <v>film &amp; video</v>
      </c>
      <c r="R462" t="str">
        <f t="shared" si="73"/>
        <v>animation</v>
      </c>
      <c r="S462" s="14">
        <f t="shared" si="74"/>
        <v>41791.166666666664</v>
      </c>
      <c r="T462" s="14">
        <f t="shared" si="75"/>
        <v>41759.542534722219</v>
      </c>
      <c r="U462" t="str">
        <f t="shared" si="76"/>
        <v>JUN</v>
      </c>
      <c r="V462" t="str">
        <f t="shared" si="77"/>
        <v>ABR</v>
      </c>
      <c r="W462">
        <f t="shared" si="78"/>
        <v>2014</v>
      </c>
      <c r="X462">
        <f t="shared" si="79"/>
        <v>2014</v>
      </c>
    </row>
    <row r="463" spans="1:2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0"/>
        <v>0</v>
      </c>
      <c r="P463" s="7" t="str">
        <f t="shared" si="71"/>
        <v>No Backers</v>
      </c>
      <c r="Q463" t="str">
        <f t="shared" si="72"/>
        <v>film &amp; video</v>
      </c>
      <c r="R463" t="str">
        <f t="shared" si="73"/>
        <v>animation</v>
      </c>
      <c r="S463" s="14">
        <f t="shared" si="74"/>
        <v>41427.84684027778</v>
      </c>
      <c r="T463" s="14">
        <f t="shared" si="75"/>
        <v>41407.84684027778</v>
      </c>
      <c r="U463" t="str">
        <f t="shared" si="76"/>
        <v>JUN</v>
      </c>
      <c r="V463" t="str">
        <f t="shared" si="77"/>
        <v>MAY</v>
      </c>
      <c r="W463">
        <f t="shared" si="78"/>
        <v>2013</v>
      </c>
      <c r="X463">
        <f t="shared" si="79"/>
        <v>2013</v>
      </c>
    </row>
    <row r="464" spans="1:2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0"/>
        <v>0</v>
      </c>
      <c r="P464" s="7" t="str">
        <f t="shared" si="71"/>
        <v>No Backers</v>
      </c>
      <c r="Q464" t="str">
        <f t="shared" si="72"/>
        <v>film &amp; video</v>
      </c>
      <c r="R464" t="str">
        <f t="shared" si="73"/>
        <v>animation</v>
      </c>
      <c r="S464" s="14">
        <f t="shared" si="74"/>
        <v>40765.126631944448</v>
      </c>
      <c r="T464" s="14">
        <f t="shared" si="75"/>
        <v>40705.126631944448</v>
      </c>
      <c r="U464" t="str">
        <f t="shared" si="76"/>
        <v>AGO</v>
      </c>
      <c r="V464" t="str">
        <f t="shared" si="77"/>
        <v>JUN</v>
      </c>
      <c r="W464">
        <f t="shared" si="78"/>
        <v>2011</v>
      </c>
      <c r="X464">
        <f t="shared" si="79"/>
        <v>2011</v>
      </c>
    </row>
    <row r="465" spans="1:2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0"/>
        <v>2.2727272727272729</v>
      </c>
      <c r="P465" s="7">
        <f t="shared" si="71"/>
        <v>113.63636363636364</v>
      </c>
      <c r="Q465" t="str">
        <f t="shared" si="72"/>
        <v>film &amp; video</v>
      </c>
      <c r="R465" t="str">
        <f t="shared" si="73"/>
        <v>animation</v>
      </c>
      <c r="S465" s="14">
        <f t="shared" si="74"/>
        <v>40810.710104166668</v>
      </c>
      <c r="T465" s="14">
        <f t="shared" si="75"/>
        <v>40750.710104166668</v>
      </c>
      <c r="U465" t="str">
        <f t="shared" si="76"/>
        <v>SEP</v>
      </c>
      <c r="V465" t="str">
        <f t="shared" si="77"/>
        <v>JUL</v>
      </c>
      <c r="W465">
        <f t="shared" si="78"/>
        <v>2011</v>
      </c>
      <c r="X465">
        <f t="shared" si="79"/>
        <v>2011</v>
      </c>
    </row>
    <row r="466" spans="1:2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0"/>
        <v>9.9009900990099015E-2</v>
      </c>
      <c r="P466" s="7">
        <f t="shared" si="71"/>
        <v>1</v>
      </c>
      <c r="Q466" t="str">
        <f t="shared" si="72"/>
        <v>film &amp; video</v>
      </c>
      <c r="R466" t="str">
        <f t="shared" si="73"/>
        <v>animation</v>
      </c>
      <c r="S466" s="14">
        <f t="shared" si="74"/>
        <v>42508.848784722228</v>
      </c>
      <c r="T466" s="14">
        <f t="shared" si="75"/>
        <v>42488.848784722228</v>
      </c>
      <c r="U466" t="str">
        <f t="shared" si="76"/>
        <v>MAY</v>
      </c>
      <c r="V466" t="str">
        <f t="shared" si="77"/>
        <v>ABR</v>
      </c>
      <c r="W466">
        <f t="shared" si="78"/>
        <v>2016</v>
      </c>
      <c r="X466">
        <f t="shared" si="79"/>
        <v>2016</v>
      </c>
    </row>
    <row r="467" spans="1:2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0"/>
        <v>26.953125</v>
      </c>
      <c r="P467" s="7">
        <f t="shared" si="71"/>
        <v>17.25</v>
      </c>
      <c r="Q467" t="str">
        <f t="shared" si="72"/>
        <v>film &amp; video</v>
      </c>
      <c r="R467" t="str">
        <f t="shared" si="73"/>
        <v>animation</v>
      </c>
      <c r="S467" s="14">
        <f t="shared" si="74"/>
        <v>41817.120069444441</v>
      </c>
      <c r="T467" s="14">
        <f t="shared" si="75"/>
        <v>41801.120069444441</v>
      </c>
      <c r="U467" t="str">
        <f t="shared" si="76"/>
        <v>JUN</v>
      </c>
      <c r="V467" t="str">
        <f t="shared" si="77"/>
        <v>JUN</v>
      </c>
      <c r="W467">
        <f t="shared" si="78"/>
        <v>2014</v>
      </c>
      <c r="X467">
        <f t="shared" si="79"/>
        <v>2014</v>
      </c>
    </row>
    <row r="468" spans="1:2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0"/>
        <v>0.76</v>
      </c>
      <c r="P468" s="7">
        <f t="shared" si="71"/>
        <v>15.2</v>
      </c>
      <c r="Q468" t="str">
        <f t="shared" si="72"/>
        <v>film &amp; video</v>
      </c>
      <c r="R468" t="str">
        <f t="shared" si="73"/>
        <v>animation</v>
      </c>
      <c r="S468" s="14">
        <f t="shared" si="74"/>
        <v>41159.942870370374</v>
      </c>
      <c r="T468" s="14">
        <f t="shared" si="75"/>
        <v>41129.942870370374</v>
      </c>
      <c r="U468" t="str">
        <f t="shared" si="76"/>
        <v>SEP</v>
      </c>
      <c r="V468" t="str">
        <f t="shared" si="77"/>
        <v>AGO</v>
      </c>
      <c r="W468">
        <f t="shared" si="78"/>
        <v>2012</v>
      </c>
      <c r="X468">
        <f t="shared" si="79"/>
        <v>2012</v>
      </c>
    </row>
    <row r="469" spans="1:2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0"/>
        <v>21.574999999999999</v>
      </c>
      <c r="P469" s="7">
        <f t="shared" si="71"/>
        <v>110.64102564102564</v>
      </c>
      <c r="Q469" t="str">
        <f t="shared" si="72"/>
        <v>film &amp; video</v>
      </c>
      <c r="R469" t="str">
        <f t="shared" si="73"/>
        <v>animation</v>
      </c>
      <c r="S469" s="14">
        <f t="shared" si="74"/>
        <v>41180.679791666669</v>
      </c>
      <c r="T469" s="14">
        <f t="shared" si="75"/>
        <v>41135.679791666669</v>
      </c>
      <c r="U469" t="str">
        <f t="shared" si="76"/>
        <v>SEP</v>
      </c>
      <c r="V469" t="str">
        <f t="shared" si="77"/>
        <v>AGO</v>
      </c>
      <c r="W469">
        <f t="shared" si="78"/>
        <v>2012</v>
      </c>
      <c r="X469">
        <f t="shared" si="79"/>
        <v>2012</v>
      </c>
    </row>
    <row r="470" spans="1:2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0"/>
        <v>0</v>
      </c>
      <c r="P470" s="7" t="str">
        <f t="shared" si="71"/>
        <v>No Backers</v>
      </c>
      <c r="Q470" t="str">
        <f t="shared" si="72"/>
        <v>film &amp; video</v>
      </c>
      <c r="R470" t="str">
        <f t="shared" si="73"/>
        <v>animation</v>
      </c>
      <c r="S470" s="14">
        <f t="shared" si="74"/>
        <v>41101.160474537035</v>
      </c>
      <c r="T470" s="14">
        <f t="shared" si="75"/>
        <v>41041.167627314811</v>
      </c>
      <c r="U470" t="str">
        <f t="shared" si="76"/>
        <v>JUL</v>
      </c>
      <c r="V470" t="str">
        <f t="shared" si="77"/>
        <v>MAY</v>
      </c>
      <c r="W470">
        <f t="shared" si="78"/>
        <v>2012</v>
      </c>
      <c r="X470">
        <f t="shared" si="79"/>
        <v>2012</v>
      </c>
    </row>
    <row r="471" spans="1:2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0"/>
        <v>0</v>
      </c>
      <c r="P471" s="7" t="str">
        <f t="shared" si="71"/>
        <v>No Backers</v>
      </c>
      <c r="Q471" t="str">
        <f t="shared" si="72"/>
        <v>film &amp; video</v>
      </c>
      <c r="R471" t="str">
        <f t="shared" si="73"/>
        <v>animation</v>
      </c>
      <c r="S471" s="14">
        <f t="shared" si="74"/>
        <v>41887.989861111113</v>
      </c>
      <c r="T471" s="14">
        <f t="shared" si="75"/>
        <v>41827.989861111113</v>
      </c>
      <c r="U471" t="str">
        <f t="shared" si="76"/>
        <v>SEP</v>
      </c>
      <c r="V471" t="str">
        <f t="shared" si="77"/>
        <v>JUL</v>
      </c>
      <c r="W471">
        <f t="shared" si="78"/>
        <v>2014</v>
      </c>
      <c r="X471">
        <f t="shared" si="79"/>
        <v>2014</v>
      </c>
    </row>
    <row r="472" spans="1:2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0"/>
        <v>1.02</v>
      </c>
      <c r="P472" s="7">
        <f t="shared" si="71"/>
        <v>25.5</v>
      </c>
      <c r="Q472" t="str">
        <f t="shared" si="72"/>
        <v>film &amp; video</v>
      </c>
      <c r="R472" t="str">
        <f t="shared" si="73"/>
        <v>animation</v>
      </c>
      <c r="S472" s="14">
        <f t="shared" si="74"/>
        <v>41655.166666666664</v>
      </c>
      <c r="T472" s="14">
        <f t="shared" si="75"/>
        <v>41605.167696759258</v>
      </c>
      <c r="U472" t="str">
        <f t="shared" si="76"/>
        <v>ENE</v>
      </c>
      <c r="V472" t="str">
        <f t="shared" si="77"/>
        <v>NOV</v>
      </c>
      <c r="W472">
        <f t="shared" si="78"/>
        <v>2014</v>
      </c>
      <c r="X472">
        <f t="shared" si="79"/>
        <v>2013</v>
      </c>
    </row>
    <row r="473" spans="1:2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0"/>
        <v>11.892727272727273</v>
      </c>
      <c r="P473" s="7">
        <f t="shared" si="71"/>
        <v>38.476470588235294</v>
      </c>
      <c r="Q473" t="str">
        <f t="shared" si="72"/>
        <v>film &amp; video</v>
      </c>
      <c r="R473" t="str">
        <f t="shared" si="73"/>
        <v>animation</v>
      </c>
      <c r="S473" s="14">
        <f t="shared" si="74"/>
        <v>41748.680312500001</v>
      </c>
      <c r="T473" s="14">
        <f t="shared" si="75"/>
        <v>41703.721979166665</v>
      </c>
      <c r="U473" t="str">
        <f t="shared" si="76"/>
        <v>ABR</v>
      </c>
      <c r="V473" t="str">
        <f t="shared" si="77"/>
        <v>MAR</v>
      </c>
      <c r="W473">
        <f t="shared" si="78"/>
        <v>2014</v>
      </c>
      <c r="X473">
        <f t="shared" si="79"/>
        <v>2014</v>
      </c>
    </row>
    <row r="474" spans="1:2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0"/>
        <v>17.625</v>
      </c>
      <c r="P474" s="7">
        <f t="shared" si="71"/>
        <v>28.2</v>
      </c>
      <c r="Q474" t="str">
        <f t="shared" si="72"/>
        <v>film &amp; video</v>
      </c>
      <c r="R474" t="str">
        <f t="shared" si="73"/>
        <v>animation</v>
      </c>
      <c r="S474" s="14">
        <f t="shared" si="74"/>
        <v>41874.922662037039</v>
      </c>
      <c r="T474" s="14">
        <f t="shared" si="75"/>
        <v>41844.922662037039</v>
      </c>
      <c r="U474" t="str">
        <f t="shared" si="76"/>
        <v>AGO</v>
      </c>
      <c r="V474" t="str">
        <f t="shared" si="77"/>
        <v>JUL</v>
      </c>
      <c r="W474">
        <f t="shared" si="78"/>
        <v>2014</v>
      </c>
      <c r="X474">
        <f t="shared" si="79"/>
        <v>2014</v>
      </c>
    </row>
    <row r="475" spans="1:2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0"/>
        <v>2.87</v>
      </c>
      <c r="P475" s="7">
        <f t="shared" si="71"/>
        <v>61.5</v>
      </c>
      <c r="Q475" t="str">
        <f t="shared" si="72"/>
        <v>film &amp; video</v>
      </c>
      <c r="R475" t="str">
        <f t="shared" si="73"/>
        <v>animation</v>
      </c>
      <c r="S475" s="14">
        <f t="shared" si="74"/>
        <v>41899.698136574072</v>
      </c>
      <c r="T475" s="14">
        <f t="shared" si="75"/>
        <v>41869.698136574072</v>
      </c>
      <c r="U475" t="str">
        <f t="shared" si="76"/>
        <v>SEP</v>
      </c>
      <c r="V475" t="str">
        <f t="shared" si="77"/>
        <v>AGO</v>
      </c>
      <c r="W475">
        <f t="shared" si="78"/>
        <v>2014</v>
      </c>
      <c r="X475">
        <f t="shared" si="79"/>
        <v>2014</v>
      </c>
    </row>
    <row r="476" spans="1:2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0"/>
        <v>3.0303030303030304E-2</v>
      </c>
      <c r="P476" s="7">
        <f t="shared" si="71"/>
        <v>1</v>
      </c>
      <c r="Q476" t="str">
        <f t="shared" si="72"/>
        <v>film &amp; video</v>
      </c>
      <c r="R476" t="str">
        <f t="shared" si="73"/>
        <v>animation</v>
      </c>
      <c r="S476" s="14">
        <f t="shared" si="74"/>
        <v>42783.329039351855</v>
      </c>
      <c r="T476" s="14">
        <f t="shared" si="75"/>
        <v>42753.329039351855</v>
      </c>
      <c r="U476" t="str">
        <f t="shared" si="76"/>
        <v>FEB</v>
      </c>
      <c r="V476" t="str">
        <f t="shared" si="77"/>
        <v>ENE</v>
      </c>
      <c r="W476">
        <f t="shared" si="78"/>
        <v>2017</v>
      </c>
      <c r="X476">
        <f t="shared" si="79"/>
        <v>2017</v>
      </c>
    </row>
    <row r="477" spans="1:2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0"/>
        <v>0</v>
      </c>
      <c r="P477" s="7" t="str">
        <f t="shared" si="71"/>
        <v>No Backers</v>
      </c>
      <c r="Q477" t="str">
        <f t="shared" si="72"/>
        <v>film &amp; video</v>
      </c>
      <c r="R477" t="str">
        <f t="shared" si="73"/>
        <v>animation</v>
      </c>
      <c r="S477" s="14">
        <f t="shared" si="74"/>
        <v>42130.086145833338</v>
      </c>
      <c r="T477" s="14">
        <f t="shared" si="75"/>
        <v>42100.086145833338</v>
      </c>
      <c r="U477" t="str">
        <f t="shared" si="76"/>
        <v>MAY</v>
      </c>
      <c r="V477" t="str">
        <f t="shared" si="77"/>
        <v>ABR</v>
      </c>
      <c r="W477">
        <f t="shared" si="78"/>
        <v>2015</v>
      </c>
      <c r="X477">
        <f t="shared" si="79"/>
        <v>2015</v>
      </c>
    </row>
    <row r="478" spans="1:2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0"/>
        <v>2.230268181818182</v>
      </c>
      <c r="P478" s="7">
        <f t="shared" si="71"/>
        <v>39.569274193548388</v>
      </c>
      <c r="Q478" t="str">
        <f t="shared" si="72"/>
        <v>film &amp; video</v>
      </c>
      <c r="R478" t="str">
        <f t="shared" si="73"/>
        <v>animation</v>
      </c>
      <c r="S478" s="14">
        <f t="shared" si="74"/>
        <v>41793.165972222225</v>
      </c>
      <c r="T478" s="14">
        <f t="shared" si="75"/>
        <v>41757.975011574075</v>
      </c>
      <c r="U478" t="str">
        <f t="shared" si="76"/>
        <v>JUN</v>
      </c>
      <c r="V478" t="str">
        <f t="shared" si="77"/>
        <v>ABR</v>
      </c>
      <c r="W478">
        <f t="shared" si="78"/>
        <v>2014</v>
      </c>
      <c r="X478">
        <f t="shared" si="79"/>
        <v>2014</v>
      </c>
    </row>
    <row r="479" spans="1:2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0"/>
        <v>0</v>
      </c>
      <c r="P479" s="7" t="str">
        <f t="shared" si="71"/>
        <v>No Backers</v>
      </c>
      <c r="Q479" t="str">
        <f t="shared" si="72"/>
        <v>film &amp; video</v>
      </c>
      <c r="R479" t="str">
        <f t="shared" si="73"/>
        <v>animation</v>
      </c>
      <c r="S479" s="14">
        <f t="shared" si="74"/>
        <v>41047.83488425926</v>
      </c>
      <c r="T479" s="14">
        <f t="shared" si="75"/>
        <v>40987.83488425926</v>
      </c>
      <c r="U479" t="str">
        <f t="shared" si="76"/>
        <v>MAY</v>
      </c>
      <c r="V479" t="str">
        <f t="shared" si="77"/>
        <v>MAR</v>
      </c>
      <c r="W479">
        <f t="shared" si="78"/>
        <v>2012</v>
      </c>
      <c r="X479">
        <f t="shared" si="79"/>
        <v>2012</v>
      </c>
    </row>
    <row r="480" spans="1:2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0"/>
        <v>0</v>
      </c>
      <c r="P480" s="7" t="str">
        <f t="shared" si="71"/>
        <v>No Backers</v>
      </c>
      <c r="Q480" t="str">
        <f t="shared" si="72"/>
        <v>film &amp; video</v>
      </c>
      <c r="R480" t="str">
        <f t="shared" si="73"/>
        <v>animation</v>
      </c>
      <c r="S480" s="14">
        <f t="shared" si="74"/>
        <v>42095.869317129633</v>
      </c>
      <c r="T480" s="14">
        <f t="shared" si="75"/>
        <v>42065.910983796297</v>
      </c>
      <c r="U480" t="str">
        <f t="shared" si="76"/>
        <v>ABR</v>
      </c>
      <c r="V480" t="str">
        <f t="shared" si="77"/>
        <v>MAR</v>
      </c>
      <c r="W480">
        <f t="shared" si="78"/>
        <v>2015</v>
      </c>
      <c r="X480">
        <f t="shared" si="79"/>
        <v>2015</v>
      </c>
    </row>
    <row r="481" spans="1:2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0"/>
        <v>32.56</v>
      </c>
      <c r="P481" s="7">
        <f t="shared" si="71"/>
        <v>88.8</v>
      </c>
      <c r="Q481" t="str">
        <f t="shared" si="72"/>
        <v>film &amp; video</v>
      </c>
      <c r="R481" t="str">
        <f t="shared" si="73"/>
        <v>animation</v>
      </c>
      <c r="S481" s="14">
        <f t="shared" si="74"/>
        <v>41964.449479166666</v>
      </c>
      <c r="T481" s="14">
        <f t="shared" si="75"/>
        <v>41904.407812500001</v>
      </c>
      <c r="U481" t="str">
        <f t="shared" si="76"/>
        <v>NOV</v>
      </c>
      <c r="V481" t="str">
        <f t="shared" si="77"/>
        <v>SEP</v>
      </c>
      <c r="W481">
        <f t="shared" si="78"/>
        <v>2014</v>
      </c>
      <c r="X481">
        <f t="shared" si="79"/>
        <v>2014</v>
      </c>
    </row>
    <row r="482" spans="1:2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0"/>
        <v>19.41</v>
      </c>
      <c r="P482" s="7">
        <f t="shared" si="71"/>
        <v>55.457142857142856</v>
      </c>
      <c r="Q482" t="str">
        <f t="shared" si="72"/>
        <v>film &amp; video</v>
      </c>
      <c r="R482" t="str">
        <f t="shared" si="73"/>
        <v>animation</v>
      </c>
      <c r="S482" s="14">
        <f t="shared" si="74"/>
        <v>41495.500173611108</v>
      </c>
      <c r="T482" s="14">
        <f t="shared" si="75"/>
        <v>41465.500173611108</v>
      </c>
      <c r="U482" t="str">
        <f t="shared" si="76"/>
        <v>AGO</v>
      </c>
      <c r="V482" t="str">
        <f t="shared" si="77"/>
        <v>JUL</v>
      </c>
      <c r="W482">
        <f t="shared" si="78"/>
        <v>2013</v>
      </c>
      <c r="X482">
        <f t="shared" si="79"/>
        <v>2013</v>
      </c>
    </row>
    <row r="483" spans="1:2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0"/>
        <v>6.1</v>
      </c>
      <c r="P483" s="7">
        <f t="shared" si="71"/>
        <v>87.142857142857139</v>
      </c>
      <c r="Q483" t="str">
        <f t="shared" si="72"/>
        <v>film &amp; video</v>
      </c>
      <c r="R483" t="str">
        <f t="shared" si="73"/>
        <v>animation</v>
      </c>
      <c r="S483" s="14">
        <f t="shared" si="74"/>
        <v>41192.672326388885</v>
      </c>
      <c r="T483" s="14">
        <f t="shared" si="75"/>
        <v>41162.672326388885</v>
      </c>
      <c r="U483" t="str">
        <f t="shared" si="76"/>
        <v>OCT</v>
      </c>
      <c r="V483" t="str">
        <f t="shared" si="77"/>
        <v>SEP</v>
      </c>
      <c r="W483">
        <f t="shared" si="78"/>
        <v>2012</v>
      </c>
      <c r="X483">
        <f t="shared" si="79"/>
        <v>2012</v>
      </c>
    </row>
    <row r="484" spans="1:2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0"/>
        <v>0.1</v>
      </c>
      <c r="P484" s="7">
        <f t="shared" si="71"/>
        <v>10</v>
      </c>
      <c r="Q484" t="str">
        <f t="shared" si="72"/>
        <v>film &amp; video</v>
      </c>
      <c r="R484" t="str">
        <f t="shared" si="73"/>
        <v>animation</v>
      </c>
      <c r="S484" s="14">
        <f t="shared" si="74"/>
        <v>42474.606944444444</v>
      </c>
      <c r="T484" s="14">
        <f t="shared" si="75"/>
        <v>42447.896875000006</v>
      </c>
      <c r="U484" t="str">
        <f t="shared" si="76"/>
        <v>ABR</v>
      </c>
      <c r="V484" t="str">
        <f t="shared" si="77"/>
        <v>MAR</v>
      </c>
      <c r="W484">
        <f t="shared" si="78"/>
        <v>2016</v>
      </c>
      <c r="X484">
        <f t="shared" si="79"/>
        <v>2016</v>
      </c>
    </row>
    <row r="485" spans="1:2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0"/>
        <v>50.2</v>
      </c>
      <c r="P485" s="7">
        <f t="shared" si="71"/>
        <v>51.224489795918366</v>
      </c>
      <c r="Q485" t="str">
        <f t="shared" si="72"/>
        <v>film &amp; video</v>
      </c>
      <c r="R485" t="str">
        <f t="shared" si="73"/>
        <v>animation</v>
      </c>
      <c r="S485" s="14">
        <f t="shared" si="74"/>
        <v>41303.197592592594</v>
      </c>
      <c r="T485" s="14">
        <f t="shared" si="75"/>
        <v>41243.197592592594</v>
      </c>
      <c r="U485" t="str">
        <f t="shared" si="76"/>
        <v>ENE</v>
      </c>
      <c r="V485" t="str">
        <f t="shared" si="77"/>
        <v>NOV</v>
      </c>
      <c r="W485">
        <f t="shared" si="78"/>
        <v>2013</v>
      </c>
      <c r="X485">
        <f t="shared" si="79"/>
        <v>2012</v>
      </c>
    </row>
    <row r="486" spans="1:2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0"/>
        <v>0.18625</v>
      </c>
      <c r="P486" s="7">
        <f t="shared" si="71"/>
        <v>13.545454545454545</v>
      </c>
      <c r="Q486" t="str">
        <f t="shared" si="72"/>
        <v>film &amp; video</v>
      </c>
      <c r="R486" t="str">
        <f t="shared" si="73"/>
        <v>animation</v>
      </c>
      <c r="S486" s="14">
        <f t="shared" si="74"/>
        <v>42313.981157407412</v>
      </c>
      <c r="T486" s="14">
        <f t="shared" si="75"/>
        <v>42272.93949074074</v>
      </c>
      <c r="U486" t="str">
        <f t="shared" si="76"/>
        <v>NOV</v>
      </c>
      <c r="V486" t="str">
        <f t="shared" si="77"/>
        <v>SEP</v>
      </c>
      <c r="W486">
        <f t="shared" si="78"/>
        <v>2015</v>
      </c>
      <c r="X486">
        <f t="shared" si="79"/>
        <v>2015</v>
      </c>
    </row>
    <row r="487" spans="1:2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0"/>
        <v>21.906971229845084</v>
      </c>
      <c r="P487" s="7">
        <f t="shared" si="71"/>
        <v>66.520080000000007</v>
      </c>
      <c r="Q487" t="str">
        <f t="shared" si="72"/>
        <v>film &amp; video</v>
      </c>
      <c r="R487" t="str">
        <f t="shared" si="73"/>
        <v>animation</v>
      </c>
      <c r="S487" s="14">
        <f t="shared" si="74"/>
        <v>41411.50577546296</v>
      </c>
      <c r="T487" s="14">
        <f t="shared" si="75"/>
        <v>41381.50577546296</v>
      </c>
      <c r="U487" t="str">
        <f t="shared" si="76"/>
        <v>MAY</v>
      </c>
      <c r="V487" t="str">
        <f t="shared" si="77"/>
        <v>ABR</v>
      </c>
      <c r="W487">
        <f t="shared" si="78"/>
        <v>2013</v>
      </c>
      <c r="X487">
        <f t="shared" si="79"/>
        <v>2013</v>
      </c>
    </row>
    <row r="488" spans="1:2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0"/>
        <v>9.0909090909090905E-3</v>
      </c>
      <c r="P488" s="7">
        <f t="shared" si="71"/>
        <v>50</v>
      </c>
      <c r="Q488" t="str">
        <f t="shared" si="72"/>
        <v>film &amp; video</v>
      </c>
      <c r="R488" t="str">
        <f t="shared" si="73"/>
        <v>animation</v>
      </c>
      <c r="S488" s="14">
        <f t="shared" si="74"/>
        <v>41791.94258101852</v>
      </c>
      <c r="T488" s="14">
        <f t="shared" si="75"/>
        <v>41761.94258101852</v>
      </c>
      <c r="U488" t="str">
        <f t="shared" si="76"/>
        <v>JUN</v>
      </c>
      <c r="V488" t="str">
        <f t="shared" si="77"/>
        <v>MAY</v>
      </c>
      <c r="W488">
        <f t="shared" si="78"/>
        <v>2014</v>
      </c>
      <c r="X488">
        <f t="shared" si="79"/>
        <v>2014</v>
      </c>
    </row>
    <row r="489" spans="1:2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0"/>
        <v>0</v>
      </c>
      <c r="P489" s="7" t="str">
        <f t="shared" si="71"/>
        <v>No Backers</v>
      </c>
      <c r="Q489" t="str">
        <f t="shared" si="72"/>
        <v>film &amp; video</v>
      </c>
      <c r="R489" t="str">
        <f t="shared" si="73"/>
        <v>animation</v>
      </c>
      <c r="S489" s="14">
        <f t="shared" si="74"/>
        <v>42729.636504629627</v>
      </c>
      <c r="T489" s="14">
        <f t="shared" si="75"/>
        <v>42669.594837962963</v>
      </c>
      <c r="U489" t="str">
        <f t="shared" si="76"/>
        <v>DIC</v>
      </c>
      <c r="V489" t="str">
        <f t="shared" si="77"/>
        <v>OCT</v>
      </c>
      <c r="W489">
        <f t="shared" si="78"/>
        <v>2016</v>
      </c>
      <c r="X489">
        <f t="shared" si="79"/>
        <v>2016</v>
      </c>
    </row>
    <row r="490" spans="1:2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0"/>
        <v>0</v>
      </c>
      <c r="P490" s="7" t="str">
        <f t="shared" si="71"/>
        <v>No Backers</v>
      </c>
      <c r="Q490" t="str">
        <f t="shared" si="72"/>
        <v>film &amp; video</v>
      </c>
      <c r="R490" t="str">
        <f t="shared" si="73"/>
        <v>animation</v>
      </c>
      <c r="S490" s="14">
        <f t="shared" si="74"/>
        <v>42744.054398148146</v>
      </c>
      <c r="T490" s="14">
        <f t="shared" si="75"/>
        <v>42714.054398148146</v>
      </c>
      <c r="U490" t="str">
        <f t="shared" si="76"/>
        <v>ENE</v>
      </c>
      <c r="V490" t="str">
        <f t="shared" si="77"/>
        <v>DIC</v>
      </c>
      <c r="W490">
        <f t="shared" si="78"/>
        <v>2017</v>
      </c>
      <c r="X490">
        <f t="shared" si="79"/>
        <v>2016</v>
      </c>
    </row>
    <row r="491" spans="1:2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0"/>
        <v>0.28667813379201834</v>
      </c>
      <c r="P491" s="7">
        <f t="shared" si="71"/>
        <v>71.666666666666671</v>
      </c>
      <c r="Q491" t="str">
        <f t="shared" si="72"/>
        <v>film &amp; video</v>
      </c>
      <c r="R491" t="str">
        <f t="shared" si="73"/>
        <v>animation</v>
      </c>
      <c r="S491" s="14">
        <f t="shared" si="74"/>
        <v>40913.481249999997</v>
      </c>
      <c r="T491" s="14">
        <f t="shared" si="75"/>
        <v>40882.481666666667</v>
      </c>
      <c r="U491" t="str">
        <f t="shared" si="76"/>
        <v>ENE</v>
      </c>
      <c r="V491" t="str">
        <f t="shared" si="77"/>
        <v>DIC</v>
      </c>
      <c r="W491">
        <f t="shared" si="78"/>
        <v>2012</v>
      </c>
      <c r="X491">
        <f t="shared" si="79"/>
        <v>2011</v>
      </c>
    </row>
    <row r="492" spans="1:2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0"/>
        <v>0</v>
      </c>
      <c r="P492" s="7" t="str">
        <f t="shared" si="71"/>
        <v>No Backers</v>
      </c>
      <c r="Q492" t="str">
        <f t="shared" si="72"/>
        <v>film &amp; video</v>
      </c>
      <c r="R492" t="str">
        <f t="shared" si="73"/>
        <v>animation</v>
      </c>
      <c r="S492" s="14">
        <f t="shared" si="74"/>
        <v>41143.968576388892</v>
      </c>
      <c r="T492" s="14">
        <f t="shared" si="75"/>
        <v>41113.968576388892</v>
      </c>
      <c r="U492" t="str">
        <f t="shared" si="76"/>
        <v>AGO</v>
      </c>
      <c r="V492" t="str">
        <f t="shared" si="77"/>
        <v>JUL</v>
      </c>
      <c r="W492">
        <f t="shared" si="78"/>
        <v>2012</v>
      </c>
      <c r="X492">
        <f t="shared" si="79"/>
        <v>2012</v>
      </c>
    </row>
    <row r="493" spans="1:2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0"/>
        <v>0</v>
      </c>
      <c r="P493" s="7" t="str">
        <f t="shared" si="71"/>
        <v>No Backers</v>
      </c>
      <c r="Q493" t="str">
        <f t="shared" si="72"/>
        <v>film &amp; video</v>
      </c>
      <c r="R493" t="str">
        <f t="shared" si="73"/>
        <v>animation</v>
      </c>
      <c r="S493" s="14">
        <f t="shared" si="74"/>
        <v>42396.982627314821</v>
      </c>
      <c r="T493" s="14">
        <f t="shared" si="75"/>
        <v>42366.982627314821</v>
      </c>
      <c r="U493" t="str">
        <f t="shared" si="76"/>
        <v>ENE</v>
      </c>
      <c r="V493" t="str">
        <f t="shared" si="77"/>
        <v>DIC</v>
      </c>
      <c r="W493">
        <f t="shared" si="78"/>
        <v>2016</v>
      </c>
      <c r="X493">
        <f t="shared" si="79"/>
        <v>2015</v>
      </c>
    </row>
    <row r="494" spans="1:2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0"/>
        <v>0</v>
      </c>
      <c r="P494" s="7" t="str">
        <f t="shared" si="71"/>
        <v>No Backers</v>
      </c>
      <c r="Q494" t="str">
        <f t="shared" si="72"/>
        <v>film &amp; video</v>
      </c>
      <c r="R494" t="str">
        <f t="shared" si="73"/>
        <v>animation</v>
      </c>
      <c r="S494" s="14">
        <f t="shared" si="74"/>
        <v>42656.03506944445</v>
      </c>
      <c r="T494" s="14">
        <f t="shared" si="75"/>
        <v>42596.03506944445</v>
      </c>
      <c r="U494" t="str">
        <f t="shared" si="76"/>
        <v>OCT</v>
      </c>
      <c r="V494" t="str">
        <f t="shared" si="77"/>
        <v>AGO</v>
      </c>
      <c r="W494">
        <f t="shared" si="78"/>
        <v>2016</v>
      </c>
      <c r="X494">
        <f t="shared" si="79"/>
        <v>2016</v>
      </c>
    </row>
    <row r="495" spans="1:2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0"/>
        <v>0</v>
      </c>
      <c r="P495" s="7" t="str">
        <f t="shared" si="71"/>
        <v>No Backers</v>
      </c>
      <c r="Q495" t="str">
        <f t="shared" si="72"/>
        <v>film &amp; video</v>
      </c>
      <c r="R495" t="str">
        <f t="shared" si="73"/>
        <v>animation</v>
      </c>
      <c r="S495" s="14">
        <f t="shared" si="74"/>
        <v>42144.726134259254</v>
      </c>
      <c r="T495" s="14">
        <f t="shared" si="75"/>
        <v>42114.726134259254</v>
      </c>
      <c r="U495" t="str">
        <f t="shared" si="76"/>
        <v>MAY</v>
      </c>
      <c r="V495" t="str">
        <f t="shared" si="77"/>
        <v>ABR</v>
      </c>
      <c r="W495">
        <f t="shared" si="78"/>
        <v>2015</v>
      </c>
      <c r="X495">
        <f t="shared" si="79"/>
        <v>2015</v>
      </c>
    </row>
    <row r="496" spans="1:2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0"/>
        <v>0.155</v>
      </c>
      <c r="P496" s="7">
        <f t="shared" si="71"/>
        <v>10.333333333333334</v>
      </c>
      <c r="Q496" t="str">
        <f t="shared" si="72"/>
        <v>film &amp; video</v>
      </c>
      <c r="R496" t="str">
        <f t="shared" si="73"/>
        <v>animation</v>
      </c>
      <c r="S496" s="14">
        <f t="shared" si="74"/>
        <v>41823.125</v>
      </c>
      <c r="T496" s="14">
        <f t="shared" si="75"/>
        <v>41799.830613425926</v>
      </c>
      <c r="U496" t="str">
        <f t="shared" si="76"/>
        <v>JUL</v>
      </c>
      <c r="V496" t="str">
        <f t="shared" si="77"/>
        <v>JUN</v>
      </c>
      <c r="W496">
        <f t="shared" si="78"/>
        <v>2014</v>
      </c>
      <c r="X496">
        <f t="shared" si="79"/>
        <v>2014</v>
      </c>
    </row>
    <row r="497" spans="1:2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0"/>
        <v>0</v>
      </c>
      <c r="P497" s="7" t="str">
        <f t="shared" si="71"/>
        <v>No Backers</v>
      </c>
      <c r="Q497" t="str">
        <f t="shared" si="72"/>
        <v>film &amp; video</v>
      </c>
      <c r="R497" t="str">
        <f t="shared" si="73"/>
        <v>animation</v>
      </c>
      <c r="S497" s="14">
        <f t="shared" si="74"/>
        <v>42201.827604166669</v>
      </c>
      <c r="T497" s="14">
        <f t="shared" si="75"/>
        <v>42171.827604166669</v>
      </c>
      <c r="U497" t="str">
        <f t="shared" si="76"/>
        <v>JUL</v>
      </c>
      <c r="V497" t="str">
        <f t="shared" si="77"/>
        <v>JUN</v>
      </c>
      <c r="W497">
        <f t="shared" si="78"/>
        <v>2015</v>
      </c>
      <c r="X497">
        <f t="shared" si="79"/>
        <v>2015</v>
      </c>
    </row>
    <row r="498" spans="1:2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0"/>
        <v>1.6666666666666668E-3</v>
      </c>
      <c r="P498" s="7">
        <f t="shared" si="71"/>
        <v>1</v>
      </c>
      <c r="Q498" t="str">
        <f t="shared" si="72"/>
        <v>film &amp; video</v>
      </c>
      <c r="R498" t="str">
        <f t="shared" si="73"/>
        <v>animation</v>
      </c>
      <c r="S498" s="14">
        <f t="shared" si="74"/>
        <v>41680.93141203704</v>
      </c>
      <c r="T498" s="14">
        <f t="shared" si="75"/>
        <v>41620.93141203704</v>
      </c>
      <c r="U498" t="str">
        <f t="shared" si="76"/>
        <v>FEB</v>
      </c>
      <c r="V498" t="str">
        <f t="shared" si="77"/>
        <v>DIC</v>
      </c>
      <c r="W498">
        <f t="shared" si="78"/>
        <v>2014</v>
      </c>
      <c r="X498">
        <f t="shared" si="79"/>
        <v>2013</v>
      </c>
    </row>
    <row r="499" spans="1:2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0"/>
        <v>0.6696428571428571</v>
      </c>
      <c r="P499" s="7">
        <f t="shared" si="71"/>
        <v>10</v>
      </c>
      <c r="Q499" t="str">
        <f t="shared" si="72"/>
        <v>film &amp; video</v>
      </c>
      <c r="R499" t="str">
        <f t="shared" si="73"/>
        <v>animation</v>
      </c>
      <c r="S499" s="14">
        <f t="shared" si="74"/>
        <v>41998.208333333328</v>
      </c>
      <c r="T499" s="14">
        <f t="shared" si="75"/>
        <v>41945.037789351853</v>
      </c>
      <c r="U499" t="str">
        <f t="shared" si="76"/>
        <v>DIC</v>
      </c>
      <c r="V499" t="str">
        <f t="shared" si="77"/>
        <v>NOV</v>
      </c>
      <c r="W499">
        <f t="shared" si="78"/>
        <v>2014</v>
      </c>
      <c r="X499">
        <f t="shared" si="79"/>
        <v>2014</v>
      </c>
    </row>
    <row r="500" spans="1:2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0"/>
        <v>4.5985132395404555</v>
      </c>
      <c r="P500" s="7">
        <f t="shared" si="71"/>
        <v>136.09090909090909</v>
      </c>
      <c r="Q500" t="str">
        <f t="shared" si="72"/>
        <v>film &amp; video</v>
      </c>
      <c r="R500" t="str">
        <f t="shared" si="73"/>
        <v>animation</v>
      </c>
      <c r="S500" s="14">
        <f t="shared" si="74"/>
        <v>40900.762141203704</v>
      </c>
      <c r="T500" s="14">
        <f t="shared" si="75"/>
        <v>40858.762141203704</v>
      </c>
      <c r="U500" t="str">
        <f t="shared" si="76"/>
        <v>DIC</v>
      </c>
      <c r="V500" t="str">
        <f t="shared" si="77"/>
        <v>NOV</v>
      </c>
      <c r="W500">
        <f t="shared" si="78"/>
        <v>2011</v>
      </c>
      <c r="X500">
        <f t="shared" si="79"/>
        <v>2011</v>
      </c>
    </row>
    <row r="501" spans="1:2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0"/>
        <v>9.5500000000000007</v>
      </c>
      <c r="P501" s="7">
        <f t="shared" si="71"/>
        <v>73.461538461538467</v>
      </c>
      <c r="Q501" t="str">
        <f t="shared" si="72"/>
        <v>film &amp; video</v>
      </c>
      <c r="R501" t="str">
        <f t="shared" si="73"/>
        <v>animation</v>
      </c>
      <c r="S501" s="14">
        <f t="shared" si="74"/>
        <v>40098.874305555553</v>
      </c>
      <c r="T501" s="14">
        <f t="shared" si="75"/>
        <v>40043.895462962959</v>
      </c>
      <c r="U501" t="str">
        <f t="shared" si="76"/>
        <v>OCT</v>
      </c>
      <c r="V501" t="str">
        <f t="shared" si="77"/>
        <v>AGO</v>
      </c>
      <c r="W501">
        <f t="shared" si="78"/>
        <v>2009</v>
      </c>
      <c r="X501">
        <f t="shared" si="79"/>
        <v>2009</v>
      </c>
    </row>
    <row r="502" spans="1:2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0"/>
        <v>3.3076923076923075</v>
      </c>
      <c r="P502" s="7">
        <f t="shared" si="71"/>
        <v>53.75</v>
      </c>
      <c r="Q502" t="str">
        <f t="shared" si="72"/>
        <v>film &amp; video</v>
      </c>
      <c r="R502" t="str">
        <f t="shared" si="73"/>
        <v>animation</v>
      </c>
      <c r="S502" s="14">
        <f t="shared" si="74"/>
        <v>40306.927777777775</v>
      </c>
      <c r="T502" s="14">
        <f t="shared" si="75"/>
        <v>40247.886006944449</v>
      </c>
      <c r="U502" t="str">
        <f t="shared" si="76"/>
        <v>MAY</v>
      </c>
      <c r="V502" t="str">
        <f t="shared" si="77"/>
        <v>MAR</v>
      </c>
      <c r="W502">
        <f t="shared" si="78"/>
        <v>2010</v>
      </c>
      <c r="X502">
        <f t="shared" si="79"/>
        <v>2010</v>
      </c>
    </row>
    <row r="503" spans="1:2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0"/>
        <v>0</v>
      </c>
      <c r="P503" s="7" t="str">
        <f t="shared" si="71"/>
        <v>No Backers</v>
      </c>
      <c r="Q503" t="str">
        <f t="shared" si="72"/>
        <v>film &amp; video</v>
      </c>
      <c r="R503" t="str">
        <f t="shared" si="73"/>
        <v>animation</v>
      </c>
      <c r="S503" s="14">
        <f t="shared" si="74"/>
        <v>40733.234386574077</v>
      </c>
      <c r="T503" s="14">
        <f t="shared" si="75"/>
        <v>40703.234386574077</v>
      </c>
      <c r="U503" t="str">
        <f t="shared" si="76"/>
        <v>JUL</v>
      </c>
      <c r="V503" t="str">
        <f t="shared" si="77"/>
        <v>JUN</v>
      </c>
      <c r="W503">
        <f t="shared" si="78"/>
        <v>2011</v>
      </c>
      <c r="X503">
        <f t="shared" si="79"/>
        <v>2011</v>
      </c>
    </row>
    <row r="504" spans="1:2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0"/>
        <v>1.1499999999999999</v>
      </c>
      <c r="P504" s="7">
        <f t="shared" si="71"/>
        <v>57.5</v>
      </c>
      <c r="Q504" t="str">
        <f t="shared" si="72"/>
        <v>film &amp; video</v>
      </c>
      <c r="R504" t="str">
        <f t="shared" si="73"/>
        <v>animation</v>
      </c>
      <c r="S504" s="14">
        <f t="shared" si="74"/>
        <v>40986.511863425927</v>
      </c>
      <c r="T504" s="14">
        <f t="shared" si="75"/>
        <v>40956.553530092591</v>
      </c>
      <c r="U504" t="str">
        <f t="shared" si="76"/>
        <v>MAR</v>
      </c>
      <c r="V504" t="str">
        <f t="shared" si="77"/>
        <v>FEB</v>
      </c>
      <c r="W504">
        <f t="shared" si="78"/>
        <v>2012</v>
      </c>
      <c r="X504">
        <f t="shared" si="79"/>
        <v>2012</v>
      </c>
    </row>
    <row r="505" spans="1:2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0"/>
        <v>1.7538461538461538</v>
      </c>
      <c r="P505" s="7">
        <f t="shared" si="71"/>
        <v>12.666666666666666</v>
      </c>
      <c r="Q505" t="str">
        <f t="shared" si="72"/>
        <v>film &amp; video</v>
      </c>
      <c r="R505" t="str">
        <f t="shared" si="73"/>
        <v>animation</v>
      </c>
      <c r="S505" s="14">
        <f t="shared" si="74"/>
        <v>42021.526655092588</v>
      </c>
      <c r="T505" s="14">
        <f t="shared" si="75"/>
        <v>41991.526655092588</v>
      </c>
      <c r="U505" t="str">
        <f t="shared" si="76"/>
        <v>ENE</v>
      </c>
      <c r="V505" t="str">
        <f t="shared" si="77"/>
        <v>DIC</v>
      </c>
      <c r="W505">
        <f t="shared" si="78"/>
        <v>2015</v>
      </c>
      <c r="X505">
        <f t="shared" si="79"/>
        <v>2014</v>
      </c>
    </row>
    <row r="506" spans="1:2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0"/>
        <v>1.3673469387755102</v>
      </c>
      <c r="P506" s="7">
        <f t="shared" si="71"/>
        <v>67</v>
      </c>
      <c r="Q506" t="str">
        <f t="shared" si="72"/>
        <v>film &amp; video</v>
      </c>
      <c r="R506" t="str">
        <f t="shared" si="73"/>
        <v>animation</v>
      </c>
      <c r="S506" s="14">
        <f t="shared" si="74"/>
        <v>41009.941979166666</v>
      </c>
      <c r="T506" s="14">
        <f t="shared" si="75"/>
        <v>40949.98364583333</v>
      </c>
      <c r="U506" t="str">
        <f t="shared" si="76"/>
        <v>ABR</v>
      </c>
      <c r="V506" t="str">
        <f t="shared" si="77"/>
        <v>FEB</v>
      </c>
      <c r="W506">
        <f t="shared" si="78"/>
        <v>2012</v>
      </c>
      <c r="X506">
        <f t="shared" si="79"/>
        <v>2012</v>
      </c>
    </row>
    <row r="507" spans="1:2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0"/>
        <v>0.43333333333333335</v>
      </c>
      <c r="P507" s="7">
        <f t="shared" si="71"/>
        <v>3.7142857142857144</v>
      </c>
      <c r="Q507" t="str">
        <f t="shared" si="72"/>
        <v>film &amp; video</v>
      </c>
      <c r="R507" t="str">
        <f t="shared" si="73"/>
        <v>animation</v>
      </c>
      <c r="S507" s="14">
        <f t="shared" si="74"/>
        <v>42363.098217592589</v>
      </c>
      <c r="T507" s="14">
        <f t="shared" si="75"/>
        <v>42318.098217592589</v>
      </c>
      <c r="U507" t="str">
        <f t="shared" si="76"/>
        <v>DIC</v>
      </c>
      <c r="V507" t="str">
        <f t="shared" si="77"/>
        <v>NOV</v>
      </c>
      <c r="W507">
        <f t="shared" si="78"/>
        <v>2015</v>
      </c>
      <c r="X507">
        <f t="shared" si="79"/>
        <v>2015</v>
      </c>
    </row>
    <row r="508" spans="1:2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0"/>
        <v>0.125</v>
      </c>
      <c r="P508" s="7">
        <f t="shared" si="71"/>
        <v>250</v>
      </c>
      <c r="Q508" t="str">
        <f t="shared" si="72"/>
        <v>film &amp; video</v>
      </c>
      <c r="R508" t="str">
        <f t="shared" si="73"/>
        <v>animation</v>
      </c>
      <c r="S508" s="14">
        <f t="shared" si="74"/>
        <v>41496.552314814813</v>
      </c>
      <c r="T508" s="14">
        <f t="shared" si="75"/>
        <v>41466.552314814813</v>
      </c>
      <c r="U508" t="str">
        <f t="shared" si="76"/>
        <v>AGO</v>
      </c>
      <c r="V508" t="str">
        <f t="shared" si="77"/>
        <v>JUL</v>
      </c>
      <c r="W508">
        <f t="shared" si="78"/>
        <v>2013</v>
      </c>
      <c r="X508">
        <f t="shared" si="79"/>
        <v>2013</v>
      </c>
    </row>
    <row r="509" spans="1:2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0"/>
        <v>3.2</v>
      </c>
      <c r="P509" s="7">
        <f t="shared" si="71"/>
        <v>64</v>
      </c>
      <c r="Q509" t="str">
        <f t="shared" si="72"/>
        <v>film &amp; video</v>
      </c>
      <c r="R509" t="str">
        <f t="shared" si="73"/>
        <v>animation</v>
      </c>
      <c r="S509" s="14">
        <f t="shared" si="74"/>
        <v>41201.958993055552</v>
      </c>
      <c r="T509" s="14">
        <f t="shared" si="75"/>
        <v>41156.958993055552</v>
      </c>
      <c r="U509" t="str">
        <f t="shared" si="76"/>
        <v>OCT</v>
      </c>
      <c r="V509" t="str">
        <f t="shared" si="77"/>
        <v>SEP</v>
      </c>
      <c r="W509">
        <f t="shared" si="78"/>
        <v>2012</v>
      </c>
      <c r="X509">
        <f t="shared" si="79"/>
        <v>2012</v>
      </c>
    </row>
    <row r="510" spans="1:2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0"/>
        <v>0.8</v>
      </c>
      <c r="P510" s="7">
        <f t="shared" si="71"/>
        <v>133.33333333333334</v>
      </c>
      <c r="Q510" t="str">
        <f t="shared" si="72"/>
        <v>film &amp; video</v>
      </c>
      <c r="R510" t="str">
        <f t="shared" si="73"/>
        <v>animation</v>
      </c>
      <c r="S510" s="14">
        <f t="shared" si="74"/>
        <v>41054.593055555553</v>
      </c>
      <c r="T510" s="14">
        <f t="shared" si="75"/>
        <v>40995.024317129632</v>
      </c>
      <c r="U510" t="str">
        <f t="shared" si="76"/>
        <v>MAY</v>
      </c>
      <c r="V510" t="str">
        <f t="shared" si="77"/>
        <v>MAR</v>
      </c>
      <c r="W510">
        <f t="shared" si="78"/>
        <v>2012</v>
      </c>
      <c r="X510">
        <f t="shared" si="79"/>
        <v>2012</v>
      </c>
    </row>
    <row r="511" spans="1:2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0"/>
        <v>0.2</v>
      </c>
      <c r="P511" s="7">
        <f t="shared" si="71"/>
        <v>10</v>
      </c>
      <c r="Q511" t="str">
        <f t="shared" si="72"/>
        <v>film &amp; video</v>
      </c>
      <c r="R511" t="str">
        <f t="shared" si="73"/>
        <v>animation</v>
      </c>
      <c r="S511" s="14">
        <f t="shared" si="74"/>
        <v>42183.631597222222</v>
      </c>
      <c r="T511" s="14">
        <f t="shared" si="75"/>
        <v>42153.631597222222</v>
      </c>
      <c r="U511" t="str">
        <f t="shared" si="76"/>
        <v>JUN</v>
      </c>
      <c r="V511" t="str">
        <f t="shared" si="77"/>
        <v>MAY</v>
      </c>
      <c r="W511">
        <f t="shared" si="78"/>
        <v>2015</v>
      </c>
      <c r="X511">
        <f t="shared" si="79"/>
        <v>2015</v>
      </c>
    </row>
    <row r="512" spans="1:2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0"/>
        <v>0</v>
      </c>
      <c r="P512" s="7" t="str">
        <f t="shared" si="71"/>
        <v>No Backers</v>
      </c>
      <c r="Q512" t="str">
        <f t="shared" si="72"/>
        <v>film &amp; video</v>
      </c>
      <c r="R512" t="str">
        <f t="shared" si="73"/>
        <v>animation</v>
      </c>
      <c r="S512" s="14">
        <f t="shared" si="74"/>
        <v>42430.176377314812</v>
      </c>
      <c r="T512" s="14">
        <f t="shared" si="75"/>
        <v>42400.176377314812</v>
      </c>
      <c r="U512" t="str">
        <f t="shared" si="76"/>
        <v>MAR</v>
      </c>
      <c r="V512" t="str">
        <f t="shared" si="77"/>
        <v>ENE</v>
      </c>
      <c r="W512">
        <f t="shared" si="78"/>
        <v>2016</v>
      </c>
      <c r="X512">
        <f t="shared" si="79"/>
        <v>2016</v>
      </c>
    </row>
    <row r="513" spans="1:2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0"/>
        <v>3</v>
      </c>
      <c r="P513" s="7">
        <f t="shared" si="71"/>
        <v>30</v>
      </c>
      <c r="Q513" t="str">
        <f t="shared" si="72"/>
        <v>film &amp; video</v>
      </c>
      <c r="R513" t="str">
        <f t="shared" si="73"/>
        <v>animation</v>
      </c>
      <c r="S513" s="14">
        <f t="shared" si="74"/>
        <v>41370.261365740742</v>
      </c>
      <c r="T513" s="14">
        <f t="shared" si="75"/>
        <v>41340.303032407406</v>
      </c>
      <c r="U513" t="str">
        <f t="shared" si="76"/>
        <v>ABR</v>
      </c>
      <c r="V513" t="str">
        <f t="shared" si="77"/>
        <v>MAR</v>
      </c>
      <c r="W513">
        <f t="shared" si="78"/>
        <v>2013</v>
      </c>
      <c r="X513">
        <f t="shared" si="79"/>
        <v>2013</v>
      </c>
    </row>
    <row r="514" spans="1:2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70"/>
        <v>0.13750000000000001</v>
      </c>
      <c r="P514" s="7">
        <f t="shared" si="71"/>
        <v>5.5</v>
      </c>
      <c r="Q514" t="str">
        <f t="shared" si="72"/>
        <v>film &amp; video</v>
      </c>
      <c r="R514" t="str">
        <f t="shared" si="73"/>
        <v>animation</v>
      </c>
      <c r="S514" s="14">
        <f t="shared" si="74"/>
        <v>42694.783877314811</v>
      </c>
      <c r="T514" s="14">
        <f t="shared" si="75"/>
        <v>42649.742210648154</v>
      </c>
      <c r="U514" t="str">
        <f t="shared" si="76"/>
        <v>NOV</v>
      </c>
      <c r="V514" t="str">
        <f t="shared" si="77"/>
        <v>OCT</v>
      </c>
      <c r="W514">
        <f t="shared" si="78"/>
        <v>2016</v>
      </c>
      <c r="X514">
        <f t="shared" si="79"/>
        <v>2016</v>
      </c>
    </row>
    <row r="515" spans="1:2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80">(E515*100)/D515</f>
        <v>13.923999999999999</v>
      </c>
      <c r="P515" s="7">
        <f t="shared" ref="P515:P578" si="81">IF(L515=0,"No Backers",E515/L515)</f>
        <v>102.38235294117646</v>
      </c>
      <c r="Q515" t="str">
        <f t="shared" ref="Q515:Q521" si="82">MID(N515,1,12)</f>
        <v>film &amp; video</v>
      </c>
      <c r="R515" t="str">
        <f t="shared" ref="R515:R521" si="83">MID(N515,14,20)</f>
        <v>animation</v>
      </c>
      <c r="S515" s="14">
        <f t="shared" ref="S515:S578" si="84">(((I515/60)/60)/24)+DATE(1970,1,1)</f>
        <v>42597.291666666672</v>
      </c>
      <c r="T515" s="14">
        <f t="shared" ref="T515:T578" si="85">(((J515/60)/60)/24)+DATE(1970,1,1)</f>
        <v>42552.653993055559</v>
      </c>
      <c r="U515" t="str">
        <f t="shared" ref="U515:U578" si="86">UPPER(TEXT(S515, "mmm"))</f>
        <v>AGO</v>
      </c>
      <c r="V515" t="str">
        <f t="shared" ref="V515:V578" si="87">UPPER(TEXT(T515, "mmm"))</f>
        <v>JUL</v>
      </c>
      <c r="W515">
        <f t="shared" ref="W515:W578" si="88">YEAR(S515)</f>
        <v>2016</v>
      </c>
      <c r="X515">
        <f t="shared" ref="X515:X578" si="89">YEAR(T515)</f>
        <v>2016</v>
      </c>
    </row>
    <row r="516" spans="1:2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0"/>
        <v>3.3333333333333335</v>
      </c>
      <c r="P516" s="7">
        <f t="shared" si="81"/>
        <v>16.666666666666668</v>
      </c>
      <c r="Q516" t="str">
        <f t="shared" si="82"/>
        <v>film &amp; video</v>
      </c>
      <c r="R516" t="str">
        <f t="shared" si="83"/>
        <v>animation</v>
      </c>
      <c r="S516" s="14">
        <f t="shared" si="84"/>
        <v>41860.613969907405</v>
      </c>
      <c r="T516" s="14">
        <f t="shared" si="85"/>
        <v>41830.613969907405</v>
      </c>
      <c r="U516" t="str">
        <f t="shared" si="86"/>
        <v>AGO</v>
      </c>
      <c r="V516" t="str">
        <f t="shared" si="87"/>
        <v>JUL</v>
      </c>
      <c r="W516">
        <f t="shared" si="88"/>
        <v>2014</v>
      </c>
      <c r="X516">
        <f t="shared" si="89"/>
        <v>2014</v>
      </c>
    </row>
    <row r="517" spans="1:2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0"/>
        <v>25.41340206185567</v>
      </c>
      <c r="P517" s="7">
        <f t="shared" si="81"/>
        <v>725.02941176470586</v>
      </c>
      <c r="Q517" t="str">
        <f t="shared" si="82"/>
        <v>film &amp; video</v>
      </c>
      <c r="R517" t="str">
        <f t="shared" si="83"/>
        <v>animation</v>
      </c>
      <c r="S517" s="14">
        <f t="shared" si="84"/>
        <v>42367.490752314814</v>
      </c>
      <c r="T517" s="14">
        <f t="shared" si="85"/>
        <v>42327.490752314814</v>
      </c>
      <c r="U517" t="str">
        <f t="shared" si="86"/>
        <v>DIC</v>
      </c>
      <c r="V517" t="str">
        <f t="shared" si="87"/>
        <v>NOV</v>
      </c>
      <c r="W517">
        <f t="shared" si="88"/>
        <v>2015</v>
      </c>
      <c r="X517">
        <f t="shared" si="89"/>
        <v>2015</v>
      </c>
    </row>
    <row r="518" spans="1:2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0"/>
        <v>0</v>
      </c>
      <c r="P518" s="7" t="str">
        <f t="shared" si="81"/>
        <v>No Backers</v>
      </c>
      <c r="Q518" t="str">
        <f t="shared" si="82"/>
        <v>film &amp; video</v>
      </c>
      <c r="R518" t="str">
        <f t="shared" si="83"/>
        <v>animation</v>
      </c>
      <c r="S518" s="14">
        <f t="shared" si="84"/>
        <v>42151.778703703705</v>
      </c>
      <c r="T518" s="14">
        <f t="shared" si="85"/>
        <v>42091.778703703705</v>
      </c>
      <c r="U518" t="str">
        <f t="shared" si="86"/>
        <v>MAY</v>
      </c>
      <c r="V518" t="str">
        <f t="shared" si="87"/>
        <v>MAR</v>
      </c>
      <c r="W518">
        <f t="shared" si="88"/>
        <v>2015</v>
      </c>
      <c r="X518">
        <f t="shared" si="89"/>
        <v>2015</v>
      </c>
    </row>
    <row r="519" spans="1:2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0"/>
        <v>1.3666666666666667</v>
      </c>
      <c r="P519" s="7">
        <f t="shared" si="81"/>
        <v>68.333333333333329</v>
      </c>
      <c r="Q519" t="str">
        <f t="shared" si="82"/>
        <v>film &amp; video</v>
      </c>
      <c r="R519" t="str">
        <f t="shared" si="83"/>
        <v>animation</v>
      </c>
      <c r="S519" s="14">
        <f t="shared" si="84"/>
        <v>42768.615289351852</v>
      </c>
      <c r="T519" s="14">
        <f t="shared" si="85"/>
        <v>42738.615289351852</v>
      </c>
      <c r="U519" t="str">
        <f t="shared" si="86"/>
        <v>FEB</v>
      </c>
      <c r="V519" t="str">
        <f t="shared" si="87"/>
        <v>ENE</v>
      </c>
      <c r="W519">
        <f t="shared" si="88"/>
        <v>2017</v>
      </c>
      <c r="X519">
        <f t="shared" si="89"/>
        <v>2017</v>
      </c>
    </row>
    <row r="520" spans="1:2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0"/>
        <v>0</v>
      </c>
      <c r="P520" s="7" t="str">
        <f t="shared" si="81"/>
        <v>No Backers</v>
      </c>
      <c r="Q520" t="str">
        <f t="shared" si="82"/>
        <v>film &amp; video</v>
      </c>
      <c r="R520" t="str">
        <f t="shared" si="83"/>
        <v>animation</v>
      </c>
      <c r="S520" s="14">
        <f t="shared" si="84"/>
        <v>42253.615277777775</v>
      </c>
      <c r="T520" s="14">
        <f t="shared" si="85"/>
        <v>42223.616018518514</v>
      </c>
      <c r="U520" t="str">
        <f t="shared" si="86"/>
        <v>SEP</v>
      </c>
      <c r="V520" t="str">
        <f t="shared" si="87"/>
        <v>AGO</v>
      </c>
      <c r="W520">
        <f t="shared" si="88"/>
        <v>2015</v>
      </c>
      <c r="X520">
        <f t="shared" si="89"/>
        <v>2015</v>
      </c>
    </row>
    <row r="521" spans="1:2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0"/>
        <v>22.881426547787683</v>
      </c>
      <c r="P521" s="7">
        <f t="shared" si="81"/>
        <v>39.228571428571428</v>
      </c>
      <c r="Q521" t="str">
        <f t="shared" si="82"/>
        <v>film &amp; video</v>
      </c>
      <c r="R521" t="str">
        <f t="shared" si="83"/>
        <v>animation</v>
      </c>
      <c r="S521" s="14">
        <f t="shared" si="84"/>
        <v>41248.391446759262</v>
      </c>
      <c r="T521" s="14">
        <f t="shared" si="85"/>
        <v>41218.391446759262</v>
      </c>
      <c r="U521" t="str">
        <f t="shared" si="86"/>
        <v>DIC</v>
      </c>
      <c r="V521" t="str">
        <f t="shared" si="87"/>
        <v>NOV</v>
      </c>
      <c r="W521">
        <f t="shared" si="88"/>
        <v>2012</v>
      </c>
      <c r="X521">
        <f t="shared" si="89"/>
        <v>2012</v>
      </c>
    </row>
    <row r="522" spans="1:2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0"/>
        <v>102.1</v>
      </c>
      <c r="P522" s="7">
        <f t="shared" si="81"/>
        <v>150.14705882352942</v>
      </c>
      <c r="Q522" t="str">
        <f>MID(N522,1,7)</f>
        <v>theater</v>
      </c>
      <c r="R522" t="str">
        <f>MID(N522,9,20)</f>
        <v>plays</v>
      </c>
      <c r="S522" s="14">
        <f t="shared" si="84"/>
        <v>42348.702094907407</v>
      </c>
      <c r="T522" s="14">
        <f t="shared" si="85"/>
        <v>42318.702094907407</v>
      </c>
      <c r="U522" t="str">
        <f t="shared" si="86"/>
        <v>DIC</v>
      </c>
      <c r="V522" t="str">
        <f t="shared" si="87"/>
        <v>NOV</v>
      </c>
      <c r="W522">
        <f t="shared" si="88"/>
        <v>2015</v>
      </c>
      <c r="X522">
        <f t="shared" si="89"/>
        <v>2015</v>
      </c>
    </row>
    <row r="523" spans="1:2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0"/>
        <v>104.64</v>
      </c>
      <c r="P523" s="7">
        <f t="shared" si="81"/>
        <v>93.428571428571431</v>
      </c>
      <c r="Q523" t="str">
        <f t="shared" ref="Q523:Q541" si="90">MID(N523,1,7)</f>
        <v>theater</v>
      </c>
      <c r="R523" t="str">
        <f t="shared" ref="R523:R541" si="91">MID(N523,9,20)</f>
        <v>plays</v>
      </c>
      <c r="S523" s="14">
        <f t="shared" si="84"/>
        <v>42675.207638888889</v>
      </c>
      <c r="T523" s="14">
        <f t="shared" si="85"/>
        <v>42646.092812499999</v>
      </c>
      <c r="U523" t="str">
        <f t="shared" si="86"/>
        <v>NOV</v>
      </c>
      <c r="V523" t="str">
        <f t="shared" si="87"/>
        <v>OCT</v>
      </c>
      <c r="W523">
        <f t="shared" si="88"/>
        <v>2016</v>
      </c>
      <c r="X523">
        <f t="shared" si="89"/>
        <v>2016</v>
      </c>
    </row>
    <row r="524" spans="1:2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0"/>
        <v>114.66666666666667</v>
      </c>
      <c r="P524" s="7">
        <f t="shared" si="81"/>
        <v>110.96774193548387</v>
      </c>
      <c r="Q524" t="str">
        <f t="shared" si="90"/>
        <v>theater</v>
      </c>
      <c r="R524" t="str">
        <f t="shared" si="91"/>
        <v>plays</v>
      </c>
      <c r="S524" s="14">
        <f t="shared" si="84"/>
        <v>42449.999131944445</v>
      </c>
      <c r="T524" s="14">
        <f t="shared" si="85"/>
        <v>42430.040798611109</v>
      </c>
      <c r="U524" t="str">
        <f t="shared" si="86"/>
        <v>MAR</v>
      </c>
      <c r="V524" t="str">
        <f t="shared" si="87"/>
        <v>MAR</v>
      </c>
      <c r="W524">
        <f t="shared" si="88"/>
        <v>2016</v>
      </c>
      <c r="X524">
        <f t="shared" si="89"/>
        <v>2016</v>
      </c>
    </row>
    <row r="525" spans="1:2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0"/>
        <v>120.6</v>
      </c>
      <c r="P525" s="7">
        <f t="shared" si="81"/>
        <v>71.785714285714292</v>
      </c>
      <c r="Q525" t="str">
        <f t="shared" si="90"/>
        <v>theater</v>
      </c>
      <c r="R525" t="str">
        <f t="shared" si="91"/>
        <v>plays</v>
      </c>
      <c r="S525" s="14">
        <f t="shared" si="84"/>
        <v>42268.13282407407</v>
      </c>
      <c r="T525" s="14">
        <f t="shared" si="85"/>
        <v>42238.13282407407</v>
      </c>
      <c r="U525" t="str">
        <f t="shared" si="86"/>
        <v>SEP</v>
      </c>
      <c r="V525" t="str">
        <f t="shared" si="87"/>
        <v>AGO</v>
      </c>
      <c r="W525">
        <f t="shared" si="88"/>
        <v>2015</v>
      </c>
      <c r="X525">
        <f t="shared" si="89"/>
        <v>2015</v>
      </c>
    </row>
    <row r="526" spans="1:2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0"/>
        <v>108.67285714285714</v>
      </c>
      <c r="P526" s="7">
        <f t="shared" si="81"/>
        <v>29.258076923076924</v>
      </c>
      <c r="Q526" t="str">
        <f t="shared" si="90"/>
        <v>theater</v>
      </c>
      <c r="R526" t="str">
        <f t="shared" si="91"/>
        <v>plays</v>
      </c>
      <c r="S526" s="14">
        <f t="shared" si="84"/>
        <v>42522.717233796298</v>
      </c>
      <c r="T526" s="14">
        <f t="shared" si="85"/>
        <v>42492.717233796298</v>
      </c>
      <c r="U526" t="str">
        <f t="shared" si="86"/>
        <v>JUN</v>
      </c>
      <c r="V526" t="str">
        <f t="shared" si="87"/>
        <v>MAY</v>
      </c>
      <c r="W526">
        <f t="shared" si="88"/>
        <v>2016</v>
      </c>
      <c r="X526">
        <f t="shared" si="89"/>
        <v>2016</v>
      </c>
    </row>
    <row r="527" spans="1:2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0"/>
        <v>100</v>
      </c>
      <c r="P527" s="7">
        <f t="shared" si="81"/>
        <v>1000</v>
      </c>
      <c r="Q527" t="str">
        <f t="shared" si="90"/>
        <v>theater</v>
      </c>
      <c r="R527" t="str">
        <f t="shared" si="91"/>
        <v>plays</v>
      </c>
      <c r="S527" s="14">
        <f t="shared" si="84"/>
        <v>41895.400937500002</v>
      </c>
      <c r="T527" s="14">
        <f t="shared" si="85"/>
        <v>41850.400937500002</v>
      </c>
      <c r="U527" t="str">
        <f t="shared" si="86"/>
        <v>SEP</v>
      </c>
      <c r="V527" t="str">
        <f t="shared" si="87"/>
        <v>JUL</v>
      </c>
      <c r="W527">
        <f t="shared" si="88"/>
        <v>2014</v>
      </c>
      <c r="X527">
        <f t="shared" si="89"/>
        <v>2014</v>
      </c>
    </row>
    <row r="528" spans="1:2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0"/>
        <v>114</v>
      </c>
      <c r="P528" s="7">
        <f t="shared" si="81"/>
        <v>74.347826086956516</v>
      </c>
      <c r="Q528" t="str">
        <f t="shared" si="90"/>
        <v>theater</v>
      </c>
      <c r="R528" t="str">
        <f t="shared" si="91"/>
        <v>plays</v>
      </c>
      <c r="S528" s="14">
        <f t="shared" si="84"/>
        <v>42223.708333333328</v>
      </c>
      <c r="T528" s="14">
        <f t="shared" si="85"/>
        <v>42192.591944444444</v>
      </c>
      <c r="U528" t="str">
        <f t="shared" si="86"/>
        <v>AGO</v>
      </c>
      <c r="V528" t="str">
        <f t="shared" si="87"/>
        <v>JUL</v>
      </c>
      <c r="W528">
        <f t="shared" si="88"/>
        <v>2015</v>
      </c>
      <c r="X528">
        <f t="shared" si="89"/>
        <v>2015</v>
      </c>
    </row>
    <row r="529" spans="1:2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0"/>
        <v>100.85</v>
      </c>
      <c r="P529" s="7">
        <f t="shared" si="81"/>
        <v>63.829113924050631</v>
      </c>
      <c r="Q529" t="str">
        <f t="shared" si="90"/>
        <v>theater</v>
      </c>
      <c r="R529" t="str">
        <f t="shared" si="91"/>
        <v>plays</v>
      </c>
      <c r="S529" s="14">
        <f t="shared" si="84"/>
        <v>42783.670138888891</v>
      </c>
      <c r="T529" s="14">
        <f t="shared" si="85"/>
        <v>42753.205625000002</v>
      </c>
      <c r="U529" t="str">
        <f t="shared" si="86"/>
        <v>FEB</v>
      </c>
      <c r="V529" t="str">
        <f t="shared" si="87"/>
        <v>ENE</v>
      </c>
      <c r="W529">
        <f t="shared" si="88"/>
        <v>2017</v>
      </c>
      <c r="X529">
        <f t="shared" si="89"/>
        <v>2017</v>
      </c>
    </row>
    <row r="530" spans="1:2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0"/>
        <v>115.65217391304348</v>
      </c>
      <c r="P530" s="7">
        <f t="shared" si="81"/>
        <v>44.333333333333336</v>
      </c>
      <c r="Q530" t="str">
        <f t="shared" si="90"/>
        <v>theater</v>
      </c>
      <c r="R530" t="str">
        <f t="shared" si="91"/>
        <v>plays</v>
      </c>
      <c r="S530" s="14">
        <f t="shared" si="84"/>
        <v>42176.888888888891</v>
      </c>
      <c r="T530" s="14">
        <f t="shared" si="85"/>
        <v>42155.920219907406</v>
      </c>
      <c r="U530" t="str">
        <f t="shared" si="86"/>
        <v>JUN</v>
      </c>
      <c r="V530" t="str">
        <f t="shared" si="87"/>
        <v>MAY</v>
      </c>
      <c r="W530">
        <f t="shared" si="88"/>
        <v>2015</v>
      </c>
      <c r="X530">
        <f t="shared" si="89"/>
        <v>2015</v>
      </c>
    </row>
    <row r="531" spans="1:2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0"/>
        <v>130.41666666666666</v>
      </c>
      <c r="P531" s="7">
        <f t="shared" si="81"/>
        <v>86.944444444444443</v>
      </c>
      <c r="Q531" t="str">
        <f t="shared" si="90"/>
        <v>theater</v>
      </c>
      <c r="R531" t="str">
        <f t="shared" si="91"/>
        <v>plays</v>
      </c>
      <c r="S531" s="14">
        <f t="shared" si="84"/>
        <v>42746.208333333328</v>
      </c>
      <c r="T531" s="14">
        <f t="shared" si="85"/>
        <v>42725.031180555554</v>
      </c>
      <c r="U531" t="str">
        <f t="shared" si="86"/>
        <v>ENE</v>
      </c>
      <c r="V531" t="str">
        <f t="shared" si="87"/>
        <v>DIC</v>
      </c>
      <c r="W531">
        <f t="shared" si="88"/>
        <v>2017</v>
      </c>
      <c r="X531">
        <f t="shared" si="89"/>
        <v>2016</v>
      </c>
    </row>
    <row r="532" spans="1:2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0"/>
        <v>107.7826725403818</v>
      </c>
      <c r="P532" s="7">
        <f t="shared" si="81"/>
        <v>126.55172413793103</v>
      </c>
      <c r="Q532" t="str">
        <f t="shared" si="90"/>
        <v>theater</v>
      </c>
      <c r="R532" t="str">
        <f t="shared" si="91"/>
        <v>plays</v>
      </c>
      <c r="S532" s="14">
        <f t="shared" si="84"/>
        <v>42179.083333333328</v>
      </c>
      <c r="T532" s="14">
        <f t="shared" si="85"/>
        <v>42157.591064814813</v>
      </c>
      <c r="U532" t="str">
        <f t="shared" si="86"/>
        <v>JUN</v>
      </c>
      <c r="V532" t="str">
        <f t="shared" si="87"/>
        <v>JUN</v>
      </c>
      <c r="W532">
        <f t="shared" si="88"/>
        <v>2015</v>
      </c>
      <c r="X532">
        <f t="shared" si="89"/>
        <v>2015</v>
      </c>
    </row>
    <row r="533" spans="1:2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0"/>
        <v>100</v>
      </c>
      <c r="P533" s="7">
        <f t="shared" si="81"/>
        <v>129.03225806451613</v>
      </c>
      <c r="Q533" t="str">
        <f t="shared" si="90"/>
        <v>theater</v>
      </c>
      <c r="R533" t="str">
        <f t="shared" si="91"/>
        <v>plays</v>
      </c>
      <c r="S533" s="14">
        <f t="shared" si="84"/>
        <v>42721.290972222225</v>
      </c>
      <c r="T533" s="14">
        <f t="shared" si="85"/>
        <v>42676.065150462964</v>
      </c>
      <c r="U533" t="str">
        <f t="shared" si="86"/>
        <v>DIC</v>
      </c>
      <c r="V533" t="str">
        <f t="shared" si="87"/>
        <v>NOV</v>
      </c>
      <c r="W533">
        <f t="shared" si="88"/>
        <v>2016</v>
      </c>
      <c r="X533">
        <f t="shared" si="89"/>
        <v>2016</v>
      </c>
    </row>
    <row r="534" spans="1:2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0"/>
        <v>123.25</v>
      </c>
      <c r="P534" s="7">
        <f t="shared" si="81"/>
        <v>71.242774566473983</v>
      </c>
      <c r="Q534" t="str">
        <f t="shared" si="90"/>
        <v>theater</v>
      </c>
      <c r="R534" t="str">
        <f t="shared" si="91"/>
        <v>plays</v>
      </c>
      <c r="S534" s="14">
        <f t="shared" si="84"/>
        <v>42503.007037037038</v>
      </c>
      <c r="T534" s="14">
        <f t="shared" si="85"/>
        <v>42473.007037037038</v>
      </c>
      <c r="U534" t="str">
        <f t="shared" si="86"/>
        <v>MAY</v>
      </c>
      <c r="V534" t="str">
        <f t="shared" si="87"/>
        <v>ABR</v>
      </c>
      <c r="W534">
        <f t="shared" si="88"/>
        <v>2016</v>
      </c>
      <c r="X534">
        <f t="shared" si="89"/>
        <v>2016</v>
      </c>
    </row>
    <row r="535" spans="1:2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0"/>
        <v>100.2</v>
      </c>
      <c r="P535" s="7">
        <f t="shared" si="81"/>
        <v>117.88235294117646</v>
      </c>
      <c r="Q535" t="str">
        <f t="shared" si="90"/>
        <v>theater</v>
      </c>
      <c r="R535" t="str">
        <f t="shared" si="91"/>
        <v>plays</v>
      </c>
      <c r="S535" s="14">
        <f t="shared" si="84"/>
        <v>42506.43478009259</v>
      </c>
      <c r="T535" s="14">
        <f t="shared" si="85"/>
        <v>42482.43478009259</v>
      </c>
      <c r="U535" t="str">
        <f t="shared" si="86"/>
        <v>MAY</v>
      </c>
      <c r="V535" t="str">
        <f t="shared" si="87"/>
        <v>ABR</v>
      </c>
      <c r="W535">
        <f t="shared" si="88"/>
        <v>2016</v>
      </c>
      <c r="X535">
        <f t="shared" si="89"/>
        <v>2016</v>
      </c>
    </row>
    <row r="536" spans="1:2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0"/>
        <v>104.66666666666667</v>
      </c>
      <c r="P536" s="7">
        <f t="shared" si="81"/>
        <v>327.08333333333331</v>
      </c>
      <c r="Q536" t="str">
        <f t="shared" si="90"/>
        <v>theater</v>
      </c>
      <c r="R536" t="str">
        <f t="shared" si="91"/>
        <v>plays</v>
      </c>
      <c r="S536" s="14">
        <f t="shared" si="84"/>
        <v>42309.958333333328</v>
      </c>
      <c r="T536" s="14">
        <f t="shared" si="85"/>
        <v>42270.810995370368</v>
      </c>
      <c r="U536" t="str">
        <f t="shared" si="86"/>
        <v>NOV</v>
      </c>
      <c r="V536" t="str">
        <f t="shared" si="87"/>
        <v>SEP</v>
      </c>
      <c r="W536">
        <f t="shared" si="88"/>
        <v>2015</v>
      </c>
      <c r="X536">
        <f t="shared" si="89"/>
        <v>2015</v>
      </c>
    </row>
    <row r="537" spans="1:2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0"/>
        <v>102.5</v>
      </c>
      <c r="P537" s="7">
        <f t="shared" si="81"/>
        <v>34.745762711864408</v>
      </c>
      <c r="Q537" t="str">
        <f t="shared" si="90"/>
        <v>theater</v>
      </c>
      <c r="R537" t="str">
        <f t="shared" si="91"/>
        <v>plays</v>
      </c>
      <c r="S537" s="14">
        <f t="shared" si="84"/>
        <v>42741.545196759253</v>
      </c>
      <c r="T537" s="14">
        <f t="shared" si="85"/>
        <v>42711.545196759253</v>
      </c>
      <c r="U537" t="str">
        <f t="shared" si="86"/>
        <v>ENE</v>
      </c>
      <c r="V537" t="str">
        <f t="shared" si="87"/>
        <v>DIC</v>
      </c>
      <c r="W537">
        <f t="shared" si="88"/>
        <v>2017</v>
      </c>
      <c r="X537">
        <f t="shared" si="89"/>
        <v>2016</v>
      </c>
    </row>
    <row r="538" spans="1:2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0"/>
        <v>118.25757575757575</v>
      </c>
      <c r="P538" s="7">
        <f t="shared" si="81"/>
        <v>100.06410256410257</v>
      </c>
      <c r="Q538" t="str">
        <f t="shared" si="90"/>
        <v>theater</v>
      </c>
      <c r="R538" t="str">
        <f t="shared" si="91"/>
        <v>plays</v>
      </c>
      <c r="S538" s="14">
        <f t="shared" si="84"/>
        <v>42219.75</v>
      </c>
      <c r="T538" s="14">
        <f t="shared" si="85"/>
        <v>42179.344988425932</v>
      </c>
      <c r="U538" t="str">
        <f t="shared" si="86"/>
        <v>AGO</v>
      </c>
      <c r="V538" t="str">
        <f t="shared" si="87"/>
        <v>JUN</v>
      </c>
      <c r="W538">
        <f t="shared" si="88"/>
        <v>2015</v>
      </c>
      <c r="X538">
        <f t="shared" si="89"/>
        <v>2015</v>
      </c>
    </row>
    <row r="539" spans="1:2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0"/>
        <v>120.5</v>
      </c>
      <c r="P539" s="7">
        <f t="shared" si="81"/>
        <v>40.847457627118644</v>
      </c>
      <c r="Q539" t="str">
        <f t="shared" si="90"/>
        <v>theater</v>
      </c>
      <c r="R539" t="str">
        <f t="shared" si="91"/>
        <v>plays</v>
      </c>
      <c r="S539" s="14">
        <f t="shared" si="84"/>
        <v>42312.810081018513</v>
      </c>
      <c r="T539" s="14">
        <f t="shared" si="85"/>
        <v>42282.768414351856</v>
      </c>
      <c r="U539" t="str">
        <f t="shared" si="86"/>
        <v>NOV</v>
      </c>
      <c r="V539" t="str">
        <f t="shared" si="87"/>
        <v>OCT</v>
      </c>
      <c r="W539">
        <f t="shared" si="88"/>
        <v>2015</v>
      </c>
      <c r="X539">
        <f t="shared" si="89"/>
        <v>2015</v>
      </c>
    </row>
    <row r="540" spans="1:2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0"/>
        <v>302.42</v>
      </c>
      <c r="P540" s="7">
        <f t="shared" si="81"/>
        <v>252.01666666666668</v>
      </c>
      <c r="Q540" t="str">
        <f t="shared" si="90"/>
        <v>theater</v>
      </c>
      <c r="R540" t="str">
        <f t="shared" si="91"/>
        <v>plays</v>
      </c>
      <c r="S540" s="14">
        <f t="shared" si="84"/>
        <v>42503.794710648144</v>
      </c>
      <c r="T540" s="14">
        <f t="shared" si="85"/>
        <v>42473.794710648144</v>
      </c>
      <c r="U540" t="str">
        <f t="shared" si="86"/>
        <v>MAY</v>
      </c>
      <c r="V540" t="str">
        <f t="shared" si="87"/>
        <v>ABR</v>
      </c>
      <c r="W540">
        <f t="shared" si="88"/>
        <v>2016</v>
      </c>
      <c r="X540">
        <f t="shared" si="89"/>
        <v>2016</v>
      </c>
    </row>
    <row r="541" spans="1:2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0"/>
        <v>100.64400000000001</v>
      </c>
      <c r="P541" s="7">
        <f t="shared" si="81"/>
        <v>25.161000000000001</v>
      </c>
      <c r="Q541" t="str">
        <f t="shared" si="90"/>
        <v>theater</v>
      </c>
      <c r="R541" t="str">
        <f t="shared" si="91"/>
        <v>plays</v>
      </c>
      <c r="S541" s="14">
        <f t="shared" si="84"/>
        <v>42556.049849537041</v>
      </c>
      <c r="T541" s="14">
        <f t="shared" si="85"/>
        <v>42535.049849537041</v>
      </c>
      <c r="U541" t="str">
        <f t="shared" si="86"/>
        <v>JUL</v>
      </c>
      <c r="V541" t="str">
        <f t="shared" si="87"/>
        <v>JUN</v>
      </c>
      <c r="W541">
        <f t="shared" si="88"/>
        <v>2016</v>
      </c>
      <c r="X541">
        <f t="shared" si="89"/>
        <v>2016</v>
      </c>
    </row>
    <row r="542" spans="1:2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0"/>
        <v>6.6666666666666671E-3</v>
      </c>
      <c r="P542" s="7">
        <f t="shared" si="81"/>
        <v>1</v>
      </c>
      <c r="Q542" t="str">
        <f>MID(N542,1,10)</f>
        <v>technology</v>
      </c>
      <c r="R542" t="str">
        <f>MID(N542,12,20)</f>
        <v>web</v>
      </c>
      <c r="S542" s="14">
        <f t="shared" si="84"/>
        <v>42039.817199074074</v>
      </c>
      <c r="T542" s="14">
        <f t="shared" si="85"/>
        <v>42009.817199074074</v>
      </c>
      <c r="U542" t="str">
        <f t="shared" si="86"/>
        <v>FEB</v>
      </c>
      <c r="V542" t="str">
        <f t="shared" si="87"/>
        <v>ENE</v>
      </c>
      <c r="W542">
        <f t="shared" si="88"/>
        <v>2015</v>
      </c>
      <c r="X542">
        <f t="shared" si="89"/>
        <v>2015</v>
      </c>
    </row>
    <row r="543" spans="1:2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0"/>
        <v>0.55555555555555558</v>
      </c>
      <c r="P543" s="7">
        <f t="shared" si="81"/>
        <v>25</v>
      </c>
      <c r="Q543" t="str">
        <f t="shared" ref="Q543:Q606" si="92">MID(N543,1,10)</f>
        <v>technology</v>
      </c>
      <c r="R543" t="str">
        <f t="shared" ref="R543:R606" si="93">MID(N543,12,20)</f>
        <v>web</v>
      </c>
      <c r="S543" s="14">
        <f t="shared" si="84"/>
        <v>42306.046689814815</v>
      </c>
      <c r="T543" s="14">
        <f t="shared" si="85"/>
        <v>42276.046689814815</v>
      </c>
      <c r="U543" t="str">
        <f t="shared" si="86"/>
        <v>OCT</v>
      </c>
      <c r="V543" t="str">
        <f t="shared" si="87"/>
        <v>SEP</v>
      </c>
      <c r="W543">
        <f t="shared" si="88"/>
        <v>2015</v>
      </c>
      <c r="X543">
        <f t="shared" si="89"/>
        <v>2015</v>
      </c>
    </row>
    <row r="544" spans="1:2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0"/>
        <v>4.0000000000000002E-4</v>
      </c>
      <c r="P544" s="7">
        <f t="shared" si="81"/>
        <v>1</v>
      </c>
      <c r="Q544" t="str">
        <f t="shared" si="92"/>
        <v>technology</v>
      </c>
      <c r="R544" t="str">
        <f t="shared" si="93"/>
        <v>web</v>
      </c>
      <c r="S544" s="14">
        <f t="shared" si="84"/>
        <v>42493.695787037039</v>
      </c>
      <c r="T544" s="14">
        <f t="shared" si="85"/>
        <v>42433.737453703703</v>
      </c>
      <c r="U544" t="str">
        <f t="shared" si="86"/>
        <v>MAY</v>
      </c>
      <c r="V544" t="str">
        <f t="shared" si="87"/>
        <v>MAR</v>
      </c>
      <c r="W544">
        <f t="shared" si="88"/>
        <v>2016</v>
      </c>
      <c r="X544">
        <f t="shared" si="89"/>
        <v>2016</v>
      </c>
    </row>
    <row r="545" spans="1:2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0"/>
        <v>0.31818181818181818</v>
      </c>
      <c r="P545" s="7">
        <f t="shared" si="81"/>
        <v>35</v>
      </c>
      <c r="Q545" t="str">
        <f t="shared" si="92"/>
        <v>technology</v>
      </c>
      <c r="R545" t="str">
        <f t="shared" si="93"/>
        <v>web</v>
      </c>
      <c r="S545" s="14">
        <f t="shared" si="84"/>
        <v>41944.092152777775</v>
      </c>
      <c r="T545" s="14">
        <f t="shared" si="85"/>
        <v>41914.092152777775</v>
      </c>
      <c r="U545" t="str">
        <f t="shared" si="86"/>
        <v>NOV</v>
      </c>
      <c r="V545" t="str">
        <f t="shared" si="87"/>
        <v>OCT</v>
      </c>
      <c r="W545">
        <f t="shared" si="88"/>
        <v>2014</v>
      </c>
      <c r="X545">
        <f t="shared" si="89"/>
        <v>2014</v>
      </c>
    </row>
    <row r="546" spans="1:2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0"/>
        <v>1.2</v>
      </c>
      <c r="P546" s="7">
        <f t="shared" si="81"/>
        <v>3</v>
      </c>
      <c r="Q546" t="str">
        <f t="shared" si="92"/>
        <v>technology</v>
      </c>
      <c r="R546" t="str">
        <f t="shared" si="93"/>
        <v>web</v>
      </c>
      <c r="S546" s="14">
        <f t="shared" si="84"/>
        <v>42555.656944444447</v>
      </c>
      <c r="T546" s="14">
        <f t="shared" si="85"/>
        <v>42525.656944444447</v>
      </c>
      <c r="U546" t="str">
        <f t="shared" si="86"/>
        <v>JUL</v>
      </c>
      <c r="V546" t="str">
        <f t="shared" si="87"/>
        <v>JUN</v>
      </c>
      <c r="W546">
        <f t="shared" si="88"/>
        <v>2016</v>
      </c>
      <c r="X546">
        <f t="shared" si="89"/>
        <v>2016</v>
      </c>
    </row>
    <row r="547" spans="1:2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0"/>
        <v>27.384</v>
      </c>
      <c r="P547" s="7">
        <f t="shared" si="81"/>
        <v>402.70588235294116</v>
      </c>
      <c r="Q547" t="str">
        <f t="shared" si="92"/>
        <v>technology</v>
      </c>
      <c r="R547" t="str">
        <f t="shared" si="93"/>
        <v>web</v>
      </c>
      <c r="S547" s="14">
        <f t="shared" si="84"/>
        <v>42323.634131944447</v>
      </c>
      <c r="T547" s="14">
        <f t="shared" si="85"/>
        <v>42283.592465277776</v>
      </c>
      <c r="U547" t="str">
        <f t="shared" si="86"/>
        <v>NOV</v>
      </c>
      <c r="V547" t="str">
        <f t="shared" si="87"/>
        <v>OCT</v>
      </c>
      <c r="W547">
        <f t="shared" si="88"/>
        <v>2015</v>
      </c>
      <c r="X547">
        <f t="shared" si="89"/>
        <v>2015</v>
      </c>
    </row>
    <row r="548" spans="1:2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0"/>
        <v>8.666666666666667E-2</v>
      </c>
      <c r="P548" s="7">
        <f t="shared" si="81"/>
        <v>26</v>
      </c>
      <c r="Q548" t="str">
        <f t="shared" si="92"/>
        <v>technology</v>
      </c>
      <c r="R548" t="str">
        <f t="shared" si="93"/>
        <v>web</v>
      </c>
      <c r="S548" s="14">
        <f t="shared" si="84"/>
        <v>42294.667997685188</v>
      </c>
      <c r="T548" s="14">
        <f t="shared" si="85"/>
        <v>42249.667997685188</v>
      </c>
      <c r="U548" t="str">
        <f t="shared" si="86"/>
        <v>OCT</v>
      </c>
      <c r="V548" t="str">
        <f t="shared" si="87"/>
        <v>SEP</v>
      </c>
      <c r="W548">
        <f t="shared" si="88"/>
        <v>2015</v>
      </c>
      <c r="X548">
        <f t="shared" si="89"/>
        <v>2015</v>
      </c>
    </row>
    <row r="549" spans="1:2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0"/>
        <v>0</v>
      </c>
      <c r="P549" s="7" t="str">
        <f t="shared" si="81"/>
        <v>No Backers</v>
      </c>
      <c r="Q549" t="str">
        <f t="shared" si="92"/>
        <v>technology</v>
      </c>
      <c r="R549" t="str">
        <f t="shared" si="93"/>
        <v>web</v>
      </c>
      <c r="S549" s="14">
        <f t="shared" si="84"/>
        <v>42410.696342592593</v>
      </c>
      <c r="T549" s="14">
        <f t="shared" si="85"/>
        <v>42380.696342592593</v>
      </c>
      <c r="U549" t="str">
        <f t="shared" si="86"/>
        <v>FEB</v>
      </c>
      <c r="V549" t="str">
        <f t="shared" si="87"/>
        <v>ENE</v>
      </c>
      <c r="W549">
        <f t="shared" si="88"/>
        <v>2016</v>
      </c>
      <c r="X549">
        <f t="shared" si="89"/>
        <v>2016</v>
      </c>
    </row>
    <row r="550" spans="1:2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0"/>
        <v>0.09</v>
      </c>
      <c r="P550" s="7">
        <f t="shared" si="81"/>
        <v>9</v>
      </c>
      <c r="Q550" t="str">
        <f t="shared" si="92"/>
        <v>technology</v>
      </c>
      <c r="R550" t="str">
        <f t="shared" si="93"/>
        <v>web</v>
      </c>
      <c r="S550" s="14">
        <f t="shared" si="84"/>
        <v>42306.903333333335</v>
      </c>
      <c r="T550" s="14">
        <f t="shared" si="85"/>
        <v>42276.903333333335</v>
      </c>
      <c r="U550" t="str">
        <f t="shared" si="86"/>
        <v>OCT</v>
      </c>
      <c r="V550" t="str">
        <f t="shared" si="87"/>
        <v>SEP</v>
      </c>
      <c r="W550">
        <f t="shared" si="88"/>
        <v>2015</v>
      </c>
      <c r="X550">
        <f t="shared" si="89"/>
        <v>2015</v>
      </c>
    </row>
    <row r="551" spans="1:2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0"/>
        <v>2.72</v>
      </c>
      <c r="P551" s="7">
        <f t="shared" si="81"/>
        <v>8.5</v>
      </c>
      <c r="Q551" t="str">
        <f t="shared" si="92"/>
        <v>technology</v>
      </c>
      <c r="R551" t="str">
        <f t="shared" si="93"/>
        <v>web</v>
      </c>
      <c r="S551" s="14">
        <f t="shared" si="84"/>
        <v>42193.636828703704</v>
      </c>
      <c r="T551" s="14">
        <f t="shared" si="85"/>
        <v>42163.636828703704</v>
      </c>
      <c r="U551" t="str">
        <f t="shared" si="86"/>
        <v>JUL</v>
      </c>
      <c r="V551" t="str">
        <f t="shared" si="87"/>
        <v>JUN</v>
      </c>
      <c r="W551">
        <f t="shared" si="88"/>
        <v>2015</v>
      </c>
      <c r="X551">
        <f t="shared" si="89"/>
        <v>2015</v>
      </c>
    </row>
    <row r="552" spans="1:2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0"/>
        <v>0.7</v>
      </c>
      <c r="P552" s="7">
        <f t="shared" si="81"/>
        <v>8.75</v>
      </c>
      <c r="Q552" t="str">
        <f t="shared" si="92"/>
        <v>technology</v>
      </c>
      <c r="R552" t="str">
        <f t="shared" si="93"/>
        <v>web</v>
      </c>
      <c r="S552" s="14">
        <f t="shared" si="84"/>
        <v>42766.208333333328</v>
      </c>
      <c r="T552" s="14">
        <f t="shared" si="85"/>
        <v>42753.678761574076</v>
      </c>
      <c r="U552" t="str">
        <f t="shared" si="86"/>
        <v>ENE</v>
      </c>
      <c r="V552" t="str">
        <f t="shared" si="87"/>
        <v>ENE</v>
      </c>
      <c r="W552">
        <f t="shared" si="88"/>
        <v>2017</v>
      </c>
      <c r="X552">
        <f t="shared" si="89"/>
        <v>2017</v>
      </c>
    </row>
    <row r="553" spans="1:2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0"/>
        <v>5.0413333333333332</v>
      </c>
      <c r="P553" s="7">
        <f t="shared" si="81"/>
        <v>135.03571428571428</v>
      </c>
      <c r="Q553" t="str">
        <f t="shared" si="92"/>
        <v>technology</v>
      </c>
      <c r="R553" t="str">
        <f t="shared" si="93"/>
        <v>web</v>
      </c>
      <c r="S553" s="14">
        <f t="shared" si="84"/>
        <v>42217.745138888888</v>
      </c>
      <c r="T553" s="14">
        <f t="shared" si="85"/>
        <v>42173.275740740741</v>
      </c>
      <c r="U553" t="str">
        <f t="shared" si="86"/>
        <v>AGO</v>
      </c>
      <c r="V553" t="str">
        <f t="shared" si="87"/>
        <v>JUN</v>
      </c>
      <c r="W553">
        <f t="shared" si="88"/>
        <v>2015</v>
      </c>
      <c r="X553">
        <f t="shared" si="89"/>
        <v>2015</v>
      </c>
    </row>
    <row r="554" spans="1:2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0"/>
        <v>0</v>
      </c>
      <c r="P554" s="7" t="str">
        <f t="shared" si="81"/>
        <v>No Backers</v>
      </c>
      <c r="Q554" t="str">
        <f t="shared" si="92"/>
        <v>technology</v>
      </c>
      <c r="R554" t="str">
        <f t="shared" si="93"/>
        <v>web</v>
      </c>
      <c r="S554" s="14">
        <f t="shared" si="84"/>
        <v>42378.616851851853</v>
      </c>
      <c r="T554" s="14">
        <f t="shared" si="85"/>
        <v>42318.616851851853</v>
      </c>
      <c r="U554" t="str">
        <f t="shared" si="86"/>
        <v>ENE</v>
      </c>
      <c r="V554" t="str">
        <f t="shared" si="87"/>
        <v>NOV</v>
      </c>
      <c r="W554">
        <f t="shared" si="88"/>
        <v>2016</v>
      </c>
      <c r="X554">
        <f t="shared" si="89"/>
        <v>2015</v>
      </c>
    </row>
    <row r="555" spans="1:2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0"/>
        <v>0.49199999999999999</v>
      </c>
      <c r="P555" s="7">
        <f t="shared" si="81"/>
        <v>20.5</v>
      </c>
      <c r="Q555" t="str">
        <f t="shared" si="92"/>
        <v>technology</v>
      </c>
      <c r="R555" t="str">
        <f t="shared" si="93"/>
        <v>web</v>
      </c>
      <c r="S555" s="14">
        <f t="shared" si="84"/>
        <v>41957.761469907404</v>
      </c>
      <c r="T555" s="14">
        <f t="shared" si="85"/>
        <v>41927.71980324074</v>
      </c>
      <c r="U555" t="str">
        <f t="shared" si="86"/>
        <v>NOV</v>
      </c>
      <c r="V555" t="str">
        <f t="shared" si="87"/>
        <v>OCT</v>
      </c>
      <c r="W555">
        <f t="shared" si="88"/>
        <v>2014</v>
      </c>
      <c r="X555">
        <f t="shared" si="89"/>
        <v>2014</v>
      </c>
    </row>
    <row r="556" spans="1:2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0"/>
        <v>36.589147286821706</v>
      </c>
      <c r="P556" s="7">
        <f t="shared" si="81"/>
        <v>64.36363636363636</v>
      </c>
      <c r="Q556" t="str">
        <f t="shared" si="92"/>
        <v>technology</v>
      </c>
      <c r="R556" t="str">
        <f t="shared" si="93"/>
        <v>web</v>
      </c>
      <c r="S556" s="14">
        <f t="shared" si="84"/>
        <v>41931.684861111113</v>
      </c>
      <c r="T556" s="14">
        <f t="shared" si="85"/>
        <v>41901.684861111113</v>
      </c>
      <c r="U556" t="str">
        <f t="shared" si="86"/>
        <v>OCT</v>
      </c>
      <c r="V556" t="str">
        <f t="shared" si="87"/>
        <v>SEP</v>
      </c>
      <c r="W556">
        <f t="shared" si="88"/>
        <v>2014</v>
      </c>
      <c r="X556">
        <f t="shared" si="89"/>
        <v>2014</v>
      </c>
    </row>
    <row r="557" spans="1:2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0"/>
        <v>0</v>
      </c>
      <c r="P557" s="7" t="str">
        <f t="shared" si="81"/>
        <v>No Backers</v>
      </c>
      <c r="Q557" t="str">
        <f t="shared" si="92"/>
        <v>technology</v>
      </c>
      <c r="R557" t="str">
        <f t="shared" si="93"/>
        <v>web</v>
      </c>
      <c r="S557" s="14">
        <f t="shared" si="84"/>
        <v>42533.353506944448</v>
      </c>
      <c r="T557" s="14">
        <f t="shared" si="85"/>
        <v>42503.353506944448</v>
      </c>
      <c r="U557" t="str">
        <f t="shared" si="86"/>
        <v>JUN</v>
      </c>
      <c r="V557" t="str">
        <f t="shared" si="87"/>
        <v>MAY</v>
      </c>
      <c r="W557">
        <f t="shared" si="88"/>
        <v>2016</v>
      </c>
      <c r="X557">
        <f t="shared" si="89"/>
        <v>2016</v>
      </c>
    </row>
    <row r="558" spans="1:2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0"/>
        <v>2.5</v>
      </c>
      <c r="P558" s="7">
        <f t="shared" si="81"/>
        <v>200</v>
      </c>
      <c r="Q558" t="str">
        <f t="shared" si="92"/>
        <v>technology</v>
      </c>
      <c r="R558" t="str">
        <f t="shared" si="93"/>
        <v>web</v>
      </c>
      <c r="S558" s="14">
        <f t="shared" si="84"/>
        <v>42375.860150462962</v>
      </c>
      <c r="T558" s="14">
        <f t="shared" si="85"/>
        <v>42345.860150462962</v>
      </c>
      <c r="U558" t="str">
        <f t="shared" si="86"/>
        <v>ENE</v>
      </c>
      <c r="V558" t="str">
        <f t="shared" si="87"/>
        <v>DIC</v>
      </c>
      <c r="W558">
        <f t="shared" si="88"/>
        <v>2016</v>
      </c>
      <c r="X558">
        <f t="shared" si="89"/>
        <v>2015</v>
      </c>
    </row>
    <row r="559" spans="1:2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0"/>
        <v>0.91066666666666662</v>
      </c>
      <c r="P559" s="7">
        <f t="shared" si="81"/>
        <v>68.3</v>
      </c>
      <c r="Q559" t="str">
        <f t="shared" si="92"/>
        <v>technology</v>
      </c>
      <c r="R559" t="str">
        <f t="shared" si="93"/>
        <v>web</v>
      </c>
      <c r="S559" s="14">
        <f t="shared" si="84"/>
        <v>42706.983831018515</v>
      </c>
      <c r="T559" s="14">
        <f t="shared" si="85"/>
        <v>42676.942164351851</v>
      </c>
      <c r="U559" t="str">
        <f t="shared" si="86"/>
        <v>DIC</v>
      </c>
      <c r="V559" t="str">
        <f t="shared" si="87"/>
        <v>NOV</v>
      </c>
      <c r="W559">
        <f t="shared" si="88"/>
        <v>2016</v>
      </c>
      <c r="X559">
        <f t="shared" si="89"/>
        <v>2016</v>
      </c>
    </row>
    <row r="560" spans="1:2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0"/>
        <v>0</v>
      </c>
      <c r="P560" s="7" t="str">
        <f t="shared" si="81"/>
        <v>No Backers</v>
      </c>
      <c r="Q560" t="str">
        <f t="shared" si="92"/>
        <v>technology</v>
      </c>
      <c r="R560" t="str">
        <f t="shared" si="93"/>
        <v>web</v>
      </c>
      <c r="S560" s="14">
        <f t="shared" si="84"/>
        <v>42087.841493055559</v>
      </c>
      <c r="T560" s="14">
        <f t="shared" si="85"/>
        <v>42057.883159722223</v>
      </c>
      <c r="U560" t="str">
        <f t="shared" si="86"/>
        <v>MAR</v>
      </c>
      <c r="V560" t="str">
        <f t="shared" si="87"/>
        <v>FEB</v>
      </c>
      <c r="W560">
        <f t="shared" si="88"/>
        <v>2015</v>
      </c>
      <c r="X560">
        <f t="shared" si="89"/>
        <v>2015</v>
      </c>
    </row>
    <row r="561" spans="1:2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0"/>
        <v>2.0833333333333332E-2</v>
      </c>
      <c r="P561" s="7">
        <f t="shared" si="81"/>
        <v>50</v>
      </c>
      <c r="Q561" t="str">
        <f t="shared" si="92"/>
        <v>technology</v>
      </c>
      <c r="R561" t="str">
        <f t="shared" si="93"/>
        <v>web</v>
      </c>
      <c r="S561" s="14">
        <f t="shared" si="84"/>
        <v>42351.283101851848</v>
      </c>
      <c r="T561" s="14">
        <f t="shared" si="85"/>
        <v>42321.283101851848</v>
      </c>
      <c r="U561" t="str">
        <f t="shared" si="86"/>
        <v>DIC</v>
      </c>
      <c r="V561" t="str">
        <f t="shared" si="87"/>
        <v>NOV</v>
      </c>
      <c r="W561">
        <f t="shared" si="88"/>
        <v>2015</v>
      </c>
      <c r="X561">
        <f t="shared" si="89"/>
        <v>2015</v>
      </c>
    </row>
    <row r="562" spans="1:2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0"/>
        <v>1.2E-2</v>
      </c>
      <c r="P562" s="7">
        <f t="shared" si="81"/>
        <v>4</v>
      </c>
      <c r="Q562" t="str">
        <f t="shared" si="92"/>
        <v>technology</v>
      </c>
      <c r="R562" t="str">
        <f t="shared" si="93"/>
        <v>web</v>
      </c>
      <c r="S562" s="14">
        <f t="shared" si="84"/>
        <v>41990.771354166667</v>
      </c>
      <c r="T562" s="14">
        <f t="shared" si="85"/>
        <v>41960.771354166667</v>
      </c>
      <c r="U562" t="str">
        <f t="shared" si="86"/>
        <v>DIC</v>
      </c>
      <c r="V562" t="str">
        <f t="shared" si="87"/>
        <v>NOV</v>
      </c>
      <c r="W562">
        <f t="shared" si="88"/>
        <v>2014</v>
      </c>
      <c r="X562">
        <f t="shared" si="89"/>
        <v>2014</v>
      </c>
    </row>
    <row r="563" spans="1:2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0"/>
        <v>0.36666666666666664</v>
      </c>
      <c r="P563" s="7">
        <f t="shared" si="81"/>
        <v>27.5</v>
      </c>
      <c r="Q563" t="str">
        <f t="shared" si="92"/>
        <v>technology</v>
      </c>
      <c r="R563" t="str">
        <f t="shared" si="93"/>
        <v>web</v>
      </c>
      <c r="S563" s="14">
        <f t="shared" si="84"/>
        <v>42303.658715277779</v>
      </c>
      <c r="T563" s="14">
        <f t="shared" si="85"/>
        <v>42268.658715277779</v>
      </c>
      <c r="U563" t="str">
        <f t="shared" si="86"/>
        <v>OCT</v>
      </c>
      <c r="V563" t="str">
        <f t="shared" si="87"/>
        <v>SEP</v>
      </c>
      <c r="W563">
        <f t="shared" si="88"/>
        <v>2015</v>
      </c>
      <c r="X563">
        <f t="shared" si="89"/>
        <v>2015</v>
      </c>
    </row>
    <row r="564" spans="1:2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0"/>
        <v>0</v>
      </c>
      <c r="P564" s="7" t="str">
        <f t="shared" si="81"/>
        <v>No Backers</v>
      </c>
      <c r="Q564" t="str">
        <f t="shared" si="92"/>
        <v>technology</v>
      </c>
      <c r="R564" t="str">
        <f t="shared" si="93"/>
        <v>web</v>
      </c>
      <c r="S564" s="14">
        <f t="shared" si="84"/>
        <v>42722.389062500006</v>
      </c>
      <c r="T564" s="14">
        <f t="shared" si="85"/>
        <v>42692.389062500006</v>
      </c>
      <c r="U564" t="str">
        <f t="shared" si="86"/>
        <v>DIC</v>
      </c>
      <c r="V564" t="str">
        <f t="shared" si="87"/>
        <v>NOV</v>
      </c>
      <c r="W564">
        <f t="shared" si="88"/>
        <v>2016</v>
      </c>
      <c r="X564">
        <f t="shared" si="89"/>
        <v>2016</v>
      </c>
    </row>
    <row r="565" spans="1:2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0"/>
        <v>9.0666666666666673E-2</v>
      </c>
      <c r="P565" s="7">
        <f t="shared" si="81"/>
        <v>34</v>
      </c>
      <c r="Q565" t="str">
        <f t="shared" si="92"/>
        <v>technology</v>
      </c>
      <c r="R565" t="str">
        <f t="shared" si="93"/>
        <v>web</v>
      </c>
      <c r="S565" s="14">
        <f t="shared" si="84"/>
        <v>42052.069988425923</v>
      </c>
      <c r="T565" s="14">
        <f t="shared" si="85"/>
        <v>42022.069988425923</v>
      </c>
      <c r="U565" t="str">
        <f t="shared" si="86"/>
        <v>FEB</v>
      </c>
      <c r="V565" t="str">
        <f t="shared" si="87"/>
        <v>ENE</v>
      </c>
      <c r="W565">
        <f t="shared" si="88"/>
        <v>2015</v>
      </c>
      <c r="X565">
        <f t="shared" si="89"/>
        <v>2015</v>
      </c>
    </row>
    <row r="566" spans="1:2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0"/>
        <v>5.5555555555555558E-3</v>
      </c>
      <c r="P566" s="7">
        <f t="shared" si="81"/>
        <v>1</v>
      </c>
      <c r="Q566" t="str">
        <f t="shared" si="92"/>
        <v>technology</v>
      </c>
      <c r="R566" t="str">
        <f t="shared" si="93"/>
        <v>web</v>
      </c>
      <c r="S566" s="14">
        <f t="shared" si="84"/>
        <v>42441.942997685182</v>
      </c>
      <c r="T566" s="14">
        <f t="shared" si="85"/>
        <v>42411.942997685182</v>
      </c>
      <c r="U566" t="str">
        <f t="shared" si="86"/>
        <v>MAR</v>
      </c>
      <c r="V566" t="str">
        <f t="shared" si="87"/>
        <v>FEB</v>
      </c>
      <c r="W566">
        <f t="shared" si="88"/>
        <v>2016</v>
      </c>
      <c r="X566">
        <f t="shared" si="89"/>
        <v>2016</v>
      </c>
    </row>
    <row r="567" spans="1:2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0"/>
        <v>0</v>
      </c>
      <c r="P567" s="7" t="str">
        <f t="shared" si="81"/>
        <v>No Backers</v>
      </c>
      <c r="Q567" t="str">
        <f t="shared" si="92"/>
        <v>technology</v>
      </c>
      <c r="R567" t="str">
        <f t="shared" si="93"/>
        <v>web</v>
      </c>
      <c r="S567" s="14">
        <f t="shared" si="84"/>
        <v>42195.785289351858</v>
      </c>
      <c r="T567" s="14">
        <f t="shared" si="85"/>
        <v>42165.785289351858</v>
      </c>
      <c r="U567" t="str">
        <f t="shared" si="86"/>
        <v>JUL</v>
      </c>
      <c r="V567" t="str">
        <f t="shared" si="87"/>
        <v>JUN</v>
      </c>
      <c r="W567">
        <f t="shared" si="88"/>
        <v>2015</v>
      </c>
      <c r="X567">
        <f t="shared" si="89"/>
        <v>2015</v>
      </c>
    </row>
    <row r="568" spans="1:2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0"/>
        <v>0.02</v>
      </c>
      <c r="P568" s="7">
        <f t="shared" si="81"/>
        <v>1</v>
      </c>
      <c r="Q568" t="str">
        <f t="shared" si="92"/>
        <v>technology</v>
      </c>
      <c r="R568" t="str">
        <f t="shared" si="93"/>
        <v>web</v>
      </c>
      <c r="S568" s="14">
        <f t="shared" si="84"/>
        <v>42565.68440972222</v>
      </c>
      <c r="T568" s="14">
        <f t="shared" si="85"/>
        <v>42535.68440972222</v>
      </c>
      <c r="U568" t="str">
        <f t="shared" si="86"/>
        <v>JUL</v>
      </c>
      <c r="V568" t="str">
        <f t="shared" si="87"/>
        <v>JUN</v>
      </c>
      <c r="W568">
        <f t="shared" si="88"/>
        <v>2016</v>
      </c>
      <c r="X568">
        <f t="shared" si="89"/>
        <v>2016</v>
      </c>
    </row>
    <row r="569" spans="1:2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0"/>
        <v>0</v>
      </c>
      <c r="P569" s="7" t="str">
        <f t="shared" si="81"/>
        <v>No Backers</v>
      </c>
      <c r="Q569" t="str">
        <f t="shared" si="92"/>
        <v>technology</v>
      </c>
      <c r="R569" t="str">
        <f t="shared" si="93"/>
        <v>web</v>
      </c>
      <c r="S569" s="14">
        <f t="shared" si="84"/>
        <v>42005.842523148152</v>
      </c>
      <c r="T569" s="14">
        <f t="shared" si="85"/>
        <v>41975.842523148152</v>
      </c>
      <c r="U569" t="str">
        <f t="shared" si="86"/>
        <v>ENE</v>
      </c>
      <c r="V569" t="str">
        <f t="shared" si="87"/>
        <v>DIC</v>
      </c>
      <c r="W569">
        <f t="shared" si="88"/>
        <v>2015</v>
      </c>
      <c r="X569">
        <f t="shared" si="89"/>
        <v>2014</v>
      </c>
    </row>
    <row r="570" spans="1:2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0"/>
        <v>1</v>
      </c>
      <c r="P570" s="7">
        <f t="shared" si="81"/>
        <v>49</v>
      </c>
      <c r="Q570" t="str">
        <f t="shared" si="92"/>
        <v>technology</v>
      </c>
      <c r="R570" t="str">
        <f t="shared" si="93"/>
        <v>web</v>
      </c>
      <c r="S570" s="14">
        <f t="shared" si="84"/>
        <v>42385.458333333328</v>
      </c>
      <c r="T570" s="14">
        <f t="shared" si="85"/>
        <v>42348.9215625</v>
      </c>
      <c r="U570" t="str">
        <f t="shared" si="86"/>
        <v>ENE</v>
      </c>
      <c r="V570" t="str">
        <f t="shared" si="87"/>
        <v>DIC</v>
      </c>
      <c r="W570">
        <f t="shared" si="88"/>
        <v>2016</v>
      </c>
      <c r="X570">
        <f t="shared" si="89"/>
        <v>2015</v>
      </c>
    </row>
    <row r="571" spans="1:2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0"/>
        <v>0.8</v>
      </c>
      <c r="P571" s="7">
        <f t="shared" si="81"/>
        <v>20</v>
      </c>
      <c r="Q571" t="str">
        <f t="shared" si="92"/>
        <v>technology</v>
      </c>
      <c r="R571" t="str">
        <f t="shared" si="93"/>
        <v>web</v>
      </c>
      <c r="S571" s="14">
        <f t="shared" si="84"/>
        <v>42370.847361111111</v>
      </c>
      <c r="T571" s="14">
        <f t="shared" si="85"/>
        <v>42340.847361111111</v>
      </c>
      <c r="U571" t="str">
        <f t="shared" si="86"/>
        <v>ENE</v>
      </c>
      <c r="V571" t="str">
        <f t="shared" si="87"/>
        <v>DIC</v>
      </c>
      <c r="W571">
        <f t="shared" si="88"/>
        <v>2016</v>
      </c>
      <c r="X571">
        <f t="shared" si="89"/>
        <v>2015</v>
      </c>
    </row>
    <row r="572" spans="1:2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0"/>
        <v>0.16705882352941176</v>
      </c>
      <c r="P572" s="7">
        <f t="shared" si="81"/>
        <v>142</v>
      </c>
      <c r="Q572" t="str">
        <f t="shared" si="92"/>
        <v>technology</v>
      </c>
      <c r="R572" t="str">
        <f t="shared" si="93"/>
        <v>web</v>
      </c>
      <c r="S572" s="14">
        <f t="shared" si="84"/>
        <v>42418.798252314817</v>
      </c>
      <c r="T572" s="14">
        <f t="shared" si="85"/>
        <v>42388.798252314817</v>
      </c>
      <c r="U572" t="str">
        <f t="shared" si="86"/>
        <v>FEB</v>
      </c>
      <c r="V572" t="str">
        <f t="shared" si="87"/>
        <v>ENE</v>
      </c>
      <c r="W572">
        <f t="shared" si="88"/>
        <v>2016</v>
      </c>
      <c r="X572">
        <f t="shared" si="89"/>
        <v>2016</v>
      </c>
    </row>
    <row r="573" spans="1:2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0"/>
        <v>0.42399999999999999</v>
      </c>
      <c r="P573" s="7">
        <f t="shared" si="81"/>
        <v>53</v>
      </c>
      <c r="Q573" t="str">
        <f t="shared" si="92"/>
        <v>technology</v>
      </c>
      <c r="R573" t="str">
        <f t="shared" si="93"/>
        <v>web</v>
      </c>
      <c r="S573" s="14">
        <f t="shared" si="84"/>
        <v>42212.165972222225</v>
      </c>
      <c r="T573" s="14">
        <f t="shared" si="85"/>
        <v>42192.816238425927</v>
      </c>
      <c r="U573" t="str">
        <f t="shared" si="86"/>
        <v>JUL</v>
      </c>
      <c r="V573" t="str">
        <f t="shared" si="87"/>
        <v>JUL</v>
      </c>
      <c r="W573">
        <f t="shared" si="88"/>
        <v>2015</v>
      </c>
      <c r="X573">
        <f t="shared" si="89"/>
        <v>2015</v>
      </c>
    </row>
    <row r="574" spans="1:2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0"/>
        <v>0</v>
      </c>
      <c r="P574" s="7" t="str">
        <f t="shared" si="81"/>
        <v>No Backers</v>
      </c>
      <c r="Q574" t="str">
        <f t="shared" si="92"/>
        <v>technology</v>
      </c>
      <c r="R574" t="str">
        <f t="shared" si="93"/>
        <v>web</v>
      </c>
      <c r="S574" s="14">
        <f t="shared" si="84"/>
        <v>42312.757962962962</v>
      </c>
      <c r="T574" s="14">
        <f t="shared" si="85"/>
        <v>42282.71629629629</v>
      </c>
      <c r="U574" t="str">
        <f t="shared" si="86"/>
        <v>NOV</v>
      </c>
      <c r="V574" t="str">
        <f t="shared" si="87"/>
        <v>OCT</v>
      </c>
      <c r="W574">
        <f t="shared" si="88"/>
        <v>2015</v>
      </c>
      <c r="X574">
        <f t="shared" si="89"/>
        <v>2015</v>
      </c>
    </row>
    <row r="575" spans="1:2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0"/>
        <v>0.38925389253892539</v>
      </c>
      <c r="P575" s="7">
        <f t="shared" si="81"/>
        <v>38.444444444444443</v>
      </c>
      <c r="Q575" t="str">
        <f t="shared" si="92"/>
        <v>technology</v>
      </c>
      <c r="R575" t="str">
        <f t="shared" si="93"/>
        <v>web</v>
      </c>
      <c r="S575" s="14">
        <f t="shared" si="84"/>
        <v>42022.05</v>
      </c>
      <c r="T575" s="14">
        <f t="shared" si="85"/>
        <v>41963.050127314811</v>
      </c>
      <c r="U575" t="str">
        <f t="shared" si="86"/>
        <v>ENE</v>
      </c>
      <c r="V575" t="str">
        <f t="shared" si="87"/>
        <v>NOV</v>
      </c>
      <c r="W575">
        <f t="shared" si="88"/>
        <v>2015</v>
      </c>
      <c r="X575">
        <f t="shared" si="89"/>
        <v>2014</v>
      </c>
    </row>
    <row r="576" spans="1:2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0"/>
        <v>0.7155635062611807</v>
      </c>
      <c r="P576" s="7">
        <f t="shared" si="81"/>
        <v>20</v>
      </c>
      <c r="Q576" t="str">
        <f t="shared" si="92"/>
        <v>technology</v>
      </c>
      <c r="R576" t="str">
        <f t="shared" si="93"/>
        <v>web</v>
      </c>
      <c r="S576" s="14">
        <f t="shared" si="84"/>
        <v>42662.443368055552</v>
      </c>
      <c r="T576" s="14">
        <f t="shared" si="85"/>
        <v>42632.443368055552</v>
      </c>
      <c r="U576" t="str">
        <f t="shared" si="86"/>
        <v>OCT</v>
      </c>
      <c r="V576" t="str">
        <f t="shared" si="87"/>
        <v>SEP</v>
      </c>
      <c r="W576">
        <f t="shared" si="88"/>
        <v>2016</v>
      </c>
      <c r="X576">
        <f t="shared" si="89"/>
        <v>2016</v>
      </c>
    </row>
    <row r="577" spans="1:2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0"/>
        <v>0.43166666666666664</v>
      </c>
      <c r="P577" s="7">
        <f t="shared" si="81"/>
        <v>64.75</v>
      </c>
      <c r="Q577" t="str">
        <f t="shared" si="92"/>
        <v>technology</v>
      </c>
      <c r="R577" t="str">
        <f t="shared" si="93"/>
        <v>web</v>
      </c>
      <c r="S577" s="14">
        <f t="shared" si="84"/>
        <v>42168.692627314813</v>
      </c>
      <c r="T577" s="14">
        <f t="shared" si="85"/>
        <v>42138.692627314813</v>
      </c>
      <c r="U577" t="str">
        <f t="shared" si="86"/>
        <v>JUN</v>
      </c>
      <c r="V577" t="str">
        <f t="shared" si="87"/>
        <v>MAY</v>
      </c>
      <c r="W577">
        <f t="shared" si="88"/>
        <v>2015</v>
      </c>
      <c r="X577">
        <f t="shared" si="89"/>
        <v>2015</v>
      </c>
    </row>
    <row r="578" spans="1:2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80"/>
        <v>1.25E-3</v>
      </c>
      <c r="P578" s="7">
        <f t="shared" si="81"/>
        <v>1</v>
      </c>
      <c r="Q578" t="str">
        <f t="shared" si="92"/>
        <v>technology</v>
      </c>
      <c r="R578" t="str">
        <f t="shared" si="93"/>
        <v>web</v>
      </c>
      <c r="S578" s="14">
        <f t="shared" si="84"/>
        <v>42091.43</v>
      </c>
      <c r="T578" s="14">
        <f t="shared" si="85"/>
        <v>42031.471666666665</v>
      </c>
      <c r="U578" t="str">
        <f t="shared" si="86"/>
        <v>MAR</v>
      </c>
      <c r="V578" t="str">
        <f t="shared" si="87"/>
        <v>ENE</v>
      </c>
      <c r="W578">
        <f t="shared" si="88"/>
        <v>2015</v>
      </c>
      <c r="X578">
        <f t="shared" si="89"/>
        <v>2015</v>
      </c>
    </row>
    <row r="579" spans="1:2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94">(E579*100)/D579</f>
        <v>0.2</v>
      </c>
      <c r="P579" s="7">
        <f t="shared" ref="P579:P642" si="95">IF(L579=0,"No Backers",E579/L579)</f>
        <v>10</v>
      </c>
      <c r="Q579" t="str">
        <f t="shared" si="92"/>
        <v>technology</v>
      </c>
      <c r="R579" t="str">
        <f t="shared" si="93"/>
        <v>web</v>
      </c>
      <c r="S579" s="14">
        <f t="shared" ref="S579:S642" si="96">(((I579/60)/60)/24)+DATE(1970,1,1)</f>
        <v>42510.589143518519</v>
      </c>
      <c r="T579" s="14">
        <f t="shared" ref="T579:T642" si="97">(((J579/60)/60)/24)+DATE(1970,1,1)</f>
        <v>42450.589143518519</v>
      </c>
      <c r="U579" t="str">
        <f t="shared" ref="U579:U642" si="98">UPPER(TEXT(S579, "mmm"))</f>
        <v>MAY</v>
      </c>
      <c r="V579" t="str">
        <f t="shared" ref="V579:V642" si="99">UPPER(TEXT(T579, "mmm"))</f>
        <v>MAR</v>
      </c>
      <c r="W579">
        <f t="shared" ref="W579:W642" si="100">YEAR(S579)</f>
        <v>2016</v>
      </c>
      <c r="X579">
        <f t="shared" ref="X579:X642" si="101">YEAR(T579)</f>
        <v>2016</v>
      </c>
    </row>
    <row r="580" spans="1:2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4"/>
        <v>1.12E-2</v>
      </c>
      <c r="P580" s="7">
        <f t="shared" si="95"/>
        <v>2</v>
      </c>
      <c r="Q580" t="str">
        <f t="shared" si="92"/>
        <v>technology</v>
      </c>
      <c r="R580" t="str">
        <f t="shared" si="93"/>
        <v>web</v>
      </c>
      <c r="S580" s="14">
        <f t="shared" si="96"/>
        <v>42254.578622685185</v>
      </c>
      <c r="T580" s="14">
        <f t="shared" si="97"/>
        <v>42230.578622685185</v>
      </c>
      <c r="U580" t="str">
        <f t="shared" si="98"/>
        <v>SEP</v>
      </c>
      <c r="V580" t="str">
        <f t="shared" si="99"/>
        <v>AGO</v>
      </c>
      <c r="W580">
        <f t="shared" si="100"/>
        <v>2015</v>
      </c>
      <c r="X580">
        <f t="shared" si="101"/>
        <v>2015</v>
      </c>
    </row>
    <row r="581" spans="1:2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4"/>
        <v>1.4583333333333333</v>
      </c>
      <c r="P581" s="7">
        <f t="shared" si="95"/>
        <v>35</v>
      </c>
      <c r="Q581" t="str">
        <f t="shared" si="92"/>
        <v>technology</v>
      </c>
      <c r="R581" t="str">
        <f t="shared" si="93"/>
        <v>web</v>
      </c>
      <c r="S581" s="14">
        <f t="shared" si="96"/>
        <v>41998.852118055554</v>
      </c>
      <c r="T581" s="14">
        <f t="shared" si="97"/>
        <v>41968.852118055554</v>
      </c>
      <c r="U581" t="str">
        <f t="shared" si="98"/>
        <v>DIC</v>
      </c>
      <c r="V581" t="str">
        <f t="shared" si="99"/>
        <v>NOV</v>
      </c>
      <c r="W581">
        <f t="shared" si="100"/>
        <v>2014</v>
      </c>
      <c r="X581">
        <f t="shared" si="101"/>
        <v>2014</v>
      </c>
    </row>
    <row r="582" spans="1:2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4"/>
        <v>3.3333333333333333E-2</v>
      </c>
      <c r="P582" s="7">
        <f t="shared" si="95"/>
        <v>1</v>
      </c>
      <c r="Q582" t="str">
        <f t="shared" si="92"/>
        <v>technology</v>
      </c>
      <c r="R582" t="str">
        <f t="shared" si="93"/>
        <v>web</v>
      </c>
      <c r="S582" s="14">
        <f t="shared" si="96"/>
        <v>42635.908182870371</v>
      </c>
      <c r="T582" s="14">
        <f t="shared" si="97"/>
        <v>42605.908182870371</v>
      </c>
      <c r="U582" t="str">
        <f t="shared" si="98"/>
        <v>SEP</v>
      </c>
      <c r="V582" t="str">
        <f t="shared" si="99"/>
        <v>AGO</v>
      </c>
      <c r="W582">
        <f t="shared" si="100"/>
        <v>2016</v>
      </c>
      <c r="X582">
        <f t="shared" si="101"/>
        <v>2016</v>
      </c>
    </row>
    <row r="583" spans="1:2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4"/>
        <v>0</v>
      </c>
      <c r="P583" s="7" t="str">
        <f t="shared" si="95"/>
        <v>No Backers</v>
      </c>
      <c r="Q583" t="str">
        <f t="shared" si="92"/>
        <v>technology</v>
      </c>
      <c r="R583" t="str">
        <f t="shared" si="93"/>
        <v>web</v>
      </c>
      <c r="S583" s="14">
        <f t="shared" si="96"/>
        <v>42218.012777777782</v>
      </c>
      <c r="T583" s="14">
        <f t="shared" si="97"/>
        <v>42188.012777777782</v>
      </c>
      <c r="U583" t="str">
        <f t="shared" si="98"/>
        <v>AGO</v>
      </c>
      <c r="V583" t="str">
        <f t="shared" si="99"/>
        <v>JUL</v>
      </c>
      <c r="W583">
        <f t="shared" si="100"/>
        <v>2015</v>
      </c>
      <c r="X583">
        <f t="shared" si="101"/>
        <v>2015</v>
      </c>
    </row>
    <row r="584" spans="1:2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4"/>
        <v>0</v>
      </c>
      <c r="P584" s="7" t="str">
        <f t="shared" si="95"/>
        <v>No Backers</v>
      </c>
      <c r="Q584" t="str">
        <f t="shared" si="92"/>
        <v>technology</v>
      </c>
      <c r="R584" t="str">
        <f t="shared" si="93"/>
        <v>web</v>
      </c>
      <c r="S584" s="14">
        <f t="shared" si="96"/>
        <v>42078.75</v>
      </c>
      <c r="T584" s="14">
        <f t="shared" si="97"/>
        <v>42055.739803240736</v>
      </c>
      <c r="U584" t="str">
        <f t="shared" si="98"/>
        <v>MAR</v>
      </c>
      <c r="V584" t="str">
        <f t="shared" si="99"/>
        <v>FEB</v>
      </c>
      <c r="W584">
        <f t="shared" si="100"/>
        <v>2015</v>
      </c>
      <c r="X584">
        <f t="shared" si="101"/>
        <v>2015</v>
      </c>
    </row>
    <row r="585" spans="1:2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4"/>
        <v>1.1111111111111112E-2</v>
      </c>
      <c r="P585" s="7">
        <f t="shared" si="95"/>
        <v>1</v>
      </c>
      <c r="Q585" t="str">
        <f t="shared" si="92"/>
        <v>technology</v>
      </c>
      <c r="R585" t="str">
        <f t="shared" si="93"/>
        <v>web</v>
      </c>
      <c r="S585" s="14">
        <f t="shared" si="96"/>
        <v>42082.896840277783</v>
      </c>
      <c r="T585" s="14">
        <f t="shared" si="97"/>
        <v>42052.93850694444</v>
      </c>
      <c r="U585" t="str">
        <f t="shared" si="98"/>
        <v>MAR</v>
      </c>
      <c r="V585" t="str">
        <f t="shared" si="99"/>
        <v>FEB</v>
      </c>
      <c r="W585">
        <f t="shared" si="100"/>
        <v>2015</v>
      </c>
      <c r="X585">
        <f t="shared" si="101"/>
        <v>2015</v>
      </c>
    </row>
    <row r="586" spans="1:2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4"/>
        <v>1</v>
      </c>
      <c r="P586" s="7">
        <f t="shared" si="95"/>
        <v>5</v>
      </c>
      <c r="Q586" t="str">
        <f t="shared" si="92"/>
        <v>technology</v>
      </c>
      <c r="R586" t="str">
        <f t="shared" si="93"/>
        <v>web</v>
      </c>
      <c r="S586" s="14">
        <f t="shared" si="96"/>
        <v>42079.674953703703</v>
      </c>
      <c r="T586" s="14">
        <f t="shared" si="97"/>
        <v>42049.716620370367</v>
      </c>
      <c r="U586" t="str">
        <f t="shared" si="98"/>
        <v>MAR</v>
      </c>
      <c r="V586" t="str">
        <f t="shared" si="99"/>
        <v>FEB</v>
      </c>
      <c r="W586">
        <f t="shared" si="100"/>
        <v>2015</v>
      </c>
      <c r="X586">
        <f t="shared" si="101"/>
        <v>2015</v>
      </c>
    </row>
    <row r="587" spans="1:2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4"/>
        <v>0</v>
      </c>
      <c r="P587" s="7" t="str">
        <f t="shared" si="95"/>
        <v>No Backers</v>
      </c>
      <c r="Q587" t="str">
        <f t="shared" si="92"/>
        <v>technology</v>
      </c>
      <c r="R587" t="str">
        <f t="shared" si="93"/>
        <v>web</v>
      </c>
      <c r="S587" s="14">
        <f t="shared" si="96"/>
        <v>42339</v>
      </c>
      <c r="T587" s="14">
        <f t="shared" si="97"/>
        <v>42283.3909375</v>
      </c>
      <c r="U587" t="str">
        <f t="shared" si="98"/>
        <v>DIC</v>
      </c>
      <c r="V587" t="str">
        <f t="shared" si="99"/>
        <v>OCT</v>
      </c>
      <c r="W587">
        <f t="shared" si="100"/>
        <v>2015</v>
      </c>
      <c r="X587">
        <f t="shared" si="101"/>
        <v>2015</v>
      </c>
    </row>
    <row r="588" spans="1:2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4"/>
        <v>0.56000000000000005</v>
      </c>
      <c r="P588" s="7">
        <f t="shared" si="95"/>
        <v>14</v>
      </c>
      <c r="Q588" t="str">
        <f t="shared" si="92"/>
        <v>technology</v>
      </c>
      <c r="R588" t="str">
        <f t="shared" si="93"/>
        <v>web</v>
      </c>
      <c r="S588" s="14">
        <f t="shared" si="96"/>
        <v>42050.854247685187</v>
      </c>
      <c r="T588" s="14">
        <f t="shared" si="97"/>
        <v>42020.854247685187</v>
      </c>
      <c r="U588" t="str">
        <f t="shared" si="98"/>
        <v>FEB</v>
      </c>
      <c r="V588" t="str">
        <f t="shared" si="99"/>
        <v>ENE</v>
      </c>
      <c r="W588">
        <f t="shared" si="100"/>
        <v>2015</v>
      </c>
      <c r="X588">
        <f t="shared" si="101"/>
        <v>2015</v>
      </c>
    </row>
    <row r="589" spans="1:2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4"/>
        <v>9.0833333333333339</v>
      </c>
      <c r="P589" s="7">
        <f t="shared" si="95"/>
        <v>389.28571428571428</v>
      </c>
      <c r="Q589" t="str">
        <f t="shared" si="92"/>
        <v>technology</v>
      </c>
      <c r="R589" t="str">
        <f t="shared" si="93"/>
        <v>web</v>
      </c>
      <c r="S589" s="14">
        <f t="shared" si="96"/>
        <v>42110.757326388892</v>
      </c>
      <c r="T589" s="14">
        <f t="shared" si="97"/>
        <v>42080.757326388892</v>
      </c>
      <c r="U589" t="str">
        <f t="shared" si="98"/>
        <v>ABR</v>
      </c>
      <c r="V589" t="str">
        <f t="shared" si="99"/>
        <v>MAR</v>
      </c>
      <c r="W589">
        <f t="shared" si="100"/>
        <v>2015</v>
      </c>
      <c r="X589">
        <f t="shared" si="101"/>
        <v>2015</v>
      </c>
    </row>
    <row r="590" spans="1:2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4"/>
        <v>3.3444444444444446</v>
      </c>
      <c r="P590" s="7">
        <f t="shared" si="95"/>
        <v>150.5</v>
      </c>
      <c r="Q590" t="str">
        <f t="shared" si="92"/>
        <v>technology</v>
      </c>
      <c r="R590" t="str">
        <f t="shared" si="93"/>
        <v>web</v>
      </c>
      <c r="S590" s="14">
        <f t="shared" si="96"/>
        <v>42691.811180555553</v>
      </c>
      <c r="T590" s="14">
        <f t="shared" si="97"/>
        <v>42631.769513888896</v>
      </c>
      <c r="U590" t="str">
        <f t="shared" si="98"/>
        <v>NOV</v>
      </c>
      <c r="V590" t="str">
        <f t="shared" si="99"/>
        <v>SEP</v>
      </c>
      <c r="W590">
        <f t="shared" si="100"/>
        <v>2016</v>
      </c>
      <c r="X590">
        <f t="shared" si="101"/>
        <v>2016</v>
      </c>
    </row>
    <row r="591" spans="1:2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4"/>
        <v>1.3333333333333334E-2</v>
      </c>
      <c r="P591" s="7">
        <f t="shared" si="95"/>
        <v>1</v>
      </c>
      <c r="Q591" t="str">
        <f t="shared" si="92"/>
        <v>technology</v>
      </c>
      <c r="R591" t="str">
        <f t="shared" si="93"/>
        <v>web</v>
      </c>
      <c r="S591" s="14">
        <f t="shared" si="96"/>
        <v>42193.614571759259</v>
      </c>
      <c r="T591" s="14">
        <f t="shared" si="97"/>
        <v>42178.614571759259</v>
      </c>
      <c r="U591" t="str">
        <f t="shared" si="98"/>
        <v>JUL</v>
      </c>
      <c r="V591" t="str">
        <f t="shared" si="99"/>
        <v>JUN</v>
      </c>
      <c r="W591">
        <f t="shared" si="100"/>
        <v>2015</v>
      </c>
      <c r="X591">
        <f t="shared" si="101"/>
        <v>2015</v>
      </c>
    </row>
    <row r="592" spans="1:2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4"/>
        <v>4.46</v>
      </c>
      <c r="P592" s="7">
        <f t="shared" si="95"/>
        <v>24.777777777777779</v>
      </c>
      <c r="Q592" t="str">
        <f t="shared" si="92"/>
        <v>technology</v>
      </c>
      <c r="R592" t="str">
        <f t="shared" si="93"/>
        <v>web</v>
      </c>
      <c r="S592" s="14">
        <f t="shared" si="96"/>
        <v>42408.542361111111</v>
      </c>
      <c r="T592" s="14">
        <f t="shared" si="97"/>
        <v>42377.554756944446</v>
      </c>
      <c r="U592" t="str">
        <f t="shared" si="98"/>
        <v>FEB</v>
      </c>
      <c r="V592" t="str">
        <f t="shared" si="99"/>
        <v>ENE</v>
      </c>
      <c r="W592">
        <f t="shared" si="100"/>
        <v>2016</v>
      </c>
      <c r="X592">
        <f t="shared" si="101"/>
        <v>2016</v>
      </c>
    </row>
    <row r="593" spans="1:2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4"/>
        <v>6.0999999999999999E-2</v>
      </c>
      <c r="P593" s="7">
        <f t="shared" si="95"/>
        <v>30.5</v>
      </c>
      <c r="Q593" t="str">
        <f t="shared" si="92"/>
        <v>technology</v>
      </c>
      <c r="R593" t="str">
        <f t="shared" si="93"/>
        <v>web</v>
      </c>
      <c r="S593" s="14">
        <f t="shared" si="96"/>
        <v>42207.543171296296</v>
      </c>
      <c r="T593" s="14">
        <f t="shared" si="97"/>
        <v>42177.543171296296</v>
      </c>
      <c r="U593" t="str">
        <f t="shared" si="98"/>
        <v>JUL</v>
      </c>
      <c r="V593" t="str">
        <f t="shared" si="99"/>
        <v>JUN</v>
      </c>
      <c r="W593">
        <f t="shared" si="100"/>
        <v>2015</v>
      </c>
      <c r="X593">
        <f t="shared" si="101"/>
        <v>2015</v>
      </c>
    </row>
    <row r="594" spans="1:2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4"/>
        <v>3.3333333333333335</v>
      </c>
      <c r="P594" s="7">
        <f t="shared" si="95"/>
        <v>250</v>
      </c>
      <c r="Q594" t="str">
        <f t="shared" si="92"/>
        <v>technology</v>
      </c>
      <c r="R594" t="str">
        <f t="shared" si="93"/>
        <v>web</v>
      </c>
      <c r="S594" s="14">
        <f t="shared" si="96"/>
        <v>41976.232175925921</v>
      </c>
      <c r="T594" s="14">
        <f t="shared" si="97"/>
        <v>41946.232175925928</v>
      </c>
      <c r="U594" t="str">
        <f t="shared" si="98"/>
        <v>DIC</v>
      </c>
      <c r="V594" t="str">
        <f t="shared" si="99"/>
        <v>NOV</v>
      </c>
      <c r="W594">
        <f t="shared" si="100"/>
        <v>2014</v>
      </c>
      <c r="X594">
        <f t="shared" si="101"/>
        <v>2014</v>
      </c>
    </row>
    <row r="595" spans="1:2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4"/>
        <v>23</v>
      </c>
      <c r="P595" s="7">
        <f t="shared" si="95"/>
        <v>16.428571428571427</v>
      </c>
      <c r="Q595" t="str">
        <f t="shared" si="92"/>
        <v>technology</v>
      </c>
      <c r="R595" t="str">
        <f t="shared" si="93"/>
        <v>web</v>
      </c>
      <c r="S595" s="14">
        <f t="shared" si="96"/>
        <v>42100.635937500003</v>
      </c>
      <c r="T595" s="14">
        <f t="shared" si="97"/>
        <v>42070.677604166667</v>
      </c>
      <c r="U595" t="str">
        <f t="shared" si="98"/>
        <v>ABR</v>
      </c>
      <c r="V595" t="str">
        <f t="shared" si="99"/>
        <v>MAR</v>
      </c>
      <c r="W595">
        <f t="shared" si="100"/>
        <v>2015</v>
      </c>
      <c r="X595">
        <f t="shared" si="101"/>
        <v>2015</v>
      </c>
    </row>
    <row r="596" spans="1:2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4"/>
        <v>0.104</v>
      </c>
      <c r="P596" s="7">
        <f t="shared" si="95"/>
        <v>13</v>
      </c>
      <c r="Q596" t="str">
        <f t="shared" si="92"/>
        <v>technology</v>
      </c>
      <c r="R596" t="str">
        <f t="shared" si="93"/>
        <v>web</v>
      </c>
      <c r="S596" s="14">
        <f t="shared" si="96"/>
        <v>42476.780162037037</v>
      </c>
      <c r="T596" s="14">
        <f t="shared" si="97"/>
        <v>42446.780162037037</v>
      </c>
      <c r="U596" t="str">
        <f t="shared" si="98"/>
        <v>ABR</v>
      </c>
      <c r="V596" t="str">
        <f t="shared" si="99"/>
        <v>MAR</v>
      </c>
      <c r="W596">
        <f t="shared" si="100"/>
        <v>2016</v>
      </c>
      <c r="X596">
        <f t="shared" si="101"/>
        <v>2016</v>
      </c>
    </row>
    <row r="597" spans="1:2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4"/>
        <v>0.42599999999999999</v>
      </c>
      <c r="P597" s="7">
        <f t="shared" si="95"/>
        <v>53.25</v>
      </c>
      <c r="Q597" t="str">
        <f t="shared" si="92"/>
        <v>technology</v>
      </c>
      <c r="R597" t="str">
        <f t="shared" si="93"/>
        <v>web</v>
      </c>
      <c r="S597" s="14">
        <f t="shared" si="96"/>
        <v>42128.069884259254</v>
      </c>
      <c r="T597" s="14">
        <f t="shared" si="97"/>
        <v>42083.069884259254</v>
      </c>
      <c r="U597" t="str">
        <f t="shared" si="98"/>
        <v>MAY</v>
      </c>
      <c r="V597" t="str">
        <f t="shared" si="99"/>
        <v>MAR</v>
      </c>
      <c r="W597">
        <f t="shared" si="100"/>
        <v>2015</v>
      </c>
      <c r="X597">
        <f t="shared" si="101"/>
        <v>2015</v>
      </c>
    </row>
    <row r="598" spans="1:2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4"/>
        <v>0.03</v>
      </c>
      <c r="P598" s="7">
        <f t="shared" si="95"/>
        <v>3</v>
      </c>
      <c r="Q598" t="str">
        <f t="shared" si="92"/>
        <v>technology</v>
      </c>
      <c r="R598" t="str">
        <f t="shared" si="93"/>
        <v>web</v>
      </c>
      <c r="S598" s="14">
        <f t="shared" si="96"/>
        <v>42676.896898148145</v>
      </c>
      <c r="T598" s="14">
        <f t="shared" si="97"/>
        <v>42646.896898148145</v>
      </c>
      <c r="U598" t="str">
        <f t="shared" si="98"/>
        <v>NOV</v>
      </c>
      <c r="V598" t="str">
        <f t="shared" si="99"/>
        <v>OCT</v>
      </c>
      <c r="W598">
        <f t="shared" si="100"/>
        <v>2016</v>
      </c>
      <c r="X598">
        <f t="shared" si="101"/>
        <v>2016</v>
      </c>
    </row>
    <row r="599" spans="1:2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4"/>
        <v>0.26666666666666666</v>
      </c>
      <c r="P599" s="7">
        <f t="shared" si="95"/>
        <v>10</v>
      </c>
      <c r="Q599" t="str">
        <f t="shared" si="92"/>
        <v>technology</v>
      </c>
      <c r="R599" t="str">
        <f t="shared" si="93"/>
        <v>web</v>
      </c>
      <c r="S599" s="14">
        <f t="shared" si="96"/>
        <v>42582.666666666672</v>
      </c>
      <c r="T599" s="14">
        <f t="shared" si="97"/>
        <v>42545.705266203702</v>
      </c>
      <c r="U599" t="str">
        <f t="shared" si="98"/>
        <v>JUL</v>
      </c>
      <c r="V599" t="str">
        <f t="shared" si="99"/>
        <v>JUN</v>
      </c>
      <c r="W599">
        <f t="shared" si="100"/>
        <v>2016</v>
      </c>
      <c r="X599">
        <f t="shared" si="101"/>
        <v>2016</v>
      </c>
    </row>
    <row r="600" spans="1:2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4"/>
        <v>34</v>
      </c>
      <c r="P600" s="7">
        <f t="shared" si="95"/>
        <v>121.42857142857143</v>
      </c>
      <c r="Q600" t="str">
        <f t="shared" si="92"/>
        <v>technology</v>
      </c>
      <c r="R600" t="str">
        <f t="shared" si="93"/>
        <v>web</v>
      </c>
      <c r="S600" s="14">
        <f t="shared" si="96"/>
        <v>41978.00209490741</v>
      </c>
      <c r="T600" s="14">
        <f t="shared" si="97"/>
        <v>41948.00209490741</v>
      </c>
      <c r="U600" t="str">
        <f t="shared" si="98"/>
        <v>DIC</v>
      </c>
      <c r="V600" t="str">
        <f t="shared" si="99"/>
        <v>NOV</v>
      </c>
      <c r="W600">
        <f t="shared" si="100"/>
        <v>2014</v>
      </c>
      <c r="X600">
        <f t="shared" si="101"/>
        <v>2014</v>
      </c>
    </row>
    <row r="601" spans="1:2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4"/>
        <v>6.2E-2</v>
      </c>
      <c r="P601" s="7">
        <f t="shared" si="95"/>
        <v>15.5</v>
      </c>
      <c r="Q601" t="str">
        <f t="shared" si="92"/>
        <v>technology</v>
      </c>
      <c r="R601" t="str">
        <f t="shared" si="93"/>
        <v>web</v>
      </c>
      <c r="S601" s="14">
        <f t="shared" si="96"/>
        <v>42071.636111111111</v>
      </c>
      <c r="T601" s="14">
        <f t="shared" si="97"/>
        <v>42047.812523148154</v>
      </c>
      <c r="U601" t="str">
        <f t="shared" si="98"/>
        <v>MAR</v>
      </c>
      <c r="V601" t="str">
        <f t="shared" si="99"/>
        <v>FEB</v>
      </c>
      <c r="W601">
        <f t="shared" si="100"/>
        <v>2015</v>
      </c>
      <c r="X601">
        <f t="shared" si="101"/>
        <v>2015</v>
      </c>
    </row>
    <row r="602" spans="1:2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4"/>
        <v>2</v>
      </c>
      <c r="P602" s="7">
        <f t="shared" si="95"/>
        <v>100</v>
      </c>
      <c r="Q602" t="str">
        <f t="shared" si="92"/>
        <v>technology</v>
      </c>
      <c r="R602" t="str">
        <f t="shared" si="93"/>
        <v>web</v>
      </c>
      <c r="S602" s="14">
        <f t="shared" si="96"/>
        <v>42133.798171296294</v>
      </c>
      <c r="T602" s="14">
        <f t="shared" si="97"/>
        <v>42073.798171296294</v>
      </c>
      <c r="U602" t="str">
        <f t="shared" si="98"/>
        <v>MAY</v>
      </c>
      <c r="V602" t="str">
        <f t="shared" si="99"/>
        <v>MAR</v>
      </c>
      <c r="W602">
        <f t="shared" si="100"/>
        <v>2015</v>
      </c>
      <c r="X602">
        <f t="shared" si="101"/>
        <v>2015</v>
      </c>
    </row>
    <row r="603" spans="1:2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4"/>
        <v>1.4</v>
      </c>
      <c r="P603" s="7">
        <f t="shared" si="95"/>
        <v>23.333333333333332</v>
      </c>
      <c r="Q603" t="str">
        <f t="shared" si="92"/>
        <v>technology</v>
      </c>
      <c r="R603" t="str">
        <f t="shared" si="93"/>
        <v>web</v>
      </c>
      <c r="S603" s="14">
        <f t="shared" si="96"/>
        <v>41999.858090277776</v>
      </c>
      <c r="T603" s="14">
        <f t="shared" si="97"/>
        <v>41969.858090277776</v>
      </c>
      <c r="U603" t="str">
        <f t="shared" si="98"/>
        <v>DIC</v>
      </c>
      <c r="V603" t="str">
        <f t="shared" si="99"/>
        <v>NOV</v>
      </c>
      <c r="W603">
        <f t="shared" si="100"/>
        <v>2014</v>
      </c>
      <c r="X603">
        <f t="shared" si="101"/>
        <v>2014</v>
      </c>
    </row>
    <row r="604" spans="1:2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4"/>
        <v>0</v>
      </c>
      <c r="P604" s="7" t="str">
        <f t="shared" si="95"/>
        <v>No Backers</v>
      </c>
      <c r="Q604" t="str">
        <f t="shared" si="92"/>
        <v>technology</v>
      </c>
      <c r="R604" t="str">
        <f t="shared" si="93"/>
        <v>web</v>
      </c>
      <c r="S604" s="14">
        <f t="shared" si="96"/>
        <v>42173.79415509259</v>
      </c>
      <c r="T604" s="14">
        <f t="shared" si="97"/>
        <v>42143.79415509259</v>
      </c>
      <c r="U604" t="str">
        <f t="shared" si="98"/>
        <v>JUN</v>
      </c>
      <c r="V604" t="str">
        <f t="shared" si="99"/>
        <v>MAY</v>
      </c>
      <c r="W604">
        <f t="shared" si="100"/>
        <v>2015</v>
      </c>
      <c r="X604">
        <f t="shared" si="101"/>
        <v>2015</v>
      </c>
    </row>
    <row r="605" spans="1:2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4"/>
        <v>3.9334666666666664</v>
      </c>
      <c r="P605" s="7">
        <f t="shared" si="95"/>
        <v>45.386153846153846</v>
      </c>
      <c r="Q605" t="str">
        <f t="shared" si="92"/>
        <v>technology</v>
      </c>
      <c r="R605" t="str">
        <f t="shared" si="93"/>
        <v>web</v>
      </c>
      <c r="S605" s="14">
        <f t="shared" si="96"/>
        <v>41865.639155092591</v>
      </c>
      <c r="T605" s="14">
        <f t="shared" si="97"/>
        <v>41835.639155092591</v>
      </c>
      <c r="U605" t="str">
        <f t="shared" si="98"/>
        <v>AGO</v>
      </c>
      <c r="V605" t="str">
        <f t="shared" si="99"/>
        <v>JUL</v>
      </c>
      <c r="W605">
        <f t="shared" si="100"/>
        <v>2014</v>
      </c>
      <c r="X605">
        <f t="shared" si="101"/>
        <v>2014</v>
      </c>
    </row>
    <row r="606" spans="1:2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4"/>
        <v>0</v>
      </c>
      <c r="P606" s="7" t="str">
        <f t="shared" si="95"/>
        <v>No Backers</v>
      </c>
      <c r="Q606" t="str">
        <f t="shared" si="92"/>
        <v>technology</v>
      </c>
      <c r="R606" t="str">
        <f t="shared" si="93"/>
        <v>web</v>
      </c>
      <c r="S606" s="14">
        <f t="shared" si="96"/>
        <v>41879.035370370373</v>
      </c>
      <c r="T606" s="14">
        <f t="shared" si="97"/>
        <v>41849.035370370373</v>
      </c>
      <c r="U606" t="str">
        <f t="shared" si="98"/>
        <v>AGO</v>
      </c>
      <c r="V606" t="str">
        <f t="shared" si="99"/>
        <v>JUL</v>
      </c>
      <c r="W606">
        <f t="shared" si="100"/>
        <v>2014</v>
      </c>
      <c r="X606">
        <f t="shared" si="101"/>
        <v>2014</v>
      </c>
    </row>
    <row r="607" spans="1:2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4"/>
        <v>2.62</v>
      </c>
      <c r="P607" s="7">
        <f t="shared" si="95"/>
        <v>16.375</v>
      </c>
      <c r="Q607" t="str">
        <f t="shared" ref="Q607:Q670" si="102">MID(N607,1,10)</f>
        <v>technology</v>
      </c>
      <c r="R607" t="str">
        <f t="shared" ref="R607:R670" si="103">MID(N607,12,20)</f>
        <v>web</v>
      </c>
      <c r="S607" s="14">
        <f t="shared" si="96"/>
        <v>42239.357731481476</v>
      </c>
      <c r="T607" s="14">
        <f t="shared" si="97"/>
        <v>42194.357731481476</v>
      </c>
      <c r="U607" t="str">
        <f t="shared" si="98"/>
        <v>AGO</v>
      </c>
      <c r="V607" t="str">
        <f t="shared" si="99"/>
        <v>JUL</v>
      </c>
      <c r="W607">
        <f t="shared" si="100"/>
        <v>2015</v>
      </c>
      <c r="X607">
        <f t="shared" si="101"/>
        <v>2015</v>
      </c>
    </row>
    <row r="608" spans="1:2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4"/>
        <v>0.2</v>
      </c>
      <c r="P608" s="7">
        <f t="shared" si="95"/>
        <v>10</v>
      </c>
      <c r="Q608" t="str">
        <f t="shared" si="102"/>
        <v>technology</v>
      </c>
      <c r="R608" t="str">
        <f t="shared" si="103"/>
        <v>web</v>
      </c>
      <c r="S608" s="14">
        <f t="shared" si="96"/>
        <v>42148.625</v>
      </c>
      <c r="T608" s="14">
        <f t="shared" si="97"/>
        <v>42102.650567129633</v>
      </c>
      <c r="U608" t="str">
        <f t="shared" si="98"/>
        <v>MAY</v>
      </c>
      <c r="V608" t="str">
        <f t="shared" si="99"/>
        <v>ABR</v>
      </c>
      <c r="W608">
        <f t="shared" si="100"/>
        <v>2015</v>
      </c>
      <c r="X608">
        <f t="shared" si="101"/>
        <v>2015</v>
      </c>
    </row>
    <row r="609" spans="1:2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4"/>
        <v>0</v>
      </c>
      <c r="P609" s="7" t="str">
        <f t="shared" si="95"/>
        <v>No Backers</v>
      </c>
      <c r="Q609" t="str">
        <f t="shared" si="102"/>
        <v>technology</v>
      </c>
      <c r="R609" t="str">
        <f t="shared" si="103"/>
        <v>web</v>
      </c>
      <c r="S609" s="14">
        <f t="shared" si="96"/>
        <v>42330.867314814815</v>
      </c>
      <c r="T609" s="14">
        <f t="shared" si="97"/>
        <v>42300.825648148151</v>
      </c>
      <c r="U609" t="str">
        <f t="shared" si="98"/>
        <v>NOV</v>
      </c>
      <c r="V609" t="str">
        <f t="shared" si="99"/>
        <v>OCT</v>
      </c>
      <c r="W609">
        <f t="shared" si="100"/>
        <v>2015</v>
      </c>
      <c r="X609">
        <f t="shared" si="101"/>
        <v>2015</v>
      </c>
    </row>
    <row r="610" spans="1:2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4"/>
        <v>0.97399999999999998</v>
      </c>
      <c r="P610" s="7">
        <f t="shared" si="95"/>
        <v>292.2</v>
      </c>
      <c r="Q610" t="str">
        <f t="shared" si="102"/>
        <v>technology</v>
      </c>
      <c r="R610" t="str">
        <f t="shared" si="103"/>
        <v>web</v>
      </c>
      <c r="S610" s="14">
        <f t="shared" si="96"/>
        <v>42170.921064814815</v>
      </c>
      <c r="T610" s="14">
        <f t="shared" si="97"/>
        <v>42140.921064814815</v>
      </c>
      <c r="U610" t="str">
        <f t="shared" si="98"/>
        <v>JUN</v>
      </c>
      <c r="V610" t="str">
        <f t="shared" si="99"/>
        <v>MAY</v>
      </c>
      <c r="W610">
        <f t="shared" si="100"/>
        <v>2015</v>
      </c>
      <c r="X610">
        <f t="shared" si="101"/>
        <v>2015</v>
      </c>
    </row>
    <row r="611" spans="1:2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4"/>
        <v>0.64102564102564108</v>
      </c>
      <c r="P611" s="7">
        <f t="shared" si="95"/>
        <v>5</v>
      </c>
      <c r="Q611" t="str">
        <f t="shared" si="102"/>
        <v>technology</v>
      </c>
      <c r="R611" t="str">
        <f t="shared" si="103"/>
        <v>web</v>
      </c>
      <c r="S611" s="14">
        <f t="shared" si="96"/>
        <v>42337.075740740736</v>
      </c>
      <c r="T611" s="14">
        <f t="shared" si="97"/>
        <v>42307.034074074079</v>
      </c>
      <c r="U611" t="str">
        <f t="shared" si="98"/>
        <v>NOV</v>
      </c>
      <c r="V611" t="str">
        <f t="shared" si="99"/>
        <v>OCT</v>
      </c>
      <c r="W611">
        <f t="shared" si="100"/>
        <v>2015</v>
      </c>
      <c r="X611">
        <f t="shared" si="101"/>
        <v>2015</v>
      </c>
    </row>
    <row r="612" spans="1:2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4"/>
        <v>0</v>
      </c>
      <c r="P612" s="7" t="str">
        <f t="shared" si="95"/>
        <v>No Backers</v>
      </c>
      <c r="Q612" t="str">
        <f t="shared" si="102"/>
        <v>technology</v>
      </c>
      <c r="R612" t="str">
        <f t="shared" si="103"/>
        <v>web</v>
      </c>
      <c r="S612" s="14">
        <f t="shared" si="96"/>
        <v>42116.83085648148</v>
      </c>
      <c r="T612" s="14">
        <f t="shared" si="97"/>
        <v>42086.83085648148</v>
      </c>
      <c r="U612" t="str">
        <f t="shared" si="98"/>
        <v>ABR</v>
      </c>
      <c r="V612" t="str">
        <f t="shared" si="99"/>
        <v>MAR</v>
      </c>
      <c r="W612">
        <f t="shared" si="100"/>
        <v>2015</v>
      </c>
      <c r="X612">
        <f t="shared" si="101"/>
        <v>2015</v>
      </c>
    </row>
    <row r="613" spans="1:2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4"/>
        <v>0</v>
      </c>
      <c r="P613" s="7" t="str">
        <f t="shared" si="95"/>
        <v>No Backers</v>
      </c>
      <c r="Q613" t="str">
        <f t="shared" si="102"/>
        <v>technology</v>
      </c>
      <c r="R613" t="str">
        <f t="shared" si="103"/>
        <v>web</v>
      </c>
      <c r="S613" s="14">
        <f t="shared" si="96"/>
        <v>42388.560613425929</v>
      </c>
      <c r="T613" s="14">
        <f t="shared" si="97"/>
        <v>42328.560613425929</v>
      </c>
      <c r="U613" t="str">
        <f t="shared" si="98"/>
        <v>ENE</v>
      </c>
      <c r="V613" t="str">
        <f t="shared" si="99"/>
        <v>NOV</v>
      </c>
      <c r="W613">
        <f t="shared" si="100"/>
        <v>2016</v>
      </c>
      <c r="X613">
        <f t="shared" si="101"/>
        <v>2015</v>
      </c>
    </row>
    <row r="614" spans="1:2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4"/>
        <v>0</v>
      </c>
      <c r="P614" s="7" t="str">
        <f t="shared" si="95"/>
        <v>No Backers</v>
      </c>
      <c r="Q614" t="str">
        <f t="shared" si="102"/>
        <v>technology</v>
      </c>
      <c r="R614" t="str">
        <f t="shared" si="103"/>
        <v>web</v>
      </c>
      <c r="S614" s="14">
        <f t="shared" si="96"/>
        <v>42615.031782407401</v>
      </c>
      <c r="T614" s="14">
        <f t="shared" si="97"/>
        <v>42585.031782407401</v>
      </c>
      <c r="U614" t="str">
        <f t="shared" si="98"/>
        <v>SEP</v>
      </c>
      <c r="V614" t="str">
        <f t="shared" si="99"/>
        <v>AGO</v>
      </c>
      <c r="W614">
        <f t="shared" si="100"/>
        <v>2016</v>
      </c>
      <c r="X614">
        <f t="shared" si="101"/>
        <v>2016</v>
      </c>
    </row>
    <row r="615" spans="1:2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4"/>
        <v>21.363333333333333</v>
      </c>
      <c r="P615" s="7">
        <f t="shared" si="95"/>
        <v>105.93388429752066</v>
      </c>
      <c r="Q615" t="str">
        <f t="shared" si="102"/>
        <v>technology</v>
      </c>
      <c r="R615" t="str">
        <f t="shared" si="103"/>
        <v>web</v>
      </c>
      <c r="S615" s="14">
        <f t="shared" si="96"/>
        <v>42278.207638888889</v>
      </c>
      <c r="T615" s="14">
        <f t="shared" si="97"/>
        <v>42247.496759259258</v>
      </c>
      <c r="U615" t="str">
        <f t="shared" si="98"/>
        <v>OCT</v>
      </c>
      <c r="V615" t="str">
        <f t="shared" si="99"/>
        <v>AGO</v>
      </c>
      <c r="W615">
        <f t="shared" si="100"/>
        <v>2015</v>
      </c>
      <c r="X615">
        <f t="shared" si="101"/>
        <v>2015</v>
      </c>
    </row>
    <row r="616" spans="1:2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4"/>
        <v>0</v>
      </c>
      <c r="P616" s="7" t="str">
        <f t="shared" si="95"/>
        <v>No Backers</v>
      </c>
      <c r="Q616" t="str">
        <f t="shared" si="102"/>
        <v>technology</v>
      </c>
      <c r="R616" t="str">
        <f t="shared" si="103"/>
        <v>web</v>
      </c>
      <c r="S616" s="14">
        <f t="shared" si="96"/>
        <v>42545.061805555553</v>
      </c>
      <c r="T616" s="14">
        <f t="shared" si="97"/>
        <v>42515.061805555553</v>
      </c>
      <c r="U616" t="str">
        <f t="shared" si="98"/>
        <v>JUN</v>
      </c>
      <c r="V616" t="str">
        <f t="shared" si="99"/>
        <v>MAY</v>
      </c>
      <c r="W616">
        <f t="shared" si="100"/>
        <v>2016</v>
      </c>
      <c r="X616">
        <f t="shared" si="101"/>
        <v>2016</v>
      </c>
    </row>
    <row r="617" spans="1:2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4"/>
        <v>0</v>
      </c>
      <c r="P617" s="7" t="str">
        <f t="shared" si="95"/>
        <v>No Backers</v>
      </c>
      <c r="Q617" t="str">
        <f t="shared" si="102"/>
        <v>technology</v>
      </c>
      <c r="R617" t="str">
        <f t="shared" si="103"/>
        <v>web</v>
      </c>
      <c r="S617" s="14">
        <f t="shared" si="96"/>
        <v>42272.122210648144</v>
      </c>
      <c r="T617" s="14">
        <f t="shared" si="97"/>
        <v>42242.122210648144</v>
      </c>
      <c r="U617" t="str">
        <f t="shared" si="98"/>
        <v>SEP</v>
      </c>
      <c r="V617" t="str">
        <f t="shared" si="99"/>
        <v>AGO</v>
      </c>
      <c r="W617">
        <f t="shared" si="100"/>
        <v>2015</v>
      </c>
      <c r="X617">
        <f t="shared" si="101"/>
        <v>2015</v>
      </c>
    </row>
    <row r="618" spans="1:2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4"/>
        <v>0</v>
      </c>
      <c r="P618" s="7" t="str">
        <f t="shared" si="95"/>
        <v>No Backers</v>
      </c>
      <c r="Q618" t="str">
        <f t="shared" si="102"/>
        <v>technology</v>
      </c>
      <c r="R618" t="str">
        <f t="shared" si="103"/>
        <v>web</v>
      </c>
      <c r="S618" s="14">
        <f t="shared" si="96"/>
        <v>42791.376238425932</v>
      </c>
      <c r="T618" s="14">
        <f t="shared" si="97"/>
        <v>42761.376238425932</v>
      </c>
      <c r="U618" t="str">
        <f t="shared" si="98"/>
        <v>FEB</v>
      </c>
      <c r="V618" t="str">
        <f t="shared" si="99"/>
        <v>ENE</v>
      </c>
      <c r="W618">
        <f t="shared" si="100"/>
        <v>2017</v>
      </c>
      <c r="X618">
        <f t="shared" si="101"/>
        <v>2017</v>
      </c>
    </row>
    <row r="619" spans="1:2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4"/>
        <v>3</v>
      </c>
      <c r="P619" s="7">
        <f t="shared" si="95"/>
        <v>20</v>
      </c>
      <c r="Q619" t="str">
        <f t="shared" si="102"/>
        <v>technology</v>
      </c>
      <c r="R619" t="str">
        <f t="shared" si="103"/>
        <v>web</v>
      </c>
      <c r="S619" s="14">
        <f t="shared" si="96"/>
        <v>42132.343090277776</v>
      </c>
      <c r="T619" s="14">
        <f t="shared" si="97"/>
        <v>42087.343090277776</v>
      </c>
      <c r="U619" t="str">
        <f t="shared" si="98"/>
        <v>MAY</v>
      </c>
      <c r="V619" t="str">
        <f t="shared" si="99"/>
        <v>MAR</v>
      </c>
      <c r="W619">
        <f t="shared" si="100"/>
        <v>2015</v>
      </c>
      <c r="X619">
        <f t="shared" si="101"/>
        <v>2015</v>
      </c>
    </row>
    <row r="620" spans="1:2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4"/>
        <v>0</v>
      </c>
      <c r="P620" s="7" t="str">
        <f t="shared" si="95"/>
        <v>No Backers</v>
      </c>
      <c r="Q620" t="str">
        <f t="shared" si="102"/>
        <v>technology</v>
      </c>
      <c r="R620" t="str">
        <f t="shared" si="103"/>
        <v>web</v>
      </c>
      <c r="S620" s="14">
        <f t="shared" si="96"/>
        <v>42347.810219907406</v>
      </c>
      <c r="T620" s="14">
        <f t="shared" si="97"/>
        <v>42317.810219907406</v>
      </c>
      <c r="U620" t="str">
        <f t="shared" si="98"/>
        <v>DIC</v>
      </c>
      <c r="V620" t="str">
        <f t="shared" si="99"/>
        <v>NOV</v>
      </c>
      <c r="W620">
        <f t="shared" si="100"/>
        <v>2015</v>
      </c>
      <c r="X620">
        <f t="shared" si="101"/>
        <v>2015</v>
      </c>
    </row>
    <row r="621" spans="1:2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4"/>
        <v>4.0000000000000003E-5</v>
      </c>
      <c r="P621" s="7">
        <f t="shared" si="95"/>
        <v>1</v>
      </c>
      <c r="Q621" t="str">
        <f t="shared" si="102"/>
        <v>technology</v>
      </c>
      <c r="R621" t="str">
        <f t="shared" si="103"/>
        <v>web</v>
      </c>
      <c r="S621" s="14">
        <f t="shared" si="96"/>
        <v>41968.692013888889</v>
      </c>
      <c r="T621" s="14">
        <f t="shared" si="97"/>
        <v>41908.650347222225</v>
      </c>
      <c r="U621" t="str">
        <f t="shared" si="98"/>
        <v>NOV</v>
      </c>
      <c r="V621" t="str">
        <f t="shared" si="99"/>
        <v>SEP</v>
      </c>
      <c r="W621">
        <f t="shared" si="100"/>
        <v>2014</v>
      </c>
      <c r="X621">
        <f t="shared" si="101"/>
        <v>2014</v>
      </c>
    </row>
    <row r="622" spans="1:2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4"/>
        <v>1</v>
      </c>
      <c r="P622" s="7">
        <f t="shared" si="95"/>
        <v>300</v>
      </c>
      <c r="Q622" t="str">
        <f t="shared" si="102"/>
        <v>technology</v>
      </c>
      <c r="R622" t="str">
        <f t="shared" si="103"/>
        <v>web</v>
      </c>
      <c r="S622" s="14">
        <f t="shared" si="96"/>
        <v>41876.716874999998</v>
      </c>
      <c r="T622" s="14">
        <f t="shared" si="97"/>
        <v>41831.716874999998</v>
      </c>
      <c r="U622" t="str">
        <f t="shared" si="98"/>
        <v>AGO</v>
      </c>
      <c r="V622" t="str">
        <f t="shared" si="99"/>
        <v>JUL</v>
      </c>
      <c r="W622">
        <f t="shared" si="100"/>
        <v>2014</v>
      </c>
      <c r="X622">
        <f t="shared" si="101"/>
        <v>2014</v>
      </c>
    </row>
    <row r="623" spans="1:2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4"/>
        <v>1.044</v>
      </c>
      <c r="P623" s="7">
        <f t="shared" si="95"/>
        <v>87</v>
      </c>
      <c r="Q623" t="str">
        <f t="shared" si="102"/>
        <v>technology</v>
      </c>
      <c r="R623" t="str">
        <f t="shared" si="103"/>
        <v>web</v>
      </c>
      <c r="S623" s="14">
        <f t="shared" si="96"/>
        <v>42558.987696759257</v>
      </c>
      <c r="T623" s="14">
        <f t="shared" si="97"/>
        <v>42528.987696759257</v>
      </c>
      <c r="U623" t="str">
        <f t="shared" si="98"/>
        <v>JUL</v>
      </c>
      <c r="V623" t="str">
        <f t="shared" si="99"/>
        <v>JUN</v>
      </c>
      <c r="W623">
        <f t="shared" si="100"/>
        <v>2016</v>
      </c>
      <c r="X623">
        <f t="shared" si="101"/>
        <v>2016</v>
      </c>
    </row>
    <row r="624" spans="1:2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4"/>
        <v>5.6833333333333336</v>
      </c>
      <c r="P624" s="7">
        <f t="shared" si="95"/>
        <v>37.888888888888886</v>
      </c>
      <c r="Q624" t="str">
        <f t="shared" si="102"/>
        <v>technology</v>
      </c>
      <c r="R624" t="str">
        <f t="shared" si="103"/>
        <v>web</v>
      </c>
      <c r="S624" s="14">
        <f t="shared" si="96"/>
        <v>42552.774745370371</v>
      </c>
      <c r="T624" s="14">
        <f t="shared" si="97"/>
        <v>42532.774745370371</v>
      </c>
      <c r="U624" t="str">
        <f t="shared" si="98"/>
        <v>JUL</v>
      </c>
      <c r="V624" t="str">
        <f t="shared" si="99"/>
        <v>JUN</v>
      </c>
      <c r="W624">
        <f t="shared" si="100"/>
        <v>2016</v>
      </c>
      <c r="X624">
        <f t="shared" si="101"/>
        <v>2016</v>
      </c>
    </row>
    <row r="625" spans="1:2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4"/>
        <v>0</v>
      </c>
      <c r="P625" s="7" t="str">
        <f t="shared" si="95"/>
        <v>No Backers</v>
      </c>
      <c r="Q625" t="str">
        <f t="shared" si="102"/>
        <v>technology</v>
      </c>
      <c r="R625" t="str">
        <f t="shared" si="103"/>
        <v>web</v>
      </c>
      <c r="S625" s="14">
        <f t="shared" si="96"/>
        <v>42152.009224537032</v>
      </c>
      <c r="T625" s="14">
        <f t="shared" si="97"/>
        <v>42122.009224537032</v>
      </c>
      <c r="U625" t="str">
        <f t="shared" si="98"/>
        <v>MAY</v>
      </c>
      <c r="V625" t="str">
        <f t="shared" si="99"/>
        <v>ABR</v>
      </c>
      <c r="W625">
        <f t="shared" si="100"/>
        <v>2015</v>
      </c>
      <c r="X625">
        <f t="shared" si="101"/>
        <v>2015</v>
      </c>
    </row>
    <row r="626" spans="1:2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4"/>
        <v>0</v>
      </c>
      <c r="P626" s="7" t="str">
        <f t="shared" si="95"/>
        <v>No Backers</v>
      </c>
      <c r="Q626" t="str">
        <f t="shared" si="102"/>
        <v>technology</v>
      </c>
      <c r="R626" t="str">
        <f t="shared" si="103"/>
        <v>web</v>
      </c>
      <c r="S626" s="14">
        <f t="shared" si="96"/>
        <v>42138.988900462966</v>
      </c>
      <c r="T626" s="14">
        <f t="shared" si="97"/>
        <v>42108.988900462966</v>
      </c>
      <c r="U626" t="str">
        <f t="shared" si="98"/>
        <v>MAY</v>
      </c>
      <c r="V626" t="str">
        <f t="shared" si="99"/>
        <v>ABR</v>
      </c>
      <c r="W626">
        <f t="shared" si="100"/>
        <v>2015</v>
      </c>
      <c r="X626">
        <f t="shared" si="101"/>
        <v>2015</v>
      </c>
    </row>
    <row r="627" spans="1:2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4"/>
        <v>0</v>
      </c>
      <c r="P627" s="7" t="str">
        <f t="shared" si="95"/>
        <v>No Backers</v>
      </c>
      <c r="Q627" t="str">
        <f t="shared" si="102"/>
        <v>technology</v>
      </c>
      <c r="R627" t="str">
        <f t="shared" si="103"/>
        <v>web</v>
      </c>
      <c r="S627" s="14">
        <f t="shared" si="96"/>
        <v>42820.853900462964</v>
      </c>
      <c r="T627" s="14">
        <f t="shared" si="97"/>
        <v>42790.895567129628</v>
      </c>
      <c r="U627" t="str">
        <f t="shared" si="98"/>
        <v>MAR</v>
      </c>
      <c r="V627" t="str">
        <f t="shared" si="99"/>
        <v>FEB</v>
      </c>
      <c r="W627">
        <f t="shared" si="100"/>
        <v>2017</v>
      </c>
      <c r="X627">
        <f t="shared" si="101"/>
        <v>2017</v>
      </c>
    </row>
    <row r="628" spans="1:2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4"/>
        <v>17.38</v>
      </c>
      <c r="P628" s="7">
        <f t="shared" si="95"/>
        <v>111.41025641025641</v>
      </c>
      <c r="Q628" t="str">
        <f t="shared" si="102"/>
        <v>technology</v>
      </c>
      <c r="R628" t="str">
        <f t="shared" si="103"/>
        <v>web</v>
      </c>
      <c r="S628" s="14">
        <f t="shared" si="96"/>
        <v>42231.556944444441</v>
      </c>
      <c r="T628" s="14">
        <f t="shared" si="97"/>
        <v>42198.559479166666</v>
      </c>
      <c r="U628" t="str">
        <f t="shared" si="98"/>
        <v>AGO</v>
      </c>
      <c r="V628" t="str">
        <f t="shared" si="99"/>
        <v>JUL</v>
      </c>
      <c r="W628">
        <f t="shared" si="100"/>
        <v>2015</v>
      </c>
      <c r="X628">
        <f t="shared" si="101"/>
        <v>2015</v>
      </c>
    </row>
    <row r="629" spans="1:2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4"/>
        <v>0.02</v>
      </c>
      <c r="P629" s="7">
        <f t="shared" si="95"/>
        <v>90</v>
      </c>
      <c r="Q629" t="str">
        <f t="shared" si="102"/>
        <v>technology</v>
      </c>
      <c r="R629" t="str">
        <f t="shared" si="103"/>
        <v>web</v>
      </c>
      <c r="S629" s="14">
        <f t="shared" si="96"/>
        <v>42443.958333333328</v>
      </c>
      <c r="T629" s="14">
        <f t="shared" si="97"/>
        <v>42384.306840277779</v>
      </c>
      <c r="U629" t="str">
        <f t="shared" si="98"/>
        <v>MAR</v>
      </c>
      <c r="V629" t="str">
        <f t="shared" si="99"/>
        <v>ENE</v>
      </c>
      <c r="W629">
        <f t="shared" si="100"/>
        <v>2016</v>
      </c>
      <c r="X629">
        <f t="shared" si="101"/>
        <v>2016</v>
      </c>
    </row>
    <row r="630" spans="1:2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4"/>
        <v>0</v>
      </c>
      <c r="P630" s="7" t="str">
        <f t="shared" si="95"/>
        <v>No Backers</v>
      </c>
      <c r="Q630" t="str">
        <f t="shared" si="102"/>
        <v>technology</v>
      </c>
      <c r="R630" t="str">
        <f t="shared" si="103"/>
        <v>web</v>
      </c>
      <c r="S630" s="14">
        <f t="shared" si="96"/>
        <v>41833.692789351851</v>
      </c>
      <c r="T630" s="14">
        <f t="shared" si="97"/>
        <v>41803.692789351851</v>
      </c>
      <c r="U630" t="str">
        <f t="shared" si="98"/>
        <v>JUL</v>
      </c>
      <c r="V630" t="str">
        <f t="shared" si="99"/>
        <v>JUN</v>
      </c>
      <c r="W630">
        <f t="shared" si="100"/>
        <v>2014</v>
      </c>
      <c r="X630">
        <f t="shared" si="101"/>
        <v>2014</v>
      </c>
    </row>
    <row r="631" spans="1:2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4"/>
        <v>0.17499999999999999</v>
      </c>
      <c r="P631" s="7">
        <f t="shared" si="95"/>
        <v>116.66666666666667</v>
      </c>
      <c r="Q631" t="str">
        <f t="shared" si="102"/>
        <v>technology</v>
      </c>
      <c r="R631" t="str">
        <f t="shared" si="103"/>
        <v>web</v>
      </c>
      <c r="S631" s="14">
        <f t="shared" si="96"/>
        <v>42504.637824074074</v>
      </c>
      <c r="T631" s="14">
        <f t="shared" si="97"/>
        <v>42474.637824074074</v>
      </c>
      <c r="U631" t="str">
        <f t="shared" si="98"/>
        <v>MAY</v>
      </c>
      <c r="V631" t="str">
        <f t="shared" si="99"/>
        <v>ABR</v>
      </c>
      <c r="W631">
        <f t="shared" si="100"/>
        <v>2016</v>
      </c>
      <c r="X631">
        <f t="shared" si="101"/>
        <v>2016</v>
      </c>
    </row>
    <row r="632" spans="1:2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4"/>
        <v>8.3340278356529712E-2</v>
      </c>
      <c r="P632" s="7">
        <f t="shared" si="95"/>
        <v>10</v>
      </c>
      <c r="Q632" t="str">
        <f t="shared" si="102"/>
        <v>technology</v>
      </c>
      <c r="R632" t="str">
        <f t="shared" si="103"/>
        <v>web</v>
      </c>
      <c r="S632" s="14">
        <f t="shared" si="96"/>
        <v>42253.215277777781</v>
      </c>
      <c r="T632" s="14">
        <f t="shared" si="97"/>
        <v>42223.619456018518</v>
      </c>
      <c r="U632" t="str">
        <f t="shared" si="98"/>
        <v>SEP</v>
      </c>
      <c r="V632" t="str">
        <f t="shared" si="99"/>
        <v>AGO</v>
      </c>
      <c r="W632">
        <f t="shared" si="100"/>
        <v>2015</v>
      </c>
      <c r="X632">
        <f t="shared" si="101"/>
        <v>2015</v>
      </c>
    </row>
    <row r="633" spans="1:2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4"/>
        <v>1.38</v>
      </c>
      <c r="P633" s="7">
        <f t="shared" si="95"/>
        <v>76.666666666666671</v>
      </c>
      <c r="Q633" t="str">
        <f t="shared" si="102"/>
        <v>technology</v>
      </c>
      <c r="R633" t="str">
        <f t="shared" si="103"/>
        <v>web</v>
      </c>
      <c r="S633" s="14">
        <f t="shared" si="96"/>
        <v>42518.772326388891</v>
      </c>
      <c r="T633" s="14">
        <f t="shared" si="97"/>
        <v>42489.772326388891</v>
      </c>
      <c r="U633" t="str">
        <f t="shared" si="98"/>
        <v>MAY</v>
      </c>
      <c r="V633" t="str">
        <f t="shared" si="99"/>
        <v>ABR</v>
      </c>
      <c r="W633">
        <f t="shared" si="100"/>
        <v>2016</v>
      </c>
      <c r="X633">
        <f t="shared" si="101"/>
        <v>2016</v>
      </c>
    </row>
    <row r="634" spans="1:2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4"/>
        <v>0</v>
      </c>
      <c r="P634" s="7" t="str">
        <f t="shared" si="95"/>
        <v>No Backers</v>
      </c>
      <c r="Q634" t="str">
        <f t="shared" si="102"/>
        <v>technology</v>
      </c>
      <c r="R634" t="str">
        <f t="shared" si="103"/>
        <v>web</v>
      </c>
      <c r="S634" s="14">
        <f t="shared" si="96"/>
        <v>42333.700983796298</v>
      </c>
      <c r="T634" s="14">
        <f t="shared" si="97"/>
        <v>42303.659317129626</v>
      </c>
      <c r="U634" t="str">
        <f t="shared" si="98"/>
        <v>NOV</v>
      </c>
      <c r="V634" t="str">
        <f t="shared" si="99"/>
        <v>OCT</v>
      </c>
      <c r="W634">
        <f t="shared" si="100"/>
        <v>2015</v>
      </c>
      <c r="X634">
        <f t="shared" si="101"/>
        <v>2015</v>
      </c>
    </row>
    <row r="635" spans="1:2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4"/>
        <v>12.45</v>
      </c>
      <c r="P635" s="7">
        <f t="shared" si="95"/>
        <v>49.8</v>
      </c>
      <c r="Q635" t="str">
        <f t="shared" si="102"/>
        <v>technology</v>
      </c>
      <c r="R635" t="str">
        <f t="shared" si="103"/>
        <v>web</v>
      </c>
      <c r="S635" s="14">
        <f t="shared" si="96"/>
        <v>42538.958333333328</v>
      </c>
      <c r="T635" s="14">
        <f t="shared" si="97"/>
        <v>42507.29932870371</v>
      </c>
      <c r="U635" t="str">
        <f t="shared" si="98"/>
        <v>JUN</v>
      </c>
      <c r="V635" t="str">
        <f t="shared" si="99"/>
        <v>MAY</v>
      </c>
      <c r="W635">
        <f t="shared" si="100"/>
        <v>2016</v>
      </c>
      <c r="X635">
        <f t="shared" si="101"/>
        <v>2016</v>
      </c>
    </row>
    <row r="636" spans="1:2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4"/>
        <v>0.02</v>
      </c>
      <c r="P636" s="7">
        <f t="shared" si="95"/>
        <v>1</v>
      </c>
      <c r="Q636" t="str">
        <f t="shared" si="102"/>
        <v>technology</v>
      </c>
      <c r="R636" t="str">
        <f t="shared" si="103"/>
        <v>web</v>
      </c>
      <c r="S636" s="14">
        <f t="shared" si="96"/>
        <v>42061.928576388891</v>
      </c>
      <c r="T636" s="14">
        <f t="shared" si="97"/>
        <v>42031.928576388891</v>
      </c>
      <c r="U636" t="str">
        <f t="shared" si="98"/>
        <v>FEB</v>
      </c>
      <c r="V636" t="str">
        <f t="shared" si="99"/>
        <v>ENE</v>
      </c>
      <c r="W636">
        <f t="shared" si="100"/>
        <v>2015</v>
      </c>
      <c r="X636">
        <f t="shared" si="101"/>
        <v>2015</v>
      </c>
    </row>
    <row r="637" spans="1:2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4"/>
        <v>8.0000000000000002E-3</v>
      </c>
      <c r="P637" s="7">
        <f t="shared" si="95"/>
        <v>2</v>
      </c>
      <c r="Q637" t="str">
        <f t="shared" si="102"/>
        <v>technology</v>
      </c>
      <c r="R637" t="str">
        <f t="shared" si="103"/>
        <v>web</v>
      </c>
      <c r="S637" s="14">
        <f t="shared" si="96"/>
        <v>42106.092152777783</v>
      </c>
      <c r="T637" s="14">
        <f t="shared" si="97"/>
        <v>42076.092152777783</v>
      </c>
      <c r="U637" t="str">
        <f t="shared" si="98"/>
        <v>ABR</v>
      </c>
      <c r="V637" t="str">
        <f t="shared" si="99"/>
        <v>MAR</v>
      </c>
      <c r="W637">
        <f t="shared" si="100"/>
        <v>2015</v>
      </c>
      <c r="X637">
        <f t="shared" si="101"/>
        <v>2015</v>
      </c>
    </row>
    <row r="638" spans="1:2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4"/>
        <v>0.2</v>
      </c>
      <c r="P638" s="7">
        <f t="shared" si="95"/>
        <v>4</v>
      </c>
      <c r="Q638" t="str">
        <f t="shared" si="102"/>
        <v>technology</v>
      </c>
      <c r="R638" t="str">
        <f t="shared" si="103"/>
        <v>web</v>
      </c>
      <c r="S638" s="14">
        <f t="shared" si="96"/>
        <v>42161.44930555555</v>
      </c>
      <c r="T638" s="14">
        <f t="shared" si="97"/>
        <v>42131.455439814818</v>
      </c>
      <c r="U638" t="str">
        <f t="shared" si="98"/>
        <v>JUN</v>
      </c>
      <c r="V638" t="str">
        <f t="shared" si="99"/>
        <v>MAY</v>
      </c>
      <c r="W638">
        <f t="shared" si="100"/>
        <v>2015</v>
      </c>
      <c r="X638">
        <f t="shared" si="101"/>
        <v>2015</v>
      </c>
    </row>
    <row r="639" spans="1:2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4"/>
        <v>0</v>
      </c>
      <c r="P639" s="7" t="str">
        <f t="shared" si="95"/>
        <v>No Backers</v>
      </c>
      <c r="Q639" t="str">
        <f t="shared" si="102"/>
        <v>technology</v>
      </c>
      <c r="R639" t="str">
        <f t="shared" si="103"/>
        <v>web</v>
      </c>
      <c r="S639" s="14">
        <f t="shared" si="96"/>
        <v>42791.961111111115</v>
      </c>
      <c r="T639" s="14">
        <f t="shared" si="97"/>
        <v>42762.962013888886</v>
      </c>
      <c r="U639" t="str">
        <f t="shared" si="98"/>
        <v>FEB</v>
      </c>
      <c r="V639" t="str">
        <f t="shared" si="99"/>
        <v>ENE</v>
      </c>
      <c r="W639">
        <f t="shared" si="100"/>
        <v>2017</v>
      </c>
      <c r="X639">
        <f t="shared" si="101"/>
        <v>2017</v>
      </c>
    </row>
    <row r="640" spans="1:2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4"/>
        <v>8.9999999999999993E-3</v>
      </c>
      <c r="P640" s="7">
        <f t="shared" si="95"/>
        <v>3</v>
      </c>
      <c r="Q640" t="str">
        <f t="shared" si="102"/>
        <v>technology</v>
      </c>
      <c r="R640" t="str">
        <f t="shared" si="103"/>
        <v>web</v>
      </c>
      <c r="S640" s="14">
        <f t="shared" si="96"/>
        <v>42819.55164351852</v>
      </c>
      <c r="T640" s="14">
        <f t="shared" si="97"/>
        <v>42759.593310185184</v>
      </c>
      <c r="U640" t="str">
        <f t="shared" si="98"/>
        <v>MAR</v>
      </c>
      <c r="V640" t="str">
        <f t="shared" si="99"/>
        <v>ENE</v>
      </c>
      <c r="W640">
        <f t="shared" si="100"/>
        <v>2017</v>
      </c>
      <c r="X640">
        <f t="shared" si="101"/>
        <v>2017</v>
      </c>
    </row>
    <row r="641" spans="1:2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4"/>
        <v>1E-4</v>
      </c>
      <c r="P641" s="7">
        <f t="shared" si="95"/>
        <v>1</v>
      </c>
      <c r="Q641" t="str">
        <f t="shared" si="102"/>
        <v>technology</v>
      </c>
      <c r="R641" t="str">
        <f t="shared" si="103"/>
        <v>web</v>
      </c>
      <c r="S641" s="14">
        <f t="shared" si="96"/>
        <v>41925.583275462966</v>
      </c>
      <c r="T641" s="14">
        <f t="shared" si="97"/>
        <v>41865.583275462966</v>
      </c>
      <c r="U641" t="str">
        <f t="shared" si="98"/>
        <v>OCT</v>
      </c>
      <c r="V641" t="str">
        <f t="shared" si="99"/>
        <v>AGO</v>
      </c>
      <c r="W641">
        <f t="shared" si="100"/>
        <v>2014</v>
      </c>
      <c r="X641">
        <f t="shared" si="101"/>
        <v>2014</v>
      </c>
    </row>
    <row r="642" spans="1:2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94"/>
        <v>144.28571428571428</v>
      </c>
      <c r="P642" s="7">
        <f t="shared" si="95"/>
        <v>50.5</v>
      </c>
      <c r="Q642" t="str">
        <f t="shared" si="102"/>
        <v>technology</v>
      </c>
      <c r="R642" t="str">
        <f t="shared" si="103"/>
        <v>wearables</v>
      </c>
      <c r="S642" s="14">
        <f t="shared" si="96"/>
        <v>42698.958333333328</v>
      </c>
      <c r="T642" s="14">
        <f t="shared" si="97"/>
        <v>42683.420312500006</v>
      </c>
      <c r="U642" t="str">
        <f t="shared" si="98"/>
        <v>NOV</v>
      </c>
      <c r="V642" t="str">
        <f t="shared" si="99"/>
        <v>NOV</v>
      </c>
      <c r="W642">
        <f t="shared" si="100"/>
        <v>2016</v>
      </c>
      <c r="X642">
        <f t="shared" si="101"/>
        <v>2016</v>
      </c>
    </row>
    <row r="643" spans="1:2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04">(E643*100)/D643</f>
        <v>119.16249999999999</v>
      </c>
      <c r="P643" s="7">
        <f t="shared" ref="P643:P706" si="105">IF(L643=0,"No Backers",E643/L643)</f>
        <v>151.31746031746033</v>
      </c>
      <c r="Q643" t="str">
        <f t="shared" si="102"/>
        <v>technology</v>
      </c>
      <c r="R643" t="str">
        <f t="shared" si="103"/>
        <v>wearables</v>
      </c>
      <c r="S643" s="14">
        <f t="shared" ref="S643:S706" si="106">(((I643/60)/60)/24)+DATE(1970,1,1)</f>
        <v>42229.57</v>
      </c>
      <c r="T643" s="14">
        <f t="shared" ref="T643:T706" si="107">(((J643/60)/60)/24)+DATE(1970,1,1)</f>
        <v>42199.57</v>
      </c>
      <c r="U643" t="str">
        <f t="shared" ref="U643:U706" si="108">UPPER(TEXT(S643, "mmm"))</f>
        <v>AGO</v>
      </c>
      <c r="V643" t="str">
        <f t="shared" ref="V643:V706" si="109">UPPER(TEXT(T643, "mmm"))</f>
        <v>JUL</v>
      </c>
      <c r="W643">
        <f t="shared" ref="W643:W706" si="110">YEAR(S643)</f>
        <v>2015</v>
      </c>
      <c r="X643">
        <f t="shared" ref="X643:X706" si="111">YEAR(T643)</f>
        <v>2015</v>
      </c>
    </row>
    <row r="644" spans="1:2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4"/>
        <v>1460.4849999999999</v>
      </c>
      <c r="P644" s="7">
        <f t="shared" si="105"/>
        <v>134.3592456301748</v>
      </c>
      <c r="Q644" t="str">
        <f t="shared" si="102"/>
        <v>technology</v>
      </c>
      <c r="R644" t="str">
        <f t="shared" si="103"/>
        <v>wearables</v>
      </c>
      <c r="S644" s="14">
        <f t="shared" si="106"/>
        <v>42235.651319444441</v>
      </c>
      <c r="T644" s="14">
        <f t="shared" si="107"/>
        <v>42199.651319444441</v>
      </c>
      <c r="U644" t="str">
        <f t="shared" si="108"/>
        <v>AGO</v>
      </c>
      <c r="V644" t="str">
        <f t="shared" si="109"/>
        <v>JUL</v>
      </c>
      <c r="W644">
        <f t="shared" si="110"/>
        <v>2015</v>
      </c>
      <c r="X644">
        <f t="shared" si="111"/>
        <v>2015</v>
      </c>
    </row>
    <row r="645" spans="1:2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4"/>
        <v>105.80800000000001</v>
      </c>
      <c r="P645" s="7">
        <f t="shared" si="105"/>
        <v>174.02631578947367</v>
      </c>
      <c r="Q645" t="str">
        <f t="shared" si="102"/>
        <v>technology</v>
      </c>
      <c r="R645" t="str">
        <f t="shared" si="103"/>
        <v>wearables</v>
      </c>
      <c r="S645" s="14">
        <f t="shared" si="106"/>
        <v>42155.642071759255</v>
      </c>
      <c r="T645" s="14">
        <f t="shared" si="107"/>
        <v>42100.642071759255</v>
      </c>
      <c r="U645" t="str">
        <f t="shared" si="108"/>
        <v>MAY</v>
      </c>
      <c r="V645" t="str">
        <f t="shared" si="109"/>
        <v>ABR</v>
      </c>
      <c r="W645">
        <f t="shared" si="110"/>
        <v>2015</v>
      </c>
      <c r="X645">
        <f t="shared" si="111"/>
        <v>2015</v>
      </c>
    </row>
    <row r="646" spans="1:2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4"/>
        <v>300.11792000000003</v>
      </c>
      <c r="P646" s="7">
        <f t="shared" si="105"/>
        <v>73.486268364348675</v>
      </c>
      <c r="Q646" t="str">
        <f t="shared" si="102"/>
        <v>technology</v>
      </c>
      <c r="R646" t="str">
        <f t="shared" si="103"/>
        <v>wearables</v>
      </c>
      <c r="S646" s="14">
        <f t="shared" si="106"/>
        <v>41941.041666666664</v>
      </c>
      <c r="T646" s="14">
        <f t="shared" si="107"/>
        <v>41898.665960648148</v>
      </c>
      <c r="U646" t="str">
        <f t="shared" si="108"/>
        <v>OCT</v>
      </c>
      <c r="V646" t="str">
        <f t="shared" si="109"/>
        <v>SEP</v>
      </c>
      <c r="W646">
        <f t="shared" si="110"/>
        <v>2014</v>
      </c>
      <c r="X646">
        <f t="shared" si="111"/>
        <v>2014</v>
      </c>
    </row>
    <row r="647" spans="1:2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4"/>
        <v>278.7</v>
      </c>
      <c r="P647" s="7">
        <f t="shared" si="105"/>
        <v>23.518987341772153</v>
      </c>
      <c r="Q647" t="str">
        <f t="shared" si="102"/>
        <v>technology</v>
      </c>
      <c r="R647" t="str">
        <f t="shared" si="103"/>
        <v>wearables</v>
      </c>
      <c r="S647" s="14">
        <f t="shared" si="106"/>
        <v>42594.026319444441</v>
      </c>
      <c r="T647" s="14">
        <f t="shared" si="107"/>
        <v>42564.026319444441</v>
      </c>
      <c r="U647" t="str">
        <f t="shared" si="108"/>
        <v>AGO</v>
      </c>
      <c r="V647" t="str">
        <f t="shared" si="109"/>
        <v>JUL</v>
      </c>
      <c r="W647">
        <f t="shared" si="110"/>
        <v>2016</v>
      </c>
      <c r="X647">
        <f t="shared" si="111"/>
        <v>2016</v>
      </c>
    </row>
    <row r="648" spans="1:2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4"/>
        <v>131.87625</v>
      </c>
      <c r="P648" s="7">
        <f t="shared" si="105"/>
        <v>39.074444444444445</v>
      </c>
      <c r="Q648" t="str">
        <f t="shared" si="102"/>
        <v>technology</v>
      </c>
      <c r="R648" t="str">
        <f t="shared" si="103"/>
        <v>wearables</v>
      </c>
      <c r="S648" s="14">
        <f t="shared" si="106"/>
        <v>41862.852627314816</v>
      </c>
      <c r="T648" s="14">
        <f t="shared" si="107"/>
        <v>41832.852627314816</v>
      </c>
      <c r="U648" t="str">
        <f t="shared" si="108"/>
        <v>AGO</v>
      </c>
      <c r="V648" t="str">
        <f t="shared" si="109"/>
        <v>JUL</v>
      </c>
      <c r="W648">
        <f t="shared" si="110"/>
        <v>2014</v>
      </c>
      <c r="X648">
        <f t="shared" si="111"/>
        <v>2014</v>
      </c>
    </row>
    <row r="649" spans="1:2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4"/>
        <v>107.05</v>
      </c>
      <c r="P649" s="7">
        <f t="shared" si="105"/>
        <v>125.94117647058823</v>
      </c>
      <c r="Q649" t="str">
        <f t="shared" si="102"/>
        <v>technology</v>
      </c>
      <c r="R649" t="str">
        <f t="shared" si="103"/>
        <v>wearables</v>
      </c>
      <c r="S649" s="14">
        <f t="shared" si="106"/>
        <v>42446.726261574076</v>
      </c>
      <c r="T649" s="14">
        <f t="shared" si="107"/>
        <v>42416.767928240741</v>
      </c>
      <c r="U649" t="str">
        <f t="shared" si="108"/>
        <v>MAR</v>
      </c>
      <c r="V649" t="str">
        <f t="shared" si="109"/>
        <v>FEB</v>
      </c>
      <c r="W649">
        <f t="shared" si="110"/>
        <v>2016</v>
      </c>
      <c r="X649">
        <f t="shared" si="111"/>
        <v>2016</v>
      </c>
    </row>
    <row r="650" spans="1:2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4"/>
        <v>126.82285714285715</v>
      </c>
      <c r="P650" s="7">
        <f t="shared" si="105"/>
        <v>1644</v>
      </c>
      <c r="Q650" t="str">
        <f t="shared" si="102"/>
        <v>technology</v>
      </c>
      <c r="R650" t="str">
        <f t="shared" si="103"/>
        <v>wearables</v>
      </c>
      <c r="S650" s="14">
        <f t="shared" si="106"/>
        <v>41926.693379629629</v>
      </c>
      <c r="T650" s="14">
        <f t="shared" si="107"/>
        <v>41891.693379629629</v>
      </c>
      <c r="U650" t="str">
        <f t="shared" si="108"/>
        <v>OCT</v>
      </c>
      <c r="V650" t="str">
        <f t="shared" si="109"/>
        <v>SEP</v>
      </c>
      <c r="W650">
        <f t="shared" si="110"/>
        <v>2014</v>
      </c>
      <c r="X650">
        <f t="shared" si="111"/>
        <v>2014</v>
      </c>
    </row>
    <row r="651" spans="1:2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4"/>
        <v>139.96</v>
      </c>
      <c r="P651" s="7">
        <f t="shared" si="105"/>
        <v>42.670731707317074</v>
      </c>
      <c r="Q651" t="str">
        <f t="shared" si="102"/>
        <v>technology</v>
      </c>
      <c r="R651" t="str">
        <f t="shared" si="103"/>
        <v>wearables</v>
      </c>
      <c r="S651" s="14">
        <f t="shared" si="106"/>
        <v>41898.912187499998</v>
      </c>
      <c r="T651" s="14">
        <f t="shared" si="107"/>
        <v>41877.912187499998</v>
      </c>
      <c r="U651" t="str">
        <f t="shared" si="108"/>
        <v>SEP</v>
      </c>
      <c r="V651" t="str">
        <f t="shared" si="109"/>
        <v>AGO</v>
      </c>
      <c r="W651">
        <f t="shared" si="110"/>
        <v>2014</v>
      </c>
      <c r="X651">
        <f t="shared" si="111"/>
        <v>2014</v>
      </c>
    </row>
    <row r="652" spans="1:2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4"/>
        <v>112.4</v>
      </c>
      <c r="P652" s="7">
        <f t="shared" si="105"/>
        <v>35.125</v>
      </c>
      <c r="Q652" t="str">
        <f t="shared" si="102"/>
        <v>technology</v>
      </c>
      <c r="R652" t="str">
        <f t="shared" si="103"/>
        <v>wearables</v>
      </c>
      <c r="S652" s="14">
        <f t="shared" si="106"/>
        <v>41992.078518518523</v>
      </c>
      <c r="T652" s="14">
        <f t="shared" si="107"/>
        <v>41932.036851851852</v>
      </c>
      <c r="U652" t="str">
        <f t="shared" si="108"/>
        <v>DIC</v>
      </c>
      <c r="V652" t="str">
        <f t="shared" si="109"/>
        <v>OCT</v>
      </c>
      <c r="W652">
        <f t="shared" si="110"/>
        <v>2014</v>
      </c>
      <c r="X652">
        <f t="shared" si="111"/>
        <v>2014</v>
      </c>
    </row>
    <row r="653" spans="1:2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4"/>
        <v>100.52800000000001</v>
      </c>
      <c r="P653" s="7">
        <f t="shared" si="105"/>
        <v>239.35238095238094</v>
      </c>
      <c r="Q653" t="str">
        <f t="shared" si="102"/>
        <v>technology</v>
      </c>
      <c r="R653" t="str">
        <f t="shared" si="103"/>
        <v>wearables</v>
      </c>
      <c r="S653" s="14">
        <f t="shared" si="106"/>
        <v>41986.017488425925</v>
      </c>
      <c r="T653" s="14">
        <f t="shared" si="107"/>
        <v>41956.017488425925</v>
      </c>
      <c r="U653" t="str">
        <f t="shared" si="108"/>
        <v>DIC</v>
      </c>
      <c r="V653" t="str">
        <f t="shared" si="109"/>
        <v>NOV</v>
      </c>
      <c r="W653">
        <f t="shared" si="110"/>
        <v>2014</v>
      </c>
      <c r="X653">
        <f t="shared" si="111"/>
        <v>2014</v>
      </c>
    </row>
    <row r="654" spans="1:2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4"/>
        <v>100.46666666666667</v>
      </c>
      <c r="P654" s="7">
        <f t="shared" si="105"/>
        <v>107.64285714285714</v>
      </c>
      <c r="Q654" t="str">
        <f t="shared" si="102"/>
        <v>technology</v>
      </c>
      <c r="R654" t="str">
        <f t="shared" si="103"/>
        <v>wearables</v>
      </c>
      <c r="S654" s="14">
        <f t="shared" si="106"/>
        <v>42705.732060185182</v>
      </c>
      <c r="T654" s="14">
        <f t="shared" si="107"/>
        <v>42675.690393518518</v>
      </c>
      <c r="U654" t="str">
        <f t="shared" si="108"/>
        <v>DIC</v>
      </c>
      <c r="V654" t="str">
        <f t="shared" si="109"/>
        <v>NOV</v>
      </c>
      <c r="W654">
        <f t="shared" si="110"/>
        <v>2016</v>
      </c>
      <c r="X654">
        <f t="shared" si="111"/>
        <v>2016</v>
      </c>
    </row>
    <row r="655" spans="1:2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4"/>
        <v>141.446</v>
      </c>
      <c r="P655" s="7">
        <f t="shared" si="105"/>
        <v>95.830623306233065</v>
      </c>
      <c r="Q655" t="str">
        <f t="shared" si="102"/>
        <v>technology</v>
      </c>
      <c r="R655" t="str">
        <f t="shared" si="103"/>
        <v>wearables</v>
      </c>
      <c r="S655" s="14">
        <f t="shared" si="106"/>
        <v>42236.618518518517</v>
      </c>
      <c r="T655" s="14">
        <f t="shared" si="107"/>
        <v>42199.618518518517</v>
      </c>
      <c r="U655" t="str">
        <f t="shared" si="108"/>
        <v>AGO</v>
      </c>
      <c r="V655" t="str">
        <f t="shared" si="109"/>
        <v>JUL</v>
      </c>
      <c r="W655">
        <f t="shared" si="110"/>
        <v>2015</v>
      </c>
      <c r="X655">
        <f t="shared" si="111"/>
        <v>2015</v>
      </c>
    </row>
    <row r="656" spans="1:2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4"/>
        <v>267.29166666666669</v>
      </c>
      <c r="P656" s="7">
        <f t="shared" si="105"/>
        <v>31.663376110562684</v>
      </c>
      <c r="Q656" t="str">
        <f t="shared" si="102"/>
        <v>technology</v>
      </c>
      <c r="R656" t="str">
        <f t="shared" si="103"/>
        <v>wearables</v>
      </c>
      <c r="S656" s="14">
        <f t="shared" si="106"/>
        <v>42193.957326388889</v>
      </c>
      <c r="T656" s="14">
        <f t="shared" si="107"/>
        <v>42163.957326388889</v>
      </c>
      <c r="U656" t="str">
        <f t="shared" si="108"/>
        <v>JUL</v>
      </c>
      <c r="V656" t="str">
        <f t="shared" si="109"/>
        <v>JUN</v>
      </c>
      <c r="W656">
        <f t="shared" si="110"/>
        <v>2015</v>
      </c>
      <c r="X656">
        <f t="shared" si="111"/>
        <v>2015</v>
      </c>
    </row>
    <row r="657" spans="1:2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4"/>
        <v>146.88749999999999</v>
      </c>
      <c r="P657" s="7">
        <f t="shared" si="105"/>
        <v>42.886861313868614</v>
      </c>
      <c r="Q657" t="str">
        <f t="shared" si="102"/>
        <v>technology</v>
      </c>
      <c r="R657" t="str">
        <f t="shared" si="103"/>
        <v>wearables</v>
      </c>
      <c r="S657" s="14">
        <f t="shared" si="106"/>
        <v>42075.915648148148</v>
      </c>
      <c r="T657" s="14">
        <f t="shared" si="107"/>
        <v>42045.957314814819</v>
      </c>
      <c r="U657" t="str">
        <f t="shared" si="108"/>
        <v>MAR</v>
      </c>
      <c r="V657" t="str">
        <f t="shared" si="109"/>
        <v>FEB</v>
      </c>
      <c r="W657">
        <f t="shared" si="110"/>
        <v>2015</v>
      </c>
      <c r="X657">
        <f t="shared" si="111"/>
        <v>2015</v>
      </c>
    </row>
    <row r="658" spans="1:2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4"/>
        <v>213.56</v>
      </c>
      <c r="P658" s="7">
        <f t="shared" si="105"/>
        <v>122.73563218390805</v>
      </c>
      <c r="Q658" t="str">
        <f t="shared" si="102"/>
        <v>technology</v>
      </c>
      <c r="R658" t="str">
        <f t="shared" si="103"/>
        <v>wearables</v>
      </c>
      <c r="S658" s="14">
        <f t="shared" si="106"/>
        <v>42477.762951388882</v>
      </c>
      <c r="T658" s="14">
        <f t="shared" si="107"/>
        <v>42417.804618055554</v>
      </c>
      <c r="U658" t="str">
        <f t="shared" si="108"/>
        <v>ABR</v>
      </c>
      <c r="V658" t="str">
        <f t="shared" si="109"/>
        <v>FEB</v>
      </c>
      <c r="W658">
        <f t="shared" si="110"/>
        <v>2016</v>
      </c>
      <c r="X658">
        <f t="shared" si="111"/>
        <v>2016</v>
      </c>
    </row>
    <row r="659" spans="1:2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4"/>
        <v>125.7</v>
      </c>
      <c r="P659" s="7">
        <f t="shared" si="105"/>
        <v>190.45454545454547</v>
      </c>
      <c r="Q659" t="str">
        <f t="shared" si="102"/>
        <v>technology</v>
      </c>
      <c r="R659" t="str">
        <f t="shared" si="103"/>
        <v>wearables</v>
      </c>
      <c r="S659" s="14">
        <f t="shared" si="106"/>
        <v>42361.84574074074</v>
      </c>
      <c r="T659" s="14">
        <f t="shared" si="107"/>
        <v>42331.84574074074</v>
      </c>
      <c r="U659" t="str">
        <f t="shared" si="108"/>
        <v>DIC</v>
      </c>
      <c r="V659" t="str">
        <f t="shared" si="109"/>
        <v>NOV</v>
      </c>
      <c r="W659">
        <f t="shared" si="110"/>
        <v>2015</v>
      </c>
      <c r="X659">
        <f t="shared" si="111"/>
        <v>2015</v>
      </c>
    </row>
    <row r="660" spans="1:2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4"/>
        <v>104.46206037108834</v>
      </c>
      <c r="P660" s="7">
        <f t="shared" si="105"/>
        <v>109.33695652173913</v>
      </c>
      <c r="Q660" t="str">
        <f t="shared" si="102"/>
        <v>technology</v>
      </c>
      <c r="R660" t="str">
        <f t="shared" si="103"/>
        <v>wearables</v>
      </c>
      <c r="S660" s="14">
        <f t="shared" si="106"/>
        <v>42211.75</v>
      </c>
      <c r="T660" s="14">
        <f t="shared" si="107"/>
        <v>42179.160752314812</v>
      </c>
      <c r="U660" t="str">
        <f t="shared" si="108"/>
        <v>JUL</v>
      </c>
      <c r="V660" t="str">
        <f t="shared" si="109"/>
        <v>JUN</v>
      </c>
      <c r="W660">
        <f t="shared" si="110"/>
        <v>2015</v>
      </c>
      <c r="X660">
        <f t="shared" si="111"/>
        <v>2015</v>
      </c>
    </row>
    <row r="661" spans="1:2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4"/>
        <v>100.56666666666666</v>
      </c>
      <c r="P661" s="7">
        <f t="shared" si="105"/>
        <v>143.66666666666666</v>
      </c>
      <c r="Q661" t="str">
        <f t="shared" si="102"/>
        <v>technology</v>
      </c>
      <c r="R661" t="str">
        <f t="shared" si="103"/>
        <v>wearables</v>
      </c>
      <c r="S661" s="14">
        <f t="shared" si="106"/>
        <v>42239.593692129631</v>
      </c>
      <c r="T661" s="14">
        <f t="shared" si="107"/>
        <v>42209.593692129631</v>
      </c>
      <c r="U661" t="str">
        <f t="shared" si="108"/>
        <v>AGO</v>
      </c>
      <c r="V661" t="str">
        <f t="shared" si="109"/>
        <v>JUL</v>
      </c>
      <c r="W661">
        <f t="shared" si="110"/>
        <v>2015</v>
      </c>
      <c r="X661">
        <f t="shared" si="111"/>
        <v>2015</v>
      </c>
    </row>
    <row r="662" spans="1:2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4"/>
        <v>3.0579999999999998</v>
      </c>
      <c r="P662" s="7">
        <f t="shared" si="105"/>
        <v>84.944444444444443</v>
      </c>
      <c r="Q662" t="str">
        <f t="shared" si="102"/>
        <v>technology</v>
      </c>
      <c r="R662" t="str">
        <f t="shared" si="103"/>
        <v>wearables</v>
      </c>
      <c r="S662" s="14">
        <f t="shared" si="106"/>
        <v>41952.783321759263</v>
      </c>
      <c r="T662" s="14">
        <f t="shared" si="107"/>
        <v>41922.741655092592</v>
      </c>
      <c r="U662" t="str">
        <f t="shared" si="108"/>
        <v>NOV</v>
      </c>
      <c r="V662" t="str">
        <f t="shared" si="109"/>
        <v>OCT</v>
      </c>
      <c r="W662">
        <f t="shared" si="110"/>
        <v>2014</v>
      </c>
      <c r="X662">
        <f t="shared" si="111"/>
        <v>2014</v>
      </c>
    </row>
    <row r="663" spans="1:2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4"/>
        <v>0.95</v>
      </c>
      <c r="P663" s="7">
        <f t="shared" si="105"/>
        <v>10.555555555555555</v>
      </c>
      <c r="Q663" t="str">
        <f t="shared" si="102"/>
        <v>technology</v>
      </c>
      <c r="R663" t="str">
        <f t="shared" si="103"/>
        <v>wearables</v>
      </c>
      <c r="S663" s="14">
        <f t="shared" si="106"/>
        <v>42666.645358796297</v>
      </c>
      <c r="T663" s="14">
        <f t="shared" si="107"/>
        <v>42636.645358796297</v>
      </c>
      <c r="U663" t="str">
        <f t="shared" si="108"/>
        <v>OCT</v>
      </c>
      <c r="V663" t="str">
        <f t="shared" si="109"/>
        <v>SEP</v>
      </c>
      <c r="W663">
        <f t="shared" si="110"/>
        <v>2016</v>
      </c>
      <c r="X663">
        <f t="shared" si="111"/>
        <v>2016</v>
      </c>
    </row>
    <row r="664" spans="1:2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4"/>
        <v>0.4</v>
      </c>
      <c r="P664" s="7">
        <f t="shared" si="105"/>
        <v>39</v>
      </c>
      <c r="Q664" t="str">
        <f t="shared" si="102"/>
        <v>technology</v>
      </c>
      <c r="R664" t="str">
        <f t="shared" si="103"/>
        <v>wearables</v>
      </c>
      <c r="S664" s="14">
        <f t="shared" si="106"/>
        <v>42020.438043981485</v>
      </c>
      <c r="T664" s="14">
        <f t="shared" si="107"/>
        <v>41990.438043981485</v>
      </c>
      <c r="U664" t="str">
        <f t="shared" si="108"/>
        <v>ENE</v>
      </c>
      <c r="V664" t="str">
        <f t="shared" si="109"/>
        <v>DIC</v>
      </c>
      <c r="W664">
        <f t="shared" si="110"/>
        <v>2015</v>
      </c>
      <c r="X664">
        <f t="shared" si="111"/>
        <v>2014</v>
      </c>
    </row>
    <row r="665" spans="1:2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4"/>
        <v>0.35</v>
      </c>
      <c r="P665" s="7">
        <f t="shared" si="105"/>
        <v>100</v>
      </c>
      <c r="Q665" t="str">
        <f t="shared" si="102"/>
        <v>technology</v>
      </c>
      <c r="R665" t="str">
        <f t="shared" si="103"/>
        <v>wearables</v>
      </c>
      <c r="S665" s="14">
        <f t="shared" si="106"/>
        <v>42203.843240740738</v>
      </c>
      <c r="T665" s="14">
        <f t="shared" si="107"/>
        <v>42173.843240740738</v>
      </c>
      <c r="U665" t="str">
        <f t="shared" si="108"/>
        <v>JUL</v>
      </c>
      <c r="V665" t="str">
        <f t="shared" si="109"/>
        <v>JUN</v>
      </c>
      <c r="W665">
        <f t="shared" si="110"/>
        <v>2015</v>
      </c>
      <c r="X665">
        <f t="shared" si="111"/>
        <v>2015</v>
      </c>
    </row>
    <row r="666" spans="1:2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4"/>
        <v>7.5333333333333332</v>
      </c>
      <c r="P666" s="7">
        <f t="shared" si="105"/>
        <v>31.172413793103448</v>
      </c>
      <c r="Q666" t="str">
        <f t="shared" si="102"/>
        <v>technology</v>
      </c>
      <c r="R666" t="str">
        <f t="shared" si="103"/>
        <v>wearables</v>
      </c>
      <c r="S666" s="14">
        <f t="shared" si="106"/>
        <v>42107.666377314818</v>
      </c>
      <c r="T666" s="14">
        <f t="shared" si="107"/>
        <v>42077.666377314818</v>
      </c>
      <c r="U666" t="str">
        <f t="shared" si="108"/>
        <v>ABR</v>
      </c>
      <c r="V666" t="str">
        <f t="shared" si="109"/>
        <v>MAR</v>
      </c>
      <c r="W666">
        <f t="shared" si="110"/>
        <v>2015</v>
      </c>
      <c r="X666">
        <f t="shared" si="111"/>
        <v>2015</v>
      </c>
    </row>
    <row r="667" spans="1:2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4"/>
        <v>18.64</v>
      </c>
      <c r="P667" s="7">
        <f t="shared" si="105"/>
        <v>155.33333333333334</v>
      </c>
      <c r="Q667" t="str">
        <f t="shared" si="102"/>
        <v>technology</v>
      </c>
      <c r="R667" t="str">
        <f t="shared" si="103"/>
        <v>wearables</v>
      </c>
      <c r="S667" s="14">
        <f t="shared" si="106"/>
        <v>42748.711354166662</v>
      </c>
      <c r="T667" s="14">
        <f t="shared" si="107"/>
        <v>42688.711354166662</v>
      </c>
      <c r="U667" t="str">
        <f t="shared" si="108"/>
        <v>ENE</v>
      </c>
      <c r="V667" t="str">
        <f t="shared" si="109"/>
        <v>NOV</v>
      </c>
      <c r="W667">
        <f t="shared" si="110"/>
        <v>2017</v>
      </c>
      <c r="X667">
        <f t="shared" si="111"/>
        <v>2016</v>
      </c>
    </row>
    <row r="668" spans="1:2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4"/>
        <v>4.0000000000000001E-3</v>
      </c>
      <c r="P668" s="7">
        <f t="shared" si="105"/>
        <v>2</v>
      </c>
      <c r="Q668" t="str">
        <f t="shared" si="102"/>
        <v>technology</v>
      </c>
      <c r="R668" t="str">
        <f t="shared" si="103"/>
        <v>wearables</v>
      </c>
      <c r="S668" s="14">
        <f t="shared" si="106"/>
        <v>41868.832152777781</v>
      </c>
      <c r="T668" s="14">
        <f t="shared" si="107"/>
        <v>41838.832152777781</v>
      </c>
      <c r="U668" t="str">
        <f t="shared" si="108"/>
        <v>AGO</v>
      </c>
      <c r="V668" t="str">
        <f t="shared" si="109"/>
        <v>JUL</v>
      </c>
      <c r="W668">
        <f t="shared" si="110"/>
        <v>2014</v>
      </c>
      <c r="X668">
        <f t="shared" si="111"/>
        <v>2014</v>
      </c>
    </row>
    <row r="669" spans="1:2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4"/>
        <v>10.02</v>
      </c>
      <c r="P669" s="7">
        <f t="shared" si="105"/>
        <v>178.92857142857142</v>
      </c>
      <c r="Q669" t="str">
        <f t="shared" si="102"/>
        <v>technology</v>
      </c>
      <c r="R669" t="str">
        <f t="shared" si="103"/>
        <v>wearables</v>
      </c>
      <c r="S669" s="14">
        <f t="shared" si="106"/>
        <v>42672.373414351852</v>
      </c>
      <c r="T669" s="14">
        <f t="shared" si="107"/>
        <v>42632.373414351852</v>
      </c>
      <c r="U669" t="str">
        <f t="shared" si="108"/>
        <v>OCT</v>
      </c>
      <c r="V669" t="str">
        <f t="shared" si="109"/>
        <v>SEP</v>
      </c>
      <c r="W669">
        <f t="shared" si="110"/>
        <v>2016</v>
      </c>
      <c r="X669">
        <f t="shared" si="111"/>
        <v>2016</v>
      </c>
    </row>
    <row r="670" spans="1:2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4"/>
        <v>4.5599999999999996</v>
      </c>
      <c r="P670" s="7">
        <f t="shared" si="105"/>
        <v>27.36</v>
      </c>
      <c r="Q670" t="str">
        <f t="shared" si="102"/>
        <v>technology</v>
      </c>
      <c r="R670" t="str">
        <f t="shared" si="103"/>
        <v>wearables</v>
      </c>
      <c r="S670" s="14">
        <f t="shared" si="106"/>
        <v>42135.831273148149</v>
      </c>
      <c r="T670" s="14">
        <f t="shared" si="107"/>
        <v>42090.831273148149</v>
      </c>
      <c r="U670" t="str">
        <f t="shared" si="108"/>
        <v>MAY</v>
      </c>
      <c r="V670" t="str">
        <f t="shared" si="109"/>
        <v>MAR</v>
      </c>
      <c r="W670">
        <f t="shared" si="110"/>
        <v>2015</v>
      </c>
      <c r="X670">
        <f t="shared" si="111"/>
        <v>2015</v>
      </c>
    </row>
    <row r="671" spans="1:2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4"/>
        <v>21.5075</v>
      </c>
      <c r="P671" s="7">
        <f t="shared" si="105"/>
        <v>1536.25</v>
      </c>
      <c r="Q671" t="str">
        <f t="shared" ref="Q671:Q721" si="112">MID(N671,1,10)</f>
        <v>technology</v>
      </c>
      <c r="R671" t="str">
        <f t="shared" ref="R671:R721" si="113">MID(N671,12,20)</f>
        <v>wearables</v>
      </c>
      <c r="S671" s="14">
        <f t="shared" si="106"/>
        <v>42557.625671296293</v>
      </c>
      <c r="T671" s="14">
        <f t="shared" si="107"/>
        <v>42527.625671296293</v>
      </c>
      <c r="U671" t="str">
        <f t="shared" si="108"/>
        <v>JUL</v>
      </c>
      <c r="V671" t="str">
        <f t="shared" si="109"/>
        <v>JUN</v>
      </c>
      <c r="W671">
        <f t="shared" si="110"/>
        <v>2016</v>
      </c>
      <c r="X671">
        <f t="shared" si="111"/>
        <v>2016</v>
      </c>
    </row>
    <row r="672" spans="1:2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4"/>
        <v>29.276666666666667</v>
      </c>
      <c r="P672" s="7">
        <f t="shared" si="105"/>
        <v>84.99677419354839</v>
      </c>
      <c r="Q672" t="str">
        <f t="shared" si="112"/>
        <v>technology</v>
      </c>
      <c r="R672" t="str">
        <f t="shared" si="113"/>
        <v>wearables</v>
      </c>
      <c r="S672" s="14">
        <f t="shared" si="106"/>
        <v>42540.340277777781</v>
      </c>
      <c r="T672" s="14">
        <f t="shared" si="107"/>
        <v>42506.709722222222</v>
      </c>
      <c r="U672" t="str">
        <f t="shared" si="108"/>
        <v>JUN</v>
      </c>
      <c r="V672" t="str">
        <f t="shared" si="109"/>
        <v>MAY</v>
      </c>
      <c r="W672">
        <f t="shared" si="110"/>
        <v>2016</v>
      </c>
      <c r="X672">
        <f t="shared" si="111"/>
        <v>2016</v>
      </c>
    </row>
    <row r="673" spans="1:2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4"/>
        <v>39.426666666666669</v>
      </c>
      <c r="P673" s="7">
        <f t="shared" si="105"/>
        <v>788.5333333333333</v>
      </c>
      <c r="Q673" t="str">
        <f t="shared" si="112"/>
        <v>technology</v>
      </c>
      <c r="R673" t="str">
        <f t="shared" si="113"/>
        <v>wearables</v>
      </c>
      <c r="S673" s="14">
        <f t="shared" si="106"/>
        <v>42018.166666666672</v>
      </c>
      <c r="T673" s="14">
        <f t="shared" si="107"/>
        <v>41984.692731481482</v>
      </c>
      <c r="U673" t="str">
        <f t="shared" si="108"/>
        <v>ENE</v>
      </c>
      <c r="V673" t="str">
        <f t="shared" si="109"/>
        <v>DIC</v>
      </c>
      <c r="W673">
        <f t="shared" si="110"/>
        <v>2015</v>
      </c>
      <c r="X673">
        <f t="shared" si="111"/>
        <v>2014</v>
      </c>
    </row>
    <row r="674" spans="1:2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4"/>
        <v>21.628</v>
      </c>
      <c r="P674" s="7">
        <f t="shared" si="105"/>
        <v>50.29767441860465</v>
      </c>
      <c r="Q674" t="str">
        <f t="shared" si="112"/>
        <v>technology</v>
      </c>
      <c r="R674" t="str">
        <f t="shared" si="113"/>
        <v>wearables</v>
      </c>
      <c r="S674" s="14">
        <f t="shared" si="106"/>
        <v>42005.207638888889</v>
      </c>
      <c r="T674" s="14">
        <f t="shared" si="107"/>
        <v>41974.219490740739</v>
      </c>
      <c r="U674" t="str">
        <f t="shared" si="108"/>
        <v>ENE</v>
      </c>
      <c r="V674" t="str">
        <f t="shared" si="109"/>
        <v>DIC</v>
      </c>
      <c r="W674">
        <f t="shared" si="110"/>
        <v>2015</v>
      </c>
      <c r="X674">
        <f t="shared" si="111"/>
        <v>2014</v>
      </c>
    </row>
    <row r="675" spans="1:2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4"/>
        <v>0.20499999999999999</v>
      </c>
      <c r="P675" s="7">
        <f t="shared" si="105"/>
        <v>68.333333333333329</v>
      </c>
      <c r="Q675" t="str">
        <f t="shared" si="112"/>
        <v>technology</v>
      </c>
      <c r="R675" t="str">
        <f t="shared" si="113"/>
        <v>wearables</v>
      </c>
      <c r="S675" s="14">
        <f t="shared" si="106"/>
        <v>41883.840474537035</v>
      </c>
      <c r="T675" s="14">
        <f t="shared" si="107"/>
        <v>41838.840474537035</v>
      </c>
      <c r="U675" t="str">
        <f t="shared" si="108"/>
        <v>SEP</v>
      </c>
      <c r="V675" t="str">
        <f t="shared" si="109"/>
        <v>JUL</v>
      </c>
      <c r="W675">
        <f t="shared" si="110"/>
        <v>2014</v>
      </c>
      <c r="X675">
        <f t="shared" si="111"/>
        <v>2014</v>
      </c>
    </row>
    <row r="676" spans="1:2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4"/>
        <v>0.03</v>
      </c>
      <c r="P676" s="7">
        <f t="shared" si="105"/>
        <v>7.5</v>
      </c>
      <c r="Q676" t="str">
        <f t="shared" si="112"/>
        <v>technology</v>
      </c>
      <c r="R676" t="str">
        <f t="shared" si="113"/>
        <v>wearables</v>
      </c>
      <c r="S676" s="14">
        <f t="shared" si="106"/>
        <v>41863.116053240738</v>
      </c>
      <c r="T676" s="14">
        <f t="shared" si="107"/>
        <v>41803.116053240738</v>
      </c>
      <c r="U676" t="str">
        <f t="shared" si="108"/>
        <v>AGO</v>
      </c>
      <c r="V676" t="str">
        <f t="shared" si="109"/>
        <v>JUN</v>
      </c>
      <c r="W676">
        <f t="shared" si="110"/>
        <v>2014</v>
      </c>
      <c r="X676">
        <f t="shared" si="111"/>
        <v>2014</v>
      </c>
    </row>
    <row r="677" spans="1:2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4"/>
        <v>14.85</v>
      </c>
      <c r="P677" s="7">
        <f t="shared" si="105"/>
        <v>34.269230769230766</v>
      </c>
      <c r="Q677" t="str">
        <f t="shared" si="112"/>
        <v>technology</v>
      </c>
      <c r="R677" t="str">
        <f t="shared" si="113"/>
        <v>wearables</v>
      </c>
      <c r="S677" s="14">
        <f t="shared" si="106"/>
        <v>42005.290972222225</v>
      </c>
      <c r="T677" s="14">
        <f t="shared" si="107"/>
        <v>41975.930601851855</v>
      </c>
      <c r="U677" t="str">
        <f t="shared" si="108"/>
        <v>ENE</v>
      </c>
      <c r="V677" t="str">
        <f t="shared" si="109"/>
        <v>DIC</v>
      </c>
      <c r="W677">
        <f t="shared" si="110"/>
        <v>2015</v>
      </c>
      <c r="X677">
        <f t="shared" si="111"/>
        <v>2014</v>
      </c>
    </row>
    <row r="678" spans="1:2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4"/>
        <v>1.4710000000000001</v>
      </c>
      <c r="P678" s="7">
        <f t="shared" si="105"/>
        <v>61.291666666666664</v>
      </c>
      <c r="Q678" t="str">
        <f t="shared" si="112"/>
        <v>technology</v>
      </c>
      <c r="R678" t="str">
        <f t="shared" si="113"/>
        <v>wearables</v>
      </c>
      <c r="S678" s="14">
        <f t="shared" si="106"/>
        <v>42042.768298611118</v>
      </c>
      <c r="T678" s="14">
        <f t="shared" si="107"/>
        <v>42012.768298611118</v>
      </c>
      <c r="U678" t="str">
        <f t="shared" si="108"/>
        <v>FEB</v>
      </c>
      <c r="V678" t="str">
        <f t="shared" si="109"/>
        <v>ENE</v>
      </c>
      <c r="W678">
        <f t="shared" si="110"/>
        <v>2015</v>
      </c>
      <c r="X678">
        <f t="shared" si="111"/>
        <v>2015</v>
      </c>
    </row>
    <row r="679" spans="1:2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4"/>
        <v>25.584</v>
      </c>
      <c r="P679" s="7">
        <f t="shared" si="105"/>
        <v>133.25</v>
      </c>
      <c r="Q679" t="str">
        <f t="shared" si="112"/>
        <v>technology</v>
      </c>
      <c r="R679" t="str">
        <f t="shared" si="113"/>
        <v>wearables</v>
      </c>
      <c r="S679" s="14">
        <f t="shared" si="106"/>
        <v>42549.403877314813</v>
      </c>
      <c r="T679" s="14">
        <f t="shared" si="107"/>
        <v>42504.403877314813</v>
      </c>
      <c r="U679" t="str">
        <f t="shared" si="108"/>
        <v>JUN</v>
      </c>
      <c r="V679" t="str">
        <f t="shared" si="109"/>
        <v>MAY</v>
      </c>
      <c r="W679">
        <f t="shared" si="110"/>
        <v>2016</v>
      </c>
      <c r="X679">
        <f t="shared" si="111"/>
        <v>2016</v>
      </c>
    </row>
    <row r="680" spans="1:2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4"/>
        <v>3.8206896551724139</v>
      </c>
      <c r="P680" s="7">
        <f t="shared" si="105"/>
        <v>65.17647058823529</v>
      </c>
      <c r="Q680" t="str">
        <f t="shared" si="112"/>
        <v>technology</v>
      </c>
      <c r="R680" t="str">
        <f t="shared" si="113"/>
        <v>wearables</v>
      </c>
      <c r="S680" s="14">
        <f t="shared" si="106"/>
        <v>42511.376597222217</v>
      </c>
      <c r="T680" s="14">
        <f t="shared" si="107"/>
        <v>42481.376597222217</v>
      </c>
      <c r="U680" t="str">
        <f t="shared" si="108"/>
        <v>MAY</v>
      </c>
      <c r="V680" t="str">
        <f t="shared" si="109"/>
        <v>ABR</v>
      </c>
      <c r="W680">
        <f t="shared" si="110"/>
        <v>2016</v>
      </c>
      <c r="X680">
        <f t="shared" si="111"/>
        <v>2016</v>
      </c>
    </row>
    <row r="681" spans="1:2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4"/>
        <v>15.485964912280702</v>
      </c>
      <c r="P681" s="7">
        <f t="shared" si="105"/>
        <v>93.90425531914893</v>
      </c>
      <c r="Q681" t="str">
        <f t="shared" si="112"/>
        <v>technology</v>
      </c>
      <c r="R681" t="str">
        <f t="shared" si="113"/>
        <v>wearables</v>
      </c>
      <c r="S681" s="14">
        <f t="shared" si="106"/>
        <v>42616.695706018523</v>
      </c>
      <c r="T681" s="14">
        <f t="shared" si="107"/>
        <v>42556.695706018523</v>
      </c>
      <c r="U681" t="str">
        <f t="shared" si="108"/>
        <v>SEP</v>
      </c>
      <c r="V681" t="str">
        <f t="shared" si="109"/>
        <v>JUL</v>
      </c>
      <c r="W681">
        <f t="shared" si="110"/>
        <v>2016</v>
      </c>
      <c r="X681">
        <f t="shared" si="111"/>
        <v>2016</v>
      </c>
    </row>
    <row r="682" spans="1:2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4"/>
        <v>25.911999999999999</v>
      </c>
      <c r="P682" s="7">
        <f t="shared" si="105"/>
        <v>150.65116279069767</v>
      </c>
      <c r="Q682" t="str">
        <f t="shared" si="112"/>
        <v>technology</v>
      </c>
      <c r="R682" t="str">
        <f t="shared" si="113"/>
        <v>wearables</v>
      </c>
      <c r="S682" s="14">
        <f t="shared" si="106"/>
        <v>41899.501516203702</v>
      </c>
      <c r="T682" s="14">
        <f t="shared" si="107"/>
        <v>41864.501516203702</v>
      </c>
      <c r="U682" t="str">
        <f t="shared" si="108"/>
        <v>SEP</v>
      </c>
      <c r="V682" t="str">
        <f t="shared" si="109"/>
        <v>AGO</v>
      </c>
      <c r="W682">
        <f t="shared" si="110"/>
        <v>2014</v>
      </c>
      <c r="X682">
        <f t="shared" si="111"/>
        <v>2014</v>
      </c>
    </row>
    <row r="683" spans="1:2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4"/>
        <v>0.04</v>
      </c>
      <c r="P683" s="7">
        <f t="shared" si="105"/>
        <v>1</v>
      </c>
      <c r="Q683" t="str">
        <f t="shared" si="112"/>
        <v>technology</v>
      </c>
      <c r="R683" t="str">
        <f t="shared" si="113"/>
        <v>wearables</v>
      </c>
      <c r="S683" s="14">
        <f t="shared" si="106"/>
        <v>42669.805601851855</v>
      </c>
      <c r="T683" s="14">
        <f t="shared" si="107"/>
        <v>42639.805601851855</v>
      </c>
      <c r="U683" t="str">
        <f t="shared" si="108"/>
        <v>OCT</v>
      </c>
      <c r="V683" t="str">
        <f t="shared" si="109"/>
        <v>SEP</v>
      </c>
      <c r="W683">
        <f t="shared" si="110"/>
        <v>2016</v>
      </c>
      <c r="X683">
        <f t="shared" si="111"/>
        <v>2016</v>
      </c>
    </row>
    <row r="684" spans="1:2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4"/>
        <v>0.106</v>
      </c>
      <c r="P684" s="7">
        <f t="shared" si="105"/>
        <v>13.25</v>
      </c>
      <c r="Q684" t="str">
        <f t="shared" si="112"/>
        <v>technology</v>
      </c>
      <c r="R684" t="str">
        <f t="shared" si="113"/>
        <v>wearables</v>
      </c>
      <c r="S684" s="14">
        <f t="shared" si="106"/>
        <v>42808.723634259266</v>
      </c>
      <c r="T684" s="14">
        <f t="shared" si="107"/>
        <v>42778.765300925923</v>
      </c>
      <c r="U684" t="str">
        <f t="shared" si="108"/>
        <v>MAR</v>
      </c>
      <c r="V684" t="str">
        <f t="shared" si="109"/>
        <v>FEB</v>
      </c>
      <c r="W684">
        <f t="shared" si="110"/>
        <v>2017</v>
      </c>
      <c r="X684">
        <f t="shared" si="111"/>
        <v>2017</v>
      </c>
    </row>
    <row r="685" spans="1:2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4"/>
        <v>0.85142857142857142</v>
      </c>
      <c r="P685" s="7">
        <f t="shared" si="105"/>
        <v>99.333333333333329</v>
      </c>
      <c r="Q685" t="str">
        <f t="shared" si="112"/>
        <v>technology</v>
      </c>
      <c r="R685" t="str">
        <f t="shared" si="113"/>
        <v>wearables</v>
      </c>
      <c r="S685" s="14">
        <f t="shared" si="106"/>
        <v>42674.900046296301</v>
      </c>
      <c r="T685" s="14">
        <f t="shared" si="107"/>
        <v>42634.900046296301</v>
      </c>
      <c r="U685" t="str">
        <f t="shared" si="108"/>
        <v>OCT</v>
      </c>
      <c r="V685" t="str">
        <f t="shared" si="109"/>
        <v>SEP</v>
      </c>
      <c r="W685">
        <f t="shared" si="110"/>
        <v>2016</v>
      </c>
      <c r="X685">
        <f t="shared" si="111"/>
        <v>2016</v>
      </c>
    </row>
    <row r="686" spans="1:2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4"/>
        <v>7.4837499999999997</v>
      </c>
      <c r="P686" s="7">
        <f t="shared" si="105"/>
        <v>177.39259259259259</v>
      </c>
      <c r="Q686" t="str">
        <f t="shared" si="112"/>
        <v>technology</v>
      </c>
      <c r="R686" t="str">
        <f t="shared" si="113"/>
        <v>wearables</v>
      </c>
      <c r="S686" s="14">
        <f t="shared" si="106"/>
        <v>41845.125</v>
      </c>
      <c r="T686" s="14">
        <f t="shared" si="107"/>
        <v>41809.473275462966</v>
      </c>
      <c r="U686" t="str">
        <f t="shared" si="108"/>
        <v>JUL</v>
      </c>
      <c r="V686" t="str">
        <f t="shared" si="109"/>
        <v>JUN</v>
      </c>
      <c r="W686">
        <f t="shared" si="110"/>
        <v>2014</v>
      </c>
      <c r="X686">
        <f t="shared" si="111"/>
        <v>2014</v>
      </c>
    </row>
    <row r="687" spans="1:2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4"/>
        <v>27.65</v>
      </c>
      <c r="P687" s="7">
        <f t="shared" si="105"/>
        <v>55.3</v>
      </c>
      <c r="Q687" t="str">
        <f t="shared" si="112"/>
        <v>technology</v>
      </c>
      <c r="R687" t="str">
        <f t="shared" si="113"/>
        <v>wearables</v>
      </c>
      <c r="S687" s="14">
        <f t="shared" si="106"/>
        <v>42016.866574074069</v>
      </c>
      <c r="T687" s="14">
        <f t="shared" si="107"/>
        <v>41971.866574074069</v>
      </c>
      <c r="U687" t="str">
        <f t="shared" si="108"/>
        <v>ENE</v>
      </c>
      <c r="V687" t="str">
        <f t="shared" si="109"/>
        <v>NOV</v>
      </c>
      <c r="W687">
        <f t="shared" si="110"/>
        <v>2015</v>
      </c>
      <c r="X687">
        <f t="shared" si="111"/>
        <v>2014</v>
      </c>
    </row>
    <row r="688" spans="1:2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4"/>
        <v>0</v>
      </c>
      <c r="P688" s="7" t="str">
        <f t="shared" si="105"/>
        <v>No Backers</v>
      </c>
      <c r="Q688" t="str">
        <f t="shared" si="112"/>
        <v>technology</v>
      </c>
      <c r="R688" t="str">
        <f t="shared" si="113"/>
        <v>wearables</v>
      </c>
      <c r="S688" s="14">
        <f t="shared" si="106"/>
        <v>42219.673263888893</v>
      </c>
      <c r="T688" s="14">
        <f t="shared" si="107"/>
        <v>42189.673263888893</v>
      </c>
      <c r="U688" t="str">
        <f t="shared" si="108"/>
        <v>AGO</v>
      </c>
      <c r="V688" t="str">
        <f t="shared" si="109"/>
        <v>JUL</v>
      </c>
      <c r="W688">
        <f t="shared" si="110"/>
        <v>2015</v>
      </c>
      <c r="X688">
        <f t="shared" si="111"/>
        <v>2015</v>
      </c>
    </row>
    <row r="689" spans="1:2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4"/>
        <v>3.55</v>
      </c>
      <c r="P689" s="7">
        <f t="shared" si="105"/>
        <v>591.66666666666663</v>
      </c>
      <c r="Q689" t="str">
        <f t="shared" si="112"/>
        <v>technology</v>
      </c>
      <c r="R689" t="str">
        <f t="shared" si="113"/>
        <v>wearables</v>
      </c>
      <c r="S689" s="14">
        <f t="shared" si="106"/>
        <v>42771.750613425931</v>
      </c>
      <c r="T689" s="14">
        <f t="shared" si="107"/>
        <v>42711.750613425931</v>
      </c>
      <c r="U689" t="str">
        <f t="shared" si="108"/>
        <v>FEB</v>
      </c>
      <c r="V689" t="str">
        <f t="shared" si="109"/>
        <v>DIC</v>
      </c>
      <c r="W689">
        <f t="shared" si="110"/>
        <v>2017</v>
      </c>
      <c r="X689">
        <f t="shared" si="111"/>
        <v>2016</v>
      </c>
    </row>
    <row r="690" spans="1:2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4"/>
        <v>72.989999999999995</v>
      </c>
      <c r="P690" s="7">
        <f t="shared" si="105"/>
        <v>405.5</v>
      </c>
      <c r="Q690" t="str">
        <f t="shared" si="112"/>
        <v>technology</v>
      </c>
      <c r="R690" t="str">
        <f t="shared" si="113"/>
        <v>wearables</v>
      </c>
      <c r="S690" s="14">
        <f t="shared" si="106"/>
        <v>42292.104780092588</v>
      </c>
      <c r="T690" s="14">
        <f t="shared" si="107"/>
        <v>42262.104780092588</v>
      </c>
      <c r="U690" t="str">
        <f t="shared" si="108"/>
        <v>OCT</v>
      </c>
      <c r="V690" t="str">
        <f t="shared" si="109"/>
        <v>SEP</v>
      </c>
      <c r="W690">
        <f t="shared" si="110"/>
        <v>2015</v>
      </c>
      <c r="X690">
        <f t="shared" si="111"/>
        <v>2015</v>
      </c>
    </row>
    <row r="691" spans="1:2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4"/>
        <v>57.64875</v>
      </c>
      <c r="P691" s="7">
        <f t="shared" si="105"/>
        <v>343.14732142857144</v>
      </c>
      <c r="Q691" t="str">
        <f t="shared" si="112"/>
        <v>technology</v>
      </c>
      <c r="R691" t="str">
        <f t="shared" si="113"/>
        <v>wearables</v>
      </c>
      <c r="S691" s="14">
        <f t="shared" si="106"/>
        <v>42712.207638888889</v>
      </c>
      <c r="T691" s="14">
        <f t="shared" si="107"/>
        <v>42675.66778935185</v>
      </c>
      <c r="U691" t="str">
        <f t="shared" si="108"/>
        <v>DIC</v>
      </c>
      <c r="V691" t="str">
        <f t="shared" si="109"/>
        <v>NOV</v>
      </c>
      <c r="W691">
        <f t="shared" si="110"/>
        <v>2016</v>
      </c>
      <c r="X691">
        <f t="shared" si="111"/>
        <v>2016</v>
      </c>
    </row>
    <row r="692" spans="1:2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4"/>
        <v>12.34</v>
      </c>
      <c r="P692" s="7">
        <f t="shared" si="105"/>
        <v>72.588235294117652</v>
      </c>
      <c r="Q692" t="str">
        <f t="shared" si="112"/>
        <v>technology</v>
      </c>
      <c r="R692" t="str">
        <f t="shared" si="113"/>
        <v>wearables</v>
      </c>
      <c r="S692" s="14">
        <f t="shared" si="106"/>
        <v>42622.25</v>
      </c>
      <c r="T692" s="14">
        <f t="shared" si="107"/>
        <v>42579.634733796294</v>
      </c>
      <c r="U692" t="str">
        <f t="shared" si="108"/>
        <v>SEP</v>
      </c>
      <c r="V692" t="str">
        <f t="shared" si="109"/>
        <v>JUL</v>
      </c>
      <c r="W692">
        <f t="shared" si="110"/>
        <v>2016</v>
      </c>
      <c r="X692">
        <f t="shared" si="111"/>
        <v>2016</v>
      </c>
    </row>
    <row r="693" spans="1:2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4"/>
        <v>0.52</v>
      </c>
      <c r="P693" s="7">
        <f t="shared" si="105"/>
        <v>26</v>
      </c>
      <c r="Q693" t="str">
        <f t="shared" si="112"/>
        <v>technology</v>
      </c>
      <c r="R693" t="str">
        <f t="shared" si="113"/>
        <v>wearables</v>
      </c>
      <c r="S693" s="14">
        <f t="shared" si="106"/>
        <v>42186.028310185182</v>
      </c>
      <c r="T693" s="14">
        <f t="shared" si="107"/>
        <v>42158.028310185182</v>
      </c>
      <c r="U693" t="str">
        <f t="shared" si="108"/>
        <v>JUL</v>
      </c>
      <c r="V693" t="str">
        <f t="shared" si="109"/>
        <v>JUN</v>
      </c>
      <c r="W693">
        <f t="shared" si="110"/>
        <v>2015</v>
      </c>
      <c r="X693">
        <f t="shared" si="111"/>
        <v>2015</v>
      </c>
    </row>
    <row r="694" spans="1:2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4"/>
        <v>6.53</v>
      </c>
      <c r="P694" s="7">
        <f t="shared" si="105"/>
        <v>6.4975124378109452</v>
      </c>
      <c r="Q694" t="str">
        <f t="shared" si="112"/>
        <v>technology</v>
      </c>
      <c r="R694" t="str">
        <f t="shared" si="113"/>
        <v>wearables</v>
      </c>
      <c r="S694" s="14">
        <f t="shared" si="106"/>
        <v>42726.37572916667</v>
      </c>
      <c r="T694" s="14">
        <f t="shared" si="107"/>
        <v>42696.37572916667</v>
      </c>
      <c r="U694" t="str">
        <f t="shared" si="108"/>
        <v>DIC</v>
      </c>
      <c r="V694" t="str">
        <f t="shared" si="109"/>
        <v>NOV</v>
      </c>
      <c r="W694">
        <f t="shared" si="110"/>
        <v>2016</v>
      </c>
      <c r="X694">
        <f t="shared" si="111"/>
        <v>2016</v>
      </c>
    </row>
    <row r="695" spans="1:2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4"/>
        <v>35.338000000000001</v>
      </c>
      <c r="P695" s="7">
        <f t="shared" si="105"/>
        <v>119.38513513513513</v>
      </c>
      <c r="Q695" t="str">
        <f t="shared" si="112"/>
        <v>technology</v>
      </c>
      <c r="R695" t="str">
        <f t="shared" si="113"/>
        <v>wearables</v>
      </c>
      <c r="S695" s="14">
        <f t="shared" si="106"/>
        <v>42124.808182870373</v>
      </c>
      <c r="T695" s="14">
        <f t="shared" si="107"/>
        <v>42094.808182870373</v>
      </c>
      <c r="U695" t="str">
        <f t="shared" si="108"/>
        <v>ABR</v>
      </c>
      <c r="V695" t="str">
        <f t="shared" si="109"/>
        <v>MAR</v>
      </c>
      <c r="W695">
        <f t="shared" si="110"/>
        <v>2015</v>
      </c>
      <c r="X695">
        <f t="shared" si="111"/>
        <v>2015</v>
      </c>
    </row>
    <row r="696" spans="1:2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4"/>
        <v>0.39333333333333331</v>
      </c>
      <c r="P696" s="7">
        <f t="shared" si="105"/>
        <v>84.285714285714292</v>
      </c>
      <c r="Q696" t="str">
        <f t="shared" si="112"/>
        <v>technology</v>
      </c>
      <c r="R696" t="str">
        <f t="shared" si="113"/>
        <v>wearables</v>
      </c>
      <c r="S696" s="14">
        <f t="shared" si="106"/>
        <v>42767.663877314815</v>
      </c>
      <c r="T696" s="14">
        <f t="shared" si="107"/>
        <v>42737.663877314815</v>
      </c>
      <c r="U696" t="str">
        <f t="shared" si="108"/>
        <v>FEB</v>
      </c>
      <c r="V696" t="str">
        <f t="shared" si="109"/>
        <v>ENE</v>
      </c>
      <c r="W696">
        <f t="shared" si="110"/>
        <v>2017</v>
      </c>
      <c r="X696">
        <f t="shared" si="111"/>
        <v>2017</v>
      </c>
    </row>
    <row r="697" spans="1:2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4"/>
        <v>1.06</v>
      </c>
      <c r="P697" s="7">
        <f t="shared" si="105"/>
        <v>90.857142857142861</v>
      </c>
      <c r="Q697" t="str">
        <f t="shared" si="112"/>
        <v>technology</v>
      </c>
      <c r="R697" t="str">
        <f t="shared" si="113"/>
        <v>wearables</v>
      </c>
      <c r="S697" s="14">
        <f t="shared" si="106"/>
        <v>41943.521064814813</v>
      </c>
      <c r="T697" s="14">
        <f t="shared" si="107"/>
        <v>41913.521064814813</v>
      </c>
      <c r="U697" t="str">
        <f t="shared" si="108"/>
        <v>OCT</v>
      </c>
      <c r="V697" t="str">
        <f t="shared" si="109"/>
        <v>OCT</v>
      </c>
      <c r="W697">
        <f t="shared" si="110"/>
        <v>2014</v>
      </c>
      <c r="X697">
        <f t="shared" si="111"/>
        <v>2014</v>
      </c>
    </row>
    <row r="698" spans="1:2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4"/>
        <v>5.7142857142857147E-4</v>
      </c>
      <c r="P698" s="7">
        <f t="shared" si="105"/>
        <v>1</v>
      </c>
      <c r="Q698" t="str">
        <f t="shared" si="112"/>
        <v>technology</v>
      </c>
      <c r="R698" t="str">
        <f t="shared" si="113"/>
        <v>wearables</v>
      </c>
      <c r="S698" s="14">
        <f t="shared" si="106"/>
        <v>41845.927106481482</v>
      </c>
      <c r="T698" s="14">
        <f t="shared" si="107"/>
        <v>41815.927106481482</v>
      </c>
      <c r="U698" t="str">
        <f t="shared" si="108"/>
        <v>JUL</v>
      </c>
      <c r="V698" t="str">
        <f t="shared" si="109"/>
        <v>JUN</v>
      </c>
      <c r="W698">
        <f t="shared" si="110"/>
        <v>2014</v>
      </c>
      <c r="X698">
        <f t="shared" si="111"/>
        <v>2014</v>
      </c>
    </row>
    <row r="699" spans="1:2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4"/>
        <v>46.38</v>
      </c>
      <c r="P699" s="7">
        <f t="shared" si="105"/>
        <v>20.342105263157894</v>
      </c>
      <c r="Q699" t="str">
        <f t="shared" si="112"/>
        <v>technology</v>
      </c>
      <c r="R699" t="str">
        <f t="shared" si="113"/>
        <v>wearables</v>
      </c>
      <c r="S699" s="14">
        <f t="shared" si="106"/>
        <v>42403.523020833338</v>
      </c>
      <c r="T699" s="14">
        <f t="shared" si="107"/>
        <v>42388.523020833338</v>
      </c>
      <c r="U699" t="str">
        <f t="shared" si="108"/>
        <v>FEB</v>
      </c>
      <c r="V699" t="str">
        <f t="shared" si="109"/>
        <v>ENE</v>
      </c>
      <c r="W699">
        <f t="shared" si="110"/>
        <v>2016</v>
      </c>
      <c r="X699">
        <f t="shared" si="111"/>
        <v>2016</v>
      </c>
    </row>
    <row r="700" spans="1:2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4"/>
        <v>15.39</v>
      </c>
      <c r="P700" s="7">
        <f t="shared" si="105"/>
        <v>530.68965517241384</v>
      </c>
      <c r="Q700" t="str">
        <f t="shared" si="112"/>
        <v>technology</v>
      </c>
      <c r="R700" t="str">
        <f t="shared" si="113"/>
        <v>wearables</v>
      </c>
      <c r="S700" s="14">
        <f t="shared" si="106"/>
        <v>41900.083333333336</v>
      </c>
      <c r="T700" s="14">
        <f t="shared" si="107"/>
        <v>41866.931076388886</v>
      </c>
      <c r="U700" t="str">
        <f t="shared" si="108"/>
        <v>SEP</v>
      </c>
      <c r="V700" t="str">
        <f t="shared" si="109"/>
        <v>AGO</v>
      </c>
      <c r="W700">
        <f t="shared" si="110"/>
        <v>2014</v>
      </c>
      <c r="X700">
        <f t="shared" si="111"/>
        <v>2014</v>
      </c>
    </row>
    <row r="701" spans="1:2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4"/>
        <v>82.422107692307691</v>
      </c>
      <c r="P701" s="7">
        <f t="shared" si="105"/>
        <v>120.39184269662923</v>
      </c>
      <c r="Q701" t="str">
        <f t="shared" si="112"/>
        <v>technology</v>
      </c>
      <c r="R701" t="str">
        <f t="shared" si="113"/>
        <v>wearables</v>
      </c>
      <c r="S701" s="14">
        <f t="shared" si="106"/>
        <v>41600.666666666664</v>
      </c>
      <c r="T701" s="14">
        <f t="shared" si="107"/>
        <v>41563.485509259262</v>
      </c>
      <c r="U701" t="str">
        <f t="shared" si="108"/>
        <v>NOV</v>
      </c>
      <c r="V701" t="str">
        <f t="shared" si="109"/>
        <v>OCT</v>
      </c>
      <c r="W701">
        <f t="shared" si="110"/>
        <v>2013</v>
      </c>
      <c r="X701">
        <f t="shared" si="111"/>
        <v>2013</v>
      </c>
    </row>
    <row r="702" spans="1:2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4"/>
        <v>2.6866666666666665</v>
      </c>
      <c r="P702" s="7">
        <f t="shared" si="105"/>
        <v>13</v>
      </c>
      <c r="Q702" t="str">
        <f t="shared" si="112"/>
        <v>technology</v>
      </c>
      <c r="R702" t="str">
        <f t="shared" si="113"/>
        <v>wearables</v>
      </c>
      <c r="S702" s="14">
        <f t="shared" si="106"/>
        <v>42745.688437500001</v>
      </c>
      <c r="T702" s="14">
        <f t="shared" si="107"/>
        <v>42715.688437500001</v>
      </c>
      <c r="U702" t="str">
        <f t="shared" si="108"/>
        <v>ENE</v>
      </c>
      <c r="V702" t="str">
        <f t="shared" si="109"/>
        <v>DIC</v>
      </c>
      <c r="W702">
        <f t="shared" si="110"/>
        <v>2017</v>
      </c>
      <c r="X702">
        <f t="shared" si="111"/>
        <v>2016</v>
      </c>
    </row>
    <row r="703" spans="1:2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4"/>
        <v>26.6</v>
      </c>
      <c r="P703" s="7">
        <f t="shared" si="105"/>
        <v>291.33333333333331</v>
      </c>
      <c r="Q703" t="str">
        <f t="shared" si="112"/>
        <v>technology</v>
      </c>
      <c r="R703" t="str">
        <f t="shared" si="113"/>
        <v>wearables</v>
      </c>
      <c r="S703" s="14">
        <f t="shared" si="106"/>
        <v>41843.662962962961</v>
      </c>
      <c r="T703" s="14">
        <f t="shared" si="107"/>
        <v>41813.662962962961</v>
      </c>
      <c r="U703" t="str">
        <f t="shared" si="108"/>
        <v>JUL</v>
      </c>
      <c r="V703" t="str">
        <f t="shared" si="109"/>
        <v>JUN</v>
      </c>
      <c r="W703">
        <f t="shared" si="110"/>
        <v>2014</v>
      </c>
      <c r="X703">
        <f t="shared" si="111"/>
        <v>2014</v>
      </c>
    </row>
    <row r="704" spans="1:2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4"/>
        <v>30.813400000000001</v>
      </c>
      <c r="P704" s="7">
        <f t="shared" si="105"/>
        <v>124.9191891891892</v>
      </c>
      <c r="Q704" t="str">
        <f t="shared" si="112"/>
        <v>technology</v>
      </c>
      <c r="R704" t="str">
        <f t="shared" si="113"/>
        <v>wearables</v>
      </c>
      <c r="S704" s="14">
        <f t="shared" si="106"/>
        <v>42698.768368055549</v>
      </c>
      <c r="T704" s="14">
        <f t="shared" si="107"/>
        <v>42668.726701388892</v>
      </c>
      <c r="U704" t="str">
        <f t="shared" si="108"/>
        <v>NOV</v>
      </c>
      <c r="V704" t="str">
        <f t="shared" si="109"/>
        <v>OCT</v>
      </c>
      <c r="W704">
        <f t="shared" si="110"/>
        <v>2016</v>
      </c>
      <c r="X704">
        <f t="shared" si="111"/>
        <v>2016</v>
      </c>
    </row>
    <row r="705" spans="1:2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4"/>
        <v>5.58</v>
      </c>
      <c r="P705" s="7">
        <f t="shared" si="105"/>
        <v>119.57142857142857</v>
      </c>
      <c r="Q705" t="str">
        <f t="shared" si="112"/>
        <v>technology</v>
      </c>
      <c r="R705" t="str">
        <f t="shared" si="113"/>
        <v>wearables</v>
      </c>
      <c r="S705" s="14">
        <f t="shared" si="106"/>
        <v>42766.98055555555</v>
      </c>
      <c r="T705" s="14">
        <f t="shared" si="107"/>
        <v>42711.950798611113</v>
      </c>
      <c r="U705" t="str">
        <f t="shared" si="108"/>
        <v>ENE</v>
      </c>
      <c r="V705" t="str">
        <f t="shared" si="109"/>
        <v>DIC</v>
      </c>
      <c r="W705">
        <f t="shared" si="110"/>
        <v>2017</v>
      </c>
      <c r="X705">
        <f t="shared" si="111"/>
        <v>2016</v>
      </c>
    </row>
    <row r="706" spans="1:2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04"/>
        <v>0.87454545454545451</v>
      </c>
      <c r="P706" s="7">
        <f t="shared" si="105"/>
        <v>120.25</v>
      </c>
      <c r="Q706" t="str">
        <f t="shared" si="112"/>
        <v>technology</v>
      </c>
      <c r="R706" t="str">
        <f t="shared" si="113"/>
        <v>wearables</v>
      </c>
      <c r="S706" s="14">
        <f t="shared" si="106"/>
        <v>42786.192916666667</v>
      </c>
      <c r="T706" s="14">
        <f t="shared" si="107"/>
        <v>42726.192916666667</v>
      </c>
      <c r="U706" t="str">
        <f t="shared" si="108"/>
        <v>FEB</v>
      </c>
      <c r="V706" t="str">
        <f t="shared" si="109"/>
        <v>DIC</v>
      </c>
      <c r="W706">
        <f t="shared" si="110"/>
        <v>2017</v>
      </c>
      <c r="X706">
        <f t="shared" si="111"/>
        <v>2016</v>
      </c>
    </row>
    <row r="707" spans="1:2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14">(E707*100)/D707</f>
        <v>0.97699999999999998</v>
      </c>
      <c r="P707" s="7">
        <f t="shared" ref="P707:P770" si="115">IF(L707=0,"No Backers",E707/L707)</f>
        <v>195.4</v>
      </c>
      <c r="Q707" t="str">
        <f t="shared" si="112"/>
        <v>technology</v>
      </c>
      <c r="R707" t="str">
        <f t="shared" si="113"/>
        <v>wearables</v>
      </c>
      <c r="S707" s="14">
        <f t="shared" ref="S707:S770" si="116">(((I707/60)/60)/24)+DATE(1970,1,1)</f>
        <v>42756.491643518515</v>
      </c>
      <c r="T707" s="14">
        <f t="shared" ref="T707:T770" si="117">(((J707/60)/60)/24)+DATE(1970,1,1)</f>
        <v>42726.491643518515</v>
      </c>
      <c r="U707" t="str">
        <f t="shared" ref="U707:U770" si="118">UPPER(TEXT(S707, "mmm"))</f>
        <v>ENE</v>
      </c>
      <c r="V707" t="str">
        <f t="shared" ref="V707:V770" si="119">UPPER(TEXT(T707, "mmm"))</f>
        <v>DIC</v>
      </c>
      <c r="W707">
        <f t="shared" ref="W707:W770" si="120">YEAR(S707)</f>
        <v>2017</v>
      </c>
      <c r="X707">
        <f t="shared" ref="X707:X770" si="121">YEAR(T707)</f>
        <v>2016</v>
      </c>
    </row>
    <row r="708" spans="1:2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4"/>
        <v>0</v>
      </c>
      <c r="P708" s="7" t="str">
        <f t="shared" si="115"/>
        <v>No Backers</v>
      </c>
      <c r="Q708" t="str">
        <f t="shared" si="112"/>
        <v>technology</v>
      </c>
      <c r="R708" t="str">
        <f t="shared" si="113"/>
        <v>wearables</v>
      </c>
      <c r="S708" s="14">
        <f t="shared" si="116"/>
        <v>42718.777083333334</v>
      </c>
      <c r="T708" s="14">
        <f t="shared" si="117"/>
        <v>42676.995173611111</v>
      </c>
      <c r="U708" t="str">
        <f t="shared" si="118"/>
        <v>DIC</v>
      </c>
      <c r="V708" t="str">
        <f t="shared" si="119"/>
        <v>NOV</v>
      </c>
      <c r="W708">
        <f t="shared" si="120"/>
        <v>2016</v>
      </c>
      <c r="X708">
        <f t="shared" si="121"/>
        <v>2016</v>
      </c>
    </row>
    <row r="709" spans="1:2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4"/>
        <v>78.927352941176466</v>
      </c>
      <c r="P709" s="7">
        <f t="shared" si="115"/>
        <v>117.69868421052631</v>
      </c>
      <c r="Q709" t="str">
        <f t="shared" si="112"/>
        <v>technology</v>
      </c>
      <c r="R709" t="str">
        <f t="shared" si="113"/>
        <v>wearables</v>
      </c>
      <c r="S709" s="14">
        <f t="shared" si="116"/>
        <v>42736.663506944446</v>
      </c>
      <c r="T709" s="14">
        <f t="shared" si="117"/>
        <v>42696.663506944446</v>
      </c>
      <c r="U709" t="str">
        <f t="shared" si="118"/>
        <v>ENE</v>
      </c>
      <c r="V709" t="str">
        <f t="shared" si="119"/>
        <v>NOV</v>
      </c>
      <c r="W709">
        <f t="shared" si="120"/>
        <v>2017</v>
      </c>
      <c r="X709">
        <f t="shared" si="121"/>
        <v>2016</v>
      </c>
    </row>
    <row r="710" spans="1:2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4"/>
        <v>22.092500000000001</v>
      </c>
      <c r="P710" s="7">
        <f t="shared" si="115"/>
        <v>23.948509485094849</v>
      </c>
      <c r="Q710" t="str">
        <f t="shared" si="112"/>
        <v>technology</v>
      </c>
      <c r="R710" t="str">
        <f t="shared" si="113"/>
        <v>wearables</v>
      </c>
      <c r="S710" s="14">
        <f t="shared" si="116"/>
        <v>41895.581018518518</v>
      </c>
      <c r="T710" s="14">
        <f t="shared" si="117"/>
        <v>41835.581018518518</v>
      </c>
      <c r="U710" t="str">
        <f t="shared" si="118"/>
        <v>SEP</v>
      </c>
      <c r="V710" t="str">
        <f t="shared" si="119"/>
        <v>JUL</v>
      </c>
      <c r="W710">
        <f t="shared" si="120"/>
        <v>2014</v>
      </c>
      <c r="X710">
        <f t="shared" si="121"/>
        <v>2014</v>
      </c>
    </row>
    <row r="711" spans="1:2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4"/>
        <v>0.40666666666666668</v>
      </c>
      <c r="P711" s="7">
        <f t="shared" si="115"/>
        <v>30.5</v>
      </c>
      <c r="Q711" t="str">
        <f t="shared" si="112"/>
        <v>technology</v>
      </c>
      <c r="R711" t="str">
        <f t="shared" si="113"/>
        <v>wearables</v>
      </c>
      <c r="S711" s="14">
        <f t="shared" si="116"/>
        <v>41978.041192129633</v>
      </c>
      <c r="T711" s="14">
        <f t="shared" si="117"/>
        <v>41948.041192129633</v>
      </c>
      <c r="U711" t="str">
        <f t="shared" si="118"/>
        <v>DIC</v>
      </c>
      <c r="V711" t="str">
        <f t="shared" si="119"/>
        <v>NOV</v>
      </c>
      <c r="W711">
        <f t="shared" si="120"/>
        <v>2014</v>
      </c>
      <c r="X711">
        <f t="shared" si="121"/>
        <v>2014</v>
      </c>
    </row>
    <row r="712" spans="1:2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4"/>
        <v>0</v>
      </c>
      <c r="P712" s="7" t="str">
        <f t="shared" si="115"/>
        <v>No Backers</v>
      </c>
      <c r="Q712" t="str">
        <f t="shared" si="112"/>
        <v>technology</v>
      </c>
      <c r="R712" t="str">
        <f t="shared" si="113"/>
        <v>wearables</v>
      </c>
      <c r="S712" s="14">
        <f t="shared" si="116"/>
        <v>41871.030555555553</v>
      </c>
      <c r="T712" s="14">
        <f t="shared" si="117"/>
        <v>41837.984976851854</v>
      </c>
      <c r="U712" t="str">
        <f t="shared" si="118"/>
        <v>AGO</v>
      </c>
      <c r="V712" t="str">
        <f t="shared" si="119"/>
        <v>JUL</v>
      </c>
      <c r="W712">
        <f t="shared" si="120"/>
        <v>2014</v>
      </c>
      <c r="X712">
        <f t="shared" si="121"/>
        <v>2014</v>
      </c>
    </row>
    <row r="713" spans="1:2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4"/>
        <v>33.790999999999997</v>
      </c>
      <c r="P713" s="7">
        <f t="shared" si="115"/>
        <v>99.973372781065095</v>
      </c>
      <c r="Q713" t="str">
        <f t="shared" si="112"/>
        <v>technology</v>
      </c>
      <c r="R713" t="str">
        <f t="shared" si="113"/>
        <v>wearables</v>
      </c>
      <c r="S713" s="14">
        <f t="shared" si="116"/>
        <v>42718.500787037032</v>
      </c>
      <c r="T713" s="14">
        <f t="shared" si="117"/>
        <v>42678.459120370375</v>
      </c>
      <c r="U713" t="str">
        <f t="shared" si="118"/>
        <v>DIC</v>
      </c>
      <c r="V713" t="str">
        <f t="shared" si="119"/>
        <v>NOV</v>
      </c>
      <c r="W713">
        <f t="shared" si="120"/>
        <v>2016</v>
      </c>
      <c r="X713">
        <f t="shared" si="121"/>
        <v>2016</v>
      </c>
    </row>
    <row r="714" spans="1:2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4"/>
        <v>0.21649484536082475</v>
      </c>
      <c r="P714" s="7">
        <f t="shared" si="115"/>
        <v>26.25</v>
      </c>
      <c r="Q714" t="str">
        <f t="shared" si="112"/>
        <v>technology</v>
      </c>
      <c r="R714" t="str">
        <f t="shared" si="113"/>
        <v>wearables</v>
      </c>
      <c r="S714" s="14">
        <f t="shared" si="116"/>
        <v>42414.680925925932</v>
      </c>
      <c r="T714" s="14">
        <f t="shared" si="117"/>
        <v>42384.680925925932</v>
      </c>
      <c r="U714" t="str">
        <f t="shared" si="118"/>
        <v>FEB</v>
      </c>
      <c r="V714" t="str">
        <f t="shared" si="119"/>
        <v>ENE</v>
      </c>
      <c r="W714">
        <f t="shared" si="120"/>
        <v>2016</v>
      </c>
      <c r="X714">
        <f t="shared" si="121"/>
        <v>2016</v>
      </c>
    </row>
    <row r="715" spans="1:2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4"/>
        <v>0.79600000000000004</v>
      </c>
      <c r="P715" s="7">
        <f t="shared" si="115"/>
        <v>199</v>
      </c>
      <c r="Q715" t="str">
        <f t="shared" si="112"/>
        <v>technology</v>
      </c>
      <c r="R715" t="str">
        <f t="shared" si="113"/>
        <v>wearables</v>
      </c>
      <c r="S715" s="14">
        <f t="shared" si="116"/>
        <v>42526.529305555552</v>
      </c>
      <c r="T715" s="14">
        <f t="shared" si="117"/>
        <v>42496.529305555552</v>
      </c>
      <c r="U715" t="str">
        <f t="shared" si="118"/>
        <v>JUN</v>
      </c>
      <c r="V715" t="str">
        <f t="shared" si="119"/>
        <v>MAY</v>
      </c>
      <c r="W715">
        <f t="shared" si="120"/>
        <v>2016</v>
      </c>
      <c r="X715">
        <f t="shared" si="121"/>
        <v>2016</v>
      </c>
    </row>
    <row r="716" spans="1:2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4"/>
        <v>14.993333333333334</v>
      </c>
      <c r="P716" s="7">
        <f t="shared" si="115"/>
        <v>80.321428571428569</v>
      </c>
      <c r="Q716" t="str">
        <f t="shared" si="112"/>
        <v>technology</v>
      </c>
      <c r="R716" t="str">
        <f t="shared" si="113"/>
        <v>wearables</v>
      </c>
      <c r="S716" s="14">
        <f t="shared" si="116"/>
        <v>42794.787986111114</v>
      </c>
      <c r="T716" s="14">
        <f t="shared" si="117"/>
        <v>42734.787986111114</v>
      </c>
      <c r="U716" t="str">
        <f t="shared" si="118"/>
        <v>FEB</v>
      </c>
      <c r="V716" t="str">
        <f t="shared" si="119"/>
        <v>DIC</v>
      </c>
      <c r="W716">
        <f t="shared" si="120"/>
        <v>2017</v>
      </c>
      <c r="X716">
        <f t="shared" si="121"/>
        <v>2016</v>
      </c>
    </row>
    <row r="717" spans="1:2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4"/>
        <v>5.0509090909090908</v>
      </c>
      <c r="P717" s="7">
        <f t="shared" si="115"/>
        <v>115.75</v>
      </c>
      <c r="Q717" t="str">
        <f t="shared" si="112"/>
        <v>technology</v>
      </c>
      <c r="R717" t="str">
        <f t="shared" si="113"/>
        <v>wearables</v>
      </c>
      <c r="S717" s="14">
        <f t="shared" si="116"/>
        <v>42313.132407407407</v>
      </c>
      <c r="T717" s="14">
        <f t="shared" si="117"/>
        <v>42273.090740740736</v>
      </c>
      <c r="U717" t="str">
        <f t="shared" si="118"/>
        <v>NOV</v>
      </c>
      <c r="V717" t="str">
        <f t="shared" si="119"/>
        <v>SEP</v>
      </c>
      <c r="W717">
        <f t="shared" si="120"/>
        <v>2015</v>
      </c>
      <c r="X717">
        <f t="shared" si="121"/>
        <v>2015</v>
      </c>
    </row>
    <row r="718" spans="1:2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4"/>
        <v>10.214285714285714</v>
      </c>
      <c r="P718" s="7">
        <f t="shared" si="115"/>
        <v>44.6875</v>
      </c>
      <c r="Q718" t="str">
        <f t="shared" si="112"/>
        <v>technology</v>
      </c>
      <c r="R718" t="str">
        <f t="shared" si="113"/>
        <v>wearables</v>
      </c>
      <c r="S718" s="14">
        <f t="shared" si="116"/>
        <v>41974</v>
      </c>
      <c r="T718" s="14">
        <f t="shared" si="117"/>
        <v>41940.658645833333</v>
      </c>
      <c r="U718" t="str">
        <f t="shared" si="118"/>
        <v>DIC</v>
      </c>
      <c r="V718" t="str">
        <f t="shared" si="119"/>
        <v>OCT</v>
      </c>
      <c r="W718">
        <f t="shared" si="120"/>
        <v>2014</v>
      </c>
      <c r="X718">
        <f t="shared" si="121"/>
        <v>2014</v>
      </c>
    </row>
    <row r="719" spans="1:2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4"/>
        <v>0.30499999999999999</v>
      </c>
      <c r="P719" s="7">
        <f t="shared" si="115"/>
        <v>76.25</v>
      </c>
      <c r="Q719" t="str">
        <f t="shared" si="112"/>
        <v>technology</v>
      </c>
      <c r="R719" t="str">
        <f t="shared" si="113"/>
        <v>wearables</v>
      </c>
      <c r="S719" s="14">
        <f t="shared" si="116"/>
        <v>41887.854189814818</v>
      </c>
      <c r="T719" s="14">
        <f t="shared" si="117"/>
        <v>41857.854189814818</v>
      </c>
      <c r="U719" t="str">
        <f t="shared" si="118"/>
        <v>SEP</v>
      </c>
      <c r="V719" t="str">
        <f t="shared" si="119"/>
        <v>AGO</v>
      </c>
      <c r="W719">
        <f t="shared" si="120"/>
        <v>2014</v>
      </c>
      <c r="X719">
        <f t="shared" si="121"/>
        <v>2014</v>
      </c>
    </row>
    <row r="720" spans="1:2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4"/>
        <v>0.75</v>
      </c>
      <c r="P720" s="7">
        <f t="shared" si="115"/>
        <v>22.5</v>
      </c>
      <c r="Q720" t="str">
        <f t="shared" si="112"/>
        <v>technology</v>
      </c>
      <c r="R720" t="str">
        <f t="shared" si="113"/>
        <v>wearables</v>
      </c>
      <c r="S720" s="14">
        <f t="shared" si="116"/>
        <v>42784.249305555553</v>
      </c>
      <c r="T720" s="14">
        <f t="shared" si="117"/>
        <v>42752.845451388886</v>
      </c>
      <c r="U720" t="str">
        <f t="shared" si="118"/>
        <v>FEB</v>
      </c>
      <c r="V720" t="str">
        <f t="shared" si="119"/>
        <v>ENE</v>
      </c>
      <c r="W720">
        <f t="shared" si="120"/>
        <v>2017</v>
      </c>
      <c r="X720">
        <f t="shared" si="121"/>
        <v>2017</v>
      </c>
    </row>
    <row r="721" spans="1:2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4"/>
        <v>1.2933333333333332</v>
      </c>
      <c r="P721" s="7">
        <f t="shared" si="115"/>
        <v>19.399999999999999</v>
      </c>
      <c r="Q721" t="str">
        <f t="shared" si="112"/>
        <v>technology</v>
      </c>
      <c r="R721" t="str">
        <f t="shared" si="113"/>
        <v>wearables</v>
      </c>
      <c r="S721" s="14">
        <f t="shared" si="116"/>
        <v>42423.040231481486</v>
      </c>
      <c r="T721" s="14">
        <f t="shared" si="117"/>
        <v>42409.040231481486</v>
      </c>
      <c r="U721" t="str">
        <f t="shared" si="118"/>
        <v>FEB</v>
      </c>
      <c r="V721" t="str">
        <f t="shared" si="119"/>
        <v>FEB</v>
      </c>
      <c r="W721">
        <f t="shared" si="120"/>
        <v>2016</v>
      </c>
      <c r="X721">
        <f t="shared" si="121"/>
        <v>2016</v>
      </c>
    </row>
    <row r="722" spans="1:2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4"/>
        <v>143.94736842105263</v>
      </c>
      <c r="P722" s="7">
        <f t="shared" si="115"/>
        <v>66.707317073170728</v>
      </c>
      <c r="Q722" t="str">
        <f>MID(N722,1,10)</f>
        <v>publishing</v>
      </c>
      <c r="R722" t="str">
        <f>MID(N722,12,20)</f>
        <v>nonfiction</v>
      </c>
      <c r="S722" s="14">
        <f t="shared" si="116"/>
        <v>40937.649201388893</v>
      </c>
      <c r="T722" s="14">
        <f t="shared" si="117"/>
        <v>40909.649201388893</v>
      </c>
      <c r="U722" t="str">
        <f t="shared" si="118"/>
        <v>ENE</v>
      </c>
      <c r="V722" t="str">
        <f t="shared" si="119"/>
        <v>ENE</v>
      </c>
      <c r="W722">
        <f t="shared" si="120"/>
        <v>2012</v>
      </c>
      <c r="X722">
        <f t="shared" si="121"/>
        <v>2012</v>
      </c>
    </row>
    <row r="723" spans="1:2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4"/>
        <v>122.10975609756098</v>
      </c>
      <c r="P723" s="7">
        <f t="shared" si="115"/>
        <v>84.142857142857139</v>
      </c>
      <c r="Q723" t="str">
        <f t="shared" ref="Q723:Q781" si="122">MID(N723,1,10)</f>
        <v>publishing</v>
      </c>
      <c r="R723" t="str">
        <f t="shared" ref="R723:R781" si="123">MID(N723,12,20)</f>
        <v>nonfiction</v>
      </c>
      <c r="S723" s="14">
        <f t="shared" si="116"/>
        <v>41852.571840277778</v>
      </c>
      <c r="T723" s="14">
        <f t="shared" si="117"/>
        <v>41807.571840277778</v>
      </c>
      <c r="U723" t="str">
        <f t="shared" si="118"/>
        <v>AGO</v>
      </c>
      <c r="V723" t="str">
        <f t="shared" si="119"/>
        <v>JUN</v>
      </c>
      <c r="W723">
        <f t="shared" si="120"/>
        <v>2014</v>
      </c>
      <c r="X723">
        <f t="shared" si="121"/>
        <v>2014</v>
      </c>
    </row>
    <row r="724" spans="1:2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4"/>
        <v>132.024</v>
      </c>
      <c r="P724" s="7">
        <f t="shared" si="115"/>
        <v>215.72549019607843</v>
      </c>
      <c r="Q724" t="str">
        <f t="shared" si="122"/>
        <v>publishing</v>
      </c>
      <c r="R724" t="str">
        <f t="shared" si="123"/>
        <v>nonfiction</v>
      </c>
      <c r="S724" s="14">
        <f t="shared" si="116"/>
        <v>41007.76363425926</v>
      </c>
      <c r="T724" s="14">
        <f t="shared" si="117"/>
        <v>40977.805300925924</v>
      </c>
      <c r="U724" t="str">
        <f t="shared" si="118"/>
        <v>ABR</v>
      </c>
      <c r="V724" t="str">
        <f t="shared" si="119"/>
        <v>MAR</v>
      </c>
      <c r="W724">
        <f t="shared" si="120"/>
        <v>2012</v>
      </c>
      <c r="X724">
        <f t="shared" si="121"/>
        <v>2012</v>
      </c>
    </row>
    <row r="725" spans="1:2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4"/>
        <v>109.38</v>
      </c>
      <c r="P725" s="7">
        <f t="shared" si="115"/>
        <v>54.69</v>
      </c>
      <c r="Q725" t="str">
        <f t="shared" si="122"/>
        <v>publishing</v>
      </c>
      <c r="R725" t="str">
        <f t="shared" si="123"/>
        <v>nonfiction</v>
      </c>
      <c r="S725" s="14">
        <f t="shared" si="116"/>
        <v>42215.165972222225</v>
      </c>
      <c r="T725" s="14">
        <f t="shared" si="117"/>
        <v>42184.816539351858</v>
      </c>
      <c r="U725" t="str">
        <f t="shared" si="118"/>
        <v>JUL</v>
      </c>
      <c r="V725" t="str">
        <f t="shared" si="119"/>
        <v>JUN</v>
      </c>
      <c r="W725">
        <f t="shared" si="120"/>
        <v>2015</v>
      </c>
      <c r="X725">
        <f t="shared" si="121"/>
        <v>2015</v>
      </c>
    </row>
    <row r="726" spans="1:2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4"/>
        <v>105.47157142857142</v>
      </c>
      <c r="P726" s="7">
        <f t="shared" si="115"/>
        <v>51.62944055944056</v>
      </c>
      <c r="Q726" t="str">
        <f t="shared" si="122"/>
        <v>publishing</v>
      </c>
      <c r="R726" t="str">
        <f t="shared" si="123"/>
        <v>nonfiction</v>
      </c>
      <c r="S726" s="14">
        <f t="shared" si="116"/>
        <v>40724.638460648144</v>
      </c>
      <c r="T726" s="14">
        <f t="shared" si="117"/>
        <v>40694.638460648144</v>
      </c>
      <c r="U726" t="str">
        <f t="shared" si="118"/>
        <v>JUN</v>
      </c>
      <c r="V726" t="str">
        <f t="shared" si="119"/>
        <v>MAY</v>
      </c>
      <c r="W726">
        <f t="shared" si="120"/>
        <v>2011</v>
      </c>
      <c r="X726">
        <f t="shared" si="121"/>
        <v>2011</v>
      </c>
    </row>
    <row r="727" spans="1:2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4"/>
        <v>100.35</v>
      </c>
      <c r="P727" s="7">
        <f t="shared" si="115"/>
        <v>143.35714285714286</v>
      </c>
      <c r="Q727" t="str">
        <f t="shared" si="122"/>
        <v>publishing</v>
      </c>
      <c r="R727" t="str">
        <f t="shared" si="123"/>
        <v>nonfiction</v>
      </c>
      <c r="S727" s="14">
        <f t="shared" si="116"/>
        <v>42351.626296296294</v>
      </c>
      <c r="T727" s="14">
        <f t="shared" si="117"/>
        <v>42321.626296296294</v>
      </c>
      <c r="U727" t="str">
        <f t="shared" si="118"/>
        <v>DIC</v>
      </c>
      <c r="V727" t="str">
        <f t="shared" si="119"/>
        <v>NOV</v>
      </c>
      <c r="W727">
        <f t="shared" si="120"/>
        <v>2015</v>
      </c>
      <c r="X727">
        <f t="shared" si="121"/>
        <v>2015</v>
      </c>
    </row>
    <row r="728" spans="1:2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4"/>
        <v>101.4</v>
      </c>
      <c r="P728" s="7">
        <f t="shared" si="115"/>
        <v>72.428571428571431</v>
      </c>
      <c r="Q728" t="str">
        <f t="shared" si="122"/>
        <v>publishing</v>
      </c>
      <c r="R728" t="str">
        <f t="shared" si="123"/>
        <v>nonfiction</v>
      </c>
      <c r="S728" s="14">
        <f t="shared" si="116"/>
        <v>41376.042673611111</v>
      </c>
      <c r="T728" s="14">
        <f t="shared" si="117"/>
        <v>41346.042673611111</v>
      </c>
      <c r="U728" t="str">
        <f t="shared" si="118"/>
        <v>ABR</v>
      </c>
      <c r="V728" t="str">
        <f t="shared" si="119"/>
        <v>MAR</v>
      </c>
      <c r="W728">
        <f t="shared" si="120"/>
        <v>2013</v>
      </c>
      <c r="X728">
        <f t="shared" si="121"/>
        <v>2013</v>
      </c>
    </row>
    <row r="729" spans="1:2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4"/>
        <v>155.51428571428571</v>
      </c>
      <c r="P729" s="7">
        <f t="shared" si="115"/>
        <v>36.530201342281877</v>
      </c>
      <c r="Q729" t="str">
        <f t="shared" si="122"/>
        <v>publishing</v>
      </c>
      <c r="R729" t="str">
        <f t="shared" si="123"/>
        <v>nonfiction</v>
      </c>
      <c r="S729" s="14">
        <f t="shared" si="116"/>
        <v>41288.888888888891</v>
      </c>
      <c r="T729" s="14">
        <f t="shared" si="117"/>
        <v>41247.020243055551</v>
      </c>
      <c r="U729" t="str">
        <f t="shared" si="118"/>
        <v>ENE</v>
      </c>
      <c r="V729" t="str">
        <f t="shared" si="119"/>
        <v>DIC</v>
      </c>
      <c r="W729">
        <f t="shared" si="120"/>
        <v>2013</v>
      </c>
      <c r="X729">
        <f t="shared" si="121"/>
        <v>2012</v>
      </c>
    </row>
    <row r="730" spans="1:2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4"/>
        <v>105.566</v>
      </c>
      <c r="P730" s="7">
        <f t="shared" si="115"/>
        <v>60.903461538461535</v>
      </c>
      <c r="Q730" t="str">
        <f t="shared" si="122"/>
        <v>publishing</v>
      </c>
      <c r="R730" t="str">
        <f t="shared" si="123"/>
        <v>nonfiction</v>
      </c>
      <c r="S730" s="14">
        <f t="shared" si="116"/>
        <v>40776.837465277778</v>
      </c>
      <c r="T730" s="14">
        <f t="shared" si="117"/>
        <v>40731.837465277778</v>
      </c>
      <c r="U730" t="str">
        <f t="shared" si="118"/>
        <v>AGO</v>
      </c>
      <c r="V730" t="str">
        <f t="shared" si="119"/>
        <v>JUL</v>
      </c>
      <c r="W730">
        <f t="shared" si="120"/>
        <v>2011</v>
      </c>
      <c r="X730">
        <f t="shared" si="121"/>
        <v>2011</v>
      </c>
    </row>
    <row r="731" spans="1:2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4"/>
        <v>130.65</v>
      </c>
      <c r="P731" s="7">
        <f t="shared" si="115"/>
        <v>43.55</v>
      </c>
      <c r="Q731" t="str">
        <f t="shared" si="122"/>
        <v>publishing</v>
      </c>
      <c r="R731" t="str">
        <f t="shared" si="123"/>
        <v>nonfiction</v>
      </c>
      <c r="S731" s="14">
        <f t="shared" si="116"/>
        <v>41171.185891203706</v>
      </c>
      <c r="T731" s="14">
        <f t="shared" si="117"/>
        <v>41111.185891203706</v>
      </c>
      <c r="U731" t="str">
        <f t="shared" si="118"/>
        <v>SEP</v>
      </c>
      <c r="V731" t="str">
        <f t="shared" si="119"/>
        <v>JUL</v>
      </c>
      <c r="W731">
        <f t="shared" si="120"/>
        <v>2012</v>
      </c>
      <c r="X731">
        <f t="shared" si="121"/>
        <v>2012</v>
      </c>
    </row>
    <row r="732" spans="1:2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4"/>
        <v>132.19</v>
      </c>
      <c r="P732" s="7">
        <f t="shared" si="115"/>
        <v>99.766037735849054</v>
      </c>
      <c r="Q732" t="str">
        <f t="shared" si="122"/>
        <v>publishing</v>
      </c>
      <c r="R732" t="str">
        <f t="shared" si="123"/>
        <v>nonfiction</v>
      </c>
      <c r="S732" s="14">
        <f t="shared" si="116"/>
        <v>40884.745266203703</v>
      </c>
      <c r="T732" s="14">
        <f t="shared" si="117"/>
        <v>40854.745266203703</v>
      </c>
      <c r="U732" t="str">
        <f t="shared" si="118"/>
        <v>DIC</v>
      </c>
      <c r="V732" t="str">
        <f t="shared" si="119"/>
        <v>NOV</v>
      </c>
      <c r="W732">
        <f t="shared" si="120"/>
        <v>2011</v>
      </c>
      <c r="X732">
        <f t="shared" si="121"/>
        <v>2011</v>
      </c>
    </row>
    <row r="733" spans="1:2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4"/>
        <v>126</v>
      </c>
      <c r="P733" s="7">
        <f t="shared" si="115"/>
        <v>88.732394366197184</v>
      </c>
      <c r="Q733" t="str">
        <f t="shared" si="122"/>
        <v>publishing</v>
      </c>
      <c r="R733" t="str">
        <f t="shared" si="123"/>
        <v>nonfiction</v>
      </c>
      <c r="S733" s="14">
        <f t="shared" si="116"/>
        <v>40930.25</v>
      </c>
      <c r="T733" s="14">
        <f t="shared" si="117"/>
        <v>40879.795682870368</v>
      </c>
      <c r="U733" t="str">
        <f t="shared" si="118"/>
        <v>ENE</v>
      </c>
      <c r="V733" t="str">
        <f t="shared" si="119"/>
        <v>DIC</v>
      </c>
      <c r="W733">
        <f t="shared" si="120"/>
        <v>2012</v>
      </c>
      <c r="X733">
        <f t="shared" si="121"/>
        <v>2011</v>
      </c>
    </row>
    <row r="734" spans="1:2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4"/>
        <v>160</v>
      </c>
      <c r="P734" s="7">
        <f t="shared" si="115"/>
        <v>4.9230769230769234</v>
      </c>
      <c r="Q734" t="str">
        <f t="shared" si="122"/>
        <v>publishing</v>
      </c>
      <c r="R734" t="str">
        <f t="shared" si="123"/>
        <v>nonfiction</v>
      </c>
      <c r="S734" s="14">
        <f t="shared" si="116"/>
        <v>41546.424317129626</v>
      </c>
      <c r="T734" s="14">
        <f t="shared" si="117"/>
        <v>41486.424317129626</v>
      </c>
      <c r="U734" t="str">
        <f t="shared" si="118"/>
        <v>SEP</v>
      </c>
      <c r="V734" t="str">
        <f t="shared" si="119"/>
        <v>JUL</v>
      </c>
      <c r="W734">
        <f t="shared" si="120"/>
        <v>2013</v>
      </c>
      <c r="X734">
        <f t="shared" si="121"/>
        <v>2013</v>
      </c>
    </row>
    <row r="735" spans="1:2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4"/>
        <v>120.48</v>
      </c>
      <c r="P735" s="7">
        <f t="shared" si="115"/>
        <v>17.822485207100591</v>
      </c>
      <c r="Q735" t="str">
        <f t="shared" si="122"/>
        <v>publishing</v>
      </c>
      <c r="R735" t="str">
        <f t="shared" si="123"/>
        <v>nonfiction</v>
      </c>
      <c r="S735" s="14">
        <f t="shared" si="116"/>
        <v>41628.420046296298</v>
      </c>
      <c r="T735" s="14">
        <f t="shared" si="117"/>
        <v>41598.420046296298</v>
      </c>
      <c r="U735" t="str">
        <f t="shared" si="118"/>
        <v>DIC</v>
      </c>
      <c r="V735" t="str">
        <f t="shared" si="119"/>
        <v>NOV</v>
      </c>
      <c r="W735">
        <f t="shared" si="120"/>
        <v>2013</v>
      </c>
      <c r="X735">
        <f t="shared" si="121"/>
        <v>2013</v>
      </c>
    </row>
    <row r="736" spans="1:2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4"/>
        <v>125.52941176470588</v>
      </c>
      <c r="P736" s="7">
        <f t="shared" si="115"/>
        <v>187.19298245614036</v>
      </c>
      <c r="Q736" t="str">
        <f t="shared" si="122"/>
        <v>publishing</v>
      </c>
      <c r="R736" t="str">
        <f t="shared" si="123"/>
        <v>nonfiction</v>
      </c>
      <c r="S736" s="14">
        <f t="shared" si="116"/>
        <v>42133.208333333328</v>
      </c>
      <c r="T736" s="14">
        <f t="shared" si="117"/>
        <v>42102.164583333331</v>
      </c>
      <c r="U736" t="str">
        <f t="shared" si="118"/>
        <v>MAY</v>
      </c>
      <c r="V736" t="str">
        <f t="shared" si="119"/>
        <v>ABR</v>
      </c>
      <c r="W736">
        <f t="shared" si="120"/>
        <v>2015</v>
      </c>
      <c r="X736">
        <f t="shared" si="121"/>
        <v>2015</v>
      </c>
    </row>
    <row r="737" spans="1:2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4"/>
        <v>114.4063829787234</v>
      </c>
      <c r="P737" s="7">
        <f t="shared" si="115"/>
        <v>234.80786026200875</v>
      </c>
      <c r="Q737" t="str">
        <f t="shared" si="122"/>
        <v>publishing</v>
      </c>
      <c r="R737" t="str">
        <f t="shared" si="123"/>
        <v>nonfiction</v>
      </c>
      <c r="S737" s="14">
        <f t="shared" si="116"/>
        <v>41977.027083333334</v>
      </c>
      <c r="T737" s="14">
        <f t="shared" si="117"/>
        <v>41946.029467592591</v>
      </c>
      <c r="U737" t="str">
        <f t="shared" si="118"/>
        <v>DIC</v>
      </c>
      <c r="V737" t="str">
        <f t="shared" si="119"/>
        <v>NOV</v>
      </c>
      <c r="W737">
        <f t="shared" si="120"/>
        <v>2014</v>
      </c>
      <c r="X737">
        <f t="shared" si="121"/>
        <v>2014</v>
      </c>
    </row>
    <row r="738" spans="1:2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4"/>
        <v>315.13888888888891</v>
      </c>
      <c r="P738" s="7">
        <f t="shared" si="115"/>
        <v>105.04629629629629</v>
      </c>
      <c r="Q738" t="str">
        <f t="shared" si="122"/>
        <v>publishing</v>
      </c>
      <c r="R738" t="str">
        <f t="shared" si="123"/>
        <v>nonfiction</v>
      </c>
      <c r="S738" s="14">
        <f t="shared" si="116"/>
        <v>41599.207638888889</v>
      </c>
      <c r="T738" s="14">
        <f t="shared" si="117"/>
        <v>41579.734259259261</v>
      </c>
      <c r="U738" t="str">
        <f t="shared" si="118"/>
        <v>NOV</v>
      </c>
      <c r="V738" t="str">
        <f t="shared" si="119"/>
        <v>NOV</v>
      </c>
      <c r="W738">
        <f t="shared" si="120"/>
        <v>2013</v>
      </c>
      <c r="X738">
        <f t="shared" si="121"/>
        <v>2013</v>
      </c>
    </row>
    <row r="739" spans="1:2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4"/>
        <v>122.4</v>
      </c>
      <c r="P739" s="7">
        <f t="shared" si="115"/>
        <v>56.666666666666664</v>
      </c>
      <c r="Q739" t="str">
        <f t="shared" si="122"/>
        <v>publishing</v>
      </c>
      <c r="R739" t="str">
        <f t="shared" si="123"/>
        <v>nonfiction</v>
      </c>
      <c r="S739" s="14">
        <f t="shared" si="116"/>
        <v>41684.833333333336</v>
      </c>
      <c r="T739" s="14">
        <f t="shared" si="117"/>
        <v>41667.275312500002</v>
      </c>
      <c r="U739" t="str">
        <f t="shared" si="118"/>
        <v>FEB</v>
      </c>
      <c r="V739" t="str">
        <f t="shared" si="119"/>
        <v>ENE</v>
      </c>
      <c r="W739">
        <f t="shared" si="120"/>
        <v>2014</v>
      </c>
      <c r="X739">
        <f t="shared" si="121"/>
        <v>2014</v>
      </c>
    </row>
    <row r="740" spans="1:2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4"/>
        <v>106.73333333333333</v>
      </c>
      <c r="P740" s="7">
        <f t="shared" si="115"/>
        <v>39.048780487804876</v>
      </c>
      <c r="Q740" t="str">
        <f t="shared" si="122"/>
        <v>publishing</v>
      </c>
      <c r="R740" t="str">
        <f t="shared" si="123"/>
        <v>nonfiction</v>
      </c>
      <c r="S740" s="14">
        <f t="shared" si="116"/>
        <v>41974.207638888889</v>
      </c>
      <c r="T740" s="14">
        <f t="shared" si="117"/>
        <v>41943.604097222218</v>
      </c>
      <c r="U740" t="str">
        <f t="shared" si="118"/>
        <v>DIC</v>
      </c>
      <c r="V740" t="str">
        <f t="shared" si="119"/>
        <v>OCT</v>
      </c>
      <c r="W740">
        <f t="shared" si="120"/>
        <v>2014</v>
      </c>
      <c r="X740">
        <f t="shared" si="121"/>
        <v>2014</v>
      </c>
    </row>
    <row r="741" spans="1:2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4"/>
        <v>158.33333333333334</v>
      </c>
      <c r="P741" s="7">
        <f t="shared" si="115"/>
        <v>68.345323741007192</v>
      </c>
      <c r="Q741" t="str">
        <f t="shared" si="122"/>
        <v>publishing</v>
      </c>
      <c r="R741" t="str">
        <f t="shared" si="123"/>
        <v>nonfiction</v>
      </c>
      <c r="S741" s="14">
        <f t="shared" si="116"/>
        <v>41862.502650462964</v>
      </c>
      <c r="T741" s="14">
        <f t="shared" si="117"/>
        <v>41829.502650462964</v>
      </c>
      <c r="U741" t="str">
        <f t="shared" si="118"/>
        <v>AGO</v>
      </c>
      <c r="V741" t="str">
        <f t="shared" si="119"/>
        <v>JUL</v>
      </c>
      <c r="W741">
        <f t="shared" si="120"/>
        <v>2014</v>
      </c>
      <c r="X741">
        <f t="shared" si="121"/>
        <v>2014</v>
      </c>
    </row>
    <row r="742" spans="1:2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4"/>
        <v>107.4</v>
      </c>
      <c r="P742" s="7">
        <f t="shared" si="115"/>
        <v>169.57894736842104</v>
      </c>
      <c r="Q742" t="str">
        <f t="shared" si="122"/>
        <v>publishing</v>
      </c>
      <c r="R742" t="str">
        <f t="shared" si="123"/>
        <v>nonfiction</v>
      </c>
      <c r="S742" s="14">
        <f t="shared" si="116"/>
        <v>42176.146782407406</v>
      </c>
      <c r="T742" s="14">
        <f t="shared" si="117"/>
        <v>42162.146782407406</v>
      </c>
      <c r="U742" t="str">
        <f t="shared" si="118"/>
        <v>JUN</v>
      </c>
      <c r="V742" t="str">
        <f t="shared" si="119"/>
        <v>JUN</v>
      </c>
      <c r="W742">
        <f t="shared" si="120"/>
        <v>2015</v>
      </c>
      <c r="X742">
        <f t="shared" si="121"/>
        <v>2015</v>
      </c>
    </row>
    <row r="743" spans="1:2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4"/>
        <v>102.26</v>
      </c>
      <c r="P743" s="7">
        <f t="shared" si="115"/>
        <v>141.42340425531913</v>
      </c>
      <c r="Q743" t="str">
        <f t="shared" si="122"/>
        <v>publishing</v>
      </c>
      <c r="R743" t="str">
        <f t="shared" si="123"/>
        <v>nonfiction</v>
      </c>
      <c r="S743" s="14">
        <f t="shared" si="116"/>
        <v>41436.648217592592</v>
      </c>
      <c r="T743" s="14">
        <f t="shared" si="117"/>
        <v>41401.648217592592</v>
      </c>
      <c r="U743" t="str">
        <f t="shared" si="118"/>
        <v>JUN</v>
      </c>
      <c r="V743" t="str">
        <f t="shared" si="119"/>
        <v>MAY</v>
      </c>
      <c r="W743">
        <f t="shared" si="120"/>
        <v>2013</v>
      </c>
      <c r="X743">
        <f t="shared" si="121"/>
        <v>2013</v>
      </c>
    </row>
    <row r="744" spans="1:2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4"/>
        <v>110.71428571428571</v>
      </c>
      <c r="P744" s="7">
        <f t="shared" si="115"/>
        <v>67.391304347826093</v>
      </c>
      <c r="Q744" t="str">
        <f t="shared" si="122"/>
        <v>publishing</v>
      </c>
      <c r="R744" t="str">
        <f t="shared" si="123"/>
        <v>nonfiction</v>
      </c>
      <c r="S744" s="14">
        <f t="shared" si="116"/>
        <v>41719.876296296294</v>
      </c>
      <c r="T744" s="14">
        <f t="shared" si="117"/>
        <v>41689.917962962965</v>
      </c>
      <c r="U744" t="str">
        <f t="shared" si="118"/>
        <v>MAR</v>
      </c>
      <c r="V744" t="str">
        <f t="shared" si="119"/>
        <v>FEB</v>
      </c>
      <c r="W744">
        <f t="shared" si="120"/>
        <v>2014</v>
      </c>
      <c r="X744">
        <f t="shared" si="121"/>
        <v>2014</v>
      </c>
    </row>
    <row r="745" spans="1:2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4"/>
        <v>148</v>
      </c>
      <c r="P745" s="7">
        <f t="shared" si="115"/>
        <v>54.266666666666666</v>
      </c>
      <c r="Q745" t="str">
        <f t="shared" si="122"/>
        <v>publishing</v>
      </c>
      <c r="R745" t="str">
        <f t="shared" si="123"/>
        <v>nonfiction</v>
      </c>
      <c r="S745" s="14">
        <f t="shared" si="116"/>
        <v>41015.875</v>
      </c>
      <c r="T745" s="14">
        <f t="shared" si="117"/>
        <v>40990.709317129629</v>
      </c>
      <c r="U745" t="str">
        <f t="shared" si="118"/>
        <v>ABR</v>
      </c>
      <c r="V745" t="str">
        <f t="shared" si="119"/>
        <v>MAR</v>
      </c>
      <c r="W745">
        <f t="shared" si="120"/>
        <v>2012</v>
      </c>
      <c r="X745">
        <f t="shared" si="121"/>
        <v>2012</v>
      </c>
    </row>
    <row r="746" spans="1:2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4"/>
        <v>102.32</v>
      </c>
      <c r="P746" s="7">
        <f t="shared" si="115"/>
        <v>82.516129032258064</v>
      </c>
      <c r="Q746" t="str">
        <f t="shared" si="122"/>
        <v>publishing</v>
      </c>
      <c r="R746" t="str">
        <f t="shared" si="123"/>
        <v>nonfiction</v>
      </c>
      <c r="S746" s="14">
        <f t="shared" si="116"/>
        <v>41256.95721064815</v>
      </c>
      <c r="T746" s="14">
        <f t="shared" si="117"/>
        <v>41226.95721064815</v>
      </c>
      <c r="U746" t="str">
        <f t="shared" si="118"/>
        <v>DIC</v>
      </c>
      <c r="V746" t="str">
        <f t="shared" si="119"/>
        <v>NOV</v>
      </c>
      <c r="W746">
        <f t="shared" si="120"/>
        <v>2012</v>
      </c>
      <c r="X746">
        <f t="shared" si="121"/>
        <v>2012</v>
      </c>
    </row>
    <row r="747" spans="1:2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4"/>
        <v>179.09909909909911</v>
      </c>
      <c r="P747" s="7">
        <f t="shared" si="115"/>
        <v>53.729729729729726</v>
      </c>
      <c r="Q747" t="str">
        <f t="shared" si="122"/>
        <v>publishing</v>
      </c>
      <c r="R747" t="str">
        <f t="shared" si="123"/>
        <v>nonfiction</v>
      </c>
      <c r="S747" s="14">
        <f t="shared" si="116"/>
        <v>41397.572280092594</v>
      </c>
      <c r="T747" s="14">
        <f t="shared" si="117"/>
        <v>41367.572280092594</v>
      </c>
      <c r="U747" t="str">
        <f t="shared" si="118"/>
        <v>MAY</v>
      </c>
      <c r="V747" t="str">
        <f t="shared" si="119"/>
        <v>ABR</v>
      </c>
      <c r="W747">
        <f t="shared" si="120"/>
        <v>2013</v>
      </c>
      <c r="X747">
        <f t="shared" si="121"/>
        <v>2013</v>
      </c>
    </row>
    <row r="748" spans="1:2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4"/>
        <v>111.08135252761969</v>
      </c>
      <c r="P748" s="7">
        <f t="shared" si="115"/>
        <v>34.206185567010309</v>
      </c>
      <c r="Q748" t="str">
        <f t="shared" si="122"/>
        <v>publishing</v>
      </c>
      <c r="R748" t="str">
        <f t="shared" si="123"/>
        <v>nonfiction</v>
      </c>
      <c r="S748" s="14">
        <f t="shared" si="116"/>
        <v>41175.165972222225</v>
      </c>
      <c r="T748" s="14">
        <f t="shared" si="117"/>
        <v>41157.042928240742</v>
      </c>
      <c r="U748" t="str">
        <f t="shared" si="118"/>
        <v>SEP</v>
      </c>
      <c r="V748" t="str">
        <f t="shared" si="119"/>
        <v>SEP</v>
      </c>
      <c r="W748">
        <f t="shared" si="120"/>
        <v>2012</v>
      </c>
      <c r="X748">
        <f t="shared" si="121"/>
        <v>2012</v>
      </c>
    </row>
    <row r="749" spans="1:2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4"/>
        <v>100.04285714285714</v>
      </c>
      <c r="P749" s="7">
        <f t="shared" si="115"/>
        <v>127.32727272727273</v>
      </c>
      <c r="Q749" t="str">
        <f t="shared" si="122"/>
        <v>publishing</v>
      </c>
      <c r="R749" t="str">
        <f t="shared" si="123"/>
        <v>nonfiction</v>
      </c>
      <c r="S749" s="14">
        <f t="shared" si="116"/>
        <v>42019.454166666663</v>
      </c>
      <c r="T749" s="14">
        <f t="shared" si="117"/>
        <v>41988.548831018517</v>
      </c>
      <c r="U749" t="str">
        <f t="shared" si="118"/>
        <v>ENE</v>
      </c>
      <c r="V749" t="str">
        <f t="shared" si="119"/>
        <v>DIC</v>
      </c>
      <c r="W749">
        <f t="shared" si="120"/>
        <v>2015</v>
      </c>
      <c r="X749">
        <f t="shared" si="121"/>
        <v>2014</v>
      </c>
    </row>
    <row r="750" spans="1:2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4"/>
        <v>100.25</v>
      </c>
      <c r="P750" s="7">
        <f t="shared" si="115"/>
        <v>45.56818181818182</v>
      </c>
      <c r="Q750" t="str">
        <f t="shared" si="122"/>
        <v>publishing</v>
      </c>
      <c r="R750" t="str">
        <f t="shared" si="123"/>
        <v>nonfiction</v>
      </c>
      <c r="S750" s="14">
        <f t="shared" si="116"/>
        <v>41861.846828703703</v>
      </c>
      <c r="T750" s="14">
        <f t="shared" si="117"/>
        <v>41831.846828703703</v>
      </c>
      <c r="U750" t="str">
        <f t="shared" si="118"/>
        <v>AGO</v>
      </c>
      <c r="V750" t="str">
        <f t="shared" si="119"/>
        <v>JUL</v>
      </c>
      <c r="W750">
        <f t="shared" si="120"/>
        <v>2014</v>
      </c>
      <c r="X750">
        <f t="shared" si="121"/>
        <v>2014</v>
      </c>
    </row>
    <row r="751" spans="1:2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4"/>
        <v>105.56</v>
      </c>
      <c r="P751" s="7">
        <f t="shared" si="115"/>
        <v>95.963636363636368</v>
      </c>
      <c r="Q751" t="str">
        <f t="shared" si="122"/>
        <v>publishing</v>
      </c>
      <c r="R751" t="str">
        <f t="shared" si="123"/>
        <v>nonfiction</v>
      </c>
      <c r="S751" s="14">
        <f t="shared" si="116"/>
        <v>42763.94131944445</v>
      </c>
      <c r="T751" s="14">
        <f t="shared" si="117"/>
        <v>42733.94131944445</v>
      </c>
      <c r="U751" t="str">
        <f t="shared" si="118"/>
        <v>ENE</v>
      </c>
      <c r="V751" t="str">
        <f t="shared" si="119"/>
        <v>DIC</v>
      </c>
      <c r="W751">
        <f t="shared" si="120"/>
        <v>2017</v>
      </c>
      <c r="X751">
        <f t="shared" si="121"/>
        <v>2016</v>
      </c>
    </row>
    <row r="752" spans="1:2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4"/>
        <v>102.58775877587759</v>
      </c>
      <c r="P752" s="7">
        <f t="shared" si="115"/>
        <v>77.271186440677965</v>
      </c>
      <c r="Q752" t="str">
        <f t="shared" si="122"/>
        <v>publishing</v>
      </c>
      <c r="R752" t="str">
        <f t="shared" si="123"/>
        <v>nonfiction</v>
      </c>
      <c r="S752" s="14">
        <f t="shared" si="116"/>
        <v>41329.878148148149</v>
      </c>
      <c r="T752" s="14">
        <f t="shared" si="117"/>
        <v>41299.878148148149</v>
      </c>
      <c r="U752" t="str">
        <f t="shared" si="118"/>
        <v>FEB</v>
      </c>
      <c r="V752" t="str">
        <f t="shared" si="119"/>
        <v>ENE</v>
      </c>
      <c r="W752">
        <f t="shared" si="120"/>
        <v>2013</v>
      </c>
      <c r="X752">
        <f t="shared" si="121"/>
        <v>2013</v>
      </c>
    </row>
    <row r="753" spans="1:2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4"/>
        <v>118.5</v>
      </c>
      <c r="P753" s="7">
        <f t="shared" si="115"/>
        <v>57.338709677419352</v>
      </c>
      <c r="Q753" t="str">
        <f t="shared" si="122"/>
        <v>publishing</v>
      </c>
      <c r="R753" t="str">
        <f t="shared" si="123"/>
        <v>nonfiction</v>
      </c>
      <c r="S753" s="14">
        <f t="shared" si="116"/>
        <v>40759.630497685182</v>
      </c>
      <c r="T753" s="14">
        <f t="shared" si="117"/>
        <v>40713.630497685182</v>
      </c>
      <c r="U753" t="str">
        <f t="shared" si="118"/>
        <v>AGO</v>
      </c>
      <c r="V753" t="str">
        <f t="shared" si="119"/>
        <v>JUN</v>
      </c>
      <c r="W753">
        <f t="shared" si="120"/>
        <v>2011</v>
      </c>
      <c r="X753">
        <f t="shared" si="121"/>
        <v>2011</v>
      </c>
    </row>
    <row r="754" spans="1:2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4"/>
        <v>111.7</v>
      </c>
      <c r="P754" s="7">
        <f t="shared" si="115"/>
        <v>53.19047619047619</v>
      </c>
      <c r="Q754" t="str">
        <f t="shared" si="122"/>
        <v>publishing</v>
      </c>
      <c r="R754" t="str">
        <f t="shared" si="123"/>
        <v>nonfiction</v>
      </c>
      <c r="S754" s="14">
        <f t="shared" si="116"/>
        <v>42659.458333333328</v>
      </c>
      <c r="T754" s="14">
        <f t="shared" si="117"/>
        <v>42639.421493055561</v>
      </c>
      <c r="U754" t="str">
        <f t="shared" si="118"/>
        <v>OCT</v>
      </c>
      <c r="V754" t="str">
        <f t="shared" si="119"/>
        <v>SEP</v>
      </c>
      <c r="W754">
        <f t="shared" si="120"/>
        <v>2016</v>
      </c>
      <c r="X754">
        <f t="shared" si="121"/>
        <v>2016</v>
      </c>
    </row>
    <row r="755" spans="1:2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4"/>
        <v>128</v>
      </c>
      <c r="P755" s="7">
        <f t="shared" si="115"/>
        <v>492.30769230769232</v>
      </c>
      <c r="Q755" t="str">
        <f t="shared" si="122"/>
        <v>publishing</v>
      </c>
      <c r="R755" t="str">
        <f t="shared" si="123"/>
        <v>nonfiction</v>
      </c>
      <c r="S755" s="14">
        <f t="shared" si="116"/>
        <v>42049.590173611112</v>
      </c>
      <c r="T755" s="14">
        <f t="shared" si="117"/>
        <v>42019.590173611112</v>
      </c>
      <c r="U755" t="str">
        <f t="shared" si="118"/>
        <v>FEB</v>
      </c>
      <c r="V755" t="str">
        <f t="shared" si="119"/>
        <v>ENE</v>
      </c>
      <c r="W755">
        <f t="shared" si="120"/>
        <v>2015</v>
      </c>
      <c r="X755">
        <f t="shared" si="121"/>
        <v>2015</v>
      </c>
    </row>
    <row r="756" spans="1:2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4"/>
        <v>103.75</v>
      </c>
      <c r="P756" s="7">
        <f t="shared" si="115"/>
        <v>42.346938775510203</v>
      </c>
      <c r="Q756" t="str">
        <f t="shared" si="122"/>
        <v>publishing</v>
      </c>
      <c r="R756" t="str">
        <f t="shared" si="123"/>
        <v>nonfiction</v>
      </c>
      <c r="S756" s="14">
        <f t="shared" si="116"/>
        <v>41279.749085648145</v>
      </c>
      <c r="T756" s="14">
        <f t="shared" si="117"/>
        <v>41249.749085648145</v>
      </c>
      <c r="U756" t="str">
        <f t="shared" si="118"/>
        <v>ENE</v>
      </c>
      <c r="V756" t="str">
        <f t="shared" si="119"/>
        <v>DIC</v>
      </c>
      <c r="W756">
        <f t="shared" si="120"/>
        <v>2013</v>
      </c>
      <c r="X756">
        <f t="shared" si="121"/>
        <v>2012</v>
      </c>
    </row>
    <row r="757" spans="1:2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4"/>
        <v>101.9076</v>
      </c>
      <c r="P757" s="7">
        <f t="shared" si="115"/>
        <v>37.466029411764708</v>
      </c>
      <c r="Q757" t="str">
        <f t="shared" si="122"/>
        <v>publishing</v>
      </c>
      <c r="R757" t="str">
        <f t="shared" si="123"/>
        <v>nonfiction</v>
      </c>
      <c r="S757" s="14">
        <f t="shared" si="116"/>
        <v>41414.02847222222</v>
      </c>
      <c r="T757" s="14">
        <f t="shared" si="117"/>
        <v>41383.605057870373</v>
      </c>
      <c r="U757" t="str">
        <f t="shared" si="118"/>
        <v>MAY</v>
      </c>
      <c r="V757" t="str">
        <f t="shared" si="119"/>
        <v>ABR</v>
      </c>
      <c r="W757">
        <f t="shared" si="120"/>
        <v>2013</v>
      </c>
      <c r="X757">
        <f t="shared" si="121"/>
        <v>2013</v>
      </c>
    </row>
    <row r="758" spans="1:2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4"/>
        <v>117.71428571428571</v>
      </c>
      <c r="P758" s="7">
        <f t="shared" si="115"/>
        <v>37.454545454545453</v>
      </c>
      <c r="Q758" t="str">
        <f t="shared" si="122"/>
        <v>publishing</v>
      </c>
      <c r="R758" t="str">
        <f t="shared" si="123"/>
        <v>nonfiction</v>
      </c>
      <c r="S758" s="14">
        <f t="shared" si="116"/>
        <v>40651.725219907406</v>
      </c>
      <c r="T758" s="14">
        <f t="shared" si="117"/>
        <v>40590.766886574071</v>
      </c>
      <c r="U758" t="str">
        <f t="shared" si="118"/>
        <v>ABR</v>
      </c>
      <c r="V758" t="str">
        <f t="shared" si="119"/>
        <v>FEB</v>
      </c>
      <c r="W758">
        <f t="shared" si="120"/>
        <v>2011</v>
      </c>
      <c r="X758">
        <f t="shared" si="121"/>
        <v>2011</v>
      </c>
    </row>
    <row r="759" spans="1:2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4"/>
        <v>238</v>
      </c>
      <c r="P759" s="7">
        <f t="shared" si="115"/>
        <v>33.055555555555557</v>
      </c>
      <c r="Q759" t="str">
        <f t="shared" si="122"/>
        <v>publishing</v>
      </c>
      <c r="R759" t="str">
        <f t="shared" si="123"/>
        <v>nonfiction</v>
      </c>
      <c r="S759" s="14">
        <f t="shared" si="116"/>
        <v>41249.054560185185</v>
      </c>
      <c r="T759" s="14">
        <f t="shared" si="117"/>
        <v>41235.054560185185</v>
      </c>
      <c r="U759" t="str">
        <f t="shared" si="118"/>
        <v>DIC</v>
      </c>
      <c r="V759" t="str">
        <f t="shared" si="119"/>
        <v>NOV</v>
      </c>
      <c r="W759">
        <f t="shared" si="120"/>
        <v>2012</v>
      </c>
      <c r="X759">
        <f t="shared" si="121"/>
        <v>2012</v>
      </c>
    </row>
    <row r="760" spans="1:2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4"/>
        <v>102</v>
      </c>
      <c r="P760" s="7">
        <f t="shared" si="115"/>
        <v>134.21052631578948</v>
      </c>
      <c r="Q760" t="str">
        <f t="shared" si="122"/>
        <v>publishing</v>
      </c>
      <c r="R760" t="str">
        <f t="shared" si="123"/>
        <v>nonfiction</v>
      </c>
      <c r="S760" s="14">
        <f t="shared" si="116"/>
        <v>40459.836435185185</v>
      </c>
      <c r="T760" s="14">
        <f t="shared" si="117"/>
        <v>40429.836435185185</v>
      </c>
      <c r="U760" t="str">
        <f t="shared" si="118"/>
        <v>OCT</v>
      </c>
      <c r="V760" t="str">
        <f t="shared" si="119"/>
        <v>SEP</v>
      </c>
      <c r="W760">
        <f t="shared" si="120"/>
        <v>2010</v>
      </c>
      <c r="X760">
        <f t="shared" si="121"/>
        <v>2010</v>
      </c>
    </row>
    <row r="761" spans="1:2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4"/>
        <v>101.92</v>
      </c>
      <c r="P761" s="7">
        <f t="shared" si="115"/>
        <v>51.474747474747474</v>
      </c>
      <c r="Q761" t="str">
        <f t="shared" si="122"/>
        <v>publishing</v>
      </c>
      <c r="R761" t="str">
        <f t="shared" si="123"/>
        <v>nonfiction</v>
      </c>
      <c r="S761" s="14">
        <f t="shared" si="116"/>
        <v>41829.330312500002</v>
      </c>
      <c r="T761" s="14">
        <f t="shared" si="117"/>
        <v>41789.330312500002</v>
      </c>
      <c r="U761" t="str">
        <f t="shared" si="118"/>
        <v>JUL</v>
      </c>
      <c r="V761" t="str">
        <f t="shared" si="119"/>
        <v>MAY</v>
      </c>
      <c r="W761">
        <f t="shared" si="120"/>
        <v>2014</v>
      </c>
      <c r="X761">
        <f t="shared" si="121"/>
        <v>2014</v>
      </c>
    </row>
    <row r="762" spans="1:2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4"/>
        <v>0</v>
      </c>
      <c r="P762" s="7" t="str">
        <f t="shared" si="115"/>
        <v>No Backers</v>
      </c>
      <c r="Q762" t="str">
        <f t="shared" si="122"/>
        <v>publishing</v>
      </c>
      <c r="R762" t="str">
        <f t="shared" si="123"/>
        <v>fiction</v>
      </c>
      <c r="S762" s="14">
        <f t="shared" si="116"/>
        <v>42700.805706018517</v>
      </c>
      <c r="T762" s="14">
        <f t="shared" si="117"/>
        <v>42670.764039351852</v>
      </c>
      <c r="U762" t="str">
        <f t="shared" si="118"/>
        <v>NOV</v>
      </c>
      <c r="V762" t="str">
        <f t="shared" si="119"/>
        <v>OCT</v>
      </c>
      <c r="W762">
        <f t="shared" si="120"/>
        <v>2016</v>
      </c>
      <c r="X762">
        <f t="shared" si="121"/>
        <v>2016</v>
      </c>
    </row>
    <row r="763" spans="1:2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4"/>
        <v>4.7</v>
      </c>
      <c r="P763" s="7">
        <f t="shared" si="115"/>
        <v>39.166666666666664</v>
      </c>
      <c r="Q763" t="str">
        <f t="shared" si="122"/>
        <v>publishing</v>
      </c>
      <c r="R763" t="str">
        <f t="shared" si="123"/>
        <v>fiction</v>
      </c>
      <c r="S763" s="14">
        <f t="shared" si="116"/>
        <v>41672.751458333332</v>
      </c>
      <c r="T763" s="14">
        <f t="shared" si="117"/>
        <v>41642.751458333332</v>
      </c>
      <c r="U763" t="str">
        <f t="shared" si="118"/>
        <v>FEB</v>
      </c>
      <c r="V763" t="str">
        <f t="shared" si="119"/>
        <v>ENE</v>
      </c>
      <c r="W763">
        <f t="shared" si="120"/>
        <v>2014</v>
      </c>
      <c r="X763">
        <f t="shared" si="121"/>
        <v>2014</v>
      </c>
    </row>
    <row r="764" spans="1:2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4"/>
        <v>0</v>
      </c>
      <c r="P764" s="7" t="str">
        <f t="shared" si="115"/>
        <v>No Backers</v>
      </c>
      <c r="Q764" t="str">
        <f t="shared" si="122"/>
        <v>publishing</v>
      </c>
      <c r="R764" t="str">
        <f t="shared" si="123"/>
        <v>fiction</v>
      </c>
      <c r="S764" s="14">
        <f t="shared" si="116"/>
        <v>42708.25</v>
      </c>
      <c r="T764" s="14">
        <f t="shared" si="117"/>
        <v>42690.858449074076</v>
      </c>
      <c r="U764" t="str">
        <f t="shared" si="118"/>
        <v>DIC</v>
      </c>
      <c r="V764" t="str">
        <f t="shared" si="119"/>
        <v>NOV</v>
      </c>
      <c r="W764">
        <f t="shared" si="120"/>
        <v>2016</v>
      </c>
      <c r="X764">
        <f t="shared" si="121"/>
        <v>2016</v>
      </c>
    </row>
    <row r="765" spans="1:2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4"/>
        <v>0.11655011655011654</v>
      </c>
      <c r="P765" s="7">
        <f t="shared" si="115"/>
        <v>5</v>
      </c>
      <c r="Q765" t="str">
        <f t="shared" si="122"/>
        <v>publishing</v>
      </c>
      <c r="R765" t="str">
        <f t="shared" si="123"/>
        <v>fiction</v>
      </c>
      <c r="S765" s="14">
        <f t="shared" si="116"/>
        <v>41501.446851851848</v>
      </c>
      <c r="T765" s="14">
        <f t="shared" si="117"/>
        <v>41471.446851851848</v>
      </c>
      <c r="U765" t="str">
        <f t="shared" si="118"/>
        <v>AGO</v>
      </c>
      <c r="V765" t="str">
        <f t="shared" si="119"/>
        <v>JUL</v>
      </c>
      <c r="W765">
        <f t="shared" si="120"/>
        <v>2013</v>
      </c>
      <c r="X765">
        <f t="shared" si="121"/>
        <v>2013</v>
      </c>
    </row>
    <row r="766" spans="1:2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4"/>
        <v>0</v>
      </c>
      <c r="P766" s="7" t="str">
        <f t="shared" si="115"/>
        <v>No Backers</v>
      </c>
      <c r="Q766" t="str">
        <f t="shared" si="122"/>
        <v>publishing</v>
      </c>
      <c r="R766" t="str">
        <f t="shared" si="123"/>
        <v>fiction</v>
      </c>
      <c r="S766" s="14">
        <f t="shared" si="116"/>
        <v>42257.173159722224</v>
      </c>
      <c r="T766" s="14">
        <f t="shared" si="117"/>
        <v>42227.173159722224</v>
      </c>
      <c r="U766" t="str">
        <f t="shared" si="118"/>
        <v>SEP</v>
      </c>
      <c r="V766" t="str">
        <f t="shared" si="119"/>
        <v>AGO</v>
      </c>
      <c r="W766">
        <f t="shared" si="120"/>
        <v>2015</v>
      </c>
      <c r="X766">
        <f t="shared" si="121"/>
        <v>2015</v>
      </c>
    </row>
    <row r="767" spans="1:2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4"/>
        <v>36.014285714285712</v>
      </c>
      <c r="P767" s="7">
        <f t="shared" si="115"/>
        <v>57.295454545454547</v>
      </c>
      <c r="Q767" t="str">
        <f t="shared" si="122"/>
        <v>publishing</v>
      </c>
      <c r="R767" t="str">
        <f t="shared" si="123"/>
        <v>fiction</v>
      </c>
      <c r="S767" s="14">
        <f t="shared" si="116"/>
        <v>41931.542638888888</v>
      </c>
      <c r="T767" s="14">
        <f t="shared" si="117"/>
        <v>41901.542638888888</v>
      </c>
      <c r="U767" t="str">
        <f t="shared" si="118"/>
        <v>OCT</v>
      </c>
      <c r="V767" t="str">
        <f t="shared" si="119"/>
        <v>SEP</v>
      </c>
      <c r="W767">
        <f t="shared" si="120"/>
        <v>2014</v>
      </c>
      <c r="X767">
        <f t="shared" si="121"/>
        <v>2014</v>
      </c>
    </row>
    <row r="768" spans="1:2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4"/>
        <v>0</v>
      </c>
      <c r="P768" s="7" t="str">
        <f t="shared" si="115"/>
        <v>No Backers</v>
      </c>
      <c r="Q768" t="str">
        <f t="shared" si="122"/>
        <v>publishing</v>
      </c>
      <c r="R768" t="str">
        <f t="shared" si="123"/>
        <v>fiction</v>
      </c>
      <c r="S768" s="14">
        <f t="shared" si="116"/>
        <v>42051.783368055556</v>
      </c>
      <c r="T768" s="14">
        <f t="shared" si="117"/>
        <v>42021.783368055556</v>
      </c>
      <c r="U768" t="str">
        <f t="shared" si="118"/>
        <v>FEB</v>
      </c>
      <c r="V768" t="str">
        <f t="shared" si="119"/>
        <v>ENE</v>
      </c>
      <c r="W768">
        <f t="shared" si="120"/>
        <v>2015</v>
      </c>
      <c r="X768">
        <f t="shared" si="121"/>
        <v>2015</v>
      </c>
    </row>
    <row r="769" spans="1:2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4"/>
        <v>3.54</v>
      </c>
      <c r="P769" s="7">
        <f t="shared" si="115"/>
        <v>59</v>
      </c>
      <c r="Q769" t="str">
        <f t="shared" si="122"/>
        <v>publishing</v>
      </c>
      <c r="R769" t="str">
        <f t="shared" si="123"/>
        <v>fiction</v>
      </c>
      <c r="S769" s="14">
        <f t="shared" si="116"/>
        <v>42145.143634259264</v>
      </c>
      <c r="T769" s="14">
        <f t="shared" si="117"/>
        <v>42115.143634259264</v>
      </c>
      <c r="U769" t="str">
        <f t="shared" si="118"/>
        <v>MAY</v>
      </c>
      <c r="V769" t="str">
        <f t="shared" si="119"/>
        <v>ABR</v>
      </c>
      <c r="W769">
        <f t="shared" si="120"/>
        <v>2015</v>
      </c>
      <c r="X769">
        <f t="shared" si="121"/>
        <v>2015</v>
      </c>
    </row>
    <row r="770" spans="1:2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14"/>
        <v>0</v>
      </c>
      <c r="P770" s="7" t="str">
        <f t="shared" si="115"/>
        <v>No Backers</v>
      </c>
      <c r="Q770" t="str">
        <f t="shared" si="122"/>
        <v>publishing</v>
      </c>
      <c r="R770" t="str">
        <f t="shared" si="123"/>
        <v>fiction</v>
      </c>
      <c r="S770" s="14">
        <f t="shared" si="116"/>
        <v>41624.207060185188</v>
      </c>
      <c r="T770" s="14">
        <f t="shared" si="117"/>
        <v>41594.207060185188</v>
      </c>
      <c r="U770" t="str">
        <f t="shared" si="118"/>
        <v>DIC</v>
      </c>
      <c r="V770" t="str">
        <f t="shared" si="119"/>
        <v>NOV</v>
      </c>
      <c r="W770">
        <f t="shared" si="120"/>
        <v>2013</v>
      </c>
      <c r="X770">
        <f t="shared" si="121"/>
        <v>2013</v>
      </c>
    </row>
    <row r="771" spans="1:2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24">(E771*100)/D771</f>
        <v>41.4</v>
      </c>
      <c r="P771" s="7">
        <f t="shared" ref="P771:P834" si="125">IF(L771=0,"No Backers",E771/L771)</f>
        <v>31.846153846153847</v>
      </c>
      <c r="Q771" t="str">
        <f t="shared" si="122"/>
        <v>publishing</v>
      </c>
      <c r="R771" t="str">
        <f t="shared" si="123"/>
        <v>fiction</v>
      </c>
      <c r="S771" s="14">
        <f t="shared" ref="S771:S834" si="126">(((I771/60)/60)/24)+DATE(1970,1,1)</f>
        <v>41634.996458333335</v>
      </c>
      <c r="T771" s="14">
        <f t="shared" ref="T771:T834" si="127">(((J771/60)/60)/24)+DATE(1970,1,1)</f>
        <v>41604.996458333335</v>
      </c>
      <c r="U771" t="str">
        <f t="shared" ref="U771:U834" si="128">UPPER(TEXT(S771, "mmm"))</f>
        <v>DIC</v>
      </c>
      <c r="V771" t="str">
        <f t="shared" ref="V771:V834" si="129">UPPER(TEXT(T771, "mmm"))</f>
        <v>NOV</v>
      </c>
      <c r="W771">
        <f t="shared" ref="W771:W834" si="130">YEAR(S771)</f>
        <v>2013</v>
      </c>
      <c r="X771">
        <f t="shared" ref="X771:X834" si="131">YEAR(T771)</f>
        <v>2013</v>
      </c>
    </row>
    <row r="772" spans="1:2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4"/>
        <v>0</v>
      </c>
      <c r="P772" s="7" t="str">
        <f t="shared" si="125"/>
        <v>No Backers</v>
      </c>
      <c r="Q772" t="str">
        <f t="shared" si="122"/>
        <v>publishing</v>
      </c>
      <c r="R772" t="str">
        <f t="shared" si="123"/>
        <v>fiction</v>
      </c>
      <c r="S772" s="14">
        <f t="shared" si="126"/>
        <v>41329.999641203707</v>
      </c>
      <c r="T772" s="14">
        <f t="shared" si="127"/>
        <v>41289.999641203707</v>
      </c>
      <c r="U772" t="str">
        <f t="shared" si="128"/>
        <v>FEB</v>
      </c>
      <c r="V772" t="str">
        <f t="shared" si="129"/>
        <v>ENE</v>
      </c>
      <c r="W772">
        <f t="shared" si="130"/>
        <v>2013</v>
      </c>
      <c r="X772">
        <f t="shared" si="131"/>
        <v>2013</v>
      </c>
    </row>
    <row r="773" spans="1:2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4"/>
        <v>2.6315789473684209E-2</v>
      </c>
      <c r="P773" s="7">
        <f t="shared" si="125"/>
        <v>10</v>
      </c>
      <c r="Q773" t="str">
        <f t="shared" si="122"/>
        <v>publishing</v>
      </c>
      <c r="R773" t="str">
        <f t="shared" si="123"/>
        <v>fiction</v>
      </c>
      <c r="S773" s="14">
        <f t="shared" si="126"/>
        <v>42399.824097222227</v>
      </c>
      <c r="T773" s="14">
        <f t="shared" si="127"/>
        <v>42349.824097222227</v>
      </c>
      <c r="U773" t="str">
        <f t="shared" si="128"/>
        <v>ENE</v>
      </c>
      <c r="V773" t="str">
        <f t="shared" si="129"/>
        <v>DIC</v>
      </c>
      <c r="W773">
        <f t="shared" si="130"/>
        <v>2016</v>
      </c>
      <c r="X773">
        <f t="shared" si="131"/>
        <v>2015</v>
      </c>
    </row>
    <row r="774" spans="1:2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4"/>
        <v>3.3333333333333335</v>
      </c>
      <c r="P774" s="7">
        <f t="shared" si="125"/>
        <v>50</v>
      </c>
      <c r="Q774" t="str">
        <f t="shared" si="122"/>
        <v>publishing</v>
      </c>
      <c r="R774" t="str">
        <f t="shared" si="123"/>
        <v>fiction</v>
      </c>
      <c r="S774" s="14">
        <f t="shared" si="126"/>
        <v>40118.165972222225</v>
      </c>
      <c r="T774" s="14">
        <f t="shared" si="127"/>
        <v>40068.056932870371</v>
      </c>
      <c r="U774" t="str">
        <f t="shared" si="128"/>
        <v>NOV</v>
      </c>
      <c r="V774" t="str">
        <f t="shared" si="129"/>
        <v>SEP</v>
      </c>
      <c r="W774">
        <f t="shared" si="130"/>
        <v>2009</v>
      </c>
      <c r="X774">
        <f t="shared" si="131"/>
        <v>2009</v>
      </c>
    </row>
    <row r="775" spans="1:2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4"/>
        <v>0.85129023676509707</v>
      </c>
      <c r="P775" s="7">
        <f t="shared" si="125"/>
        <v>16</v>
      </c>
      <c r="Q775" t="str">
        <f t="shared" si="122"/>
        <v>publishing</v>
      </c>
      <c r="R775" t="str">
        <f t="shared" si="123"/>
        <v>fiction</v>
      </c>
      <c r="S775" s="14">
        <f t="shared" si="126"/>
        <v>42134.959027777775</v>
      </c>
      <c r="T775" s="14">
        <f t="shared" si="127"/>
        <v>42100.735937499994</v>
      </c>
      <c r="U775" t="str">
        <f t="shared" si="128"/>
        <v>MAY</v>
      </c>
      <c r="V775" t="str">
        <f t="shared" si="129"/>
        <v>ABR</v>
      </c>
      <c r="W775">
        <f t="shared" si="130"/>
        <v>2015</v>
      </c>
      <c r="X775">
        <f t="shared" si="131"/>
        <v>2015</v>
      </c>
    </row>
    <row r="776" spans="1:2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4"/>
        <v>70.2</v>
      </c>
      <c r="P776" s="7">
        <f t="shared" si="125"/>
        <v>39</v>
      </c>
      <c r="Q776" t="str">
        <f t="shared" si="122"/>
        <v>publishing</v>
      </c>
      <c r="R776" t="str">
        <f t="shared" si="123"/>
        <v>fiction</v>
      </c>
      <c r="S776" s="14">
        <f t="shared" si="126"/>
        <v>41693.780300925922</v>
      </c>
      <c r="T776" s="14">
        <f t="shared" si="127"/>
        <v>41663.780300925922</v>
      </c>
      <c r="U776" t="str">
        <f t="shared" si="128"/>
        <v>FEB</v>
      </c>
      <c r="V776" t="str">
        <f t="shared" si="129"/>
        <v>ENE</v>
      </c>
      <c r="W776">
        <f t="shared" si="130"/>
        <v>2014</v>
      </c>
      <c r="X776">
        <f t="shared" si="131"/>
        <v>2014</v>
      </c>
    </row>
    <row r="777" spans="1:2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4"/>
        <v>1.7</v>
      </c>
      <c r="P777" s="7">
        <f t="shared" si="125"/>
        <v>34</v>
      </c>
      <c r="Q777" t="str">
        <f t="shared" si="122"/>
        <v>publishing</v>
      </c>
      <c r="R777" t="str">
        <f t="shared" si="123"/>
        <v>fiction</v>
      </c>
      <c r="S777" s="14">
        <f t="shared" si="126"/>
        <v>40893.060127314813</v>
      </c>
      <c r="T777" s="14">
        <f t="shared" si="127"/>
        <v>40863.060127314813</v>
      </c>
      <c r="U777" t="str">
        <f t="shared" si="128"/>
        <v>DIC</v>
      </c>
      <c r="V777" t="str">
        <f t="shared" si="129"/>
        <v>NOV</v>
      </c>
      <c r="W777">
        <f t="shared" si="130"/>
        <v>2011</v>
      </c>
      <c r="X777">
        <f t="shared" si="131"/>
        <v>2011</v>
      </c>
    </row>
    <row r="778" spans="1:2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4"/>
        <v>51.4</v>
      </c>
      <c r="P778" s="7">
        <f t="shared" si="125"/>
        <v>63.122807017543863</v>
      </c>
      <c r="Q778" t="str">
        <f t="shared" si="122"/>
        <v>publishing</v>
      </c>
      <c r="R778" t="str">
        <f t="shared" si="123"/>
        <v>fiction</v>
      </c>
      <c r="S778" s="14">
        <f t="shared" si="126"/>
        <v>42288.208333333328</v>
      </c>
      <c r="T778" s="14">
        <f t="shared" si="127"/>
        <v>42250.685706018514</v>
      </c>
      <c r="U778" t="str">
        <f t="shared" si="128"/>
        <v>OCT</v>
      </c>
      <c r="V778" t="str">
        <f t="shared" si="129"/>
        <v>SEP</v>
      </c>
      <c r="W778">
        <f t="shared" si="130"/>
        <v>2015</v>
      </c>
      <c r="X778">
        <f t="shared" si="131"/>
        <v>2015</v>
      </c>
    </row>
    <row r="779" spans="1:2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4"/>
        <v>0.7</v>
      </c>
      <c r="P779" s="7">
        <f t="shared" si="125"/>
        <v>7</v>
      </c>
      <c r="Q779" t="str">
        <f t="shared" si="122"/>
        <v>publishing</v>
      </c>
      <c r="R779" t="str">
        <f t="shared" si="123"/>
        <v>fiction</v>
      </c>
      <c r="S779" s="14">
        <f t="shared" si="126"/>
        <v>41486.981215277774</v>
      </c>
      <c r="T779" s="14">
        <f t="shared" si="127"/>
        <v>41456.981215277774</v>
      </c>
      <c r="U779" t="str">
        <f t="shared" si="128"/>
        <v>JUL</v>
      </c>
      <c r="V779" t="str">
        <f t="shared" si="129"/>
        <v>JUL</v>
      </c>
      <c r="W779">
        <f t="shared" si="130"/>
        <v>2013</v>
      </c>
      <c r="X779">
        <f t="shared" si="131"/>
        <v>2013</v>
      </c>
    </row>
    <row r="780" spans="1:2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4"/>
        <v>0.4</v>
      </c>
      <c r="P780" s="7">
        <f t="shared" si="125"/>
        <v>2</v>
      </c>
      <c r="Q780" t="str">
        <f t="shared" si="122"/>
        <v>publishing</v>
      </c>
      <c r="R780" t="str">
        <f t="shared" si="123"/>
        <v>fiction</v>
      </c>
      <c r="S780" s="14">
        <f t="shared" si="126"/>
        <v>41759.702314814815</v>
      </c>
      <c r="T780" s="14">
        <f t="shared" si="127"/>
        <v>41729.702314814815</v>
      </c>
      <c r="U780" t="str">
        <f t="shared" si="128"/>
        <v>ABR</v>
      </c>
      <c r="V780" t="str">
        <f t="shared" si="129"/>
        <v>MAR</v>
      </c>
      <c r="W780">
        <f t="shared" si="130"/>
        <v>2014</v>
      </c>
      <c r="X780">
        <f t="shared" si="131"/>
        <v>2014</v>
      </c>
    </row>
    <row r="781" spans="1:2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4"/>
        <v>2.6666666666666665</v>
      </c>
      <c r="P781" s="7">
        <f t="shared" si="125"/>
        <v>66.666666666666671</v>
      </c>
      <c r="Q781" t="str">
        <f t="shared" si="122"/>
        <v>publishing</v>
      </c>
      <c r="R781" t="str">
        <f t="shared" si="123"/>
        <v>fiction</v>
      </c>
      <c r="S781" s="14">
        <f t="shared" si="126"/>
        <v>40466.166666666664</v>
      </c>
      <c r="T781" s="14">
        <f t="shared" si="127"/>
        <v>40436.68408564815</v>
      </c>
      <c r="U781" t="str">
        <f t="shared" si="128"/>
        <v>OCT</v>
      </c>
      <c r="V781" t="str">
        <f t="shared" si="129"/>
        <v>SEP</v>
      </c>
      <c r="W781">
        <f t="shared" si="130"/>
        <v>2010</v>
      </c>
      <c r="X781">
        <f t="shared" si="131"/>
        <v>2010</v>
      </c>
    </row>
    <row r="782" spans="1:2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4"/>
        <v>104</v>
      </c>
      <c r="P782" s="7">
        <f t="shared" si="125"/>
        <v>38.518518518518519</v>
      </c>
      <c r="Q782" t="str">
        <f>MID(N782,1,5)</f>
        <v>music</v>
      </c>
      <c r="R782" t="str">
        <f>MID(N782,7,20)</f>
        <v>rock</v>
      </c>
      <c r="S782" s="14">
        <f t="shared" si="126"/>
        <v>40666.673900462964</v>
      </c>
      <c r="T782" s="14">
        <f t="shared" si="127"/>
        <v>40636.673900462964</v>
      </c>
      <c r="U782" t="str">
        <f t="shared" si="128"/>
        <v>MAY</v>
      </c>
      <c r="V782" t="str">
        <f t="shared" si="129"/>
        <v>ABR</v>
      </c>
      <c r="W782">
        <f t="shared" si="130"/>
        <v>2011</v>
      </c>
      <c r="X782">
        <f t="shared" si="131"/>
        <v>2011</v>
      </c>
    </row>
    <row r="783" spans="1:2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4"/>
        <v>133.15375</v>
      </c>
      <c r="P783" s="7">
        <f t="shared" si="125"/>
        <v>42.609200000000001</v>
      </c>
      <c r="Q783" t="str">
        <f t="shared" ref="Q783:Q846" si="132">MID(N783,1,5)</f>
        <v>music</v>
      </c>
      <c r="R783" t="str">
        <f t="shared" ref="R783:R846" si="133">MID(N783,7,20)</f>
        <v>rock</v>
      </c>
      <c r="S783" s="14">
        <f t="shared" si="126"/>
        <v>41433.000856481485</v>
      </c>
      <c r="T783" s="14">
        <f t="shared" si="127"/>
        <v>41403.000856481485</v>
      </c>
      <c r="U783" t="str">
        <f t="shared" si="128"/>
        <v>JUN</v>
      </c>
      <c r="V783" t="str">
        <f t="shared" si="129"/>
        <v>MAY</v>
      </c>
      <c r="W783">
        <f t="shared" si="130"/>
        <v>2013</v>
      </c>
      <c r="X783">
        <f t="shared" si="131"/>
        <v>2013</v>
      </c>
    </row>
    <row r="784" spans="1:2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4"/>
        <v>100</v>
      </c>
      <c r="P784" s="7">
        <f t="shared" si="125"/>
        <v>50</v>
      </c>
      <c r="Q784" t="str">
        <f t="shared" si="132"/>
        <v>music</v>
      </c>
      <c r="R784" t="str">
        <f t="shared" si="133"/>
        <v>rock</v>
      </c>
      <c r="S784" s="14">
        <f t="shared" si="126"/>
        <v>41146.758125</v>
      </c>
      <c r="T784" s="14">
        <f t="shared" si="127"/>
        <v>41116.758125</v>
      </c>
      <c r="U784" t="str">
        <f t="shared" si="128"/>
        <v>AGO</v>
      </c>
      <c r="V784" t="str">
        <f t="shared" si="129"/>
        <v>JUL</v>
      </c>
      <c r="W784">
        <f t="shared" si="130"/>
        <v>2012</v>
      </c>
      <c r="X784">
        <f t="shared" si="131"/>
        <v>2012</v>
      </c>
    </row>
    <row r="785" spans="1:2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4"/>
        <v>148.13333333333333</v>
      </c>
      <c r="P785" s="7">
        <f t="shared" si="125"/>
        <v>63.485714285714288</v>
      </c>
      <c r="Q785" t="str">
        <f t="shared" si="132"/>
        <v>music</v>
      </c>
      <c r="R785" t="str">
        <f t="shared" si="133"/>
        <v>rock</v>
      </c>
      <c r="S785" s="14">
        <f t="shared" si="126"/>
        <v>41026.916666666664</v>
      </c>
      <c r="T785" s="14">
        <f t="shared" si="127"/>
        <v>40987.773715277777</v>
      </c>
      <c r="U785" t="str">
        <f t="shared" si="128"/>
        <v>ABR</v>
      </c>
      <c r="V785" t="str">
        <f t="shared" si="129"/>
        <v>MAR</v>
      </c>
      <c r="W785">
        <f t="shared" si="130"/>
        <v>2012</v>
      </c>
      <c r="X785">
        <f t="shared" si="131"/>
        <v>2012</v>
      </c>
    </row>
    <row r="786" spans="1:2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4"/>
        <v>102.5</v>
      </c>
      <c r="P786" s="7">
        <f t="shared" si="125"/>
        <v>102.5</v>
      </c>
      <c r="Q786" t="str">
        <f t="shared" si="132"/>
        <v>music</v>
      </c>
      <c r="R786" t="str">
        <f t="shared" si="133"/>
        <v>rock</v>
      </c>
      <c r="S786" s="14">
        <f t="shared" si="126"/>
        <v>41715.107858796298</v>
      </c>
      <c r="T786" s="14">
        <f t="shared" si="127"/>
        <v>41675.149525462963</v>
      </c>
      <c r="U786" t="str">
        <f t="shared" si="128"/>
        <v>MAR</v>
      </c>
      <c r="V786" t="str">
        <f t="shared" si="129"/>
        <v>FEB</v>
      </c>
      <c r="W786">
        <f t="shared" si="130"/>
        <v>2014</v>
      </c>
      <c r="X786">
        <f t="shared" si="131"/>
        <v>2014</v>
      </c>
    </row>
    <row r="787" spans="1:2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4"/>
        <v>180.62799999999999</v>
      </c>
      <c r="P787" s="7">
        <f t="shared" si="125"/>
        <v>31.142758620689655</v>
      </c>
      <c r="Q787" t="str">
        <f t="shared" si="132"/>
        <v>music</v>
      </c>
      <c r="R787" t="str">
        <f t="shared" si="133"/>
        <v>rock</v>
      </c>
      <c r="S787" s="14">
        <f t="shared" si="126"/>
        <v>41333.593923611108</v>
      </c>
      <c r="T787" s="14">
        <f t="shared" si="127"/>
        <v>41303.593923611108</v>
      </c>
      <c r="U787" t="str">
        <f t="shared" si="128"/>
        <v>FEB</v>
      </c>
      <c r="V787" t="str">
        <f t="shared" si="129"/>
        <v>ENE</v>
      </c>
      <c r="W787">
        <f t="shared" si="130"/>
        <v>2013</v>
      </c>
      <c r="X787">
        <f t="shared" si="131"/>
        <v>2013</v>
      </c>
    </row>
    <row r="788" spans="1:2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4"/>
        <v>142.80000000000001</v>
      </c>
      <c r="P788" s="7">
        <f t="shared" si="125"/>
        <v>162.27272727272728</v>
      </c>
      <c r="Q788" t="str">
        <f t="shared" si="132"/>
        <v>music</v>
      </c>
      <c r="R788" t="str">
        <f t="shared" si="133"/>
        <v>rock</v>
      </c>
      <c r="S788" s="14">
        <f t="shared" si="126"/>
        <v>41040.657638888886</v>
      </c>
      <c r="T788" s="14">
        <f t="shared" si="127"/>
        <v>40983.055949074071</v>
      </c>
      <c r="U788" t="str">
        <f t="shared" si="128"/>
        <v>MAY</v>
      </c>
      <c r="V788" t="str">
        <f t="shared" si="129"/>
        <v>MAR</v>
      </c>
      <c r="W788">
        <f t="shared" si="130"/>
        <v>2012</v>
      </c>
      <c r="X788">
        <f t="shared" si="131"/>
        <v>2012</v>
      </c>
    </row>
    <row r="789" spans="1:2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4"/>
        <v>114.16666666666667</v>
      </c>
      <c r="P789" s="7">
        <f t="shared" si="125"/>
        <v>80.588235294117652</v>
      </c>
      <c r="Q789" t="str">
        <f t="shared" si="132"/>
        <v>music</v>
      </c>
      <c r="R789" t="str">
        <f t="shared" si="133"/>
        <v>rock</v>
      </c>
      <c r="S789" s="14">
        <f t="shared" si="126"/>
        <v>41579.627615740741</v>
      </c>
      <c r="T789" s="14">
        <f t="shared" si="127"/>
        <v>41549.627615740741</v>
      </c>
      <c r="U789" t="str">
        <f t="shared" si="128"/>
        <v>NOV</v>
      </c>
      <c r="V789" t="str">
        <f t="shared" si="129"/>
        <v>OCT</v>
      </c>
      <c r="W789">
        <f t="shared" si="130"/>
        <v>2013</v>
      </c>
      <c r="X789">
        <f t="shared" si="131"/>
        <v>2013</v>
      </c>
    </row>
    <row r="790" spans="1:2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4"/>
        <v>203.505</v>
      </c>
      <c r="P790" s="7">
        <f t="shared" si="125"/>
        <v>59.85441176470588</v>
      </c>
      <c r="Q790" t="str">
        <f t="shared" si="132"/>
        <v>music</v>
      </c>
      <c r="R790" t="str">
        <f t="shared" si="133"/>
        <v>rock</v>
      </c>
      <c r="S790" s="14">
        <f t="shared" si="126"/>
        <v>41097.165972222225</v>
      </c>
      <c r="T790" s="14">
        <f t="shared" si="127"/>
        <v>41059.006805555553</v>
      </c>
      <c r="U790" t="str">
        <f t="shared" si="128"/>
        <v>JUL</v>
      </c>
      <c r="V790" t="str">
        <f t="shared" si="129"/>
        <v>MAY</v>
      </c>
      <c r="W790">
        <f t="shared" si="130"/>
        <v>2012</v>
      </c>
      <c r="X790">
        <f t="shared" si="131"/>
        <v>2012</v>
      </c>
    </row>
    <row r="791" spans="1:2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4"/>
        <v>109.41176470588235</v>
      </c>
      <c r="P791" s="7">
        <f t="shared" si="125"/>
        <v>132.85714285714286</v>
      </c>
      <c r="Q791" t="str">
        <f t="shared" si="132"/>
        <v>music</v>
      </c>
      <c r="R791" t="str">
        <f t="shared" si="133"/>
        <v>rock</v>
      </c>
      <c r="S791" s="14">
        <f t="shared" si="126"/>
        <v>41295.332638888889</v>
      </c>
      <c r="T791" s="14">
        <f t="shared" si="127"/>
        <v>41277.186111111114</v>
      </c>
      <c r="U791" t="str">
        <f t="shared" si="128"/>
        <v>ENE</v>
      </c>
      <c r="V791" t="str">
        <f t="shared" si="129"/>
        <v>ENE</v>
      </c>
      <c r="W791">
        <f t="shared" si="130"/>
        <v>2013</v>
      </c>
      <c r="X791">
        <f t="shared" si="131"/>
        <v>2013</v>
      </c>
    </row>
    <row r="792" spans="1:2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4"/>
        <v>144.37459999999999</v>
      </c>
      <c r="P792" s="7">
        <f t="shared" si="125"/>
        <v>92.547820512820508</v>
      </c>
      <c r="Q792" t="str">
        <f t="shared" si="132"/>
        <v>music</v>
      </c>
      <c r="R792" t="str">
        <f t="shared" si="133"/>
        <v>rock</v>
      </c>
      <c r="S792" s="14">
        <f t="shared" si="126"/>
        <v>41306.047905092593</v>
      </c>
      <c r="T792" s="14">
        <f t="shared" si="127"/>
        <v>41276.047905092593</v>
      </c>
      <c r="U792" t="str">
        <f t="shared" si="128"/>
        <v>FEB</v>
      </c>
      <c r="V792" t="str">
        <f t="shared" si="129"/>
        <v>ENE</v>
      </c>
      <c r="W792">
        <f t="shared" si="130"/>
        <v>2013</v>
      </c>
      <c r="X792">
        <f t="shared" si="131"/>
        <v>2013</v>
      </c>
    </row>
    <row r="793" spans="1:2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4"/>
        <v>103.86666666666666</v>
      </c>
      <c r="P793" s="7">
        <f t="shared" si="125"/>
        <v>60.859375</v>
      </c>
      <c r="Q793" t="str">
        <f t="shared" si="132"/>
        <v>music</v>
      </c>
      <c r="R793" t="str">
        <f t="shared" si="133"/>
        <v>rock</v>
      </c>
      <c r="S793" s="14">
        <f t="shared" si="126"/>
        <v>41591.249305555553</v>
      </c>
      <c r="T793" s="14">
        <f t="shared" si="127"/>
        <v>41557.780624999999</v>
      </c>
      <c r="U793" t="str">
        <f t="shared" si="128"/>
        <v>NOV</v>
      </c>
      <c r="V793" t="str">
        <f t="shared" si="129"/>
        <v>OCT</v>
      </c>
      <c r="W793">
        <f t="shared" si="130"/>
        <v>2013</v>
      </c>
      <c r="X793">
        <f t="shared" si="131"/>
        <v>2013</v>
      </c>
    </row>
    <row r="794" spans="1:2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4"/>
        <v>100.4444</v>
      </c>
      <c r="P794" s="7">
        <f t="shared" si="125"/>
        <v>41.851833333333339</v>
      </c>
      <c r="Q794" t="str">
        <f t="shared" si="132"/>
        <v>music</v>
      </c>
      <c r="R794" t="str">
        <f t="shared" si="133"/>
        <v>rock</v>
      </c>
      <c r="S794" s="14">
        <f t="shared" si="126"/>
        <v>41585.915312500001</v>
      </c>
      <c r="T794" s="14">
        <f t="shared" si="127"/>
        <v>41555.873645833337</v>
      </c>
      <c r="U794" t="str">
        <f t="shared" si="128"/>
        <v>NOV</v>
      </c>
      <c r="V794" t="str">
        <f t="shared" si="129"/>
        <v>OCT</v>
      </c>
      <c r="W794">
        <f t="shared" si="130"/>
        <v>2013</v>
      </c>
      <c r="X794">
        <f t="shared" si="131"/>
        <v>2013</v>
      </c>
    </row>
    <row r="795" spans="1:2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4"/>
        <v>102.77927272727273</v>
      </c>
      <c r="P795" s="7">
        <f t="shared" si="125"/>
        <v>88.325937499999995</v>
      </c>
      <c r="Q795" t="str">
        <f t="shared" si="132"/>
        <v>music</v>
      </c>
      <c r="R795" t="str">
        <f t="shared" si="133"/>
        <v>rock</v>
      </c>
      <c r="S795" s="14">
        <f t="shared" si="126"/>
        <v>41458.207638888889</v>
      </c>
      <c r="T795" s="14">
        <f t="shared" si="127"/>
        <v>41442.741249999999</v>
      </c>
      <c r="U795" t="str">
        <f t="shared" si="128"/>
        <v>JUL</v>
      </c>
      <c r="V795" t="str">
        <f t="shared" si="129"/>
        <v>JUN</v>
      </c>
      <c r="W795">
        <f t="shared" si="130"/>
        <v>2013</v>
      </c>
      <c r="X795">
        <f t="shared" si="131"/>
        <v>2013</v>
      </c>
    </row>
    <row r="796" spans="1:2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4"/>
        <v>105.3125</v>
      </c>
      <c r="P796" s="7">
        <f t="shared" si="125"/>
        <v>158.96226415094338</v>
      </c>
      <c r="Q796" t="str">
        <f t="shared" si="132"/>
        <v>music</v>
      </c>
      <c r="R796" t="str">
        <f t="shared" si="133"/>
        <v>rock</v>
      </c>
      <c r="S796" s="14">
        <f t="shared" si="126"/>
        <v>40791.712500000001</v>
      </c>
      <c r="T796" s="14">
        <f t="shared" si="127"/>
        <v>40736.115011574075</v>
      </c>
      <c r="U796" t="str">
        <f t="shared" si="128"/>
        <v>SEP</v>
      </c>
      <c r="V796" t="str">
        <f t="shared" si="129"/>
        <v>JUL</v>
      </c>
      <c r="W796">
        <f t="shared" si="130"/>
        <v>2011</v>
      </c>
      <c r="X796">
        <f t="shared" si="131"/>
        <v>2011</v>
      </c>
    </row>
    <row r="797" spans="1:2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4"/>
        <v>111.78571428571429</v>
      </c>
      <c r="P797" s="7">
        <f t="shared" si="125"/>
        <v>85.054347826086953</v>
      </c>
      <c r="Q797" t="str">
        <f t="shared" si="132"/>
        <v>music</v>
      </c>
      <c r="R797" t="str">
        <f t="shared" si="133"/>
        <v>rock</v>
      </c>
      <c r="S797" s="14">
        <f t="shared" si="126"/>
        <v>41006.207638888889</v>
      </c>
      <c r="T797" s="14">
        <f t="shared" si="127"/>
        <v>40963.613032407404</v>
      </c>
      <c r="U797" t="str">
        <f t="shared" si="128"/>
        <v>ABR</v>
      </c>
      <c r="V797" t="str">
        <f t="shared" si="129"/>
        <v>FEB</v>
      </c>
      <c r="W797">
        <f t="shared" si="130"/>
        <v>2012</v>
      </c>
      <c r="X797">
        <f t="shared" si="131"/>
        <v>2012</v>
      </c>
    </row>
    <row r="798" spans="1:2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4"/>
        <v>101.35</v>
      </c>
      <c r="P798" s="7">
        <f t="shared" si="125"/>
        <v>112.61111111111111</v>
      </c>
      <c r="Q798" t="str">
        <f t="shared" si="132"/>
        <v>music</v>
      </c>
      <c r="R798" t="str">
        <f t="shared" si="133"/>
        <v>rock</v>
      </c>
      <c r="S798" s="14">
        <f t="shared" si="126"/>
        <v>41532.881944444445</v>
      </c>
      <c r="T798" s="14">
        <f t="shared" si="127"/>
        <v>41502.882928240739</v>
      </c>
      <c r="U798" t="str">
        <f t="shared" si="128"/>
        <v>SEP</v>
      </c>
      <c r="V798" t="str">
        <f t="shared" si="129"/>
        <v>AGO</v>
      </c>
      <c r="W798">
        <f t="shared" si="130"/>
        <v>2013</v>
      </c>
      <c r="X798">
        <f t="shared" si="131"/>
        <v>2013</v>
      </c>
    </row>
    <row r="799" spans="1:2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4"/>
        <v>107.53333333333333</v>
      </c>
      <c r="P799" s="7">
        <f t="shared" si="125"/>
        <v>45.436619718309856</v>
      </c>
      <c r="Q799" t="str">
        <f t="shared" si="132"/>
        <v>music</v>
      </c>
      <c r="R799" t="str">
        <f t="shared" si="133"/>
        <v>rock</v>
      </c>
      <c r="S799" s="14">
        <f t="shared" si="126"/>
        <v>41028.166666666664</v>
      </c>
      <c r="T799" s="14">
        <f t="shared" si="127"/>
        <v>40996.994074074071</v>
      </c>
      <c r="U799" t="str">
        <f t="shared" si="128"/>
        <v>ABR</v>
      </c>
      <c r="V799" t="str">
        <f t="shared" si="129"/>
        <v>MAR</v>
      </c>
      <c r="W799">
        <f t="shared" si="130"/>
        <v>2012</v>
      </c>
      <c r="X799">
        <f t="shared" si="131"/>
        <v>2012</v>
      </c>
    </row>
    <row r="800" spans="1:2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4"/>
        <v>114.88571428571429</v>
      </c>
      <c r="P800" s="7">
        <f t="shared" si="125"/>
        <v>46.218390804597703</v>
      </c>
      <c r="Q800" t="str">
        <f t="shared" si="132"/>
        <v>music</v>
      </c>
      <c r="R800" t="str">
        <f t="shared" si="133"/>
        <v>rock</v>
      </c>
      <c r="S800" s="14">
        <f t="shared" si="126"/>
        <v>41912.590127314819</v>
      </c>
      <c r="T800" s="14">
        <f t="shared" si="127"/>
        <v>41882.590127314819</v>
      </c>
      <c r="U800" t="str">
        <f t="shared" si="128"/>
        <v>SEP</v>
      </c>
      <c r="V800" t="str">
        <f t="shared" si="129"/>
        <v>AGO</v>
      </c>
      <c r="W800">
        <f t="shared" si="130"/>
        <v>2014</v>
      </c>
      <c r="X800">
        <f t="shared" si="131"/>
        <v>2014</v>
      </c>
    </row>
    <row r="801" spans="1:2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4"/>
        <v>100.02</v>
      </c>
      <c r="P801" s="7">
        <f t="shared" si="125"/>
        <v>178.60714285714286</v>
      </c>
      <c r="Q801" t="str">
        <f t="shared" si="132"/>
        <v>music</v>
      </c>
      <c r="R801" t="str">
        <f t="shared" si="133"/>
        <v>rock</v>
      </c>
      <c r="S801" s="14">
        <f t="shared" si="126"/>
        <v>41026.667199074072</v>
      </c>
      <c r="T801" s="14">
        <f t="shared" si="127"/>
        <v>40996.667199074072</v>
      </c>
      <c r="U801" t="str">
        <f t="shared" si="128"/>
        <v>ABR</v>
      </c>
      <c r="V801" t="str">
        <f t="shared" si="129"/>
        <v>MAR</v>
      </c>
      <c r="W801">
        <f t="shared" si="130"/>
        <v>2012</v>
      </c>
      <c r="X801">
        <f t="shared" si="131"/>
        <v>2012</v>
      </c>
    </row>
    <row r="802" spans="1:2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4"/>
        <v>152.13333333333333</v>
      </c>
      <c r="P802" s="7">
        <f t="shared" si="125"/>
        <v>40.75</v>
      </c>
      <c r="Q802" t="str">
        <f t="shared" si="132"/>
        <v>music</v>
      </c>
      <c r="R802" t="str">
        <f t="shared" si="133"/>
        <v>rock</v>
      </c>
      <c r="S802" s="14">
        <f t="shared" si="126"/>
        <v>41893.433495370373</v>
      </c>
      <c r="T802" s="14">
        <f t="shared" si="127"/>
        <v>41863.433495370373</v>
      </c>
      <c r="U802" t="str">
        <f t="shared" si="128"/>
        <v>SEP</v>
      </c>
      <c r="V802" t="str">
        <f t="shared" si="129"/>
        <v>AGO</v>
      </c>
      <c r="W802">
        <f t="shared" si="130"/>
        <v>2014</v>
      </c>
      <c r="X802">
        <f t="shared" si="131"/>
        <v>2014</v>
      </c>
    </row>
    <row r="803" spans="1:2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4"/>
        <v>111.52149999999999</v>
      </c>
      <c r="P803" s="7">
        <f t="shared" si="125"/>
        <v>43.733921568627444</v>
      </c>
      <c r="Q803" t="str">
        <f t="shared" si="132"/>
        <v>music</v>
      </c>
      <c r="R803" t="str">
        <f t="shared" si="133"/>
        <v>rock</v>
      </c>
      <c r="S803" s="14">
        <f t="shared" si="126"/>
        <v>40725.795370370368</v>
      </c>
      <c r="T803" s="14">
        <f t="shared" si="127"/>
        <v>40695.795370370368</v>
      </c>
      <c r="U803" t="str">
        <f t="shared" si="128"/>
        <v>JUL</v>
      </c>
      <c r="V803" t="str">
        <f t="shared" si="129"/>
        <v>JUN</v>
      </c>
      <c r="W803">
        <f t="shared" si="130"/>
        <v>2011</v>
      </c>
      <c r="X803">
        <f t="shared" si="131"/>
        <v>2011</v>
      </c>
    </row>
    <row r="804" spans="1:2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4"/>
        <v>101.33333333333333</v>
      </c>
      <c r="P804" s="7">
        <f t="shared" si="125"/>
        <v>81.066666666666663</v>
      </c>
      <c r="Q804" t="str">
        <f t="shared" si="132"/>
        <v>music</v>
      </c>
      <c r="R804" t="str">
        <f t="shared" si="133"/>
        <v>rock</v>
      </c>
      <c r="S804" s="14">
        <f t="shared" si="126"/>
        <v>41169.170138888891</v>
      </c>
      <c r="T804" s="14">
        <f t="shared" si="127"/>
        <v>41123.022268518522</v>
      </c>
      <c r="U804" t="str">
        <f t="shared" si="128"/>
        <v>SEP</v>
      </c>
      <c r="V804" t="str">
        <f t="shared" si="129"/>
        <v>AGO</v>
      </c>
      <c r="W804">
        <f t="shared" si="130"/>
        <v>2012</v>
      </c>
      <c r="X804">
        <f t="shared" si="131"/>
        <v>2012</v>
      </c>
    </row>
    <row r="805" spans="1:2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4"/>
        <v>123.26086956521739</v>
      </c>
      <c r="P805" s="7">
        <f t="shared" si="125"/>
        <v>74.60526315789474</v>
      </c>
      <c r="Q805" t="str">
        <f t="shared" si="132"/>
        <v>music</v>
      </c>
      <c r="R805" t="str">
        <f t="shared" si="133"/>
        <v>rock</v>
      </c>
      <c r="S805" s="14">
        <f t="shared" si="126"/>
        <v>40692.041666666664</v>
      </c>
      <c r="T805" s="14">
        <f t="shared" si="127"/>
        <v>40665.949976851851</v>
      </c>
      <c r="U805" t="str">
        <f t="shared" si="128"/>
        <v>MAY</v>
      </c>
      <c r="V805" t="str">
        <f t="shared" si="129"/>
        <v>MAY</v>
      </c>
      <c r="W805">
        <f t="shared" si="130"/>
        <v>2011</v>
      </c>
      <c r="X805">
        <f t="shared" si="131"/>
        <v>2011</v>
      </c>
    </row>
    <row r="806" spans="1:2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4"/>
        <v>100</v>
      </c>
      <c r="P806" s="7">
        <f t="shared" si="125"/>
        <v>305.55555555555554</v>
      </c>
      <c r="Q806" t="str">
        <f t="shared" si="132"/>
        <v>music</v>
      </c>
      <c r="R806" t="str">
        <f t="shared" si="133"/>
        <v>rock</v>
      </c>
      <c r="S806" s="14">
        <f t="shared" si="126"/>
        <v>40747.165972222225</v>
      </c>
      <c r="T806" s="14">
        <f t="shared" si="127"/>
        <v>40730.105625000004</v>
      </c>
      <c r="U806" t="str">
        <f t="shared" si="128"/>
        <v>JUL</v>
      </c>
      <c r="V806" t="str">
        <f t="shared" si="129"/>
        <v>JUL</v>
      </c>
      <c r="W806">
        <f t="shared" si="130"/>
        <v>2011</v>
      </c>
      <c r="X806">
        <f t="shared" si="131"/>
        <v>2011</v>
      </c>
    </row>
    <row r="807" spans="1:2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4"/>
        <v>105</v>
      </c>
      <c r="P807" s="7">
        <f t="shared" si="125"/>
        <v>58.333333333333336</v>
      </c>
      <c r="Q807" t="str">
        <f t="shared" si="132"/>
        <v>music</v>
      </c>
      <c r="R807" t="str">
        <f t="shared" si="133"/>
        <v>rock</v>
      </c>
      <c r="S807" s="14">
        <f t="shared" si="126"/>
        <v>40740.958333333336</v>
      </c>
      <c r="T807" s="14">
        <f t="shared" si="127"/>
        <v>40690.823055555556</v>
      </c>
      <c r="U807" t="str">
        <f t="shared" si="128"/>
        <v>JUL</v>
      </c>
      <c r="V807" t="str">
        <f t="shared" si="129"/>
        <v>MAY</v>
      </c>
      <c r="W807">
        <f t="shared" si="130"/>
        <v>2011</v>
      </c>
      <c r="X807">
        <f t="shared" si="131"/>
        <v>2011</v>
      </c>
    </row>
    <row r="808" spans="1:2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4"/>
        <v>104.4375</v>
      </c>
      <c r="P808" s="7">
        <f t="shared" si="125"/>
        <v>117.67605633802818</v>
      </c>
      <c r="Q808" t="str">
        <f t="shared" si="132"/>
        <v>music</v>
      </c>
      <c r="R808" t="str">
        <f t="shared" si="133"/>
        <v>rock</v>
      </c>
      <c r="S808" s="14">
        <f t="shared" si="126"/>
        <v>40793.691423611112</v>
      </c>
      <c r="T808" s="14">
        <f t="shared" si="127"/>
        <v>40763.691423611112</v>
      </c>
      <c r="U808" t="str">
        <f t="shared" si="128"/>
        <v>SEP</v>
      </c>
      <c r="V808" t="str">
        <f t="shared" si="129"/>
        <v>AGO</v>
      </c>
      <c r="W808">
        <f t="shared" si="130"/>
        <v>2011</v>
      </c>
      <c r="X808">
        <f t="shared" si="131"/>
        <v>2011</v>
      </c>
    </row>
    <row r="809" spans="1:2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4"/>
        <v>105.125</v>
      </c>
      <c r="P809" s="7">
        <f t="shared" si="125"/>
        <v>73.771929824561397</v>
      </c>
      <c r="Q809" t="str">
        <f t="shared" si="132"/>
        <v>music</v>
      </c>
      <c r="R809" t="str">
        <f t="shared" si="133"/>
        <v>rock</v>
      </c>
      <c r="S809" s="14">
        <f t="shared" si="126"/>
        <v>42795.083333333328</v>
      </c>
      <c r="T809" s="14">
        <f t="shared" si="127"/>
        <v>42759.628599537042</v>
      </c>
      <c r="U809" t="str">
        <f t="shared" si="128"/>
        <v>MAR</v>
      </c>
      <c r="V809" t="str">
        <f t="shared" si="129"/>
        <v>ENE</v>
      </c>
      <c r="W809">
        <f t="shared" si="130"/>
        <v>2017</v>
      </c>
      <c r="X809">
        <f t="shared" si="131"/>
        <v>2017</v>
      </c>
    </row>
    <row r="810" spans="1:2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4"/>
        <v>100</v>
      </c>
      <c r="P810" s="7">
        <f t="shared" si="125"/>
        <v>104.65116279069767</v>
      </c>
      <c r="Q810" t="str">
        <f t="shared" si="132"/>
        <v>music</v>
      </c>
      <c r="R810" t="str">
        <f t="shared" si="133"/>
        <v>rock</v>
      </c>
      <c r="S810" s="14">
        <f t="shared" si="126"/>
        <v>41995.207638888889</v>
      </c>
      <c r="T810" s="14">
        <f t="shared" si="127"/>
        <v>41962.100532407407</v>
      </c>
      <c r="U810" t="str">
        <f t="shared" si="128"/>
        <v>DIC</v>
      </c>
      <c r="V810" t="str">
        <f t="shared" si="129"/>
        <v>NOV</v>
      </c>
      <c r="W810">
        <f t="shared" si="130"/>
        <v>2014</v>
      </c>
      <c r="X810">
        <f t="shared" si="131"/>
        <v>2014</v>
      </c>
    </row>
    <row r="811" spans="1:2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4"/>
        <v>103.77500000000001</v>
      </c>
      <c r="P811" s="7">
        <f t="shared" si="125"/>
        <v>79.82692307692308</v>
      </c>
      <c r="Q811" t="str">
        <f t="shared" si="132"/>
        <v>music</v>
      </c>
      <c r="R811" t="str">
        <f t="shared" si="133"/>
        <v>rock</v>
      </c>
      <c r="S811" s="14">
        <f t="shared" si="126"/>
        <v>41658.833680555559</v>
      </c>
      <c r="T811" s="14">
        <f t="shared" si="127"/>
        <v>41628.833680555559</v>
      </c>
      <c r="U811" t="str">
        <f t="shared" si="128"/>
        <v>ENE</v>
      </c>
      <c r="V811" t="str">
        <f t="shared" si="129"/>
        <v>DIC</v>
      </c>
      <c r="W811">
        <f t="shared" si="130"/>
        <v>2014</v>
      </c>
      <c r="X811">
        <f t="shared" si="131"/>
        <v>2013</v>
      </c>
    </row>
    <row r="812" spans="1:2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4"/>
        <v>105</v>
      </c>
      <c r="P812" s="7">
        <f t="shared" si="125"/>
        <v>58.333333333333336</v>
      </c>
      <c r="Q812" t="str">
        <f t="shared" si="132"/>
        <v>music</v>
      </c>
      <c r="R812" t="str">
        <f t="shared" si="133"/>
        <v>rock</v>
      </c>
      <c r="S812" s="14">
        <f t="shared" si="126"/>
        <v>41153.056273148148</v>
      </c>
      <c r="T812" s="14">
        <f t="shared" si="127"/>
        <v>41123.056273148148</v>
      </c>
      <c r="U812" t="str">
        <f t="shared" si="128"/>
        <v>SEP</v>
      </c>
      <c r="V812" t="str">
        <f t="shared" si="129"/>
        <v>AGO</v>
      </c>
      <c r="W812">
        <f t="shared" si="130"/>
        <v>2012</v>
      </c>
      <c r="X812">
        <f t="shared" si="131"/>
        <v>2012</v>
      </c>
    </row>
    <row r="813" spans="1:2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4"/>
        <v>104</v>
      </c>
      <c r="P813" s="7">
        <f t="shared" si="125"/>
        <v>86.666666666666671</v>
      </c>
      <c r="Q813" t="str">
        <f t="shared" si="132"/>
        <v>music</v>
      </c>
      <c r="R813" t="str">
        <f t="shared" si="133"/>
        <v>rock</v>
      </c>
      <c r="S813" s="14">
        <f t="shared" si="126"/>
        <v>41465.702777777777</v>
      </c>
      <c r="T813" s="14">
        <f t="shared" si="127"/>
        <v>41443.643541666665</v>
      </c>
      <c r="U813" t="str">
        <f t="shared" si="128"/>
        <v>JUL</v>
      </c>
      <c r="V813" t="str">
        <f t="shared" si="129"/>
        <v>JUN</v>
      </c>
      <c r="W813">
        <f t="shared" si="130"/>
        <v>2013</v>
      </c>
      <c r="X813">
        <f t="shared" si="131"/>
        <v>2013</v>
      </c>
    </row>
    <row r="814" spans="1:2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4"/>
        <v>151.83333333333334</v>
      </c>
      <c r="P814" s="7">
        <f t="shared" si="125"/>
        <v>27.606060606060606</v>
      </c>
      <c r="Q814" t="str">
        <f t="shared" si="132"/>
        <v>music</v>
      </c>
      <c r="R814" t="str">
        <f t="shared" si="133"/>
        <v>rock</v>
      </c>
      <c r="S814" s="14">
        <f t="shared" si="126"/>
        <v>41334.581944444442</v>
      </c>
      <c r="T814" s="14">
        <f t="shared" si="127"/>
        <v>41282.017962962964</v>
      </c>
      <c r="U814" t="str">
        <f t="shared" si="128"/>
        <v>MAR</v>
      </c>
      <c r="V814" t="str">
        <f t="shared" si="129"/>
        <v>ENE</v>
      </c>
      <c r="W814">
        <f t="shared" si="130"/>
        <v>2013</v>
      </c>
      <c r="X814">
        <f t="shared" si="131"/>
        <v>2013</v>
      </c>
    </row>
    <row r="815" spans="1:2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4"/>
        <v>159.99600000000001</v>
      </c>
      <c r="P815" s="7">
        <f t="shared" si="125"/>
        <v>24.999375000000001</v>
      </c>
      <c r="Q815" t="str">
        <f t="shared" si="132"/>
        <v>music</v>
      </c>
      <c r="R815" t="str">
        <f t="shared" si="133"/>
        <v>rock</v>
      </c>
      <c r="S815" s="14">
        <f t="shared" si="126"/>
        <v>41110.960243055553</v>
      </c>
      <c r="T815" s="14">
        <f t="shared" si="127"/>
        <v>41080.960243055553</v>
      </c>
      <c r="U815" t="str">
        <f t="shared" si="128"/>
        <v>JUL</v>
      </c>
      <c r="V815" t="str">
        <f t="shared" si="129"/>
        <v>JUN</v>
      </c>
      <c r="W815">
        <f t="shared" si="130"/>
        <v>2012</v>
      </c>
      <c r="X815">
        <f t="shared" si="131"/>
        <v>2012</v>
      </c>
    </row>
    <row r="816" spans="1:2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4"/>
        <v>127.3</v>
      </c>
      <c r="P816" s="7">
        <f t="shared" si="125"/>
        <v>45.464285714285715</v>
      </c>
      <c r="Q816" t="str">
        <f t="shared" si="132"/>
        <v>music</v>
      </c>
      <c r="R816" t="str">
        <f t="shared" si="133"/>
        <v>rock</v>
      </c>
      <c r="S816" s="14">
        <f t="shared" si="126"/>
        <v>40694.75277777778</v>
      </c>
      <c r="T816" s="14">
        <f t="shared" si="127"/>
        <v>40679.743067129632</v>
      </c>
      <c r="U816" t="str">
        <f t="shared" si="128"/>
        <v>MAY</v>
      </c>
      <c r="V816" t="str">
        <f t="shared" si="129"/>
        <v>MAY</v>
      </c>
      <c r="W816">
        <f t="shared" si="130"/>
        <v>2011</v>
      </c>
      <c r="X816">
        <f t="shared" si="131"/>
        <v>2011</v>
      </c>
    </row>
    <row r="817" spans="1:2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4"/>
        <v>107</v>
      </c>
      <c r="P817" s="7">
        <f t="shared" si="125"/>
        <v>99.534883720930239</v>
      </c>
      <c r="Q817" t="str">
        <f t="shared" si="132"/>
        <v>music</v>
      </c>
      <c r="R817" t="str">
        <f t="shared" si="133"/>
        <v>rock</v>
      </c>
      <c r="S817" s="14">
        <f t="shared" si="126"/>
        <v>41944.917858796296</v>
      </c>
      <c r="T817" s="14">
        <f t="shared" si="127"/>
        <v>41914.917858796296</v>
      </c>
      <c r="U817" t="str">
        <f t="shared" si="128"/>
        <v>NOV</v>
      </c>
      <c r="V817" t="str">
        <f t="shared" si="129"/>
        <v>OCT</v>
      </c>
      <c r="W817">
        <f t="shared" si="130"/>
        <v>2014</v>
      </c>
      <c r="X817">
        <f t="shared" si="131"/>
        <v>2014</v>
      </c>
    </row>
    <row r="818" spans="1:2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4"/>
        <v>115.12214285714286</v>
      </c>
      <c r="P818" s="7">
        <f t="shared" si="125"/>
        <v>39.31</v>
      </c>
      <c r="Q818" t="str">
        <f t="shared" si="132"/>
        <v>music</v>
      </c>
      <c r="R818" t="str">
        <f t="shared" si="133"/>
        <v>rock</v>
      </c>
      <c r="S818" s="14">
        <f t="shared" si="126"/>
        <v>41373.270833333336</v>
      </c>
      <c r="T818" s="14">
        <f t="shared" si="127"/>
        <v>41341.870868055557</v>
      </c>
      <c r="U818" t="str">
        <f t="shared" si="128"/>
        <v>ABR</v>
      </c>
      <c r="V818" t="str">
        <f t="shared" si="129"/>
        <v>MAR</v>
      </c>
      <c r="W818">
        <f t="shared" si="130"/>
        <v>2013</v>
      </c>
      <c r="X818">
        <f t="shared" si="131"/>
        <v>2013</v>
      </c>
    </row>
    <row r="819" spans="1:2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4"/>
        <v>137.11066666666667</v>
      </c>
      <c r="P819" s="7">
        <f t="shared" si="125"/>
        <v>89.419999999999987</v>
      </c>
      <c r="Q819" t="str">
        <f t="shared" si="132"/>
        <v>music</v>
      </c>
      <c r="R819" t="str">
        <f t="shared" si="133"/>
        <v>rock</v>
      </c>
      <c r="S819" s="14">
        <f t="shared" si="126"/>
        <v>40979.207638888889</v>
      </c>
      <c r="T819" s="14">
        <f t="shared" si="127"/>
        <v>40925.599664351852</v>
      </c>
      <c r="U819" t="str">
        <f t="shared" si="128"/>
        <v>MAR</v>
      </c>
      <c r="V819" t="str">
        <f t="shared" si="129"/>
        <v>ENE</v>
      </c>
      <c r="W819">
        <f t="shared" si="130"/>
        <v>2012</v>
      </c>
      <c r="X819">
        <f t="shared" si="131"/>
        <v>2012</v>
      </c>
    </row>
    <row r="820" spans="1:2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4"/>
        <v>155.71428571428572</v>
      </c>
      <c r="P820" s="7">
        <f t="shared" si="125"/>
        <v>28.684210526315791</v>
      </c>
      <c r="Q820" t="str">
        <f t="shared" si="132"/>
        <v>music</v>
      </c>
      <c r="R820" t="str">
        <f t="shared" si="133"/>
        <v>rock</v>
      </c>
      <c r="S820" s="14">
        <f t="shared" si="126"/>
        <v>41128.709027777775</v>
      </c>
      <c r="T820" s="14">
        <f t="shared" si="127"/>
        <v>41120.882881944446</v>
      </c>
      <c r="U820" t="str">
        <f t="shared" si="128"/>
        <v>AGO</v>
      </c>
      <c r="V820" t="str">
        <f t="shared" si="129"/>
        <v>JUL</v>
      </c>
      <c r="W820">
        <f t="shared" si="130"/>
        <v>2012</v>
      </c>
      <c r="X820">
        <f t="shared" si="131"/>
        <v>2012</v>
      </c>
    </row>
    <row r="821" spans="1:2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4"/>
        <v>108.75</v>
      </c>
      <c r="P821" s="7">
        <f t="shared" si="125"/>
        <v>31.071428571428573</v>
      </c>
      <c r="Q821" t="str">
        <f t="shared" si="132"/>
        <v>music</v>
      </c>
      <c r="R821" t="str">
        <f t="shared" si="133"/>
        <v>rock</v>
      </c>
      <c r="S821" s="14">
        <f t="shared" si="126"/>
        <v>41629.197222222225</v>
      </c>
      <c r="T821" s="14">
        <f t="shared" si="127"/>
        <v>41619.998310185183</v>
      </c>
      <c r="U821" t="str">
        <f t="shared" si="128"/>
        <v>DIC</v>
      </c>
      <c r="V821" t="str">
        <f t="shared" si="129"/>
        <v>DIC</v>
      </c>
      <c r="W821">
        <f t="shared" si="130"/>
        <v>2013</v>
      </c>
      <c r="X821">
        <f t="shared" si="131"/>
        <v>2013</v>
      </c>
    </row>
    <row r="822" spans="1:2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4"/>
        <v>134.05000000000001</v>
      </c>
      <c r="P822" s="7">
        <f t="shared" si="125"/>
        <v>70.55263157894737</v>
      </c>
      <c r="Q822" t="str">
        <f t="shared" si="132"/>
        <v>music</v>
      </c>
      <c r="R822" t="str">
        <f t="shared" si="133"/>
        <v>rock</v>
      </c>
      <c r="S822" s="14">
        <f t="shared" si="126"/>
        <v>41799.208333333336</v>
      </c>
      <c r="T822" s="14">
        <f t="shared" si="127"/>
        <v>41768.841921296298</v>
      </c>
      <c r="U822" t="str">
        <f t="shared" si="128"/>
        <v>JUN</v>
      </c>
      <c r="V822" t="str">
        <f t="shared" si="129"/>
        <v>MAY</v>
      </c>
      <c r="W822">
        <f t="shared" si="130"/>
        <v>2014</v>
      </c>
      <c r="X822">
        <f t="shared" si="131"/>
        <v>2014</v>
      </c>
    </row>
    <row r="823" spans="1:2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4"/>
        <v>100</v>
      </c>
      <c r="P823" s="7">
        <f t="shared" si="125"/>
        <v>224.12820512820514</v>
      </c>
      <c r="Q823" t="str">
        <f t="shared" si="132"/>
        <v>music</v>
      </c>
      <c r="R823" t="str">
        <f t="shared" si="133"/>
        <v>rock</v>
      </c>
      <c r="S823" s="14">
        <f t="shared" si="126"/>
        <v>42128.167361111111</v>
      </c>
      <c r="T823" s="14">
        <f t="shared" si="127"/>
        <v>42093.922048611115</v>
      </c>
      <c r="U823" t="str">
        <f t="shared" si="128"/>
        <v>MAY</v>
      </c>
      <c r="V823" t="str">
        <f t="shared" si="129"/>
        <v>MAR</v>
      </c>
      <c r="W823">
        <f t="shared" si="130"/>
        <v>2015</v>
      </c>
      <c r="X823">
        <f t="shared" si="131"/>
        <v>2015</v>
      </c>
    </row>
    <row r="824" spans="1:2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4"/>
        <v>119.16666666666667</v>
      </c>
      <c r="P824" s="7">
        <f t="shared" si="125"/>
        <v>51.811594202898547</v>
      </c>
      <c r="Q824" t="str">
        <f t="shared" si="132"/>
        <v>music</v>
      </c>
      <c r="R824" t="str">
        <f t="shared" si="133"/>
        <v>rock</v>
      </c>
      <c r="S824" s="14">
        <f t="shared" si="126"/>
        <v>41187.947337962964</v>
      </c>
      <c r="T824" s="14">
        <f t="shared" si="127"/>
        <v>41157.947337962964</v>
      </c>
      <c r="U824" t="str">
        <f t="shared" si="128"/>
        <v>OCT</v>
      </c>
      <c r="V824" t="str">
        <f t="shared" si="129"/>
        <v>SEP</v>
      </c>
      <c r="W824">
        <f t="shared" si="130"/>
        <v>2012</v>
      </c>
      <c r="X824">
        <f t="shared" si="131"/>
        <v>2012</v>
      </c>
    </row>
    <row r="825" spans="1:2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4"/>
        <v>179.5</v>
      </c>
      <c r="P825" s="7">
        <f t="shared" si="125"/>
        <v>43.515151515151516</v>
      </c>
      <c r="Q825" t="str">
        <f t="shared" si="132"/>
        <v>music</v>
      </c>
      <c r="R825" t="str">
        <f t="shared" si="133"/>
        <v>rock</v>
      </c>
      <c r="S825" s="14">
        <f t="shared" si="126"/>
        <v>42085.931157407409</v>
      </c>
      <c r="T825" s="14">
        <f t="shared" si="127"/>
        <v>42055.972824074073</v>
      </c>
      <c r="U825" t="str">
        <f t="shared" si="128"/>
        <v>MAR</v>
      </c>
      <c r="V825" t="str">
        <f t="shared" si="129"/>
        <v>FEB</v>
      </c>
      <c r="W825">
        <f t="shared" si="130"/>
        <v>2015</v>
      </c>
      <c r="X825">
        <f t="shared" si="131"/>
        <v>2015</v>
      </c>
    </row>
    <row r="826" spans="1:2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4"/>
        <v>134.38124999999999</v>
      </c>
      <c r="P826" s="7">
        <f t="shared" si="125"/>
        <v>39.816666666666663</v>
      </c>
      <c r="Q826" t="str">
        <f t="shared" si="132"/>
        <v>music</v>
      </c>
      <c r="R826" t="str">
        <f t="shared" si="133"/>
        <v>rock</v>
      </c>
      <c r="S826" s="14">
        <f t="shared" si="126"/>
        <v>40286.290972222225</v>
      </c>
      <c r="T826" s="14">
        <f t="shared" si="127"/>
        <v>40250.242106481484</v>
      </c>
      <c r="U826" t="str">
        <f t="shared" si="128"/>
        <v>ABR</v>
      </c>
      <c r="V826" t="str">
        <f t="shared" si="129"/>
        <v>MAR</v>
      </c>
      <c r="W826">
        <f t="shared" si="130"/>
        <v>2010</v>
      </c>
      <c r="X826">
        <f t="shared" si="131"/>
        <v>2010</v>
      </c>
    </row>
    <row r="827" spans="1:2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4"/>
        <v>100.432</v>
      </c>
      <c r="P827" s="7">
        <f t="shared" si="125"/>
        <v>126.8080808080808</v>
      </c>
      <c r="Q827" t="str">
        <f t="shared" si="132"/>
        <v>music</v>
      </c>
      <c r="R827" t="str">
        <f t="shared" si="133"/>
        <v>rock</v>
      </c>
      <c r="S827" s="14">
        <f t="shared" si="126"/>
        <v>41211.306527777779</v>
      </c>
      <c r="T827" s="14">
        <f t="shared" si="127"/>
        <v>41186.306527777779</v>
      </c>
      <c r="U827" t="str">
        <f t="shared" si="128"/>
        <v>OCT</v>
      </c>
      <c r="V827" t="str">
        <f t="shared" si="129"/>
        <v>OCT</v>
      </c>
      <c r="W827">
        <f t="shared" si="130"/>
        <v>2012</v>
      </c>
      <c r="X827">
        <f t="shared" si="131"/>
        <v>2012</v>
      </c>
    </row>
    <row r="828" spans="1:2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4"/>
        <v>101.45454545454545</v>
      </c>
      <c r="P828" s="7">
        <f t="shared" si="125"/>
        <v>113.87755102040816</v>
      </c>
      <c r="Q828" t="str">
        <f t="shared" si="132"/>
        <v>music</v>
      </c>
      <c r="R828" t="str">
        <f t="shared" si="133"/>
        <v>rock</v>
      </c>
      <c r="S828" s="14">
        <f t="shared" si="126"/>
        <v>40993.996874999997</v>
      </c>
      <c r="T828" s="14">
        <f t="shared" si="127"/>
        <v>40973.038541666669</v>
      </c>
      <c r="U828" t="str">
        <f t="shared" si="128"/>
        <v>MAR</v>
      </c>
      <c r="V828" t="str">
        <f t="shared" si="129"/>
        <v>MAR</v>
      </c>
      <c r="W828">
        <f t="shared" si="130"/>
        <v>2012</v>
      </c>
      <c r="X828">
        <f t="shared" si="131"/>
        <v>2012</v>
      </c>
    </row>
    <row r="829" spans="1:2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4"/>
        <v>103.33333333333333</v>
      </c>
      <c r="P829" s="7">
        <f t="shared" si="125"/>
        <v>28.181818181818183</v>
      </c>
      <c r="Q829" t="str">
        <f t="shared" si="132"/>
        <v>music</v>
      </c>
      <c r="R829" t="str">
        <f t="shared" si="133"/>
        <v>rock</v>
      </c>
      <c r="S829" s="14">
        <f t="shared" si="126"/>
        <v>40953.825694444444</v>
      </c>
      <c r="T829" s="14">
        <f t="shared" si="127"/>
        <v>40927.473460648151</v>
      </c>
      <c r="U829" t="str">
        <f t="shared" si="128"/>
        <v>FEB</v>
      </c>
      <c r="V829" t="str">
        <f t="shared" si="129"/>
        <v>ENE</v>
      </c>
      <c r="W829">
        <f t="shared" si="130"/>
        <v>2012</v>
      </c>
      <c r="X829">
        <f t="shared" si="131"/>
        <v>2012</v>
      </c>
    </row>
    <row r="830" spans="1:2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4"/>
        <v>107</v>
      </c>
      <c r="P830" s="7">
        <f t="shared" si="125"/>
        <v>36.60526315789474</v>
      </c>
      <c r="Q830" t="str">
        <f t="shared" si="132"/>
        <v>music</v>
      </c>
      <c r="R830" t="str">
        <f t="shared" si="133"/>
        <v>rock</v>
      </c>
      <c r="S830" s="14">
        <f t="shared" si="126"/>
        <v>41085.683333333334</v>
      </c>
      <c r="T830" s="14">
        <f t="shared" si="127"/>
        <v>41073.050717592596</v>
      </c>
      <c r="U830" t="str">
        <f t="shared" si="128"/>
        <v>JUN</v>
      </c>
      <c r="V830" t="str">
        <f t="shared" si="129"/>
        <v>JUN</v>
      </c>
      <c r="W830">
        <f t="shared" si="130"/>
        <v>2012</v>
      </c>
      <c r="X830">
        <f t="shared" si="131"/>
        <v>2012</v>
      </c>
    </row>
    <row r="831" spans="1:2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4"/>
        <v>104</v>
      </c>
      <c r="P831" s="7">
        <f t="shared" si="125"/>
        <v>32.5</v>
      </c>
      <c r="Q831" t="str">
        <f t="shared" si="132"/>
        <v>music</v>
      </c>
      <c r="R831" t="str">
        <f t="shared" si="133"/>
        <v>rock</v>
      </c>
      <c r="S831" s="14">
        <f t="shared" si="126"/>
        <v>42564.801388888889</v>
      </c>
      <c r="T831" s="14">
        <f t="shared" si="127"/>
        <v>42504.801388888889</v>
      </c>
      <c r="U831" t="str">
        <f t="shared" si="128"/>
        <v>JUL</v>
      </c>
      <c r="V831" t="str">
        <f t="shared" si="129"/>
        <v>MAY</v>
      </c>
      <c r="W831">
        <f t="shared" si="130"/>
        <v>2016</v>
      </c>
      <c r="X831">
        <f t="shared" si="131"/>
        <v>2016</v>
      </c>
    </row>
    <row r="832" spans="1:2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4"/>
        <v>107.83333333333333</v>
      </c>
      <c r="P832" s="7">
        <f t="shared" si="125"/>
        <v>60.65625</v>
      </c>
      <c r="Q832" t="str">
        <f t="shared" si="132"/>
        <v>music</v>
      </c>
      <c r="R832" t="str">
        <f t="shared" si="133"/>
        <v>rock</v>
      </c>
      <c r="S832" s="14">
        <f t="shared" si="126"/>
        <v>41355.484085648146</v>
      </c>
      <c r="T832" s="14">
        <f t="shared" si="127"/>
        <v>41325.525752314818</v>
      </c>
      <c r="U832" t="str">
        <f t="shared" si="128"/>
        <v>MAR</v>
      </c>
      <c r="V832" t="str">
        <f t="shared" si="129"/>
        <v>FEB</v>
      </c>
      <c r="W832">
        <f t="shared" si="130"/>
        <v>2013</v>
      </c>
      <c r="X832">
        <f t="shared" si="131"/>
        <v>2013</v>
      </c>
    </row>
    <row r="833" spans="1:2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4"/>
        <v>233.33333333333334</v>
      </c>
      <c r="P833" s="7">
        <f t="shared" si="125"/>
        <v>175</v>
      </c>
      <c r="Q833" t="str">
        <f t="shared" si="132"/>
        <v>music</v>
      </c>
      <c r="R833" t="str">
        <f t="shared" si="133"/>
        <v>rock</v>
      </c>
      <c r="S833" s="14">
        <f t="shared" si="126"/>
        <v>41026.646921296298</v>
      </c>
      <c r="T833" s="14">
        <f t="shared" si="127"/>
        <v>40996.646921296298</v>
      </c>
      <c r="U833" t="str">
        <f t="shared" si="128"/>
        <v>ABR</v>
      </c>
      <c r="V833" t="str">
        <f t="shared" si="129"/>
        <v>MAR</v>
      </c>
      <c r="W833">
        <f t="shared" si="130"/>
        <v>2012</v>
      </c>
      <c r="X833">
        <f t="shared" si="131"/>
        <v>2012</v>
      </c>
    </row>
    <row r="834" spans="1:2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24"/>
        <v>100.60706666666667</v>
      </c>
      <c r="P834" s="7">
        <f t="shared" si="125"/>
        <v>97.993896103896105</v>
      </c>
      <c r="Q834" t="str">
        <f t="shared" si="132"/>
        <v>music</v>
      </c>
      <c r="R834" t="str">
        <f t="shared" si="133"/>
        <v>rock</v>
      </c>
      <c r="S834" s="14">
        <f t="shared" si="126"/>
        <v>40929.342361111114</v>
      </c>
      <c r="T834" s="14">
        <f t="shared" si="127"/>
        <v>40869.675173611111</v>
      </c>
      <c r="U834" t="str">
        <f t="shared" si="128"/>
        <v>ENE</v>
      </c>
      <c r="V834" t="str">
        <f t="shared" si="129"/>
        <v>NOV</v>
      </c>
      <c r="W834">
        <f t="shared" si="130"/>
        <v>2012</v>
      </c>
      <c r="X834">
        <f t="shared" si="131"/>
        <v>2011</v>
      </c>
    </row>
    <row r="835" spans="1:2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34">(E835*100)/D835</f>
        <v>101.66666666666667</v>
      </c>
      <c r="P835" s="7">
        <f t="shared" ref="P835:P898" si="135">IF(L835=0,"No Backers",E835/L835)</f>
        <v>148.78048780487805</v>
      </c>
      <c r="Q835" t="str">
        <f t="shared" si="132"/>
        <v>music</v>
      </c>
      <c r="R835" t="str">
        <f t="shared" si="133"/>
        <v>rock</v>
      </c>
      <c r="S835" s="14">
        <f t="shared" ref="S835:S898" si="136">(((I835/60)/60)/24)+DATE(1970,1,1)</f>
        <v>41748.878182870372</v>
      </c>
      <c r="T835" s="14">
        <f t="shared" ref="T835:T898" si="137">(((J835/60)/60)/24)+DATE(1970,1,1)</f>
        <v>41718.878182870372</v>
      </c>
      <c r="U835" t="str">
        <f t="shared" ref="U835:U898" si="138">UPPER(TEXT(S835, "mmm"))</f>
        <v>ABR</v>
      </c>
      <c r="V835" t="str">
        <f t="shared" ref="V835:V898" si="139">UPPER(TEXT(T835, "mmm"))</f>
        <v>MAR</v>
      </c>
      <c r="W835">
        <f t="shared" ref="W835:W898" si="140">YEAR(S835)</f>
        <v>2014</v>
      </c>
      <c r="X835">
        <f t="shared" ref="X835:X898" si="141">YEAR(T835)</f>
        <v>2014</v>
      </c>
    </row>
    <row r="836" spans="1:2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4"/>
        <v>131.01818181818183</v>
      </c>
      <c r="P836" s="7">
        <f t="shared" si="135"/>
        <v>96.08</v>
      </c>
      <c r="Q836" t="str">
        <f t="shared" si="132"/>
        <v>music</v>
      </c>
      <c r="R836" t="str">
        <f t="shared" si="133"/>
        <v>rock</v>
      </c>
      <c r="S836" s="14">
        <f t="shared" si="136"/>
        <v>41456.165972222225</v>
      </c>
      <c r="T836" s="14">
        <f t="shared" si="137"/>
        <v>41422.822824074072</v>
      </c>
      <c r="U836" t="str">
        <f t="shared" si="138"/>
        <v>JUL</v>
      </c>
      <c r="V836" t="str">
        <f t="shared" si="139"/>
        <v>MAY</v>
      </c>
      <c r="W836">
        <f t="shared" si="140"/>
        <v>2013</v>
      </c>
      <c r="X836">
        <f t="shared" si="141"/>
        <v>2013</v>
      </c>
    </row>
    <row r="837" spans="1:2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4"/>
        <v>117.25</v>
      </c>
      <c r="P837" s="7">
        <f t="shared" si="135"/>
        <v>58.625</v>
      </c>
      <c r="Q837" t="str">
        <f t="shared" si="132"/>
        <v>music</v>
      </c>
      <c r="R837" t="str">
        <f t="shared" si="133"/>
        <v>rock</v>
      </c>
      <c r="S837" s="14">
        <f t="shared" si="136"/>
        <v>41048.125</v>
      </c>
      <c r="T837" s="14">
        <f t="shared" si="137"/>
        <v>41005.45784722222</v>
      </c>
      <c r="U837" t="str">
        <f t="shared" si="138"/>
        <v>MAY</v>
      </c>
      <c r="V837" t="str">
        <f t="shared" si="139"/>
        <v>ABR</v>
      </c>
      <c r="W837">
        <f t="shared" si="140"/>
        <v>2012</v>
      </c>
      <c r="X837">
        <f t="shared" si="141"/>
        <v>2012</v>
      </c>
    </row>
    <row r="838" spans="1:2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4"/>
        <v>100.93040000000001</v>
      </c>
      <c r="P838" s="7">
        <f t="shared" si="135"/>
        <v>109.70695652173914</v>
      </c>
      <c r="Q838" t="str">
        <f t="shared" si="132"/>
        <v>music</v>
      </c>
      <c r="R838" t="str">
        <f t="shared" si="133"/>
        <v>rock</v>
      </c>
      <c r="S838" s="14">
        <f t="shared" si="136"/>
        <v>41554.056921296295</v>
      </c>
      <c r="T838" s="14">
        <f t="shared" si="137"/>
        <v>41524.056921296295</v>
      </c>
      <c r="U838" t="str">
        <f t="shared" si="138"/>
        <v>OCT</v>
      </c>
      <c r="V838" t="str">
        <f t="shared" si="139"/>
        <v>SEP</v>
      </c>
      <c r="W838">
        <f t="shared" si="140"/>
        <v>2013</v>
      </c>
      <c r="X838">
        <f t="shared" si="141"/>
        <v>2013</v>
      </c>
    </row>
    <row r="839" spans="1:2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4"/>
        <v>121.8</v>
      </c>
      <c r="P839" s="7">
        <f t="shared" si="135"/>
        <v>49.112903225806448</v>
      </c>
      <c r="Q839" t="str">
        <f t="shared" si="132"/>
        <v>music</v>
      </c>
      <c r="R839" t="str">
        <f t="shared" si="133"/>
        <v>rock</v>
      </c>
      <c r="S839" s="14">
        <f t="shared" si="136"/>
        <v>41760.998402777775</v>
      </c>
      <c r="T839" s="14">
        <f t="shared" si="137"/>
        <v>41730.998402777775</v>
      </c>
      <c r="U839" t="str">
        <f t="shared" si="138"/>
        <v>MAY</v>
      </c>
      <c r="V839" t="str">
        <f t="shared" si="139"/>
        <v>ABR</v>
      </c>
      <c r="W839">
        <f t="shared" si="140"/>
        <v>2014</v>
      </c>
      <c r="X839">
        <f t="shared" si="141"/>
        <v>2014</v>
      </c>
    </row>
    <row r="840" spans="1:2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4"/>
        <v>145.4</v>
      </c>
      <c r="P840" s="7">
        <f t="shared" si="135"/>
        <v>47.672131147540981</v>
      </c>
      <c r="Q840" t="str">
        <f t="shared" si="132"/>
        <v>music</v>
      </c>
      <c r="R840" t="str">
        <f t="shared" si="133"/>
        <v>rock</v>
      </c>
      <c r="S840" s="14">
        <f t="shared" si="136"/>
        <v>40925.897974537038</v>
      </c>
      <c r="T840" s="14">
        <f t="shared" si="137"/>
        <v>40895.897974537038</v>
      </c>
      <c r="U840" t="str">
        <f t="shared" si="138"/>
        <v>ENE</v>
      </c>
      <c r="V840" t="str">
        <f t="shared" si="139"/>
        <v>DIC</v>
      </c>
      <c r="W840">
        <f t="shared" si="140"/>
        <v>2012</v>
      </c>
      <c r="X840">
        <f t="shared" si="141"/>
        <v>2011</v>
      </c>
    </row>
    <row r="841" spans="1:2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4"/>
        <v>116.61660000000001</v>
      </c>
      <c r="P841" s="7">
        <f t="shared" si="135"/>
        <v>60.737812499999997</v>
      </c>
      <c r="Q841" t="str">
        <f t="shared" si="132"/>
        <v>music</v>
      </c>
      <c r="R841" t="str">
        <f t="shared" si="133"/>
        <v>rock</v>
      </c>
      <c r="S841" s="14">
        <f t="shared" si="136"/>
        <v>41174.763379629629</v>
      </c>
      <c r="T841" s="14">
        <f t="shared" si="137"/>
        <v>41144.763379629629</v>
      </c>
      <c r="U841" t="str">
        <f t="shared" si="138"/>
        <v>SEP</v>
      </c>
      <c r="V841" t="str">
        <f t="shared" si="139"/>
        <v>AGO</v>
      </c>
      <c r="W841">
        <f t="shared" si="140"/>
        <v>2012</v>
      </c>
      <c r="X841">
        <f t="shared" si="141"/>
        <v>2012</v>
      </c>
    </row>
    <row r="842" spans="1:2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4"/>
        <v>120.4166</v>
      </c>
      <c r="P842" s="7">
        <f t="shared" si="135"/>
        <v>63.37715789473684</v>
      </c>
      <c r="Q842" t="str">
        <f t="shared" si="132"/>
        <v>music</v>
      </c>
      <c r="R842" t="str">
        <f t="shared" si="133"/>
        <v>metal</v>
      </c>
      <c r="S842" s="14">
        <f t="shared" si="136"/>
        <v>42637.226701388892</v>
      </c>
      <c r="T842" s="14">
        <f t="shared" si="137"/>
        <v>42607.226701388892</v>
      </c>
      <c r="U842" t="str">
        <f t="shared" si="138"/>
        <v>SEP</v>
      </c>
      <c r="V842" t="str">
        <f t="shared" si="139"/>
        <v>AGO</v>
      </c>
      <c r="W842">
        <f t="shared" si="140"/>
        <v>2016</v>
      </c>
      <c r="X842">
        <f t="shared" si="141"/>
        <v>2016</v>
      </c>
    </row>
    <row r="843" spans="1:2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4"/>
        <v>101.32</v>
      </c>
      <c r="P843" s="7">
        <f t="shared" si="135"/>
        <v>53.893617021276597</v>
      </c>
      <c r="Q843" t="str">
        <f t="shared" si="132"/>
        <v>music</v>
      </c>
      <c r="R843" t="str">
        <f t="shared" si="133"/>
        <v>metal</v>
      </c>
      <c r="S843" s="14">
        <f t="shared" si="136"/>
        <v>41953.88035879629</v>
      </c>
      <c r="T843" s="14">
        <f t="shared" si="137"/>
        <v>41923.838692129626</v>
      </c>
      <c r="U843" t="str">
        <f t="shared" si="138"/>
        <v>NOV</v>
      </c>
      <c r="V843" t="str">
        <f t="shared" si="139"/>
        <v>OCT</v>
      </c>
      <c r="W843">
        <f t="shared" si="140"/>
        <v>2014</v>
      </c>
      <c r="X843">
        <f t="shared" si="141"/>
        <v>2014</v>
      </c>
    </row>
    <row r="844" spans="1:2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4"/>
        <v>104.32</v>
      </c>
      <c r="P844" s="7">
        <f t="shared" si="135"/>
        <v>66.871794871794876</v>
      </c>
      <c r="Q844" t="str">
        <f t="shared" si="132"/>
        <v>music</v>
      </c>
      <c r="R844" t="str">
        <f t="shared" si="133"/>
        <v>metal</v>
      </c>
      <c r="S844" s="14">
        <f t="shared" si="136"/>
        <v>41561.165972222225</v>
      </c>
      <c r="T844" s="14">
        <f t="shared" si="137"/>
        <v>41526.592395833337</v>
      </c>
      <c r="U844" t="str">
        <f t="shared" si="138"/>
        <v>OCT</v>
      </c>
      <c r="V844" t="str">
        <f t="shared" si="139"/>
        <v>SEP</v>
      </c>
      <c r="W844">
        <f t="shared" si="140"/>
        <v>2013</v>
      </c>
      <c r="X844">
        <f t="shared" si="141"/>
        <v>2013</v>
      </c>
    </row>
    <row r="845" spans="1:2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4"/>
        <v>267.13333333333333</v>
      </c>
      <c r="P845" s="7">
        <f t="shared" si="135"/>
        <v>63.102362204724407</v>
      </c>
      <c r="Q845" t="str">
        <f t="shared" si="132"/>
        <v>music</v>
      </c>
      <c r="R845" t="str">
        <f t="shared" si="133"/>
        <v>metal</v>
      </c>
      <c r="S845" s="14">
        <f t="shared" si="136"/>
        <v>42712.333333333328</v>
      </c>
      <c r="T845" s="14">
        <f t="shared" si="137"/>
        <v>42695.257870370369</v>
      </c>
      <c r="U845" t="str">
        <f t="shared" si="138"/>
        <v>DIC</v>
      </c>
      <c r="V845" t="str">
        <f t="shared" si="139"/>
        <v>NOV</v>
      </c>
      <c r="W845">
        <f t="shared" si="140"/>
        <v>2016</v>
      </c>
      <c r="X845">
        <f t="shared" si="141"/>
        <v>2016</v>
      </c>
    </row>
    <row r="846" spans="1:2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4"/>
        <v>194.13333333333333</v>
      </c>
      <c r="P846" s="7">
        <f t="shared" si="135"/>
        <v>36.628930817610062</v>
      </c>
      <c r="Q846" t="str">
        <f t="shared" si="132"/>
        <v>music</v>
      </c>
      <c r="R846" t="str">
        <f t="shared" si="133"/>
        <v>metal</v>
      </c>
      <c r="S846" s="14">
        <f t="shared" si="136"/>
        <v>41944.207638888889</v>
      </c>
      <c r="T846" s="14">
        <f t="shared" si="137"/>
        <v>41905.684629629628</v>
      </c>
      <c r="U846" t="str">
        <f t="shared" si="138"/>
        <v>NOV</v>
      </c>
      <c r="V846" t="str">
        <f t="shared" si="139"/>
        <v>SEP</v>
      </c>
      <c r="W846">
        <f t="shared" si="140"/>
        <v>2014</v>
      </c>
      <c r="X846">
        <f t="shared" si="141"/>
        <v>2014</v>
      </c>
    </row>
    <row r="847" spans="1:2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4"/>
        <v>120.3802</v>
      </c>
      <c r="P847" s="7">
        <f t="shared" si="135"/>
        <v>34.005706214689269</v>
      </c>
      <c r="Q847" t="str">
        <f t="shared" ref="Q847:Q910" si="142">MID(N847,1,5)</f>
        <v>music</v>
      </c>
      <c r="R847" t="str">
        <f t="shared" ref="R847:R910" si="143">MID(N847,7,20)</f>
        <v>metal</v>
      </c>
      <c r="S847" s="14">
        <f t="shared" si="136"/>
        <v>42618.165972222225</v>
      </c>
      <c r="T847" s="14">
        <f t="shared" si="137"/>
        <v>42578.205972222218</v>
      </c>
      <c r="U847" t="str">
        <f t="shared" si="138"/>
        <v>SEP</v>
      </c>
      <c r="V847" t="str">
        <f t="shared" si="139"/>
        <v>JUL</v>
      </c>
      <c r="W847">
        <f t="shared" si="140"/>
        <v>2016</v>
      </c>
      <c r="X847">
        <f t="shared" si="141"/>
        <v>2016</v>
      </c>
    </row>
    <row r="848" spans="1:2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4"/>
        <v>122.00090909090909</v>
      </c>
      <c r="P848" s="7">
        <f t="shared" si="135"/>
        <v>28.553404255319148</v>
      </c>
      <c r="Q848" t="str">
        <f t="shared" si="142"/>
        <v>music</v>
      </c>
      <c r="R848" t="str">
        <f t="shared" si="143"/>
        <v>metal</v>
      </c>
      <c r="S848" s="14">
        <f t="shared" si="136"/>
        <v>41708.583333333336</v>
      </c>
      <c r="T848" s="14">
        <f t="shared" si="137"/>
        <v>41694.391840277778</v>
      </c>
      <c r="U848" t="str">
        <f t="shared" si="138"/>
        <v>MAR</v>
      </c>
      <c r="V848" t="str">
        <f t="shared" si="139"/>
        <v>FEB</v>
      </c>
      <c r="W848">
        <f t="shared" si="140"/>
        <v>2014</v>
      </c>
      <c r="X848">
        <f t="shared" si="141"/>
        <v>2014</v>
      </c>
    </row>
    <row r="849" spans="1:2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4"/>
        <v>100</v>
      </c>
      <c r="P849" s="7">
        <f t="shared" si="135"/>
        <v>10</v>
      </c>
      <c r="Q849" t="str">
        <f t="shared" si="142"/>
        <v>music</v>
      </c>
      <c r="R849" t="str">
        <f t="shared" si="143"/>
        <v>metal</v>
      </c>
      <c r="S849" s="14">
        <f t="shared" si="136"/>
        <v>42195.79833333334</v>
      </c>
      <c r="T849" s="14">
        <f t="shared" si="137"/>
        <v>42165.79833333334</v>
      </c>
      <c r="U849" t="str">
        <f t="shared" si="138"/>
        <v>JUL</v>
      </c>
      <c r="V849" t="str">
        <f t="shared" si="139"/>
        <v>JUN</v>
      </c>
      <c r="W849">
        <f t="shared" si="140"/>
        <v>2015</v>
      </c>
      <c r="X849">
        <f t="shared" si="141"/>
        <v>2015</v>
      </c>
    </row>
    <row r="850" spans="1:2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4"/>
        <v>100</v>
      </c>
      <c r="P850" s="7">
        <f t="shared" si="135"/>
        <v>18.75</v>
      </c>
      <c r="Q850" t="str">
        <f t="shared" si="142"/>
        <v>music</v>
      </c>
      <c r="R850" t="str">
        <f t="shared" si="143"/>
        <v>metal</v>
      </c>
      <c r="S850" s="14">
        <f t="shared" si="136"/>
        <v>42108.792048611111</v>
      </c>
      <c r="T850" s="14">
        <f t="shared" si="137"/>
        <v>42078.792048611111</v>
      </c>
      <c r="U850" t="str">
        <f t="shared" si="138"/>
        <v>ABR</v>
      </c>
      <c r="V850" t="str">
        <f t="shared" si="139"/>
        <v>MAR</v>
      </c>
      <c r="W850">
        <f t="shared" si="140"/>
        <v>2015</v>
      </c>
      <c r="X850">
        <f t="shared" si="141"/>
        <v>2015</v>
      </c>
    </row>
    <row r="851" spans="1:2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4"/>
        <v>119.9</v>
      </c>
      <c r="P851" s="7">
        <f t="shared" si="135"/>
        <v>41.704347826086959</v>
      </c>
      <c r="Q851" t="str">
        <f t="shared" si="142"/>
        <v>music</v>
      </c>
      <c r="R851" t="str">
        <f t="shared" si="143"/>
        <v>metal</v>
      </c>
      <c r="S851" s="14">
        <f t="shared" si="136"/>
        <v>42079.107222222221</v>
      </c>
      <c r="T851" s="14">
        <f t="shared" si="137"/>
        <v>42051.148888888885</v>
      </c>
      <c r="U851" t="str">
        <f t="shared" si="138"/>
        <v>MAR</v>
      </c>
      <c r="V851" t="str">
        <f t="shared" si="139"/>
        <v>FEB</v>
      </c>
      <c r="W851">
        <f t="shared" si="140"/>
        <v>2015</v>
      </c>
      <c r="X851">
        <f t="shared" si="141"/>
        <v>2015</v>
      </c>
    </row>
    <row r="852" spans="1:2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4"/>
        <v>155.17500000000001</v>
      </c>
      <c r="P852" s="7">
        <f t="shared" si="135"/>
        <v>46.669172932330824</v>
      </c>
      <c r="Q852" t="str">
        <f t="shared" si="142"/>
        <v>music</v>
      </c>
      <c r="R852" t="str">
        <f t="shared" si="143"/>
        <v>metal</v>
      </c>
      <c r="S852" s="14">
        <f t="shared" si="136"/>
        <v>42485.207638888889</v>
      </c>
      <c r="T852" s="14">
        <f t="shared" si="137"/>
        <v>42452.827743055561</v>
      </c>
      <c r="U852" t="str">
        <f t="shared" si="138"/>
        <v>ABR</v>
      </c>
      <c r="V852" t="str">
        <f t="shared" si="139"/>
        <v>MAR</v>
      </c>
      <c r="W852">
        <f t="shared" si="140"/>
        <v>2016</v>
      </c>
      <c r="X852">
        <f t="shared" si="141"/>
        <v>2016</v>
      </c>
    </row>
    <row r="853" spans="1:2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4"/>
        <v>130.44999999999999</v>
      </c>
      <c r="P853" s="7">
        <f t="shared" si="135"/>
        <v>37.271428571428572</v>
      </c>
      <c r="Q853" t="str">
        <f t="shared" si="142"/>
        <v>music</v>
      </c>
      <c r="R853" t="str">
        <f t="shared" si="143"/>
        <v>metal</v>
      </c>
      <c r="S853" s="14">
        <f t="shared" si="136"/>
        <v>42582.822916666672</v>
      </c>
      <c r="T853" s="14">
        <f t="shared" si="137"/>
        <v>42522.880243055552</v>
      </c>
      <c r="U853" t="str">
        <f t="shared" si="138"/>
        <v>JUL</v>
      </c>
      <c r="V853" t="str">
        <f t="shared" si="139"/>
        <v>JUN</v>
      </c>
      <c r="W853">
        <f t="shared" si="140"/>
        <v>2016</v>
      </c>
      <c r="X853">
        <f t="shared" si="141"/>
        <v>2016</v>
      </c>
    </row>
    <row r="854" spans="1:2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4"/>
        <v>104.97142857142858</v>
      </c>
      <c r="P854" s="7">
        <f t="shared" si="135"/>
        <v>59.258064516129032</v>
      </c>
      <c r="Q854" t="str">
        <f t="shared" si="142"/>
        <v>music</v>
      </c>
      <c r="R854" t="str">
        <f t="shared" si="143"/>
        <v>metal</v>
      </c>
      <c r="S854" s="14">
        <f t="shared" si="136"/>
        <v>42667.875</v>
      </c>
      <c r="T854" s="14">
        <f t="shared" si="137"/>
        <v>42656.805497685185</v>
      </c>
      <c r="U854" t="str">
        <f t="shared" si="138"/>
        <v>OCT</v>
      </c>
      <c r="V854" t="str">
        <f t="shared" si="139"/>
        <v>OCT</v>
      </c>
      <c r="W854">
        <f t="shared" si="140"/>
        <v>2016</v>
      </c>
      <c r="X854">
        <f t="shared" si="141"/>
        <v>2016</v>
      </c>
    </row>
    <row r="855" spans="1:2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4"/>
        <v>100</v>
      </c>
      <c r="P855" s="7">
        <f t="shared" si="135"/>
        <v>30</v>
      </c>
      <c r="Q855" t="str">
        <f t="shared" si="142"/>
        <v>music</v>
      </c>
      <c r="R855" t="str">
        <f t="shared" si="143"/>
        <v>metal</v>
      </c>
      <c r="S855" s="14">
        <f t="shared" si="136"/>
        <v>42051.832280092596</v>
      </c>
      <c r="T855" s="14">
        <f t="shared" si="137"/>
        <v>42021.832280092596</v>
      </c>
      <c r="U855" t="str">
        <f t="shared" si="138"/>
        <v>FEB</v>
      </c>
      <c r="V855" t="str">
        <f t="shared" si="139"/>
        <v>ENE</v>
      </c>
      <c r="W855">
        <f t="shared" si="140"/>
        <v>2015</v>
      </c>
      <c r="X855">
        <f t="shared" si="141"/>
        <v>2015</v>
      </c>
    </row>
    <row r="856" spans="1:2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4"/>
        <v>118.22050359712232</v>
      </c>
      <c r="P856" s="7">
        <f t="shared" si="135"/>
        <v>65.8623246492986</v>
      </c>
      <c r="Q856" t="str">
        <f t="shared" si="142"/>
        <v>music</v>
      </c>
      <c r="R856" t="str">
        <f t="shared" si="143"/>
        <v>metal</v>
      </c>
      <c r="S856" s="14">
        <f t="shared" si="136"/>
        <v>42732.212337962963</v>
      </c>
      <c r="T856" s="14">
        <f t="shared" si="137"/>
        <v>42702.212337962963</v>
      </c>
      <c r="U856" t="str">
        <f t="shared" si="138"/>
        <v>DIC</v>
      </c>
      <c r="V856" t="str">
        <f t="shared" si="139"/>
        <v>NOV</v>
      </c>
      <c r="W856">
        <f t="shared" si="140"/>
        <v>2016</v>
      </c>
      <c r="X856">
        <f t="shared" si="141"/>
        <v>2016</v>
      </c>
    </row>
    <row r="857" spans="1:2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4"/>
        <v>103.44827586206897</v>
      </c>
      <c r="P857" s="7">
        <f t="shared" si="135"/>
        <v>31.914893617021278</v>
      </c>
      <c r="Q857" t="str">
        <f t="shared" si="142"/>
        <v>music</v>
      </c>
      <c r="R857" t="str">
        <f t="shared" si="143"/>
        <v>metal</v>
      </c>
      <c r="S857" s="14">
        <f t="shared" si="136"/>
        <v>42575.125196759262</v>
      </c>
      <c r="T857" s="14">
        <f t="shared" si="137"/>
        <v>42545.125196759262</v>
      </c>
      <c r="U857" t="str">
        <f t="shared" si="138"/>
        <v>JUL</v>
      </c>
      <c r="V857" t="str">
        <f t="shared" si="139"/>
        <v>JUN</v>
      </c>
      <c r="W857">
        <f t="shared" si="140"/>
        <v>2016</v>
      </c>
      <c r="X857">
        <f t="shared" si="141"/>
        <v>2016</v>
      </c>
    </row>
    <row r="858" spans="1:2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4"/>
        <v>218</v>
      </c>
      <c r="P858" s="7">
        <f t="shared" si="135"/>
        <v>19.464285714285715</v>
      </c>
      <c r="Q858" t="str">
        <f t="shared" si="142"/>
        <v>music</v>
      </c>
      <c r="R858" t="str">
        <f t="shared" si="143"/>
        <v>metal</v>
      </c>
      <c r="S858" s="14">
        <f t="shared" si="136"/>
        <v>42668.791666666672</v>
      </c>
      <c r="T858" s="14">
        <f t="shared" si="137"/>
        <v>42609.311990740738</v>
      </c>
      <c r="U858" t="str">
        <f t="shared" si="138"/>
        <v>OCT</v>
      </c>
      <c r="V858" t="str">
        <f t="shared" si="139"/>
        <v>AGO</v>
      </c>
      <c r="W858">
        <f t="shared" si="140"/>
        <v>2016</v>
      </c>
      <c r="X858">
        <f t="shared" si="141"/>
        <v>2016</v>
      </c>
    </row>
    <row r="859" spans="1:2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4"/>
        <v>100</v>
      </c>
      <c r="P859" s="7">
        <f t="shared" si="135"/>
        <v>50</v>
      </c>
      <c r="Q859" t="str">
        <f t="shared" si="142"/>
        <v>music</v>
      </c>
      <c r="R859" t="str">
        <f t="shared" si="143"/>
        <v>metal</v>
      </c>
      <c r="S859" s="14">
        <f t="shared" si="136"/>
        <v>42333.623043981483</v>
      </c>
      <c r="T859" s="14">
        <f t="shared" si="137"/>
        <v>42291.581377314811</v>
      </c>
      <c r="U859" t="str">
        <f t="shared" si="138"/>
        <v>NOV</v>
      </c>
      <c r="V859" t="str">
        <f t="shared" si="139"/>
        <v>OCT</v>
      </c>
      <c r="W859">
        <f t="shared" si="140"/>
        <v>2015</v>
      </c>
      <c r="X859">
        <f t="shared" si="141"/>
        <v>2015</v>
      </c>
    </row>
    <row r="860" spans="1:2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4"/>
        <v>144.00583333333333</v>
      </c>
      <c r="P860" s="7">
        <f t="shared" si="135"/>
        <v>22.737763157894737</v>
      </c>
      <c r="Q860" t="str">
        <f t="shared" si="142"/>
        <v>music</v>
      </c>
      <c r="R860" t="str">
        <f t="shared" si="143"/>
        <v>metal</v>
      </c>
      <c r="S860" s="14">
        <f t="shared" si="136"/>
        <v>42109.957638888889</v>
      </c>
      <c r="T860" s="14">
        <f t="shared" si="137"/>
        <v>42079.745578703703</v>
      </c>
      <c r="U860" t="str">
        <f t="shared" si="138"/>
        <v>ABR</v>
      </c>
      <c r="V860" t="str">
        <f t="shared" si="139"/>
        <v>MAR</v>
      </c>
      <c r="W860">
        <f t="shared" si="140"/>
        <v>2015</v>
      </c>
      <c r="X860">
        <f t="shared" si="141"/>
        <v>2015</v>
      </c>
    </row>
    <row r="861" spans="1:2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4"/>
        <v>104.675</v>
      </c>
      <c r="P861" s="7">
        <f t="shared" si="135"/>
        <v>42.724489795918366</v>
      </c>
      <c r="Q861" t="str">
        <f t="shared" si="142"/>
        <v>music</v>
      </c>
      <c r="R861" t="str">
        <f t="shared" si="143"/>
        <v>metal</v>
      </c>
      <c r="S861" s="14">
        <f t="shared" si="136"/>
        <v>42159</v>
      </c>
      <c r="T861" s="14">
        <f t="shared" si="137"/>
        <v>42128.820231481484</v>
      </c>
      <c r="U861" t="str">
        <f t="shared" si="138"/>
        <v>JUN</v>
      </c>
      <c r="V861" t="str">
        <f t="shared" si="139"/>
        <v>MAY</v>
      </c>
      <c r="W861">
        <f t="shared" si="140"/>
        <v>2015</v>
      </c>
      <c r="X861">
        <f t="shared" si="141"/>
        <v>2015</v>
      </c>
    </row>
    <row r="862" spans="1:2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4"/>
        <v>18.142857142857142</v>
      </c>
      <c r="P862" s="7">
        <f t="shared" si="135"/>
        <v>52.916666666666664</v>
      </c>
      <c r="Q862" t="str">
        <f t="shared" si="142"/>
        <v>music</v>
      </c>
      <c r="R862" t="str">
        <f t="shared" si="143"/>
        <v>jazz</v>
      </c>
      <c r="S862" s="14">
        <f t="shared" si="136"/>
        <v>41600.524456018517</v>
      </c>
      <c r="T862" s="14">
        <f t="shared" si="137"/>
        <v>41570.482789351852</v>
      </c>
      <c r="U862" t="str">
        <f t="shared" si="138"/>
        <v>NOV</v>
      </c>
      <c r="V862" t="str">
        <f t="shared" si="139"/>
        <v>OCT</v>
      </c>
      <c r="W862">
        <f t="shared" si="140"/>
        <v>2013</v>
      </c>
      <c r="X862">
        <f t="shared" si="141"/>
        <v>2013</v>
      </c>
    </row>
    <row r="863" spans="1:2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4"/>
        <v>2.2444444444444445</v>
      </c>
      <c r="P863" s="7">
        <f t="shared" si="135"/>
        <v>50.5</v>
      </c>
      <c r="Q863" t="str">
        <f t="shared" si="142"/>
        <v>music</v>
      </c>
      <c r="R863" t="str">
        <f t="shared" si="143"/>
        <v>jazz</v>
      </c>
      <c r="S863" s="14">
        <f t="shared" si="136"/>
        <v>42629.965324074074</v>
      </c>
      <c r="T863" s="14">
        <f t="shared" si="137"/>
        <v>42599.965324074074</v>
      </c>
      <c r="U863" t="str">
        <f t="shared" si="138"/>
        <v>SEP</v>
      </c>
      <c r="V863" t="str">
        <f t="shared" si="139"/>
        <v>AGO</v>
      </c>
      <c r="W863">
        <f t="shared" si="140"/>
        <v>2016</v>
      </c>
      <c r="X863">
        <f t="shared" si="141"/>
        <v>2016</v>
      </c>
    </row>
    <row r="864" spans="1:2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4"/>
        <v>0.34</v>
      </c>
      <c r="P864" s="7">
        <f t="shared" si="135"/>
        <v>42.5</v>
      </c>
      <c r="Q864" t="str">
        <f t="shared" si="142"/>
        <v>music</v>
      </c>
      <c r="R864" t="str">
        <f t="shared" si="143"/>
        <v>jazz</v>
      </c>
      <c r="S864" s="14">
        <f t="shared" si="136"/>
        <v>41589.596620370372</v>
      </c>
      <c r="T864" s="14">
        <f t="shared" si="137"/>
        <v>41559.5549537037</v>
      </c>
      <c r="U864" t="str">
        <f t="shared" si="138"/>
        <v>NOV</v>
      </c>
      <c r="V864" t="str">
        <f t="shared" si="139"/>
        <v>OCT</v>
      </c>
      <c r="W864">
        <f t="shared" si="140"/>
        <v>2013</v>
      </c>
      <c r="X864">
        <f t="shared" si="141"/>
        <v>2013</v>
      </c>
    </row>
    <row r="865" spans="1:2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4"/>
        <v>4.5</v>
      </c>
      <c r="P865" s="7">
        <f t="shared" si="135"/>
        <v>18</v>
      </c>
      <c r="Q865" t="str">
        <f t="shared" si="142"/>
        <v>music</v>
      </c>
      <c r="R865" t="str">
        <f t="shared" si="143"/>
        <v>jazz</v>
      </c>
      <c r="S865" s="14">
        <f t="shared" si="136"/>
        <v>40951.117662037039</v>
      </c>
      <c r="T865" s="14">
        <f t="shared" si="137"/>
        <v>40921.117662037039</v>
      </c>
      <c r="U865" t="str">
        <f t="shared" si="138"/>
        <v>FEB</v>
      </c>
      <c r="V865" t="str">
        <f t="shared" si="139"/>
        <v>ENE</v>
      </c>
      <c r="W865">
        <f t="shared" si="140"/>
        <v>2012</v>
      </c>
      <c r="X865">
        <f t="shared" si="141"/>
        <v>2012</v>
      </c>
    </row>
    <row r="866" spans="1:2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4"/>
        <v>41.53846153846154</v>
      </c>
      <c r="P866" s="7">
        <f t="shared" si="135"/>
        <v>34.177215189873415</v>
      </c>
      <c r="Q866" t="str">
        <f t="shared" si="142"/>
        <v>music</v>
      </c>
      <c r="R866" t="str">
        <f t="shared" si="143"/>
        <v>jazz</v>
      </c>
      <c r="S866" s="14">
        <f t="shared" si="136"/>
        <v>41563.415972222225</v>
      </c>
      <c r="T866" s="14">
        <f t="shared" si="137"/>
        <v>41541.106921296298</v>
      </c>
      <c r="U866" t="str">
        <f t="shared" si="138"/>
        <v>OCT</v>
      </c>
      <c r="V866" t="str">
        <f t="shared" si="139"/>
        <v>SEP</v>
      </c>
      <c r="W866">
        <f t="shared" si="140"/>
        <v>2013</v>
      </c>
      <c r="X866">
        <f t="shared" si="141"/>
        <v>2013</v>
      </c>
    </row>
    <row r="867" spans="1:2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4"/>
        <v>2.0454545454545454</v>
      </c>
      <c r="P867" s="7">
        <f t="shared" si="135"/>
        <v>22.5</v>
      </c>
      <c r="Q867" t="str">
        <f t="shared" si="142"/>
        <v>music</v>
      </c>
      <c r="R867" t="str">
        <f t="shared" si="143"/>
        <v>jazz</v>
      </c>
      <c r="S867" s="14">
        <f t="shared" si="136"/>
        <v>41290.77311342593</v>
      </c>
      <c r="T867" s="14">
        <f t="shared" si="137"/>
        <v>41230.77311342593</v>
      </c>
      <c r="U867" t="str">
        <f t="shared" si="138"/>
        <v>ENE</v>
      </c>
      <c r="V867" t="str">
        <f t="shared" si="139"/>
        <v>NOV</v>
      </c>
      <c r="W867">
        <f t="shared" si="140"/>
        <v>2013</v>
      </c>
      <c r="X867">
        <f t="shared" si="141"/>
        <v>2012</v>
      </c>
    </row>
    <row r="868" spans="1:2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4"/>
        <v>18.285714285714285</v>
      </c>
      <c r="P868" s="7">
        <f t="shared" si="135"/>
        <v>58.18181818181818</v>
      </c>
      <c r="Q868" t="str">
        <f t="shared" si="142"/>
        <v>music</v>
      </c>
      <c r="R868" t="str">
        <f t="shared" si="143"/>
        <v>jazz</v>
      </c>
      <c r="S868" s="14">
        <f t="shared" si="136"/>
        <v>42063.631944444445</v>
      </c>
      <c r="T868" s="14">
        <f t="shared" si="137"/>
        <v>42025.637939814813</v>
      </c>
      <c r="U868" t="str">
        <f t="shared" si="138"/>
        <v>FEB</v>
      </c>
      <c r="V868" t="str">
        <f t="shared" si="139"/>
        <v>ENE</v>
      </c>
      <c r="W868">
        <f t="shared" si="140"/>
        <v>2015</v>
      </c>
      <c r="X868">
        <f t="shared" si="141"/>
        <v>2015</v>
      </c>
    </row>
    <row r="869" spans="1:2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4"/>
        <v>24.02</v>
      </c>
      <c r="P869" s="7">
        <f t="shared" si="135"/>
        <v>109.18181818181819</v>
      </c>
      <c r="Q869" t="str">
        <f t="shared" si="142"/>
        <v>music</v>
      </c>
      <c r="R869" t="str">
        <f t="shared" si="143"/>
        <v>jazz</v>
      </c>
      <c r="S869" s="14">
        <f t="shared" si="136"/>
        <v>40148.207638888889</v>
      </c>
      <c r="T869" s="14">
        <f t="shared" si="137"/>
        <v>40088.105393518519</v>
      </c>
      <c r="U869" t="str">
        <f t="shared" si="138"/>
        <v>DIC</v>
      </c>
      <c r="V869" t="str">
        <f t="shared" si="139"/>
        <v>OCT</v>
      </c>
      <c r="W869">
        <f t="shared" si="140"/>
        <v>2009</v>
      </c>
      <c r="X869">
        <f t="shared" si="141"/>
        <v>2009</v>
      </c>
    </row>
    <row r="870" spans="1:2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4"/>
        <v>0.1111111111111111</v>
      </c>
      <c r="P870" s="7">
        <f t="shared" si="135"/>
        <v>50</v>
      </c>
      <c r="Q870" t="str">
        <f t="shared" si="142"/>
        <v>music</v>
      </c>
      <c r="R870" t="str">
        <f t="shared" si="143"/>
        <v>jazz</v>
      </c>
      <c r="S870" s="14">
        <f t="shared" si="136"/>
        <v>41646.027754629627</v>
      </c>
      <c r="T870" s="14">
        <f t="shared" si="137"/>
        <v>41616.027754629627</v>
      </c>
      <c r="U870" t="str">
        <f t="shared" si="138"/>
        <v>ENE</v>
      </c>
      <c r="V870" t="str">
        <f t="shared" si="139"/>
        <v>DIC</v>
      </c>
      <c r="W870">
        <f t="shared" si="140"/>
        <v>2014</v>
      </c>
      <c r="X870">
        <f t="shared" si="141"/>
        <v>2013</v>
      </c>
    </row>
    <row r="871" spans="1:2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4"/>
        <v>11.818181818181818</v>
      </c>
      <c r="P871" s="7">
        <f t="shared" si="135"/>
        <v>346.66666666666669</v>
      </c>
      <c r="Q871" t="str">
        <f t="shared" si="142"/>
        <v>music</v>
      </c>
      <c r="R871" t="str">
        <f t="shared" si="143"/>
        <v>jazz</v>
      </c>
      <c r="S871" s="14">
        <f t="shared" si="136"/>
        <v>41372.803900462961</v>
      </c>
      <c r="T871" s="14">
        <f t="shared" si="137"/>
        <v>41342.845567129632</v>
      </c>
      <c r="U871" t="str">
        <f t="shared" si="138"/>
        <v>ABR</v>
      </c>
      <c r="V871" t="str">
        <f t="shared" si="139"/>
        <v>MAR</v>
      </c>
      <c r="W871">
        <f t="shared" si="140"/>
        <v>2013</v>
      </c>
      <c r="X871">
        <f t="shared" si="141"/>
        <v>2013</v>
      </c>
    </row>
    <row r="872" spans="1:2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4"/>
        <v>0.31</v>
      </c>
      <c r="P872" s="7">
        <f t="shared" si="135"/>
        <v>12.4</v>
      </c>
      <c r="Q872" t="str">
        <f t="shared" si="142"/>
        <v>music</v>
      </c>
      <c r="R872" t="str">
        <f t="shared" si="143"/>
        <v>jazz</v>
      </c>
      <c r="S872" s="14">
        <f t="shared" si="136"/>
        <v>41518.022256944445</v>
      </c>
      <c r="T872" s="14">
        <f t="shared" si="137"/>
        <v>41488.022256944445</v>
      </c>
      <c r="U872" t="str">
        <f t="shared" si="138"/>
        <v>SEP</v>
      </c>
      <c r="V872" t="str">
        <f t="shared" si="139"/>
        <v>AGO</v>
      </c>
      <c r="W872">
        <f t="shared" si="140"/>
        <v>2013</v>
      </c>
      <c r="X872">
        <f t="shared" si="141"/>
        <v>2013</v>
      </c>
    </row>
    <row r="873" spans="1:2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4"/>
        <v>5.416666666666667</v>
      </c>
      <c r="P873" s="7">
        <f t="shared" si="135"/>
        <v>27.083333333333332</v>
      </c>
      <c r="Q873" t="str">
        <f t="shared" si="142"/>
        <v>music</v>
      </c>
      <c r="R873" t="str">
        <f t="shared" si="143"/>
        <v>jazz</v>
      </c>
      <c r="S873" s="14">
        <f t="shared" si="136"/>
        <v>41607.602951388886</v>
      </c>
      <c r="T873" s="14">
        <f t="shared" si="137"/>
        <v>41577.561284722222</v>
      </c>
      <c r="U873" t="str">
        <f t="shared" si="138"/>
        <v>NOV</v>
      </c>
      <c r="V873" t="str">
        <f t="shared" si="139"/>
        <v>OCT</v>
      </c>
      <c r="W873">
        <f t="shared" si="140"/>
        <v>2013</v>
      </c>
      <c r="X873">
        <f t="shared" si="141"/>
        <v>2013</v>
      </c>
    </row>
    <row r="874" spans="1:2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4"/>
        <v>0.8125</v>
      </c>
      <c r="P874" s="7">
        <f t="shared" si="135"/>
        <v>32.5</v>
      </c>
      <c r="Q874" t="str">
        <f t="shared" si="142"/>
        <v>music</v>
      </c>
      <c r="R874" t="str">
        <f t="shared" si="143"/>
        <v>jazz</v>
      </c>
      <c r="S874" s="14">
        <f t="shared" si="136"/>
        <v>40612.825543981482</v>
      </c>
      <c r="T874" s="14">
        <f t="shared" si="137"/>
        <v>40567.825543981482</v>
      </c>
      <c r="U874" t="str">
        <f t="shared" si="138"/>
        <v>MAR</v>
      </c>
      <c r="V874" t="str">
        <f t="shared" si="139"/>
        <v>ENE</v>
      </c>
      <c r="W874">
        <f t="shared" si="140"/>
        <v>2011</v>
      </c>
      <c r="X874">
        <f t="shared" si="141"/>
        <v>2011</v>
      </c>
    </row>
    <row r="875" spans="1:2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4"/>
        <v>1.2857142857142858</v>
      </c>
      <c r="P875" s="7">
        <f t="shared" si="135"/>
        <v>9</v>
      </c>
      <c r="Q875" t="str">
        <f t="shared" si="142"/>
        <v>music</v>
      </c>
      <c r="R875" t="str">
        <f t="shared" si="143"/>
        <v>jazz</v>
      </c>
      <c r="S875" s="14">
        <f t="shared" si="136"/>
        <v>41224.208796296298</v>
      </c>
      <c r="T875" s="14">
        <f t="shared" si="137"/>
        <v>41184.167129629634</v>
      </c>
      <c r="U875" t="str">
        <f t="shared" si="138"/>
        <v>NOV</v>
      </c>
      <c r="V875" t="str">
        <f t="shared" si="139"/>
        <v>OCT</v>
      </c>
      <c r="W875">
        <f t="shared" si="140"/>
        <v>2012</v>
      </c>
      <c r="X875">
        <f t="shared" si="141"/>
        <v>2012</v>
      </c>
    </row>
    <row r="876" spans="1:2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4"/>
        <v>24.333333333333332</v>
      </c>
      <c r="P876" s="7">
        <f t="shared" si="135"/>
        <v>34.761904761904759</v>
      </c>
      <c r="Q876" t="str">
        <f t="shared" si="142"/>
        <v>music</v>
      </c>
      <c r="R876" t="str">
        <f t="shared" si="143"/>
        <v>jazz</v>
      </c>
      <c r="S876" s="14">
        <f t="shared" si="136"/>
        <v>41398.583726851852</v>
      </c>
      <c r="T876" s="14">
        <f t="shared" si="137"/>
        <v>41368.583726851852</v>
      </c>
      <c r="U876" t="str">
        <f t="shared" si="138"/>
        <v>MAY</v>
      </c>
      <c r="V876" t="str">
        <f t="shared" si="139"/>
        <v>ABR</v>
      </c>
      <c r="W876">
        <f t="shared" si="140"/>
        <v>2013</v>
      </c>
      <c r="X876">
        <f t="shared" si="141"/>
        <v>2013</v>
      </c>
    </row>
    <row r="877" spans="1:2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4"/>
        <v>0</v>
      </c>
      <c r="P877" s="7" t="str">
        <f t="shared" si="135"/>
        <v>No Backers</v>
      </c>
      <c r="Q877" t="str">
        <f t="shared" si="142"/>
        <v>music</v>
      </c>
      <c r="R877" t="str">
        <f t="shared" si="143"/>
        <v>jazz</v>
      </c>
      <c r="S877" s="14">
        <f t="shared" si="136"/>
        <v>42268.723738425921</v>
      </c>
      <c r="T877" s="14">
        <f t="shared" si="137"/>
        <v>42248.723738425921</v>
      </c>
      <c r="U877" t="str">
        <f t="shared" si="138"/>
        <v>SEP</v>
      </c>
      <c r="V877" t="str">
        <f t="shared" si="139"/>
        <v>SEP</v>
      </c>
      <c r="W877">
        <f t="shared" si="140"/>
        <v>2015</v>
      </c>
      <c r="X877">
        <f t="shared" si="141"/>
        <v>2015</v>
      </c>
    </row>
    <row r="878" spans="1:2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4"/>
        <v>40.799492385786799</v>
      </c>
      <c r="P878" s="7">
        <f t="shared" si="135"/>
        <v>28.577777777777779</v>
      </c>
      <c r="Q878" t="str">
        <f t="shared" si="142"/>
        <v>music</v>
      </c>
      <c r="R878" t="str">
        <f t="shared" si="143"/>
        <v>jazz</v>
      </c>
      <c r="S878" s="14">
        <f t="shared" si="136"/>
        <v>41309.496840277774</v>
      </c>
      <c r="T878" s="14">
        <f t="shared" si="137"/>
        <v>41276.496840277774</v>
      </c>
      <c r="U878" t="str">
        <f t="shared" si="138"/>
        <v>FEB</v>
      </c>
      <c r="V878" t="str">
        <f t="shared" si="139"/>
        <v>ENE</v>
      </c>
      <c r="W878">
        <f t="shared" si="140"/>
        <v>2013</v>
      </c>
      <c r="X878">
        <f t="shared" si="141"/>
        <v>2013</v>
      </c>
    </row>
    <row r="879" spans="1:2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4"/>
        <v>67.55</v>
      </c>
      <c r="P879" s="7">
        <f t="shared" si="135"/>
        <v>46.586206896551722</v>
      </c>
      <c r="Q879" t="str">
        <f t="shared" si="142"/>
        <v>music</v>
      </c>
      <c r="R879" t="str">
        <f t="shared" si="143"/>
        <v>jazz</v>
      </c>
      <c r="S879" s="14">
        <f t="shared" si="136"/>
        <v>41627.788888888892</v>
      </c>
      <c r="T879" s="14">
        <f t="shared" si="137"/>
        <v>41597.788888888892</v>
      </c>
      <c r="U879" t="str">
        <f t="shared" si="138"/>
        <v>DIC</v>
      </c>
      <c r="V879" t="str">
        <f t="shared" si="139"/>
        <v>NOV</v>
      </c>
      <c r="W879">
        <f t="shared" si="140"/>
        <v>2013</v>
      </c>
      <c r="X879">
        <f t="shared" si="141"/>
        <v>2013</v>
      </c>
    </row>
    <row r="880" spans="1:2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4"/>
        <v>1.3</v>
      </c>
      <c r="P880" s="7">
        <f t="shared" si="135"/>
        <v>32.5</v>
      </c>
      <c r="Q880" t="str">
        <f t="shared" si="142"/>
        <v>music</v>
      </c>
      <c r="R880" t="str">
        <f t="shared" si="143"/>
        <v>jazz</v>
      </c>
      <c r="S880" s="14">
        <f t="shared" si="136"/>
        <v>40535.232916666668</v>
      </c>
      <c r="T880" s="14">
        <f t="shared" si="137"/>
        <v>40505.232916666668</v>
      </c>
      <c r="U880" t="str">
        <f t="shared" si="138"/>
        <v>DIC</v>
      </c>
      <c r="V880" t="str">
        <f t="shared" si="139"/>
        <v>NOV</v>
      </c>
      <c r="W880">
        <f t="shared" si="140"/>
        <v>2010</v>
      </c>
      <c r="X880">
        <f t="shared" si="141"/>
        <v>2010</v>
      </c>
    </row>
    <row r="881" spans="1:2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4"/>
        <v>30.666666666666668</v>
      </c>
      <c r="P881" s="7">
        <f t="shared" si="135"/>
        <v>21.466666666666665</v>
      </c>
      <c r="Q881" t="str">
        <f t="shared" si="142"/>
        <v>music</v>
      </c>
      <c r="R881" t="str">
        <f t="shared" si="143"/>
        <v>jazz</v>
      </c>
      <c r="S881" s="14">
        <f t="shared" si="136"/>
        <v>41058.829918981479</v>
      </c>
      <c r="T881" s="14">
        <f t="shared" si="137"/>
        <v>41037.829918981479</v>
      </c>
      <c r="U881" t="str">
        <f t="shared" si="138"/>
        <v>MAY</v>
      </c>
      <c r="V881" t="str">
        <f t="shared" si="139"/>
        <v>MAY</v>
      </c>
      <c r="W881">
        <f t="shared" si="140"/>
        <v>2012</v>
      </c>
      <c r="X881">
        <f t="shared" si="141"/>
        <v>2012</v>
      </c>
    </row>
    <row r="882" spans="1:2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4"/>
        <v>2.9894179894179893</v>
      </c>
      <c r="P882" s="7">
        <f t="shared" si="135"/>
        <v>14.125</v>
      </c>
      <c r="Q882" t="str">
        <f t="shared" si="142"/>
        <v>music</v>
      </c>
      <c r="R882" t="str">
        <f t="shared" si="143"/>
        <v>indie rock</v>
      </c>
      <c r="S882" s="14">
        <f t="shared" si="136"/>
        <v>41212.32104166667</v>
      </c>
      <c r="T882" s="14">
        <f t="shared" si="137"/>
        <v>41179.32104166667</v>
      </c>
      <c r="U882" t="str">
        <f t="shared" si="138"/>
        <v>OCT</v>
      </c>
      <c r="V882" t="str">
        <f t="shared" si="139"/>
        <v>SEP</v>
      </c>
      <c r="W882">
        <f t="shared" si="140"/>
        <v>2012</v>
      </c>
      <c r="X882">
        <f t="shared" si="141"/>
        <v>2012</v>
      </c>
    </row>
    <row r="883" spans="1:2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4"/>
        <v>0.8</v>
      </c>
      <c r="P883" s="7">
        <f t="shared" si="135"/>
        <v>30</v>
      </c>
      <c r="Q883" t="str">
        <f t="shared" si="142"/>
        <v>music</v>
      </c>
      <c r="R883" t="str">
        <f t="shared" si="143"/>
        <v>indie rock</v>
      </c>
      <c r="S883" s="14">
        <f t="shared" si="136"/>
        <v>40922.25099537037</v>
      </c>
      <c r="T883" s="14">
        <f t="shared" si="137"/>
        <v>40877.25099537037</v>
      </c>
      <c r="U883" t="str">
        <f t="shared" si="138"/>
        <v>ENE</v>
      </c>
      <c r="V883" t="str">
        <f t="shared" si="139"/>
        <v>NOV</v>
      </c>
      <c r="W883">
        <f t="shared" si="140"/>
        <v>2012</v>
      </c>
      <c r="X883">
        <f t="shared" si="141"/>
        <v>2011</v>
      </c>
    </row>
    <row r="884" spans="1:2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4"/>
        <v>20.133333333333333</v>
      </c>
      <c r="P884" s="7">
        <f t="shared" si="135"/>
        <v>21.571428571428573</v>
      </c>
      <c r="Q884" t="str">
        <f t="shared" si="142"/>
        <v>music</v>
      </c>
      <c r="R884" t="str">
        <f t="shared" si="143"/>
        <v>indie rock</v>
      </c>
      <c r="S884" s="14">
        <f t="shared" si="136"/>
        <v>40792.860532407409</v>
      </c>
      <c r="T884" s="14">
        <f t="shared" si="137"/>
        <v>40759.860532407409</v>
      </c>
      <c r="U884" t="str">
        <f t="shared" si="138"/>
        <v>SEP</v>
      </c>
      <c r="V884" t="str">
        <f t="shared" si="139"/>
        <v>AGO</v>
      </c>
      <c r="W884">
        <f t="shared" si="140"/>
        <v>2011</v>
      </c>
      <c r="X884">
        <f t="shared" si="141"/>
        <v>2011</v>
      </c>
    </row>
    <row r="885" spans="1:2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4"/>
        <v>40.020000000000003</v>
      </c>
      <c r="P885" s="7">
        <f t="shared" si="135"/>
        <v>83.375</v>
      </c>
      <c r="Q885" t="str">
        <f t="shared" si="142"/>
        <v>music</v>
      </c>
      <c r="R885" t="str">
        <f t="shared" si="143"/>
        <v>indie rock</v>
      </c>
      <c r="S885" s="14">
        <f t="shared" si="136"/>
        <v>42431.935590277775</v>
      </c>
      <c r="T885" s="14">
        <f t="shared" si="137"/>
        <v>42371.935590277775</v>
      </c>
      <c r="U885" t="str">
        <f t="shared" si="138"/>
        <v>MAR</v>
      </c>
      <c r="V885" t="str">
        <f t="shared" si="139"/>
        <v>ENE</v>
      </c>
      <c r="W885">
        <f t="shared" si="140"/>
        <v>2016</v>
      </c>
      <c r="X885">
        <f t="shared" si="141"/>
        <v>2016</v>
      </c>
    </row>
    <row r="886" spans="1:2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4"/>
        <v>1</v>
      </c>
      <c r="P886" s="7">
        <f t="shared" si="135"/>
        <v>10</v>
      </c>
      <c r="Q886" t="str">
        <f t="shared" si="142"/>
        <v>music</v>
      </c>
      <c r="R886" t="str">
        <f t="shared" si="143"/>
        <v>indie rock</v>
      </c>
      <c r="S886" s="14">
        <f t="shared" si="136"/>
        <v>41041.104861111111</v>
      </c>
      <c r="T886" s="14">
        <f t="shared" si="137"/>
        <v>40981.802615740737</v>
      </c>
      <c r="U886" t="str">
        <f t="shared" si="138"/>
        <v>MAY</v>
      </c>
      <c r="V886" t="str">
        <f t="shared" si="139"/>
        <v>MAR</v>
      </c>
      <c r="W886">
        <f t="shared" si="140"/>
        <v>2012</v>
      </c>
      <c r="X886">
        <f t="shared" si="141"/>
        <v>2012</v>
      </c>
    </row>
    <row r="887" spans="1:2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4"/>
        <v>75</v>
      </c>
      <c r="P887" s="7">
        <f t="shared" si="135"/>
        <v>35.714285714285715</v>
      </c>
      <c r="Q887" t="str">
        <f t="shared" si="142"/>
        <v>music</v>
      </c>
      <c r="R887" t="str">
        <f t="shared" si="143"/>
        <v>indie rock</v>
      </c>
      <c r="S887" s="14">
        <f t="shared" si="136"/>
        <v>42734.941099537042</v>
      </c>
      <c r="T887" s="14">
        <f t="shared" si="137"/>
        <v>42713.941099537042</v>
      </c>
      <c r="U887" t="str">
        <f t="shared" si="138"/>
        <v>DIC</v>
      </c>
      <c r="V887" t="str">
        <f t="shared" si="139"/>
        <v>DIC</v>
      </c>
      <c r="W887">
        <f t="shared" si="140"/>
        <v>2016</v>
      </c>
      <c r="X887">
        <f t="shared" si="141"/>
        <v>2016</v>
      </c>
    </row>
    <row r="888" spans="1:2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4"/>
        <v>41</v>
      </c>
      <c r="P888" s="7">
        <f t="shared" si="135"/>
        <v>29.285714285714285</v>
      </c>
      <c r="Q888" t="str">
        <f t="shared" si="142"/>
        <v>music</v>
      </c>
      <c r="R888" t="str">
        <f t="shared" si="143"/>
        <v>indie rock</v>
      </c>
      <c r="S888" s="14">
        <f t="shared" si="136"/>
        <v>42628.870520833334</v>
      </c>
      <c r="T888" s="14">
        <f t="shared" si="137"/>
        <v>42603.870520833334</v>
      </c>
      <c r="U888" t="str">
        <f t="shared" si="138"/>
        <v>SEP</v>
      </c>
      <c r="V888" t="str">
        <f t="shared" si="139"/>
        <v>AGO</v>
      </c>
      <c r="W888">
        <f t="shared" si="140"/>
        <v>2016</v>
      </c>
      <c r="X888">
        <f t="shared" si="141"/>
        <v>2016</v>
      </c>
    </row>
    <row r="889" spans="1:2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4"/>
        <v>0</v>
      </c>
      <c r="P889" s="7" t="str">
        <f t="shared" si="135"/>
        <v>No Backers</v>
      </c>
      <c r="Q889" t="str">
        <f t="shared" si="142"/>
        <v>music</v>
      </c>
      <c r="R889" t="str">
        <f t="shared" si="143"/>
        <v>indie rock</v>
      </c>
      <c r="S889" s="14">
        <f t="shared" si="136"/>
        <v>41056.958969907406</v>
      </c>
      <c r="T889" s="14">
        <f t="shared" si="137"/>
        <v>41026.958969907406</v>
      </c>
      <c r="U889" t="str">
        <f t="shared" si="138"/>
        <v>MAY</v>
      </c>
      <c r="V889" t="str">
        <f t="shared" si="139"/>
        <v>ABR</v>
      </c>
      <c r="W889">
        <f t="shared" si="140"/>
        <v>2012</v>
      </c>
      <c r="X889">
        <f t="shared" si="141"/>
        <v>2012</v>
      </c>
    </row>
    <row r="890" spans="1:2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4"/>
        <v>7.2</v>
      </c>
      <c r="P890" s="7">
        <f t="shared" si="135"/>
        <v>18</v>
      </c>
      <c r="Q890" t="str">
        <f t="shared" si="142"/>
        <v>music</v>
      </c>
      <c r="R890" t="str">
        <f t="shared" si="143"/>
        <v>indie rock</v>
      </c>
      <c r="S890" s="14">
        <f t="shared" si="136"/>
        <v>40787.25</v>
      </c>
      <c r="T890" s="14">
        <f t="shared" si="137"/>
        <v>40751.753298611111</v>
      </c>
      <c r="U890" t="str">
        <f t="shared" si="138"/>
        <v>SEP</v>
      </c>
      <c r="V890" t="str">
        <f t="shared" si="139"/>
        <v>JUL</v>
      </c>
      <c r="W890">
        <f t="shared" si="140"/>
        <v>2011</v>
      </c>
      <c r="X890">
        <f t="shared" si="141"/>
        <v>2011</v>
      </c>
    </row>
    <row r="891" spans="1:2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4"/>
        <v>9.4412800000000008</v>
      </c>
      <c r="P891" s="7">
        <f t="shared" si="135"/>
        <v>73.760000000000005</v>
      </c>
      <c r="Q891" t="str">
        <f t="shared" si="142"/>
        <v>music</v>
      </c>
      <c r="R891" t="str">
        <f t="shared" si="143"/>
        <v>indie rock</v>
      </c>
      <c r="S891" s="14">
        <f t="shared" si="136"/>
        <v>41917.784062500003</v>
      </c>
      <c r="T891" s="14">
        <f t="shared" si="137"/>
        <v>41887.784062500003</v>
      </c>
      <c r="U891" t="str">
        <f t="shared" si="138"/>
        <v>OCT</v>
      </c>
      <c r="V891" t="str">
        <f t="shared" si="139"/>
        <v>SEP</v>
      </c>
      <c r="W891">
        <f t="shared" si="140"/>
        <v>2014</v>
      </c>
      <c r="X891">
        <f t="shared" si="141"/>
        <v>2014</v>
      </c>
    </row>
    <row r="892" spans="1:2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4"/>
        <v>4.166666666666667</v>
      </c>
      <c r="P892" s="7">
        <f t="shared" si="135"/>
        <v>31.25</v>
      </c>
      <c r="Q892" t="str">
        <f t="shared" si="142"/>
        <v>music</v>
      </c>
      <c r="R892" t="str">
        <f t="shared" si="143"/>
        <v>indie rock</v>
      </c>
      <c r="S892" s="14">
        <f t="shared" si="136"/>
        <v>41599.740497685183</v>
      </c>
      <c r="T892" s="14">
        <f t="shared" si="137"/>
        <v>41569.698831018519</v>
      </c>
      <c r="U892" t="str">
        <f t="shared" si="138"/>
        <v>NOV</v>
      </c>
      <c r="V892" t="str">
        <f t="shared" si="139"/>
        <v>OCT</v>
      </c>
      <c r="W892">
        <f t="shared" si="140"/>
        <v>2013</v>
      </c>
      <c r="X892">
        <f t="shared" si="141"/>
        <v>2013</v>
      </c>
    </row>
    <row r="893" spans="1:2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4"/>
        <v>3.25</v>
      </c>
      <c r="P893" s="7">
        <f t="shared" si="135"/>
        <v>28.888888888888889</v>
      </c>
      <c r="Q893" t="str">
        <f t="shared" si="142"/>
        <v>music</v>
      </c>
      <c r="R893" t="str">
        <f t="shared" si="143"/>
        <v>indie rock</v>
      </c>
      <c r="S893" s="14">
        <f t="shared" si="136"/>
        <v>41872.031597222223</v>
      </c>
      <c r="T893" s="14">
        <f t="shared" si="137"/>
        <v>41842.031597222223</v>
      </c>
      <c r="U893" t="str">
        <f t="shared" si="138"/>
        <v>AGO</v>
      </c>
      <c r="V893" t="str">
        <f t="shared" si="139"/>
        <v>JUL</v>
      </c>
      <c r="W893">
        <f t="shared" si="140"/>
        <v>2014</v>
      </c>
      <c r="X893">
        <f t="shared" si="141"/>
        <v>2014</v>
      </c>
    </row>
    <row r="894" spans="1:2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4"/>
        <v>40.75</v>
      </c>
      <c r="P894" s="7">
        <f t="shared" si="135"/>
        <v>143.8235294117647</v>
      </c>
      <c r="Q894" t="str">
        <f t="shared" si="142"/>
        <v>music</v>
      </c>
      <c r="R894" t="str">
        <f t="shared" si="143"/>
        <v>indie rock</v>
      </c>
      <c r="S894" s="14">
        <f t="shared" si="136"/>
        <v>40391.166666666664</v>
      </c>
      <c r="T894" s="14">
        <f t="shared" si="137"/>
        <v>40304.20003472222</v>
      </c>
      <c r="U894" t="str">
        <f t="shared" si="138"/>
        <v>AGO</v>
      </c>
      <c r="V894" t="str">
        <f t="shared" si="139"/>
        <v>MAY</v>
      </c>
      <c r="W894">
        <f t="shared" si="140"/>
        <v>2010</v>
      </c>
      <c r="X894">
        <f t="shared" si="141"/>
        <v>2010</v>
      </c>
    </row>
    <row r="895" spans="1:2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4"/>
        <v>10</v>
      </c>
      <c r="P895" s="7">
        <f t="shared" si="135"/>
        <v>40</v>
      </c>
      <c r="Q895" t="str">
        <f t="shared" si="142"/>
        <v>music</v>
      </c>
      <c r="R895" t="str">
        <f t="shared" si="143"/>
        <v>indie rock</v>
      </c>
      <c r="S895" s="14">
        <f t="shared" si="136"/>
        <v>42095.856053240743</v>
      </c>
      <c r="T895" s="14">
        <f t="shared" si="137"/>
        <v>42065.897719907407</v>
      </c>
      <c r="U895" t="str">
        <f t="shared" si="138"/>
        <v>ABR</v>
      </c>
      <c r="V895" t="str">
        <f t="shared" si="139"/>
        <v>MAR</v>
      </c>
      <c r="W895">
        <f t="shared" si="140"/>
        <v>2015</v>
      </c>
      <c r="X895">
        <f t="shared" si="141"/>
        <v>2015</v>
      </c>
    </row>
    <row r="896" spans="1:2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4"/>
        <v>39.17</v>
      </c>
      <c r="P896" s="7">
        <f t="shared" si="135"/>
        <v>147.81132075471697</v>
      </c>
      <c r="Q896" t="str">
        <f t="shared" si="142"/>
        <v>music</v>
      </c>
      <c r="R896" t="str">
        <f t="shared" si="143"/>
        <v>indie rock</v>
      </c>
      <c r="S896" s="14">
        <f t="shared" si="136"/>
        <v>42526.981597222228</v>
      </c>
      <c r="T896" s="14">
        <f t="shared" si="137"/>
        <v>42496.981597222228</v>
      </c>
      <c r="U896" t="str">
        <f t="shared" si="138"/>
        <v>JUN</v>
      </c>
      <c r="V896" t="str">
        <f t="shared" si="139"/>
        <v>MAY</v>
      </c>
      <c r="W896">
        <f t="shared" si="140"/>
        <v>2016</v>
      </c>
      <c r="X896">
        <f t="shared" si="141"/>
        <v>2016</v>
      </c>
    </row>
    <row r="897" spans="1:2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4"/>
        <v>2.4375</v>
      </c>
      <c r="P897" s="7">
        <f t="shared" si="135"/>
        <v>27.857142857142858</v>
      </c>
      <c r="Q897" t="str">
        <f t="shared" si="142"/>
        <v>music</v>
      </c>
      <c r="R897" t="str">
        <f t="shared" si="143"/>
        <v>indie rock</v>
      </c>
      <c r="S897" s="14">
        <f t="shared" si="136"/>
        <v>40476.127650462964</v>
      </c>
      <c r="T897" s="14">
        <f t="shared" si="137"/>
        <v>40431.127650462964</v>
      </c>
      <c r="U897" t="str">
        <f t="shared" si="138"/>
        <v>OCT</v>
      </c>
      <c r="V897" t="str">
        <f t="shared" si="139"/>
        <v>SEP</v>
      </c>
      <c r="W897">
        <f t="shared" si="140"/>
        <v>2010</v>
      </c>
      <c r="X897">
        <f t="shared" si="141"/>
        <v>2010</v>
      </c>
    </row>
    <row r="898" spans="1:2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34"/>
        <v>40</v>
      </c>
      <c r="P898" s="7">
        <f t="shared" si="135"/>
        <v>44.444444444444443</v>
      </c>
      <c r="Q898" t="str">
        <f t="shared" si="142"/>
        <v>music</v>
      </c>
      <c r="R898" t="str">
        <f t="shared" si="143"/>
        <v>indie rock</v>
      </c>
      <c r="S898" s="14">
        <f t="shared" si="136"/>
        <v>42244.166666666672</v>
      </c>
      <c r="T898" s="14">
        <f t="shared" si="137"/>
        <v>42218.872986111113</v>
      </c>
      <c r="U898" t="str">
        <f t="shared" si="138"/>
        <v>AGO</v>
      </c>
      <c r="V898" t="str">
        <f t="shared" si="139"/>
        <v>AGO</v>
      </c>
      <c r="W898">
        <f t="shared" si="140"/>
        <v>2015</v>
      </c>
      <c r="X898">
        <f t="shared" si="141"/>
        <v>2015</v>
      </c>
    </row>
    <row r="899" spans="1:2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44">(E899*100)/D899</f>
        <v>0</v>
      </c>
      <c r="P899" s="7" t="str">
        <f t="shared" ref="P899:P962" si="145">IF(L899=0,"No Backers",E899/L899)</f>
        <v>No Backers</v>
      </c>
      <c r="Q899" t="str">
        <f t="shared" si="142"/>
        <v>music</v>
      </c>
      <c r="R899" t="str">
        <f t="shared" si="143"/>
        <v>indie rock</v>
      </c>
      <c r="S899" s="14">
        <f t="shared" ref="S899:S962" si="146">(((I899/60)/60)/24)+DATE(1970,1,1)</f>
        <v>41241.730416666665</v>
      </c>
      <c r="T899" s="14">
        <f t="shared" ref="T899:T962" si="147">(((J899/60)/60)/24)+DATE(1970,1,1)</f>
        <v>41211.688750000001</v>
      </c>
      <c r="U899" t="str">
        <f t="shared" ref="U899:U962" si="148">UPPER(TEXT(S899, "mmm"))</f>
        <v>NOV</v>
      </c>
      <c r="V899" t="str">
        <f t="shared" ref="V899:V962" si="149">UPPER(TEXT(T899, "mmm"))</f>
        <v>OCT</v>
      </c>
      <c r="W899">
        <f t="shared" ref="W899:W962" si="150">YEAR(S899)</f>
        <v>2012</v>
      </c>
      <c r="X899">
        <f t="shared" ref="X899:X962" si="151">YEAR(T899)</f>
        <v>2012</v>
      </c>
    </row>
    <row r="900" spans="1:2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4"/>
        <v>2.8</v>
      </c>
      <c r="P900" s="7">
        <f t="shared" si="145"/>
        <v>35</v>
      </c>
      <c r="Q900" t="str">
        <f t="shared" si="142"/>
        <v>music</v>
      </c>
      <c r="R900" t="str">
        <f t="shared" si="143"/>
        <v>indie rock</v>
      </c>
      <c r="S900" s="14">
        <f t="shared" si="146"/>
        <v>40923.758217592593</v>
      </c>
      <c r="T900" s="14">
        <f t="shared" si="147"/>
        <v>40878.758217592593</v>
      </c>
      <c r="U900" t="str">
        <f t="shared" si="148"/>
        <v>ENE</v>
      </c>
      <c r="V900" t="str">
        <f t="shared" si="149"/>
        <v>DIC</v>
      </c>
      <c r="W900">
        <f t="shared" si="150"/>
        <v>2012</v>
      </c>
      <c r="X900">
        <f t="shared" si="151"/>
        <v>2011</v>
      </c>
    </row>
    <row r="901" spans="1:2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4"/>
        <v>37.333333333333336</v>
      </c>
      <c r="P901" s="7">
        <f t="shared" si="145"/>
        <v>35</v>
      </c>
      <c r="Q901" t="str">
        <f t="shared" si="142"/>
        <v>music</v>
      </c>
      <c r="R901" t="str">
        <f t="shared" si="143"/>
        <v>indie rock</v>
      </c>
      <c r="S901" s="14">
        <f t="shared" si="146"/>
        <v>40691.099097222221</v>
      </c>
      <c r="T901" s="14">
        <f t="shared" si="147"/>
        <v>40646.099097222221</v>
      </c>
      <c r="U901" t="str">
        <f t="shared" si="148"/>
        <v>MAY</v>
      </c>
      <c r="V901" t="str">
        <f t="shared" si="149"/>
        <v>ABR</v>
      </c>
      <c r="W901">
        <f t="shared" si="150"/>
        <v>2011</v>
      </c>
      <c r="X901">
        <f t="shared" si="151"/>
        <v>2011</v>
      </c>
    </row>
    <row r="902" spans="1:2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4"/>
        <v>0.42</v>
      </c>
      <c r="P902" s="7">
        <f t="shared" si="145"/>
        <v>10.5</v>
      </c>
      <c r="Q902" t="str">
        <f t="shared" si="142"/>
        <v>music</v>
      </c>
      <c r="R902" t="str">
        <f t="shared" si="143"/>
        <v>jazz</v>
      </c>
      <c r="S902" s="14">
        <f t="shared" si="146"/>
        <v>42459.807893518519</v>
      </c>
      <c r="T902" s="14">
        <f t="shared" si="147"/>
        <v>42429.84956018519</v>
      </c>
      <c r="U902" t="str">
        <f t="shared" si="148"/>
        <v>MAR</v>
      </c>
      <c r="V902" t="str">
        <f t="shared" si="149"/>
        <v>FEB</v>
      </c>
      <c r="W902">
        <f t="shared" si="150"/>
        <v>2016</v>
      </c>
      <c r="X902">
        <f t="shared" si="151"/>
        <v>2016</v>
      </c>
    </row>
    <row r="903" spans="1:2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4"/>
        <v>0</v>
      </c>
      <c r="P903" s="7" t="str">
        <f t="shared" si="145"/>
        <v>No Backers</v>
      </c>
      <c r="Q903" t="str">
        <f t="shared" si="142"/>
        <v>music</v>
      </c>
      <c r="R903" t="str">
        <f t="shared" si="143"/>
        <v>jazz</v>
      </c>
      <c r="S903" s="14">
        <f t="shared" si="146"/>
        <v>40337.799305555556</v>
      </c>
      <c r="T903" s="14">
        <f t="shared" si="147"/>
        <v>40291.81150462963</v>
      </c>
      <c r="U903" t="str">
        <f t="shared" si="148"/>
        <v>JUN</v>
      </c>
      <c r="V903" t="str">
        <f t="shared" si="149"/>
        <v>ABR</v>
      </c>
      <c r="W903">
        <f t="shared" si="150"/>
        <v>2010</v>
      </c>
      <c r="X903">
        <f t="shared" si="151"/>
        <v>2010</v>
      </c>
    </row>
    <row r="904" spans="1:2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4"/>
        <v>0.3</v>
      </c>
      <c r="P904" s="7">
        <f t="shared" si="145"/>
        <v>30</v>
      </c>
      <c r="Q904" t="str">
        <f t="shared" si="142"/>
        <v>music</v>
      </c>
      <c r="R904" t="str">
        <f t="shared" si="143"/>
        <v>jazz</v>
      </c>
      <c r="S904" s="14">
        <f t="shared" si="146"/>
        <v>41881.645833333336</v>
      </c>
      <c r="T904" s="14">
        <f t="shared" si="147"/>
        <v>41829.965532407405</v>
      </c>
      <c r="U904" t="str">
        <f t="shared" si="148"/>
        <v>AGO</v>
      </c>
      <c r="V904" t="str">
        <f t="shared" si="149"/>
        <v>JUL</v>
      </c>
      <c r="W904">
        <f t="shared" si="150"/>
        <v>2014</v>
      </c>
      <c r="X904">
        <f t="shared" si="151"/>
        <v>2014</v>
      </c>
    </row>
    <row r="905" spans="1:2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4"/>
        <v>3.2</v>
      </c>
      <c r="P905" s="7">
        <f t="shared" si="145"/>
        <v>40</v>
      </c>
      <c r="Q905" t="str">
        <f t="shared" si="142"/>
        <v>music</v>
      </c>
      <c r="R905" t="str">
        <f t="shared" si="143"/>
        <v>jazz</v>
      </c>
      <c r="S905" s="14">
        <f t="shared" si="146"/>
        <v>41175.100694444445</v>
      </c>
      <c r="T905" s="14">
        <f t="shared" si="147"/>
        <v>41149.796064814815</v>
      </c>
      <c r="U905" t="str">
        <f t="shared" si="148"/>
        <v>SEP</v>
      </c>
      <c r="V905" t="str">
        <f t="shared" si="149"/>
        <v>AGO</v>
      </c>
      <c r="W905">
        <f t="shared" si="150"/>
        <v>2012</v>
      </c>
      <c r="X905">
        <f t="shared" si="151"/>
        <v>2012</v>
      </c>
    </row>
    <row r="906" spans="1:2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4"/>
        <v>0.30199999999999999</v>
      </c>
      <c r="P906" s="7">
        <f t="shared" si="145"/>
        <v>50.333333333333336</v>
      </c>
      <c r="Q906" t="str">
        <f t="shared" si="142"/>
        <v>music</v>
      </c>
      <c r="R906" t="str">
        <f t="shared" si="143"/>
        <v>jazz</v>
      </c>
      <c r="S906" s="14">
        <f t="shared" si="146"/>
        <v>42372.080289351856</v>
      </c>
      <c r="T906" s="14">
        <f t="shared" si="147"/>
        <v>42342.080289351856</v>
      </c>
      <c r="U906" t="str">
        <f t="shared" si="148"/>
        <v>ENE</v>
      </c>
      <c r="V906" t="str">
        <f t="shared" si="149"/>
        <v>DIC</v>
      </c>
      <c r="W906">
        <f t="shared" si="150"/>
        <v>2016</v>
      </c>
      <c r="X906">
        <f t="shared" si="151"/>
        <v>2015</v>
      </c>
    </row>
    <row r="907" spans="1:2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4"/>
        <v>3.0153846153846153</v>
      </c>
      <c r="P907" s="7">
        <f t="shared" si="145"/>
        <v>32.666666666666664</v>
      </c>
      <c r="Q907" t="str">
        <f t="shared" si="142"/>
        <v>music</v>
      </c>
      <c r="R907" t="str">
        <f t="shared" si="143"/>
        <v>jazz</v>
      </c>
      <c r="S907" s="14">
        <f t="shared" si="146"/>
        <v>40567.239884259259</v>
      </c>
      <c r="T907" s="14">
        <f t="shared" si="147"/>
        <v>40507.239884259259</v>
      </c>
      <c r="U907" t="str">
        <f t="shared" si="148"/>
        <v>ENE</v>
      </c>
      <c r="V907" t="str">
        <f t="shared" si="149"/>
        <v>NOV</v>
      </c>
      <c r="W907">
        <f t="shared" si="150"/>
        <v>2011</v>
      </c>
      <c r="X907">
        <f t="shared" si="151"/>
        <v>2010</v>
      </c>
    </row>
    <row r="908" spans="1:2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4"/>
        <v>0</v>
      </c>
      <c r="P908" s="7" t="str">
        <f t="shared" si="145"/>
        <v>No Backers</v>
      </c>
      <c r="Q908" t="str">
        <f t="shared" si="142"/>
        <v>music</v>
      </c>
      <c r="R908" t="str">
        <f t="shared" si="143"/>
        <v>jazz</v>
      </c>
      <c r="S908" s="14">
        <f t="shared" si="146"/>
        <v>41711.148032407407</v>
      </c>
      <c r="T908" s="14">
        <f t="shared" si="147"/>
        <v>41681.189699074072</v>
      </c>
      <c r="U908" t="str">
        <f t="shared" si="148"/>
        <v>MAR</v>
      </c>
      <c r="V908" t="str">
        <f t="shared" si="149"/>
        <v>FEB</v>
      </c>
      <c r="W908">
        <f t="shared" si="150"/>
        <v>2014</v>
      </c>
      <c r="X908">
        <f t="shared" si="151"/>
        <v>2014</v>
      </c>
    </row>
    <row r="909" spans="1:2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4"/>
        <v>0</v>
      </c>
      <c r="P909" s="7" t="str">
        <f t="shared" si="145"/>
        <v>No Backers</v>
      </c>
      <c r="Q909" t="str">
        <f t="shared" si="142"/>
        <v>music</v>
      </c>
      <c r="R909" t="str">
        <f t="shared" si="143"/>
        <v>jazz</v>
      </c>
      <c r="S909" s="14">
        <f t="shared" si="146"/>
        <v>40797.192395833335</v>
      </c>
      <c r="T909" s="14">
        <f t="shared" si="147"/>
        <v>40767.192395833335</v>
      </c>
      <c r="U909" t="str">
        <f t="shared" si="148"/>
        <v>SEP</v>
      </c>
      <c r="V909" t="str">
        <f t="shared" si="149"/>
        <v>AGO</v>
      </c>
      <c r="W909">
        <f t="shared" si="150"/>
        <v>2011</v>
      </c>
      <c r="X909">
        <f t="shared" si="151"/>
        <v>2011</v>
      </c>
    </row>
    <row r="910" spans="1:2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4"/>
        <v>0</v>
      </c>
      <c r="P910" s="7" t="str">
        <f t="shared" si="145"/>
        <v>No Backers</v>
      </c>
      <c r="Q910" t="str">
        <f t="shared" si="142"/>
        <v>music</v>
      </c>
      <c r="R910" t="str">
        <f t="shared" si="143"/>
        <v>jazz</v>
      </c>
      <c r="S910" s="14">
        <f t="shared" si="146"/>
        <v>40386.207638888889</v>
      </c>
      <c r="T910" s="14">
        <f t="shared" si="147"/>
        <v>40340.801562499997</v>
      </c>
      <c r="U910" t="str">
        <f t="shared" si="148"/>
        <v>JUL</v>
      </c>
      <c r="V910" t="str">
        <f t="shared" si="149"/>
        <v>JUN</v>
      </c>
      <c r="W910">
        <f t="shared" si="150"/>
        <v>2010</v>
      </c>
      <c r="X910">
        <f t="shared" si="151"/>
        <v>2010</v>
      </c>
    </row>
    <row r="911" spans="1:2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4"/>
        <v>3.25</v>
      </c>
      <c r="P911" s="7">
        <f t="shared" si="145"/>
        <v>65</v>
      </c>
      <c r="Q911" t="str">
        <f t="shared" ref="Q911:Q941" si="152">MID(N911,1,5)</f>
        <v>music</v>
      </c>
      <c r="R911" t="str">
        <f t="shared" ref="R911:R941" si="153">MID(N911,7,20)</f>
        <v>jazz</v>
      </c>
      <c r="S911" s="14">
        <f t="shared" si="146"/>
        <v>41113.166666666664</v>
      </c>
      <c r="T911" s="14">
        <f t="shared" si="147"/>
        <v>41081.69027777778</v>
      </c>
      <c r="U911" t="str">
        <f t="shared" si="148"/>
        <v>JUL</v>
      </c>
      <c r="V911" t="str">
        <f t="shared" si="149"/>
        <v>JUN</v>
      </c>
      <c r="W911">
        <f t="shared" si="150"/>
        <v>2012</v>
      </c>
      <c r="X911">
        <f t="shared" si="151"/>
        <v>2012</v>
      </c>
    </row>
    <row r="912" spans="1:2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4"/>
        <v>22.363636363636363</v>
      </c>
      <c r="P912" s="7">
        <f t="shared" si="145"/>
        <v>24.6</v>
      </c>
      <c r="Q912" t="str">
        <f t="shared" si="152"/>
        <v>music</v>
      </c>
      <c r="R912" t="str">
        <f t="shared" si="153"/>
        <v>jazz</v>
      </c>
      <c r="S912" s="14">
        <f t="shared" si="146"/>
        <v>42797.545358796298</v>
      </c>
      <c r="T912" s="14">
        <f t="shared" si="147"/>
        <v>42737.545358796298</v>
      </c>
      <c r="U912" t="str">
        <f t="shared" si="148"/>
        <v>MAR</v>
      </c>
      <c r="V912" t="str">
        <f t="shared" si="149"/>
        <v>ENE</v>
      </c>
      <c r="W912">
        <f t="shared" si="150"/>
        <v>2017</v>
      </c>
      <c r="X912">
        <f t="shared" si="151"/>
        <v>2017</v>
      </c>
    </row>
    <row r="913" spans="1:2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4"/>
        <v>0</v>
      </c>
      <c r="P913" s="7" t="str">
        <f t="shared" si="145"/>
        <v>No Backers</v>
      </c>
      <c r="Q913" t="str">
        <f t="shared" si="152"/>
        <v>music</v>
      </c>
      <c r="R913" t="str">
        <f t="shared" si="153"/>
        <v>jazz</v>
      </c>
      <c r="S913" s="14">
        <f t="shared" si="146"/>
        <v>41663.005150462966</v>
      </c>
      <c r="T913" s="14">
        <f t="shared" si="147"/>
        <v>41642.005150462966</v>
      </c>
      <c r="U913" t="str">
        <f t="shared" si="148"/>
        <v>ENE</v>
      </c>
      <c r="V913" t="str">
        <f t="shared" si="149"/>
        <v>ENE</v>
      </c>
      <c r="W913">
        <f t="shared" si="150"/>
        <v>2014</v>
      </c>
      <c r="X913">
        <f t="shared" si="151"/>
        <v>2014</v>
      </c>
    </row>
    <row r="914" spans="1:2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4"/>
        <v>0.8571428571428571</v>
      </c>
      <c r="P914" s="7">
        <f t="shared" si="145"/>
        <v>15</v>
      </c>
      <c r="Q914" t="str">
        <f t="shared" si="152"/>
        <v>music</v>
      </c>
      <c r="R914" t="str">
        <f t="shared" si="153"/>
        <v>jazz</v>
      </c>
      <c r="S914" s="14">
        <f t="shared" si="146"/>
        <v>41254.151006944441</v>
      </c>
      <c r="T914" s="14">
        <f t="shared" si="147"/>
        <v>41194.109340277777</v>
      </c>
      <c r="U914" t="str">
        <f t="shared" si="148"/>
        <v>DIC</v>
      </c>
      <c r="V914" t="str">
        <f t="shared" si="149"/>
        <v>OCT</v>
      </c>
      <c r="W914">
        <f t="shared" si="150"/>
        <v>2012</v>
      </c>
      <c r="X914">
        <f t="shared" si="151"/>
        <v>2012</v>
      </c>
    </row>
    <row r="915" spans="1:2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4"/>
        <v>6.6066666666666665</v>
      </c>
      <c r="P915" s="7">
        <f t="shared" si="145"/>
        <v>82.583333333333329</v>
      </c>
      <c r="Q915" t="str">
        <f t="shared" si="152"/>
        <v>music</v>
      </c>
      <c r="R915" t="str">
        <f t="shared" si="153"/>
        <v>jazz</v>
      </c>
      <c r="S915" s="14">
        <f t="shared" si="146"/>
        <v>41034.139108796298</v>
      </c>
      <c r="T915" s="14">
        <f t="shared" si="147"/>
        <v>41004.139108796298</v>
      </c>
      <c r="U915" t="str">
        <f t="shared" si="148"/>
        <v>MAY</v>
      </c>
      <c r="V915" t="str">
        <f t="shared" si="149"/>
        <v>ABR</v>
      </c>
      <c r="W915">
        <f t="shared" si="150"/>
        <v>2012</v>
      </c>
      <c r="X915">
        <f t="shared" si="151"/>
        <v>2012</v>
      </c>
    </row>
    <row r="916" spans="1:2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4"/>
        <v>0</v>
      </c>
      <c r="P916" s="7" t="str">
        <f t="shared" si="145"/>
        <v>No Backers</v>
      </c>
      <c r="Q916" t="str">
        <f t="shared" si="152"/>
        <v>music</v>
      </c>
      <c r="R916" t="str">
        <f t="shared" si="153"/>
        <v>jazz</v>
      </c>
      <c r="S916" s="14">
        <f t="shared" si="146"/>
        <v>41146.763275462967</v>
      </c>
      <c r="T916" s="14">
        <f t="shared" si="147"/>
        <v>41116.763275462967</v>
      </c>
      <c r="U916" t="str">
        <f t="shared" si="148"/>
        <v>AGO</v>
      </c>
      <c r="V916" t="str">
        <f t="shared" si="149"/>
        <v>JUL</v>
      </c>
      <c r="W916">
        <f t="shared" si="150"/>
        <v>2012</v>
      </c>
      <c r="X916">
        <f t="shared" si="151"/>
        <v>2012</v>
      </c>
    </row>
    <row r="917" spans="1:2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4"/>
        <v>5.7692307692307692</v>
      </c>
      <c r="P917" s="7">
        <f t="shared" si="145"/>
        <v>41.666666666666664</v>
      </c>
      <c r="Q917" t="str">
        <f t="shared" si="152"/>
        <v>music</v>
      </c>
      <c r="R917" t="str">
        <f t="shared" si="153"/>
        <v>jazz</v>
      </c>
      <c r="S917" s="14">
        <f t="shared" si="146"/>
        <v>40969.207638888889</v>
      </c>
      <c r="T917" s="14">
        <f t="shared" si="147"/>
        <v>40937.679560185185</v>
      </c>
      <c r="U917" t="str">
        <f t="shared" si="148"/>
        <v>MAR</v>
      </c>
      <c r="V917" t="str">
        <f t="shared" si="149"/>
        <v>ENE</v>
      </c>
      <c r="W917">
        <f t="shared" si="150"/>
        <v>2012</v>
      </c>
      <c r="X917">
        <f t="shared" si="151"/>
        <v>2012</v>
      </c>
    </row>
    <row r="918" spans="1:2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4"/>
        <v>0</v>
      </c>
      <c r="P918" s="7" t="str">
        <f t="shared" si="145"/>
        <v>No Backers</v>
      </c>
      <c r="Q918" t="str">
        <f t="shared" si="152"/>
        <v>music</v>
      </c>
      <c r="R918" t="str">
        <f t="shared" si="153"/>
        <v>jazz</v>
      </c>
      <c r="S918" s="14">
        <f t="shared" si="146"/>
        <v>40473.208333333336</v>
      </c>
      <c r="T918" s="14">
        <f t="shared" si="147"/>
        <v>40434.853402777779</v>
      </c>
      <c r="U918" t="str">
        <f t="shared" si="148"/>
        <v>OCT</v>
      </c>
      <c r="V918" t="str">
        <f t="shared" si="149"/>
        <v>SEP</v>
      </c>
      <c r="W918">
        <f t="shared" si="150"/>
        <v>2010</v>
      </c>
      <c r="X918">
        <f t="shared" si="151"/>
        <v>2010</v>
      </c>
    </row>
    <row r="919" spans="1:2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4"/>
        <v>0.6</v>
      </c>
      <c r="P919" s="7">
        <f t="shared" si="145"/>
        <v>30</v>
      </c>
      <c r="Q919" t="str">
        <f t="shared" si="152"/>
        <v>music</v>
      </c>
      <c r="R919" t="str">
        <f t="shared" si="153"/>
        <v>jazz</v>
      </c>
      <c r="S919" s="14">
        <f t="shared" si="146"/>
        <v>41834.104166666664</v>
      </c>
      <c r="T919" s="14">
        <f t="shared" si="147"/>
        <v>41802.94363425926</v>
      </c>
      <c r="U919" t="str">
        <f t="shared" si="148"/>
        <v>JUL</v>
      </c>
      <c r="V919" t="str">
        <f t="shared" si="149"/>
        <v>JUN</v>
      </c>
      <c r="W919">
        <f t="shared" si="150"/>
        <v>2014</v>
      </c>
      <c r="X919">
        <f t="shared" si="151"/>
        <v>2014</v>
      </c>
    </row>
    <row r="920" spans="1:2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4"/>
        <v>5.0256410256410255</v>
      </c>
      <c r="P920" s="7">
        <f t="shared" si="145"/>
        <v>19.600000000000001</v>
      </c>
      <c r="Q920" t="str">
        <f t="shared" si="152"/>
        <v>music</v>
      </c>
      <c r="R920" t="str">
        <f t="shared" si="153"/>
        <v>jazz</v>
      </c>
      <c r="S920" s="14">
        <f t="shared" si="146"/>
        <v>41974.957881944443</v>
      </c>
      <c r="T920" s="14">
        <f t="shared" si="147"/>
        <v>41944.916215277779</v>
      </c>
      <c r="U920" t="str">
        <f t="shared" si="148"/>
        <v>DIC</v>
      </c>
      <c r="V920" t="str">
        <f t="shared" si="149"/>
        <v>NOV</v>
      </c>
      <c r="W920">
        <f t="shared" si="150"/>
        <v>2014</v>
      </c>
      <c r="X920">
        <f t="shared" si="151"/>
        <v>2014</v>
      </c>
    </row>
    <row r="921" spans="1:2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4"/>
        <v>0.5</v>
      </c>
      <c r="P921" s="7">
        <f t="shared" si="145"/>
        <v>100</v>
      </c>
      <c r="Q921" t="str">
        <f t="shared" si="152"/>
        <v>music</v>
      </c>
      <c r="R921" t="str">
        <f t="shared" si="153"/>
        <v>jazz</v>
      </c>
      <c r="S921" s="14">
        <f t="shared" si="146"/>
        <v>41262.641724537039</v>
      </c>
      <c r="T921" s="14">
        <f t="shared" si="147"/>
        <v>41227.641724537039</v>
      </c>
      <c r="U921" t="str">
        <f t="shared" si="148"/>
        <v>DIC</v>
      </c>
      <c r="V921" t="str">
        <f t="shared" si="149"/>
        <v>NOV</v>
      </c>
      <c r="W921">
        <f t="shared" si="150"/>
        <v>2012</v>
      </c>
      <c r="X921">
        <f t="shared" si="151"/>
        <v>2012</v>
      </c>
    </row>
    <row r="922" spans="1:2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4"/>
        <v>0</v>
      </c>
      <c r="P922" s="7" t="str">
        <f t="shared" si="145"/>
        <v>No Backers</v>
      </c>
      <c r="Q922" t="str">
        <f t="shared" si="152"/>
        <v>music</v>
      </c>
      <c r="R922" t="str">
        <f t="shared" si="153"/>
        <v>jazz</v>
      </c>
      <c r="S922" s="14">
        <f t="shared" si="146"/>
        <v>41592.713217592594</v>
      </c>
      <c r="T922" s="14">
        <f t="shared" si="147"/>
        <v>41562.67155092593</v>
      </c>
      <c r="U922" t="str">
        <f t="shared" si="148"/>
        <v>NOV</v>
      </c>
      <c r="V922" t="str">
        <f t="shared" si="149"/>
        <v>OCT</v>
      </c>
      <c r="W922">
        <f t="shared" si="150"/>
        <v>2013</v>
      </c>
      <c r="X922">
        <f t="shared" si="151"/>
        <v>2013</v>
      </c>
    </row>
    <row r="923" spans="1:2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4"/>
        <v>30.9</v>
      </c>
      <c r="P923" s="7">
        <f t="shared" si="145"/>
        <v>231.75</v>
      </c>
      <c r="Q923" t="str">
        <f t="shared" si="152"/>
        <v>music</v>
      </c>
      <c r="R923" t="str">
        <f t="shared" si="153"/>
        <v>jazz</v>
      </c>
      <c r="S923" s="14">
        <f t="shared" si="146"/>
        <v>40889.212685185186</v>
      </c>
      <c r="T923" s="14">
        <f t="shared" si="147"/>
        <v>40847.171018518515</v>
      </c>
      <c r="U923" t="str">
        <f t="shared" si="148"/>
        <v>DIC</v>
      </c>
      <c r="V923" t="str">
        <f t="shared" si="149"/>
        <v>OCT</v>
      </c>
      <c r="W923">
        <f t="shared" si="150"/>
        <v>2011</v>
      </c>
      <c r="X923">
        <f t="shared" si="151"/>
        <v>2011</v>
      </c>
    </row>
    <row r="924" spans="1:2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4"/>
        <v>21.037037037037038</v>
      </c>
      <c r="P924" s="7">
        <f t="shared" si="145"/>
        <v>189.33333333333334</v>
      </c>
      <c r="Q924" t="str">
        <f t="shared" si="152"/>
        <v>music</v>
      </c>
      <c r="R924" t="str">
        <f t="shared" si="153"/>
        <v>jazz</v>
      </c>
      <c r="S924" s="14">
        <f t="shared" si="146"/>
        <v>41913.530011574076</v>
      </c>
      <c r="T924" s="14">
        <f t="shared" si="147"/>
        <v>41878.530011574076</v>
      </c>
      <c r="U924" t="str">
        <f t="shared" si="148"/>
        <v>OCT</v>
      </c>
      <c r="V924" t="str">
        <f t="shared" si="149"/>
        <v>AGO</v>
      </c>
      <c r="W924">
        <f t="shared" si="150"/>
        <v>2014</v>
      </c>
      <c r="X924">
        <f t="shared" si="151"/>
        <v>2014</v>
      </c>
    </row>
    <row r="925" spans="1:2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4"/>
        <v>2.2000000000000002</v>
      </c>
      <c r="P925" s="7">
        <f t="shared" si="145"/>
        <v>55</v>
      </c>
      <c r="Q925" t="str">
        <f t="shared" si="152"/>
        <v>music</v>
      </c>
      <c r="R925" t="str">
        <f t="shared" si="153"/>
        <v>jazz</v>
      </c>
      <c r="S925" s="14">
        <f t="shared" si="146"/>
        <v>41965.001423611116</v>
      </c>
      <c r="T925" s="14">
        <f t="shared" si="147"/>
        <v>41934.959756944445</v>
      </c>
      <c r="U925" t="str">
        <f t="shared" si="148"/>
        <v>NOV</v>
      </c>
      <c r="V925" t="str">
        <f t="shared" si="149"/>
        <v>OCT</v>
      </c>
      <c r="W925">
        <f t="shared" si="150"/>
        <v>2014</v>
      </c>
      <c r="X925">
        <f t="shared" si="151"/>
        <v>2014</v>
      </c>
    </row>
    <row r="926" spans="1:2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4"/>
        <v>10.9</v>
      </c>
      <c r="P926" s="7">
        <f t="shared" si="145"/>
        <v>21.8</v>
      </c>
      <c r="Q926" t="str">
        <f t="shared" si="152"/>
        <v>music</v>
      </c>
      <c r="R926" t="str">
        <f t="shared" si="153"/>
        <v>jazz</v>
      </c>
      <c r="S926" s="14">
        <f t="shared" si="146"/>
        <v>41318.942928240744</v>
      </c>
      <c r="T926" s="14">
        <f t="shared" si="147"/>
        <v>41288.942928240744</v>
      </c>
      <c r="U926" t="str">
        <f t="shared" si="148"/>
        <v>FEB</v>
      </c>
      <c r="V926" t="str">
        <f t="shared" si="149"/>
        <v>ENE</v>
      </c>
      <c r="W926">
        <f t="shared" si="150"/>
        <v>2013</v>
      </c>
      <c r="X926">
        <f t="shared" si="151"/>
        <v>2013</v>
      </c>
    </row>
    <row r="927" spans="1:2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4"/>
        <v>2.6666666666666665</v>
      </c>
      <c r="P927" s="7">
        <f t="shared" si="145"/>
        <v>32</v>
      </c>
      <c r="Q927" t="str">
        <f t="shared" si="152"/>
        <v>music</v>
      </c>
      <c r="R927" t="str">
        <f t="shared" si="153"/>
        <v>jazz</v>
      </c>
      <c r="S927" s="14">
        <f t="shared" si="146"/>
        <v>41605.922581018516</v>
      </c>
      <c r="T927" s="14">
        <f t="shared" si="147"/>
        <v>41575.880914351852</v>
      </c>
      <c r="U927" t="str">
        <f t="shared" si="148"/>
        <v>NOV</v>
      </c>
      <c r="V927" t="str">
        <f t="shared" si="149"/>
        <v>OCT</v>
      </c>
      <c r="W927">
        <f t="shared" si="150"/>
        <v>2013</v>
      </c>
      <c r="X927">
        <f t="shared" si="151"/>
        <v>2013</v>
      </c>
    </row>
    <row r="928" spans="1:2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4"/>
        <v>0</v>
      </c>
      <c r="P928" s="7" t="str">
        <f t="shared" si="145"/>
        <v>No Backers</v>
      </c>
      <c r="Q928" t="str">
        <f t="shared" si="152"/>
        <v>music</v>
      </c>
      <c r="R928" t="str">
        <f t="shared" si="153"/>
        <v>jazz</v>
      </c>
      <c r="S928" s="14">
        <f t="shared" si="146"/>
        <v>40367.944444444445</v>
      </c>
      <c r="T928" s="14">
        <f t="shared" si="147"/>
        <v>40338.02002314815</v>
      </c>
      <c r="U928" t="str">
        <f t="shared" si="148"/>
        <v>JUL</v>
      </c>
      <c r="V928" t="str">
        <f t="shared" si="149"/>
        <v>JUN</v>
      </c>
      <c r="W928">
        <f t="shared" si="150"/>
        <v>2010</v>
      </c>
      <c r="X928">
        <f t="shared" si="151"/>
        <v>2010</v>
      </c>
    </row>
    <row r="929" spans="1:2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4"/>
        <v>0</v>
      </c>
      <c r="P929" s="7" t="str">
        <f t="shared" si="145"/>
        <v>No Backers</v>
      </c>
      <c r="Q929" t="str">
        <f t="shared" si="152"/>
        <v>music</v>
      </c>
      <c r="R929" t="str">
        <f t="shared" si="153"/>
        <v>jazz</v>
      </c>
      <c r="S929" s="14">
        <f t="shared" si="146"/>
        <v>41043.822858796295</v>
      </c>
      <c r="T929" s="14">
        <f t="shared" si="147"/>
        <v>41013.822858796295</v>
      </c>
      <c r="U929" t="str">
        <f t="shared" si="148"/>
        <v>MAY</v>
      </c>
      <c r="V929" t="str">
        <f t="shared" si="149"/>
        <v>ABR</v>
      </c>
      <c r="W929">
        <f t="shared" si="150"/>
        <v>2012</v>
      </c>
      <c r="X929">
        <f t="shared" si="151"/>
        <v>2012</v>
      </c>
    </row>
    <row r="930" spans="1:2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4"/>
        <v>10.862068965517242</v>
      </c>
      <c r="P930" s="7">
        <f t="shared" si="145"/>
        <v>56.25</v>
      </c>
      <c r="Q930" t="str">
        <f t="shared" si="152"/>
        <v>music</v>
      </c>
      <c r="R930" t="str">
        <f t="shared" si="153"/>
        <v>jazz</v>
      </c>
      <c r="S930" s="14">
        <f t="shared" si="146"/>
        <v>41231</v>
      </c>
      <c r="T930" s="14">
        <f t="shared" si="147"/>
        <v>41180.86241898148</v>
      </c>
      <c r="U930" t="str">
        <f t="shared" si="148"/>
        <v>NOV</v>
      </c>
      <c r="V930" t="str">
        <f t="shared" si="149"/>
        <v>SEP</v>
      </c>
      <c r="W930">
        <f t="shared" si="150"/>
        <v>2012</v>
      </c>
      <c r="X930">
        <f t="shared" si="151"/>
        <v>2012</v>
      </c>
    </row>
    <row r="931" spans="1:2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4"/>
        <v>0</v>
      </c>
      <c r="P931" s="7" t="str">
        <f t="shared" si="145"/>
        <v>No Backers</v>
      </c>
      <c r="Q931" t="str">
        <f t="shared" si="152"/>
        <v>music</v>
      </c>
      <c r="R931" t="str">
        <f t="shared" si="153"/>
        <v>jazz</v>
      </c>
      <c r="S931" s="14">
        <f t="shared" si="146"/>
        <v>41008.196400462963</v>
      </c>
      <c r="T931" s="14">
        <f t="shared" si="147"/>
        <v>40978.238067129627</v>
      </c>
      <c r="U931" t="str">
        <f t="shared" si="148"/>
        <v>ABR</v>
      </c>
      <c r="V931" t="str">
        <f t="shared" si="149"/>
        <v>MAR</v>
      </c>
      <c r="W931">
        <f t="shared" si="150"/>
        <v>2012</v>
      </c>
      <c r="X931">
        <f t="shared" si="151"/>
        <v>2012</v>
      </c>
    </row>
    <row r="932" spans="1:2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4"/>
        <v>38.333333333333336</v>
      </c>
      <c r="P932" s="7">
        <f t="shared" si="145"/>
        <v>69</v>
      </c>
      <c r="Q932" t="str">
        <f t="shared" si="152"/>
        <v>music</v>
      </c>
      <c r="R932" t="str">
        <f t="shared" si="153"/>
        <v>jazz</v>
      </c>
      <c r="S932" s="14">
        <f t="shared" si="146"/>
        <v>40354.897222222222</v>
      </c>
      <c r="T932" s="14">
        <f t="shared" si="147"/>
        <v>40312.915578703702</v>
      </c>
      <c r="U932" t="str">
        <f t="shared" si="148"/>
        <v>JUN</v>
      </c>
      <c r="V932" t="str">
        <f t="shared" si="149"/>
        <v>MAY</v>
      </c>
      <c r="W932">
        <f t="shared" si="150"/>
        <v>2010</v>
      </c>
      <c r="X932">
        <f t="shared" si="151"/>
        <v>2010</v>
      </c>
    </row>
    <row r="933" spans="1:2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4"/>
        <v>6.55</v>
      </c>
      <c r="P933" s="7">
        <f t="shared" si="145"/>
        <v>18.714285714285715</v>
      </c>
      <c r="Q933" t="str">
        <f t="shared" si="152"/>
        <v>music</v>
      </c>
      <c r="R933" t="str">
        <f t="shared" si="153"/>
        <v>jazz</v>
      </c>
      <c r="S933" s="14">
        <f t="shared" si="146"/>
        <v>41714.916666666664</v>
      </c>
      <c r="T933" s="14">
        <f t="shared" si="147"/>
        <v>41680.359976851854</v>
      </c>
      <c r="U933" t="str">
        <f t="shared" si="148"/>
        <v>MAR</v>
      </c>
      <c r="V933" t="str">
        <f t="shared" si="149"/>
        <v>FEB</v>
      </c>
      <c r="W933">
        <f t="shared" si="150"/>
        <v>2014</v>
      </c>
      <c r="X933">
        <f t="shared" si="151"/>
        <v>2014</v>
      </c>
    </row>
    <row r="934" spans="1:2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4"/>
        <v>14.536842105263158</v>
      </c>
      <c r="P934" s="7">
        <f t="shared" si="145"/>
        <v>46.033333333333331</v>
      </c>
      <c r="Q934" t="str">
        <f t="shared" si="152"/>
        <v>music</v>
      </c>
      <c r="R934" t="str">
        <f t="shared" si="153"/>
        <v>jazz</v>
      </c>
      <c r="S934" s="14">
        <f t="shared" si="146"/>
        <v>41355.927604166667</v>
      </c>
      <c r="T934" s="14">
        <f t="shared" si="147"/>
        <v>41310.969270833331</v>
      </c>
      <c r="U934" t="str">
        <f t="shared" si="148"/>
        <v>MAR</v>
      </c>
      <c r="V934" t="str">
        <f t="shared" si="149"/>
        <v>FEB</v>
      </c>
      <c r="W934">
        <f t="shared" si="150"/>
        <v>2013</v>
      </c>
      <c r="X934">
        <f t="shared" si="151"/>
        <v>2013</v>
      </c>
    </row>
    <row r="935" spans="1:2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4"/>
        <v>6</v>
      </c>
      <c r="P935" s="7">
        <f t="shared" si="145"/>
        <v>60</v>
      </c>
      <c r="Q935" t="str">
        <f t="shared" si="152"/>
        <v>music</v>
      </c>
      <c r="R935" t="str">
        <f t="shared" si="153"/>
        <v>jazz</v>
      </c>
      <c r="S935" s="14">
        <f t="shared" si="146"/>
        <v>41771.169085648151</v>
      </c>
      <c r="T935" s="14">
        <f t="shared" si="147"/>
        <v>41711.169085648151</v>
      </c>
      <c r="U935" t="str">
        <f t="shared" si="148"/>
        <v>MAY</v>
      </c>
      <c r="V935" t="str">
        <f t="shared" si="149"/>
        <v>MAR</v>
      </c>
      <c r="W935">
        <f t="shared" si="150"/>
        <v>2014</v>
      </c>
      <c r="X935">
        <f t="shared" si="151"/>
        <v>2014</v>
      </c>
    </row>
    <row r="936" spans="1:2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4"/>
        <v>30.4</v>
      </c>
      <c r="P936" s="7">
        <f t="shared" si="145"/>
        <v>50.666666666666664</v>
      </c>
      <c r="Q936" t="str">
        <f t="shared" si="152"/>
        <v>music</v>
      </c>
      <c r="R936" t="str">
        <f t="shared" si="153"/>
        <v>jazz</v>
      </c>
      <c r="S936" s="14">
        <f t="shared" si="146"/>
        <v>41763.25</v>
      </c>
      <c r="T936" s="14">
        <f t="shared" si="147"/>
        <v>41733.737083333333</v>
      </c>
      <c r="U936" t="str">
        <f t="shared" si="148"/>
        <v>MAY</v>
      </c>
      <c r="V936" t="str">
        <f t="shared" si="149"/>
        <v>ABR</v>
      </c>
      <c r="W936">
        <f t="shared" si="150"/>
        <v>2014</v>
      </c>
      <c r="X936">
        <f t="shared" si="151"/>
        <v>2014</v>
      </c>
    </row>
    <row r="937" spans="1:2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4"/>
        <v>1.4285714285714286</v>
      </c>
      <c r="P937" s="7">
        <f t="shared" si="145"/>
        <v>25</v>
      </c>
      <c r="Q937" t="str">
        <f t="shared" si="152"/>
        <v>music</v>
      </c>
      <c r="R937" t="str">
        <f t="shared" si="153"/>
        <v>jazz</v>
      </c>
      <c r="S937" s="14">
        <f t="shared" si="146"/>
        <v>42398.333668981482</v>
      </c>
      <c r="T937" s="14">
        <f t="shared" si="147"/>
        <v>42368.333668981482</v>
      </c>
      <c r="U937" t="str">
        <f t="shared" si="148"/>
        <v>ENE</v>
      </c>
      <c r="V937" t="str">
        <f t="shared" si="149"/>
        <v>DIC</v>
      </c>
      <c r="W937">
        <f t="shared" si="150"/>
        <v>2016</v>
      </c>
      <c r="X937">
        <f t="shared" si="151"/>
        <v>2015</v>
      </c>
    </row>
    <row r="938" spans="1:2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4"/>
        <v>0</v>
      </c>
      <c r="P938" s="7" t="str">
        <f t="shared" si="145"/>
        <v>No Backers</v>
      </c>
      <c r="Q938" t="str">
        <f t="shared" si="152"/>
        <v>music</v>
      </c>
      <c r="R938" t="str">
        <f t="shared" si="153"/>
        <v>jazz</v>
      </c>
      <c r="S938" s="14">
        <f t="shared" si="146"/>
        <v>40926.833333333336</v>
      </c>
      <c r="T938" s="14">
        <f t="shared" si="147"/>
        <v>40883.024178240739</v>
      </c>
      <c r="U938" t="str">
        <f t="shared" si="148"/>
        <v>ENE</v>
      </c>
      <c r="V938" t="str">
        <f t="shared" si="149"/>
        <v>DIC</v>
      </c>
      <c r="W938">
        <f t="shared" si="150"/>
        <v>2012</v>
      </c>
      <c r="X938">
        <f t="shared" si="151"/>
        <v>2011</v>
      </c>
    </row>
    <row r="939" spans="1:2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4"/>
        <v>1.1428571428571428</v>
      </c>
      <c r="P939" s="7">
        <f t="shared" si="145"/>
        <v>20</v>
      </c>
      <c r="Q939" t="str">
        <f t="shared" si="152"/>
        <v>music</v>
      </c>
      <c r="R939" t="str">
        <f t="shared" si="153"/>
        <v>jazz</v>
      </c>
      <c r="S939" s="14">
        <f t="shared" si="146"/>
        <v>41581.839780092596</v>
      </c>
      <c r="T939" s="14">
        <f t="shared" si="147"/>
        <v>41551.798113425924</v>
      </c>
      <c r="U939" t="str">
        <f t="shared" si="148"/>
        <v>NOV</v>
      </c>
      <c r="V939" t="str">
        <f t="shared" si="149"/>
        <v>OCT</v>
      </c>
      <c r="W939">
        <f t="shared" si="150"/>
        <v>2013</v>
      </c>
      <c r="X939">
        <f t="shared" si="151"/>
        <v>2013</v>
      </c>
    </row>
    <row r="940" spans="1:2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4"/>
        <v>0.35714285714285715</v>
      </c>
      <c r="P940" s="7">
        <f t="shared" si="145"/>
        <v>25</v>
      </c>
      <c r="Q940" t="str">
        <f t="shared" si="152"/>
        <v>music</v>
      </c>
      <c r="R940" t="str">
        <f t="shared" si="153"/>
        <v>jazz</v>
      </c>
      <c r="S940" s="14">
        <f t="shared" si="146"/>
        <v>41154.479722222226</v>
      </c>
      <c r="T940" s="14">
        <f t="shared" si="147"/>
        <v>41124.479722222226</v>
      </c>
      <c r="U940" t="str">
        <f t="shared" si="148"/>
        <v>SEP</v>
      </c>
      <c r="V940" t="str">
        <f t="shared" si="149"/>
        <v>AGO</v>
      </c>
      <c r="W940">
        <f t="shared" si="150"/>
        <v>2012</v>
      </c>
      <c r="X940">
        <f t="shared" si="151"/>
        <v>2012</v>
      </c>
    </row>
    <row r="941" spans="1:2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4"/>
        <v>1.4545454545454546</v>
      </c>
      <c r="P941" s="7">
        <f t="shared" si="145"/>
        <v>20</v>
      </c>
      <c r="Q941" t="str">
        <f t="shared" si="152"/>
        <v>music</v>
      </c>
      <c r="R941" t="str">
        <f t="shared" si="153"/>
        <v>jazz</v>
      </c>
      <c r="S941" s="14">
        <f t="shared" si="146"/>
        <v>41455.831944444442</v>
      </c>
      <c r="T941" s="14">
        <f t="shared" si="147"/>
        <v>41416.763171296298</v>
      </c>
      <c r="U941" t="str">
        <f t="shared" si="148"/>
        <v>JUN</v>
      </c>
      <c r="V941" t="str">
        <f t="shared" si="149"/>
        <v>MAY</v>
      </c>
      <c r="W941">
        <f t="shared" si="150"/>
        <v>2013</v>
      </c>
      <c r="X941">
        <f t="shared" si="151"/>
        <v>2013</v>
      </c>
    </row>
    <row r="942" spans="1:2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4"/>
        <v>17.155555555555555</v>
      </c>
      <c r="P942" s="7">
        <f t="shared" si="145"/>
        <v>110.28571428571429</v>
      </c>
      <c r="Q942" t="str">
        <f t="shared" ref="Q942:Q1005" si="154">MID(N942,1,10)</f>
        <v>technology</v>
      </c>
      <c r="R942" t="str">
        <f t="shared" ref="R942:R1005" si="155">MID(N942,12,20)</f>
        <v>wearables</v>
      </c>
      <c r="S942" s="14">
        <f t="shared" si="146"/>
        <v>42227.008402777778</v>
      </c>
      <c r="T942" s="14">
        <f t="shared" si="147"/>
        <v>42182.008402777778</v>
      </c>
      <c r="U942" t="str">
        <f t="shared" si="148"/>
        <v>AGO</v>
      </c>
      <c r="V942" t="str">
        <f t="shared" si="149"/>
        <v>JUN</v>
      </c>
      <c r="W942">
        <f t="shared" si="150"/>
        <v>2015</v>
      </c>
      <c r="X942">
        <f t="shared" si="151"/>
        <v>2015</v>
      </c>
    </row>
    <row r="943" spans="1:2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4"/>
        <v>2.3220000000000001</v>
      </c>
      <c r="P943" s="7">
        <f t="shared" si="145"/>
        <v>37.451612903225808</v>
      </c>
      <c r="Q943" t="str">
        <f t="shared" si="154"/>
        <v>technology</v>
      </c>
      <c r="R943" t="str">
        <f t="shared" si="155"/>
        <v>wearables</v>
      </c>
      <c r="S943" s="14">
        <f t="shared" si="146"/>
        <v>42776.096585648149</v>
      </c>
      <c r="T943" s="14">
        <f t="shared" si="147"/>
        <v>42746.096585648149</v>
      </c>
      <c r="U943" t="str">
        <f t="shared" si="148"/>
        <v>FEB</v>
      </c>
      <c r="V943" t="str">
        <f t="shared" si="149"/>
        <v>ENE</v>
      </c>
      <c r="W943">
        <f t="shared" si="150"/>
        <v>2017</v>
      </c>
      <c r="X943">
        <f t="shared" si="151"/>
        <v>2017</v>
      </c>
    </row>
    <row r="944" spans="1:2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4"/>
        <v>8.9066666666666663</v>
      </c>
      <c r="P944" s="7">
        <f t="shared" si="145"/>
        <v>41.75</v>
      </c>
      <c r="Q944" t="str">
        <f t="shared" si="154"/>
        <v>technology</v>
      </c>
      <c r="R944" t="str">
        <f t="shared" si="155"/>
        <v>wearables</v>
      </c>
      <c r="S944" s="14">
        <f t="shared" si="146"/>
        <v>42418.843287037031</v>
      </c>
      <c r="T944" s="14">
        <f t="shared" si="147"/>
        <v>42382.843287037031</v>
      </c>
      <c r="U944" t="str">
        <f t="shared" si="148"/>
        <v>FEB</v>
      </c>
      <c r="V944" t="str">
        <f t="shared" si="149"/>
        <v>ENE</v>
      </c>
      <c r="W944">
        <f t="shared" si="150"/>
        <v>2016</v>
      </c>
      <c r="X944">
        <f t="shared" si="151"/>
        <v>2016</v>
      </c>
    </row>
    <row r="945" spans="1:2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4"/>
        <v>9.6333333333333329</v>
      </c>
      <c r="P945" s="7">
        <f t="shared" si="145"/>
        <v>24.083333333333332</v>
      </c>
      <c r="Q945" t="str">
        <f t="shared" si="154"/>
        <v>technology</v>
      </c>
      <c r="R945" t="str">
        <f t="shared" si="155"/>
        <v>wearables</v>
      </c>
      <c r="S945" s="14">
        <f t="shared" si="146"/>
        <v>42703.709548611107</v>
      </c>
      <c r="T945" s="14">
        <f t="shared" si="147"/>
        <v>42673.66788194445</v>
      </c>
      <c r="U945" t="str">
        <f t="shared" si="148"/>
        <v>NOV</v>
      </c>
      <c r="V945" t="str">
        <f t="shared" si="149"/>
        <v>OCT</v>
      </c>
      <c r="W945">
        <f t="shared" si="150"/>
        <v>2016</v>
      </c>
      <c r="X945">
        <f t="shared" si="151"/>
        <v>2016</v>
      </c>
    </row>
    <row r="946" spans="1:2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4"/>
        <v>13.326000000000001</v>
      </c>
      <c r="P946" s="7">
        <f t="shared" si="145"/>
        <v>69.40625</v>
      </c>
      <c r="Q946" t="str">
        <f t="shared" si="154"/>
        <v>technology</v>
      </c>
      <c r="R946" t="str">
        <f t="shared" si="155"/>
        <v>wearables</v>
      </c>
      <c r="S946" s="14">
        <f t="shared" si="146"/>
        <v>42478.583333333328</v>
      </c>
      <c r="T946" s="14">
        <f t="shared" si="147"/>
        <v>42444.583912037036</v>
      </c>
      <c r="U946" t="str">
        <f t="shared" si="148"/>
        <v>ABR</v>
      </c>
      <c r="V946" t="str">
        <f t="shared" si="149"/>
        <v>MAR</v>
      </c>
      <c r="W946">
        <f t="shared" si="150"/>
        <v>2016</v>
      </c>
      <c r="X946">
        <f t="shared" si="151"/>
        <v>2016</v>
      </c>
    </row>
    <row r="947" spans="1:2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4"/>
        <v>2.484</v>
      </c>
      <c r="P947" s="7">
        <f t="shared" si="145"/>
        <v>155.25</v>
      </c>
      <c r="Q947" t="str">
        <f t="shared" si="154"/>
        <v>technology</v>
      </c>
      <c r="R947" t="str">
        <f t="shared" si="155"/>
        <v>wearables</v>
      </c>
      <c r="S947" s="14">
        <f t="shared" si="146"/>
        <v>42784.999305555553</v>
      </c>
      <c r="T947" s="14">
        <f t="shared" si="147"/>
        <v>42732.872986111113</v>
      </c>
      <c r="U947" t="str">
        <f t="shared" si="148"/>
        <v>FEB</v>
      </c>
      <c r="V947" t="str">
        <f t="shared" si="149"/>
        <v>DIC</v>
      </c>
      <c r="W947">
        <f t="shared" si="150"/>
        <v>2017</v>
      </c>
      <c r="X947">
        <f t="shared" si="151"/>
        <v>2016</v>
      </c>
    </row>
    <row r="948" spans="1:2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4"/>
        <v>1.9066666666666667</v>
      </c>
      <c r="P948" s="7">
        <f t="shared" si="145"/>
        <v>57.2</v>
      </c>
      <c r="Q948" t="str">
        <f t="shared" si="154"/>
        <v>technology</v>
      </c>
      <c r="R948" t="str">
        <f t="shared" si="155"/>
        <v>wearables</v>
      </c>
      <c r="S948" s="14">
        <f t="shared" si="146"/>
        <v>42622.750555555554</v>
      </c>
      <c r="T948" s="14">
        <f t="shared" si="147"/>
        <v>42592.750555555554</v>
      </c>
      <c r="U948" t="str">
        <f t="shared" si="148"/>
        <v>SEP</v>
      </c>
      <c r="V948" t="str">
        <f t="shared" si="149"/>
        <v>AGO</v>
      </c>
      <c r="W948">
        <f t="shared" si="150"/>
        <v>2016</v>
      </c>
      <c r="X948">
        <f t="shared" si="151"/>
        <v>2016</v>
      </c>
    </row>
    <row r="949" spans="1:2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4"/>
        <v>0</v>
      </c>
      <c r="P949" s="7" t="str">
        <f t="shared" si="145"/>
        <v>No Backers</v>
      </c>
      <c r="Q949" t="str">
        <f t="shared" si="154"/>
        <v>technology</v>
      </c>
      <c r="R949" t="str">
        <f t="shared" si="155"/>
        <v>wearables</v>
      </c>
      <c r="S949" s="14">
        <f t="shared" si="146"/>
        <v>42551.781319444446</v>
      </c>
      <c r="T949" s="14">
        <f t="shared" si="147"/>
        <v>42491.781319444446</v>
      </c>
      <c r="U949" t="str">
        <f t="shared" si="148"/>
        <v>JUN</v>
      </c>
      <c r="V949" t="str">
        <f t="shared" si="149"/>
        <v>MAY</v>
      </c>
      <c r="W949">
        <f t="shared" si="150"/>
        <v>2016</v>
      </c>
      <c r="X949">
        <f t="shared" si="151"/>
        <v>2016</v>
      </c>
    </row>
    <row r="950" spans="1:2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4"/>
        <v>12</v>
      </c>
      <c r="P950" s="7">
        <f t="shared" si="145"/>
        <v>60</v>
      </c>
      <c r="Q950" t="str">
        <f t="shared" si="154"/>
        <v>technology</v>
      </c>
      <c r="R950" t="str">
        <f t="shared" si="155"/>
        <v>wearables</v>
      </c>
      <c r="S950" s="14">
        <f t="shared" si="146"/>
        <v>42441.828287037039</v>
      </c>
      <c r="T950" s="14">
        <f t="shared" si="147"/>
        <v>42411.828287037039</v>
      </c>
      <c r="U950" t="str">
        <f t="shared" si="148"/>
        <v>MAR</v>
      </c>
      <c r="V950" t="str">
        <f t="shared" si="149"/>
        <v>FEB</v>
      </c>
      <c r="W950">
        <f t="shared" si="150"/>
        <v>2016</v>
      </c>
      <c r="X950">
        <f t="shared" si="151"/>
        <v>2016</v>
      </c>
    </row>
    <row r="951" spans="1:2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4"/>
        <v>1.365</v>
      </c>
      <c r="P951" s="7">
        <f t="shared" si="145"/>
        <v>39</v>
      </c>
      <c r="Q951" t="str">
        <f t="shared" si="154"/>
        <v>technology</v>
      </c>
      <c r="R951" t="str">
        <f t="shared" si="155"/>
        <v>wearables</v>
      </c>
      <c r="S951" s="14">
        <f t="shared" si="146"/>
        <v>42421.043703703705</v>
      </c>
      <c r="T951" s="14">
        <f t="shared" si="147"/>
        <v>42361.043703703705</v>
      </c>
      <c r="U951" t="str">
        <f t="shared" si="148"/>
        <v>FEB</v>
      </c>
      <c r="V951" t="str">
        <f t="shared" si="149"/>
        <v>DIC</v>
      </c>
      <c r="W951">
        <f t="shared" si="150"/>
        <v>2016</v>
      </c>
      <c r="X951">
        <f t="shared" si="151"/>
        <v>2015</v>
      </c>
    </row>
    <row r="952" spans="1:2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4"/>
        <v>28.04</v>
      </c>
      <c r="P952" s="7">
        <f t="shared" si="145"/>
        <v>58.416666666666664</v>
      </c>
      <c r="Q952" t="str">
        <f t="shared" si="154"/>
        <v>technology</v>
      </c>
      <c r="R952" t="str">
        <f t="shared" si="155"/>
        <v>wearables</v>
      </c>
      <c r="S952" s="14">
        <f t="shared" si="146"/>
        <v>42386.750706018516</v>
      </c>
      <c r="T952" s="14">
        <f t="shared" si="147"/>
        <v>42356.750706018516</v>
      </c>
      <c r="U952" t="str">
        <f t="shared" si="148"/>
        <v>ENE</v>
      </c>
      <c r="V952" t="str">
        <f t="shared" si="149"/>
        <v>DIC</v>
      </c>
      <c r="W952">
        <f t="shared" si="150"/>
        <v>2016</v>
      </c>
      <c r="X952">
        <f t="shared" si="151"/>
        <v>2015</v>
      </c>
    </row>
    <row r="953" spans="1:2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4"/>
        <v>38.39</v>
      </c>
      <c r="P953" s="7">
        <f t="shared" si="145"/>
        <v>158.63636363636363</v>
      </c>
      <c r="Q953" t="str">
        <f t="shared" si="154"/>
        <v>technology</v>
      </c>
      <c r="R953" t="str">
        <f t="shared" si="155"/>
        <v>wearables</v>
      </c>
      <c r="S953" s="14">
        <f t="shared" si="146"/>
        <v>42525.653611111105</v>
      </c>
      <c r="T953" s="14">
        <f t="shared" si="147"/>
        <v>42480.653611111105</v>
      </c>
      <c r="U953" t="str">
        <f t="shared" si="148"/>
        <v>JUN</v>
      </c>
      <c r="V953" t="str">
        <f t="shared" si="149"/>
        <v>ABR</v>
      </c>
      <c r="W953">
        <f t="shared" si="150"/>
        <v>2016</v>
      </c>
      <c r="X953">
        <f t="shared" si="151"/>
        <v>2016</v>
      </c>
    </row>
    <row r="954" spans="1:2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4"/>
        <v>39.942857142857143</v>
      </c>
      <c r="P954" s="7">
        <f t="shared" si="145"/>
        <v>99.857142857142861</v>
      </c>
      <c r="Q954" t="str">
        <f t="shared" si="154"/>
        <v>technology</v>
      </c>
      <c r="R954" t="str">
        <f t="shared" si="155"/>
        <v>wearables</v>
      </c>
      <c r="S954" s="14">
        <f t="shared" si="146"/>
        <v>42692.655231481483</v>
      </c>
      <c r="T954" s="14">
        <f t="shared" si="147"/>
        <v>42662.613564814819</v>
      </c>
      <c r="U954" t="str">
        <f t="shared" si="148"/>
        <v>NOV</v>
      </c>
      <c r="V954" t="str">
        <f t="shared" si="149"/>
        <v>OCT</v>
      </c>
      <c r="W954">
        <f t="shared" si="150"/>
        <v>2016</v>
      </c>
      <c r="X954">
        <f t="shared" si="151"/>
        <v>2016</v>
      </c>
    </row>
    <row r="955" spans="1:2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4"/>
        <v>0.84</v>
      </c>
      <c r="P955" s="7">
        <f t="shared" si="145"/>
        <v>25.2</v>
      </c>
      <c r="Q955" t="str">
        <f t="shared" si="154"/>
        <v>technology</v>
      </c>
      <c r="R955" t="str">
        <f t="shared" si="155"/>
        <v>wearables</v>
      </c>
      <c r="S955" s="14">
        <f t="shared" si="146"/>
        <v>42029.164340277777</v>
      </c>
      <c r="T955" s="14">
        <f t="shared" si="147"/>
        <v>41999.164340277777</v>
      </c>
      <c r="U955" t="str">
        <f t="shared" si="148"/>
        <v>ENE</v>
      </c>
      <c r="V955" t="str">
        <f t="shared" si="149"/>
        <v>DIC</v>
      </c>
      <c r="W955">
        <f t="shared" si="150"/>
        <v>2015</v>
      </c>
      <c r="X955">
        <f t="shared" si="151"/>
        <v>2014</v>
      </c>
    </row>
    <row r="956" spans="1:2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4"/>
        <v>43.406666666666666</v>
      </c>
      <c r="P956" s="7">
        <f t="shared" si="145"/>
        <v>89.191780821917803</v>
      </c>
      <c r="Q956" t="str">
        <f t="shared" si="154"/>
        <v>technology</v>
      </c>
      <c r="R956" t="str">
        <f t="shared" si="155"/>
        <v>wearables</v>
      </c>
      <c r="S956" s="14">
        <f t="shared" si="146"/>
        <v>42236.833784722221</v>
      </c>
      <c r="T956" s="14">
        <f t="shared" si="147"/>
        <v>42194.833784722221</v>
      </c>
      <c r="U956" t="str">
        <f t="shared" si="148"/>
        <v>AGO</v>
      </c>
      <c r="V956" t="str">
        <f t="shared" si="149"/>
        <v>JUL</v>
      </c>
      <c r="W956">
        <f t="shared" si="150"/>
        <v>2015</v>
      </c>
      <c r="X956">
        <f t="shared" si="151"/>
        <v>2015</v>
      </c>
    </row>
    <row r="957" spans="1:2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4"/>
        <v>5.6613333333333333</v>
      </c>
      <c r="P957" s="7">
        <f t="shared" si="145"/>
        <v>182.6236559139785</v>
      </c>
      <c r="Q957" t="str">
        <f t="shared" si="154"/>
        <v>technology</v>
      </c>
      <c r="R957" t="str">
        <f t="shared" si="155"/>
        <v>wearables</v>
      </c>
      <c r="S957" s="14">
        <f t="shared" si="146"/>
        <v>42626.295138888891</v>
      </c>
      <c r="T957" s="14">
        <f t="shared" si="147"/>
        <v>42586.295138888891</v>
      </c>
      <c r="U957" t="str">
        <f t="shared" si="148"/>
        <v>SEP</v>
      </c>
      <c r="V957" t="str">
        <f t="shared" si="149"/>
        <v>AGO</v>
      </c>
      <c r="W957">
        <f t="shared" si="150"/>
        <v>2016</v>
      </c>
      <c r="X957">
        <f t="shared" si="151"/>
        <v>2016</v>
      </c>
    </row>
    <row r="958" spans="1:2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4"/>
        <v>1.722</v>
      </c>
      <c r="P958" s="7">
        <f t="shared" si="145"/>
        <v>50.647058823529413</v>
      </c>
      <c r="Q958" t="str">
        <f t="shared" si="154"/>
        <v>technology</v>
      </c>
      <c r="R958" t="str">
        <f t="shared" si="155"/>
        <v>wearables</v>
      </c>
      <c r="S958" s="14">
        <f t="shared" si="146"/>
        <v>42120.872210648144</v>
      </c>
      <c r="T958" s="14">
        <f t="shared" si="147"/>
        <v>42060.913877314815</v>
      </c>
      <c r="U958" t="str">
        <f t="shared" si="148"/>
        <v>ABR</v>
      </c>
      <c r="V958" t="str">
        <f t="shared" si="149"/>
        <v>FEB</v>
      </c>
      <c r="W958">
        <f t="shared" si="150"/>
        <v>2015</v>
      </c>
      <c r="X958">
        <f t="shared" si="151"/>
        <v>2015</v>
      </c>
    </row>
    <row r="959" spans="1:2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4"/>
        <v>1.9416666666666667</v>
      </c>
      <c r="P959" s="7">
        <f t="shared" si="145"/>
        <v>33.285714285714285</v>
      </c>
      <c r="Q959" t="str">
        <f t="shared" si="154"/>
        <v>technology</v>
      </c>
      <c r="R959" t="str">
        <f t="shared" si="155"/>
        <v>wearables</v>
      </c>
      <c r="S959" s="14">
        <f t="shared" si="146"/>
        <v>42691.594131944439</v>
      </c>
      <c r="T959" s="14">
        <f t="shared" si="147"/>
        <v>42660.552465277782</v>
      </c>
      <c r="U959" t="str">
        <f t="shared" si="148"/>
        <v>NOV</v>
      </c>
      <c r="V959" t="str">
        <f t="shared" si="149"/>
        <v>OCT</v>
      </c>
      <c r="W959">
        <f t="shared" si="150"/>
        <v>2016</v>
      </c>
      <c r="X959">
        <f t="shared" si="151"/>
        <v>2016</v>
      </c>
    </row>
    <row r="960" spans="1:2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4"/>
        <v>11.328275684711329</v>
      </c>
      <c r="P960" s="7">
        <f t="shared" si="145"/>
        <v>51.823529411764703</v>
      </c>
      <c r="Q960" t="str">
        <f t="shared" si="154"/>
        <v>technology</v>
      </c>
      <c r="R960" t="str">
        <f t="shared" si="155"/>
        <v>wearables</v>
      </c>
      <c r="S960" s="14">
        <f t="shared" si="146"/>
        <v>42104.207638888889</v>
      </c>
      <c r="T960" s="14">
        <f t="shared" si="147"/>
        <v>42082.802812499998</v>
      </c>
      <c r="U960" t="str">
        <f t="shared" si="148"/>
        <v>ABR</v>
      </c>
      <c r="V960" t="str">
        <f t="shared" si="149"/>
        <v>MAR</v>
      </c>
      <c r="W960">
        <f t="shared" si="150"/>
        <v>2015</v>
      </c>
      <c r="X960">
        <f t="shared" si="151"/>
        <v>2015</v>
      </c>
    </row>
    <row r="961" spans="1:2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4"/>
        <v>38.86</v>
      </c>
      <c r="P961" s="7">
        <f t="shared" si="145"/>
        <v>113.62573099415205</v>
      </c>
      <c r="Q961" t="str">
        <f t="shared" si="154"/>
        <v>technology</v>
      </c>
      <c r="R961" t="str">
        <f t="shared" si="155"/>
        <v>wearables</v>
      </c>
      <c r="S961" s="14">
        <f t="shared" si="146"/>
        <v>42023.174363425926</v>
      </c>
      <c r="T961" s="14">
        <f t="shared" si="147"/>
        <v>41993.174363425926</v>
      </c>
      <c r="U961" t="str">
        <f t="shared" si="148"/>
        <v>ENE</v>
      </c>
      <c r="V961" t="str">
        <f t="shared" si="149"/>
        <v>DIC</v>
      </c>
      <c r="W961">
        <f t="shared" si="150"/>
        <v>2015</v>
      </c>
      <c r="X961">
        <f t="shared" si="151"/>
        <v>2014</v>
      </c>
    </row>
    <row r="962" spans="1:2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44"/>
        <v>46.100628930817614</v>
      </c>
      <c r="P962" s="7">
        <f t="shared" si="145"/>
        <v>136.46276595744681</v>
      </c>
      <c r="Q962" t="str">
        <f t="shared" si="154"/>
        <v>technology</v>
      </c>
      <c r="R962" t="str">
        <f t="shared" si="155"/>
        <v>wearables</v>
      </c>
      <c r="S962" s="14">
        <f t="shared" si="146"/>
        <v>42808.585127314815</v>
      </c>
      <c r="T962" s="14">
        <f t="shared" si="147"/>
        <v>42766.626793981486</v>
      </c>
      <c r="U962" t="str">
        <f t="shared" si="148"/>
        <v>MAR</v>
      </c>
      <c r="V962" t="str">
        <f t="shared" si="149"/>
        <v>ENE</v>
      </c>
      <c r="W962">
        <f t="shared" si="150"/>
        <v>2017</v>
      </c>
      <c r="X962">
        <f t="shared" si="151"/>
        <v>2017</v>
      </c>
    </row>
    <row r="963" spans="1:2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56">(E963*100)/D963</f>
        <v>42.188421052631575</v>
      </c>
      <c r="P963" s="7">
        <f t="shared" ref="P963:P1026" si="157">IF(L963=0,"No Backers",E963/L963)</f>
        <v>364.35454545454547</v>
      </c>
      <c r="Q963" t="str">
        <f t="shared" si="154"/>
        <v>technology</v>
      </c>
      <c r="R963" t="str">
        <f t="shared" si="155"/>
        <v>wearables</v>
      </c>
      <c r="S963" s="14">
        <f t="shared" ref="S963:S1026" si="158">(((I963/60)/60)/24)+DATE(1970,1,1)</f>
        <v>42786.791666666672</v>
      </c>
      <c r="T963" s="14">
        <f t="shared" ref="T963:T1026" si="159">(((J963/60)/60)/24)+DATE(1970,1,1)</f>
        <v>42740.693692129629</v>
      </c>
      <c r="U963" t="str">
        <f t="shared" ref="U963:U1026" si="160">UPPER(TEXT(S963, "mmm"))</f>
        <v>FEB</v>
      </c>
      <c r="V963" t="str">
        <f t="shared" ref="V963:V1026" si="161">UPPER(TEXT(T963, "mmm"))</f>
        <v>ENE</v>
      </c>
      <c r="W963">
        <f t="shared" ref="W963:W1026" si="162">YEAR(S963)</f>
        <v>2017</v>
      </c>
      <c r="X963">
        <f t="shared" ref="X963:X1026" si="163">YEAR(T963)</f>
        <v>2017</v>
      </c>
    </row>
    <row r="964" spans="1:2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6"/>
        <v>28.48</v>
      </c>
      <c r="P964" s="7">
        <f t="shared" si="157"/>
        <v>19.243243243243242</v>
      </c>
      <c r="Q964" t="str">
        <f t="shared" si="154"/>
        <v>technology</v>
      </c>
      <c r="R964" t="str">
        <f t="shared" si="155"/>
        <v>wearables</v>
      </c>
      <c r="S964" s="14">
        <f t="shared" si="158"/>
        <v>42411.712418981479</v>
      </c>
      <c r="T964" s="14">
        <f t="shared" si="159"/>
        <v>42373.712418981479</v>
      </c>
      <c r="U964" t="str">
        <f t="shared" si="160"/>
        <v>FEB</v>
      </c>
      <c r="V964" t="str">
        <f t="shared" si="161"/>
        <v>ENE</v>
      </c>
      <c r="W964">
        <f t="shared" si="162"/>
        <v>2016</v>
      </c>
      <c r="X964">
        <f t="shared" si="163"/>
        <v>2016</v>
      </c>
    </row>
    <row r="965" spans="1:2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6"/>
        <v>1.0771428571428572</v>
      </c>
      <c r="P965" s="7">
        <f t="shared" si="157"/>
        <v>41.888888888888886</v>
      </c>
      <c r="Q965" t="str">
        <f t="shared" si="154"/>
        <v>technology</v>
      </c>
      <c r="R965" t="str">
        <f t="shared" si="155"/>
        <v>wearables</v>
      </c>
      <c r="S965" s="14">
        <f t="shared" si="158"/>
        <v>42660.635636574079</v>
      </c>
      <c r="T965" s="14">
        <f t="shared" si="159"/>
        <v>42625.635636574079</v>
      </c>
      <c r="U965" t="str">
        <f t="shared" si="160"/>
        <v>OCT</v>
      </c>
      <c r="V965" t="str">
        <f t="shared" si="161"/>
        <v>SEP</v>
      </c>
      <c r="W965">
        <f t="shared" si="162"/>
        <v>2016</v>
      </c>
      <c r="X965">
        <f t="shared" si="163"/>
        <v>2016</v>
      </c>
    </row>
    <row r="966" spans="1:2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6"/>
        <v>0.79909090909090907</v>
      </c>
      <c r="P966" s="7">
        <f t="shared" si="157"/>
        <v>30.310344827586206</v>
      </c>
      <c r="Q966" t="str">
        <f t="shared" si="154"/>
        <v>technology</v>
      </c>
      <c r="R966" t="str">
        <f t="shared" si="155"/>
        <v>wearables</v>
      </c>
      <c r="S966" s="14">
        <f t="shared" si="158"/>
        <v>42248.628692129627</v>
      </c>
      <c r="T966" s="14">
        <f t="shared" si="159"/>
        <v>42208.628692129627</v>
      </c>
      <c r="U966" t="str">
        <f t="shared" si="160"/>
        <v>SEP</v>
      </c>
      <c r="V966" t="str">
        <f t="shared" si="161"/>
        <v>JUL</v>
      </c>
      <c r="W966">
        <f t="shared" si="162"/>
        <v>2015</v>
      </c>
      <c r="X966">
        <f t="shared" si="163"/>
        <v>2015</v>
      </c>
    </row>
    <row r="967" spans="1:2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6"/>
        <v>1.1919999999999999</v>
      </c>
      <c r="P967" s="7">
        <f t="shared" si="157"/>
        <v>49.666666666666664</v>
      </c>
      <c r="Q967" t="str">
        <f t="shared" si="154"/>
        <v>technology</v>
      </c>
      <c r="R967" t="str">
        <f t="shared" si="155"/>
        <v>wearables</v>
      </c>
      <c r="S967" s="14">
        <f t="shared" si="158"/>
        <v>42669.165972222225</v>
      </c>
      <c r="T967" s="14">
        <f t="shared" si="159"/>
        <v>42637.016736111109</v>
      </c>
      <c r="U967" t="str">
        <f t="shared" si="160"/>
        <v>OCT</v>
      </c>
      <c r="V967" t="str">
        <f t="shared" si="161"/>
        <v>SEP</v>
      </c>
      <c r="W967">
        <f t="shared" si="162"/>
        <v>2016</v>
      </c>
      <c r="X967">
        <f t="shared" si="163"/>
        <v>2016</v>
      </c>
    </row>
    <row r="968" spans="1:2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6"/>
        <v>14.8</v>
      </c>
      <c r="P968" s="7">
        <f t="shared" si="157"/>
        <v>59.2</v>
      </c>
      <c r="Q968" t="str">
        <f t="shared" si="154"/>
        <v>technology</v>
      </c>
      <c r="R968" t="str">
        <f t="shared" si="155"/>
        <v>wearables</v>
      </c>
      <c r="S968" s="14">
        <f t="shared" si="158"/>
        <v>42649.635787037041</v>
      </c>
      <c r="T968" s="14">
        <f t="shared" si="159"/>
        <v>42619.635787037041</v>
      </c>
      <c r="U968" t="str">
        <f t="shared" si="160"/>
        <v>OCT</v>
      </c>
      <c r="V968" t="str">
        <f t="shared" si="161"/>
        <v>SEP</v>
      </c>
      <c r="W968">
        <f t="shared" si="162"/>
        <v>2016</v>
      </c>
      <c r="X968">
        <f t="shared" si="163"/>
        <v>2016</v>
      </c>
    </row>
    <row r="969" spans="1:2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6"/>
        <v>17.809999999999999</v>
      </c>
      <c r="P969" s="7">
        <f t="shared" si="157"/>
        <v>43.97530864197531</v>
      </c>
      <c r="Q969" t="str">
        <f t="shared" si="154"/>
        <v>technology</v>
      </c>
      <c r="R969" t="str">
        <f t="shared" si="155"/>
        <v>wearables</v>
      </c>
      <c r="S969" s="14">
        <f t="shared" si="158"/>
        <v>42482.21266203704</v>
      </c>
      <c r="T969" s="14">
        <f t="shared" si="159"/>
        <v>42422.254328703704</v>
      </c>
      <c r="U969" t="str">
        <f t="shared" si="160"/>
        <v>ABR</v>
      </c>
      <c r="V969" t="str">
        <f t="shared" si="161"/>
        <v>FEB</v>
      </c>
      <c r="W969">
        <f t="shared" si="162"/>
        <v>2016</v>
      </c>
      <c r="X969">
        <f t="shared" si="163"/>
        <v>2016</v>
      </c>
    </row>
    <row r="970" spans="1:2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6"/>
        <v>1.325</v>
      </c>
      <c r="P970" s="7">
        <f t="shared" si="157"/>
        <v>26.5</v>
      </c>
      <c r="Q970" t="str">
        <f t="shared" si="154"/>
        <v>technology</v>
      </c>
      <c r="R970" t="str">
        <f t="shared" si="155"/>
        <v>wearables</v>
      </c>
      <c r="S970" s="14">
        <f t="shared" si="158"/>
        <v>41866.847615740742</v>
      </c>
      <c r="T970" s="14">
        <f t="shared" si="159"/>
        <v>41836.847615740742</v>
      </c>
      <c r="U970" t="str">
        <f t="shared" si="160"/>
        <v>AGO</v>
      </c>
      <c r="V970" t="str">
        <f t="shared" si="161"/>
        <v>JUL</v>
      </c>
      <c r="W970">
        <f t="shared" si="162"/>
        <v>2014</v>
      </c>
      <c r="X970">
        <f t="shared" si="163"/>
        <v>2014</v>
      </c>
    </row>
    <row r="971" spans="1:2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6"/>
        <v>46.666666666666664</v>
      </c>
      <c r="P971" s="7">
        <f t="shared" si="157"/>
        <v>1272.7272727272727</v>
      </c>
      <c r="Q971" t="str">
        <f t="shared" si="154"/>
        <v>technology</v>
      </c>
      <c r="R971" t="str">
        <f t="shared" si="155"/>
        <v>wearables</v>
      </c>
      <c r="S971" s="14">
        <f t="shared" si="158"/>
        <v>42775.30332175926</v>
      </c>
      <c r="T971" s="14">
        <f t="shared" si="159"/>
        <v>42742.30332175926</v>
      </c>
      <c r="U971" t="str">
        <f t="shared" si="160"/>
        <v>FEB</v>
      </c>
      <c r="V971" t="str">
        <f t="shared" si="161"/>
        <v>ENE</v>
      </c>
      <c r="W971">
        <f t="shared" si="162"/>
        <v>2017</v>
      </c>
      <c r="X971">
        <f t="shared" si="163"/>
        <v>2017</v>
      </c>
    </row>
    <row r="972" spans="1:2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6"/>
        <v>45.92</v>
      </c>
      <c r="P972" s="7">
        <f t="shared" si="157"/>
        <v>164</v>
      </c>
      <c r="Q972" t="str">
        <f t="shared" si="154"/>
        <v>technology</v>
      </c>
      <c r="R972" t="str">
        <f t="shared" si="155"/>
        <v>wearables</v>
      </c>
      <c r="S972" s="14">
        <f t="shared" si="158"/>
        <v>42758.207638888889</v>
      </c>
      <c r="T972" s="14">
        <f t="shared" si="159"/>
        <v>42721.220520833333</v>
      </c>
      <c r="U972" t="str">
        <f t="shared" si="160"/>
        <v>ENE</v>
      </c>
      <c r="V972" t="str">
        <f t="shared" si="161"/>
        <v>DIC</v>
      </c>
      <c r="W972">
        <f t="shared" si="162"/>
        <v>2017</v>
      </c>
      <c r="X972">
        <f t="shared" si="163"/>
        <v>2016</v>
      </c>
    </row>
    <row r="973" spans="1:2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6"/>
        <v>0.22600000000000001</v>
      </c>
      <c r="P973" s="7">
        <f t="shared" si="157"/>
        <v>45.2</v>
      </c>
      <c r="Q973" t="str">
        <f t="shared" si="154"/>
        <v>technology</v>
      </c>
      <c r="R973" t="str">
        <f t="shared" si="155"/>
        <v>wearables</v>
      </c>
      <c r="S973" s="14">
        <f t="shared" si="158"/>
        <v>42156.709027777775</v>
      </c>
      <c r="T973" s="14">
        <f t="shared" si="159"/>
        <v>42111.709027777775</v>
      </c>
      <c r="U973" t="str">
        <f t="shared" si="160"/>
        <v>JUN</v>
      </c>
      <c r="V973" t="str">
        <f t="shared" si="161"/>
        <v>ABR</v>
      </c>
      <c r="W973">
        <f t="shared" si="162"/>
        <v>2015</v>
      </c>
      <c r="X973">
        <f t="shared" si="163"/>
        <v>2015</v>
      </c>
    </row>
    <row r="974" spans="1:2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6"/>
        <v>34.625</v>
      </c>
      <c r="P974" s="7">
        <f t="shared" si="157"/>
        <v>153.88888888888889</v>
      </c>
      <c r="Q974" t="str">
        <f t="shared" si="154"/>
        <v>technology</v>
      </c>
      <c r="R974" t="str">
        <f t="shared" si="155"/>
        <v>wearables</v>
      </c>
      <c r="S974" s="14">
        <f t="shared" si="158"/>
        <v>41886.290972222225</v>
      </c>
      <c r="T974" s="14">
        <f t="shared" si="159"/>
        <v>41856.865717592591</v>
      </c>
      <c r="U974" t="str">
        <f t="shared" si="160"/>
        <v>SEP</v>
      </c>
      <c r="V974" t="str">
        <f t="shared" si="161"/>
        <v>AGO</v>
      </c>
      <c r="W974">
        <f t="shared" si="162"/>
        <v>2014</v>
      </c>
      <c r="X974">
        <f t="shared" si="163"/>
        <v>2014</v>
      </c>
    </row>
    <row r="975" spans="1:2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6"/>
        <v>2.0550000000000002</v>
      </c>
      <c r="P975" s="7">
        <f t="shared" si="157"/>
        <v>51.375</v>
      </c>
      <c r="Q975" t="str">
        <f t="shared" si="154"/>
        <v>technology</v>
      </c>
      <c r="R975" t="str">
        <f t="shared" si="155"/>
        <v>wearables</v>
      </c>
      <c r="S975" s="14">
        <f t="shared" si="158"/>
        <v>42317.056631944448</v>
      </c>
      <c r="T975" s="14">
        <f t="shared" si="159"/>
        <v>42257.014965277776</v>
      </c>
      <c r="U975" t="str">
        <f t="shared" si="160"/>
        <v>NOV</v>
      </c>
      <c r="V975" t="str">
        <f t="shared" si="161"/>
        <v>SEP</v>
      </c>
      <c r="W975">
        <f t="shared" si="162"/>
        <v>2015</v>
      </c>
      <c r="X975">
        <f t="shared" si="163"/>
        <v>2015</v>
      </c>
    </row>
    <row r="976" spans="1:2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6"/>
        <v>0.56000000000000005</v>
      </c>
      <c r="P976" s="7">
        <f t="shared" si="157"/>
        <v>93.333333333333329</v>
      </c>
      <c r="Q976" t="str">
        <f t="shared" si="154"/>
        <v>technology</v>
      </c>
      <c r="R976" t="str">
        <f t="shared" si="155"/>
        <v>wearables</v>
      </c>
      <c r="S976" s="14">
        <f t="shared" si="158"/>
        <v>42454.707824074074</v>
      </c>
      <c r="T976" s="14">
        <f t="shared" si="159"/>
        <v>42424.749490740738</v>
      </c>
      <c r="U976" t="str">
        <f t="shared" si="160"/>
        <v>MAR</v>
      </c>
      <c r="V976" t="str">
        <f t="shared" si="161"/>
        <v>FEB</v>
      </c>
      <c r="W976">
        <f t="shared" si="162"/>
        <v>2016</v>
      </c>
      <c r="X976">
        <f t="shared" si="163"/>
        <v>2016</v>
      </c>
    </row>
    <row r="977" spans="1:2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6"/>
        <v>2.6070000000000002</v>
      </c>
      <c r="P977" s="7">
        <f t="shared" si="157"/>
        <v>108.625</v>
      </c>
      <c r="Q977" t="str">
        <f t="shared" si="154"/>
        <v>technology</v>
      </c>
      <c r="R977" t="str">
        <f t="shared" si="155"/>
        <v>wearables</v>
      </c>
      <c r="S977" s="14">
        <f t="shared" si="158"/>
        <v>42549.696585648147</v>
      </c>
      <c r="T977" s="14">
        <f t="shared" si="159"/>
        <v>42489.696585648147</v>
      </c>
      <c r="U977" t="str">
        <f t="shared" si="160"/>
        <v>JUN</v>
      </c>
      <c r="V977" t="str">
        <f t="shared" si="161"/>
        <v>ABR</v>
      </c>
      <c r="W977">
        <f t="shared" si="162"/>
        <v>2016</v>
      </c>
      <c r="X977">
        <f t="shared" si="163"/>
        <v>2016</v>
      </c>
    </row>
    <row r="978" spans="1:2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6"/>
        <v>1.9259999999999999</v>
      </c>
      <c r="P978" s="7">
        <f t="shared" si="157"/>
        <v>160.5</v>
      </c>
      <c r="Q978" t="str">
        <f t="shared" si="154"/>
        <v>technology</v>
      </c>
      <c r="R978" t="str">
        <f t="shared" si="155"/>
        <v>wearables</v>
      </c>
      <c r="S978" s="14">
        <f t="shared" si="158"/>
        <v>42230.058993055558</v>
      </c>
      <c r="T978" s="14">
        <f t="shared" si="159"/>
        <v>42185.058993055558</v>
      </c>
      <c r="U978" t="str">
        <f t="shared" si="160"/>
        <v>AGO</v>
      </c>
      <c r="V978" t="str">
        <f t="shared" si="161"/>
        <v>JUN</v>
      </c>
      <c r="W978">
        <f t="shared" si="162"/>
        <v>2015</v>
      </c>
      <c r="X978">
        <f t="shared" si="163"/>
        <v>2015</v>
      </c>
    </row>
    <row r="979" spans="1:2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6"/>
        <v>33.666666666666664</v>
      </c>
      <c r="P979" s="7">
        <f t="shared" si="157"/>
        <v>75.75</v>
      </c>
      <c r="Q979" t="str">
        <f t="shared" si="154"/>
        <v>technology</v>
      </c>
      <c r="R979" t="str">
        <f t="shared" si="155"/>
        <v>wearables</v>
      </c>
      <c r="S979" s="14">
        <f t="shared" si="158"/>
        <v>42421.942094907412</v>
      </c>
      <c r="T979" s="14">
        <f t="shared" si="159"/>
        <v>42391.942094907412</v>
      </c>
      <c r="U979" t="str">
        <f t="shared" si="160"/>
        <v>FEB</v>
      </c>
      <c r="V979" t="str">
        <f t="shared" si="161"/>
        <v>ENE</v>
      </c>
      <c r="W979">
        <f t="shared" si="162"/>
        <v>2016</v>
      </c>
      <c r="X979">
        <f t="shared" si="163"/>
        <v>2016</v>
      </c>
    </row>
    <row r="980" spans="1:2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6"/>
        <v>56.263267182990241</v>
      </c>
      <c r="P980" s="7">
        <f t="shared" si="157"/>
        <v>790.83739837398377</v>
      </c>
      <c r="Q980" t="str">
        <f t="shared" si="154"/>
        <v>technology</v>
      </c>
      <c r="R980" t="str">
        <f t="shared" si="155"/>
        <v>wearables</v>
      </c>
      <c r="S980" s="14">
        <f t="shared" si="158"/>
        <v>42425.309039351851</v>
      </c>
      <c r="T980" s="14">
        <f t="shared" si="159"/>
        <v>42395.309039351851</v>
      </c>
      <c r="U980" t="str">
        <f t="shared" si="160"/>
        <v>FEB</v>
      </c>
      <c r="V980" t="str">
        <f t="shared" si="161"/>
        <v>ENE</v>
      </c>
      <c r="W980">
        <f t="shared" si="162"/>
        <v>2016</v>
      </c>
      <c r="X980">
        <f t="shared" si="163"/>
        <v>2016</v>
      </c>
    </row>
    <row r="981" spans="1:2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6"/>
        <v>82.817599999999999</v>
      </c>
      <c r="P981" s="7">
        <f t="shared" si="157"/>
        <v>301.93916666666667</v>
      </c>
      <c r="Q981" t="str">
        <f t="shared" si="154"/>
        <v>technology</v>
      </c>
      <c r="R981" t="str">
        <f t="shared" si="155"/>
        <v>wearables</v>
      </c>
      <c r="S981" s="14">
        <f t="shared" si="158"/>
        <v>42541.790972222225</v>
      </c>
      <c r="T981" s="14">
        <f t="shared" si="159"/>
        <v>42506.416990740734</v>
      </c>
      <c r="U981" t="str">
        <f t="shared" si="160"/>
        <v>JUN</v>
      </c>
      <c r="V981" t="str">
        <f t="shared" si="161"/>
        <v>MAY</v>
      </c>
      <c r="W981">
        <f t="shared" si="162"/>
        <v>2016</v>
      </c>
      <c r="X981">
        <f t="shared" si="163"/>
        <v>2016</v>
      </c>
    </row>
    <row r="982" spans="1:2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6"/>
        <v>14.86</v>
      </c>
      <c r="P982" s="7">
        <f t="shared" si="157"/>
        <v>47.935483870967744</v>
      </c>
      <c r="Q982" t="str">
        <f t="shared" si="154"/>
        <v>technology</v>
      </c>
      <c r="R982" t="str">
        <f t="shared" si="155"/>
        <v>wearables</v>
      </c>
      <c r="S982" s="14">
        <f t="shared" si="158"/>
        <v>41973.945856481485</v>
      </c>
      <c r="T982" s="14">
        <f t="shared" si="159"/>
        <v>41928.904189814813</v>
      </c>
      <c r="U982" t="str">
        <f t="shared" si="160"/>
        <v>NOV</v>
      </c>
      <c r="V982" t="str">
        <f t="shared" si="161"/>
        <v>OCT</v>
      </c>
      <c r="W982">
        <f t="shared" si="162"/>
        <v>2014</v>
      </c>
      <c r="X982">
        <f t="shared" si="163"/>
        <v>2014</v>
      </c>
    </row>
    <row r="983" spans="1:2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6"/>
        <v>1.2375123751237513E-2</v>
      </c>
      <c r="P983" s="7">
        <f t="shared" si="157"/>
        <v>2.75</v>
      </c>
      <c r="Q983" t="str">
        <f t="shared" si="154"/>
        <v>technology</v>
      </c>
      <c r="R983" t="str">
        <f t="shared" si="155"/>
        <v>wearables</v>
      </c>
      <c r="S983" s="14">
        <f t="shared" si="158"/>
        <v>41860.947013888886</v>
      </c>
      <c r="T983" s="14">
        <f t="shared" si="159"/>
        <v>41830.947013888886</v>
      </c>
      <c r="U983" t="str">
        <f t="shared" si="160"/>
        <v>AGO</v>
      </c>
      <c r="V983" t="str">
        <f t="shared" si="161"/>
        <v>JUL</v>
      </c>
      <c r="W983">
        <f t="shared" si="162"/>
        <v>2014</v>
      </c>
      <c r="X983">
        <f t="shared" si="163"/>
        <v>2014</v>
      </c>
    </row>
    <row r="984" spans="1:2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6"/>
        <v>1.7142857142857144E-2</v>
      </c>
      <c r="P984" s="7">
        <f t="shared" si="157"/>
        <v>1</v>
      </c>
      <c r="Q984" t="str">
        <f t="shared" si="154"/>
        <v>technology</v>
      </c>
      <c r="R984" t="str">
        <f t="shared" si="155"/>
        <v>wearables</v>
      </c>
      <c r="S984" s="14">
        <f t="shared" si="158"/>
        <v>42645.753310185188</v>
      </c>
      <c r="T984" s="14">
        <f t="shared" si="159"/>
        <v>42615.753310185188</v>
      </c>
      <c r="U984" t="str">
        <f t="shared" si="160"/>
        <v>OCT</v>
      </c>
      <c r="V984" t="str">
        <f t="shared" si="161"/>
        <v>SEP</v>
      </c>
      <c r="W984">
        <f t="shared" si="162"/>
        <v>2016</v>
      </c>
      <c r="X984">
        <f t="shared" si="163"/>
        <v>2016</v>
      </c>
    </row>
    <row r="985" spans="1:2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6"/>
        <v>29.506136117214712</v>
      </c>
      <c r="P985" s="7">
        <f t="shared" si="157"/>
        <v>171.79329608938548</v>
      </c>
      <c r="Q985" t="str">
        <f t="shared" si="154"/>
        <v>technology</v>
      </c>
      <c r="R985" t="str">
        <f t="shared" si="155"/>
        <v>wearables</v>
      </c>
      <c r="S985" s="14">
        <f t="shared" si="158"/>
        <v>42605.870833333334</v>
      </c>
      <c r="T985" s="14">
        <f t="shared" si="159"/>
        <v>42574.667650462965</v>
      </c>
      <c r="U985" t="str">
        <f t="shared" si="160"/>
        <v>AGO</v>
      </c>
      <c r="V985" t="str">
        <f t="shared" si="161"/>
        <v>JUL</v>
      </c>
      <c r="W985">
        <f t="shared" si="162"/>
        <v>2016</v>
      </c>
      <c r="X985">
        <f t="shared" si="163"/>
        <v>2016</v>
      </c>
    </row>
    <row r="986" spans="1:2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6"/>
        <v>1.06</v>
      </c>
      <c r="P986" s="7">
        <f t="shared" si="157"/>
        <v>35.333333333333336</v>
      </c>
      <c r="Q986" t="str">
        <f t="shared" si="154"/>
        <v>technology</v>
      </c>
      <c r="R986" t="str">
        <f t="shared" si="155"/>
        <v>wearables</v>
      </c>
      <c r="S986" s="14">
        <f t="shared" si="158"/>
        <v>42091.074166666673</v>
      </c>
      <c r="T986" s="14">
        <f t="shared" si="159"/>
        <v>42061.11583333333</v>
      </c>
      <c r="U986" t="str">
        <f t="shared" si="160"/>
        <v>MAR</v>
      </c>
      <c r="V986" t="str">
        <f t="shared" si="161"/>
        <v>FEB</v>
      </c>
      <c r="W986">
        <f t="shared" si="162"/>
        <v>2015</v>
      </c>
      <c r="X986">
        <f t="shared" si="163"/>
        <v>2015</v>
      </c>
    </row>
    <row r="987" spans="1:2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6"/>
        <v>6.293333333333333</v>
      </c>
      <c r="P987" s="7">
        <f t="shared" si="157"/>
        <v>82.086956521739125</v>
      </c>
      <c r="Q987" t="str">
        <f t="shared" si="154"/>
        <v>technology</v>
      </c>
      <c r="R987" t="str">
        <f t="shared" si="155"/>
        <v>wearables</v>
      </c>
      <c r="S987" s="14">
        <f t="shared" si="158"/>
        <v>42369.958333333328</v>
      </c>
      <c r="T987" s="14">
        <f t="shared" si="159"/>
        <v>42339.967708333337</v>
      </c>
      <c r="U987" t="str">
        <f t="shared" si="160"/>
        <v>DIC</v>
      </c>
      <c r="V987" t="str">
        <f t="shared" si="161"/>
        <v>DIC</v>
      </c>
      <c r="W987">
        <f t="shared" si="162"/>
        <v>2015</v>
      </c>
      <c r="X987">
        <f t="shared" si="163"/>
        <v>2015</v>
      </c>
    </row>
    <row r="988" spans="1:2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6"/>
        <v>12.75</v>
      </c>
      <c r="P988" s="7">
        <f t="shared" si="157"/>
        <v>110.8695652173913</v>
      </c>
      <c r="Q988" t="str">
        <f t="shared" si="154"/>
        <v>technology</v>
      </c>
      <c r="R988" t="str">
        <f t="shared" si="155"/>
        <v>wearables</v>
      </c>
      <c r="S988" s="14">
        <f t="shared" si="158"/>
        <v>42379</v>
      </c>
      <c r="T988" s="14">
        <f t="shared" si="159"/>
        <v>42324.767361111109</v>
      </c>
      <c r="U988" t="str">
        <f t="shared" si="160"/>
        <v>ENE</v>
      </c>
      <c r="V988" t="str">
        <f t="shared" si="161"/>
        <v>NOV</v>
      </c>
      <c r="W988">
        <f t="shared" si="162"/>
        <v>2016</v>
      </c>
      <c r="X988">
        <f t="shared" si="163"/>
        <v>2015</v>
      </c>
    </row>
    <row r="989" spans="1:2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6"/>
        <v>13.22</v>
      </c>
      <c r="P989" s="7">
        <f t="shared" si="157"/>
        <v>161.21951219512195</v>
      </c>
      <c r="Q989" t="str">
        <f t="shared" si="154"/>
        <v>technology</v>
      </c>
      <c r="R989" t="str">
        <f t="shared" si="155"/>
        <v>wearables</v>
      </c>
      <c r="S989" s="14">
        <f t="shared" si="158"/>
        <v>41813.294560185182</v>
      </c>
      <c r="T989" s="14">
        <f t="shared" si="159"/>
        <v>41773.294560185182</v>
      </c>
      <c r="U989" t="str">
        <f t="shared" si="160"/>
        <v>JUN</v>
      </c>
      <c r="V989" t="str">
        <f t="shared" si="161"/>
        <v>MAY</v>
      </c>
      <c r="W989">
        <f t="shared" si="162"/>
        <v>2014</v>
      </c>
      <c r="X989">
        <f t="shared" si="163"/>
        <v>2014</v>
      </c>
    </row>
    <row r="990" spans="1:2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6"/>
        <v>0</v>
      </c>
      <c r="P990" s="7" t="str">
        <f t="shared" si="157"/>
        <v>No Backers</v>
      </c>
      <c r="Q990" t="str">
        <f t="shared" si="154"/>
        <v>technology</v>
      </c>
      <c r="R990" t="str">
        <f t="shared" si="155"/>
        <v>wearables</v>
      </c>
      <c r="S990" s="14">
        <f t="shared" si="158"/>
        <v>42644.356770833328</v>
      </c>
      <c r="T990" s="14">
        <f t="shared" si="159"/>
        <v>42614.356770833328</v>
      </c>
      <c r="U990" t="str">
        <f t="shared" si="160"/>
        <v>OCT</v>
      </c>
      <c r="V990" t="str">
        <f t="shared" si="161"/>
        <v>SEP</v>
      </c>
      <c r="W990">
        <f t="shared" si="162"/>
        <v>2016</v>
      </c>
      <c r="X990">
        <f t="shared" si="163"/>
        <v>2016</v>
      </c>
    </row>
    <row r="991" spans="1:2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6"/>
        <v>16.77</v>
      </c>
      <c r="P991" s="7">
        <f t="shared" si="157"/>
        <v>52.40625</v>
      </c>
      <c r="Q991" t="str">
        <f t="shared" si="154"/>
        <v>technology</v>
      </c>
      <c r="R991" t="str">
        <f t="shared" si="155"/>
        <v>wearables</v>
      </c>
      <c r="S991" s="14">
        <f t="shared" si="158"/>
        <v>42641.933969907404</v>
      </c>
      <c r="T991" s="14">
        <f t="shared" si="159"/>
        <v>42611.933969907404</v>
      </c>
      <c r="U991" t="str">
        <f t="shared" si="160"/>
        <v>SEP</v>
      </c>
      <c r="V991" t="str">
        <f t="shared" si="161"/>
        <v>AGO</v>
      </c>
      <c r="W991">
        <f t="shared" si="162"/>
        <v>2016</v>
      </c>
      <c r="X991">
        <f t="shared" si="163"/>
        <v>2016</v>
      </c>
    </row>
    <row r="992" spans="1:2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6"/>
        <v>0.104</v>
      </c>
      <c r="P992" s="7">
        <f t="shared" si="157"/>
        <v>13</v>
      </c>
      <c r="Q992" t="str">
        <f t="shared" si="154"/>
        <v>technology</v>
      </c>
      <c r="R992" t="str">
        <f t="shared" si="155"/>
        <v>wearables</v>
      </c>
      <c r="S992" s="14">
        <f t="shared" si="158"/>
        <v>41885.784305555557</v>
      </c>
      <c r="T992" s="14">
        <f t="shared" si="159"/>
        <v>41855.784305555557</v>
      </c>
      <c r="U992" t="str">
        <f t="shared" si="160"/>
        <v>SEP</v>
      </c>
      <c r="V992" t="str">
        <f t="shared" si="161"/>
        <v>AGO</v>
      </c>
      <c r="W992">
        <f t="shared" si="162"/>
        <v>2014</v>
      </c>
      <c r="X992">
        <f t="shared" si="163"/>
        <v>2014</v>
      </c>
    </row>
    <row r="993" spans="1:2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6"/>
        <v>4.24</v>
      </c>
      <c r="P993" s="7">
        <f t="shared" si="157"/>
        <v>30.285714285714285</v>
      </c>
      <c r="Q993" t="str">
        <f t="shared" si="154"/>
        <v>technology</v>
      </c>
      <c r="R993" t="str">
        <f t="shared" si="155"/>
        <v>wearables</v>
      </c>
      <c r="S993" s="14">
        <f t="shared" si="158"/>
        <v>42563.785416666666</v>
      </c>
      <c r="T993" s="14">
        <f t="shared" si="159"/>
        <v>42538.75680555556</v>
      </c>
      <c r="U993" t="str">
        <f t="shared" si="160"/>
        <v>JUL</v>
      </c>
      <c r="V993" t="str">
        <f t="shared" si="161"/>
        <v>JUN</v>
      </c>
      <c r="W993">
        <f t="shared" si="162"/>
        <v>2016</v>
      </c>
      <c r="X993">
        <f t="shared" si="163"/>
        <v>2016</v>
      </c>
    </row>
    <row r="994" spans="1:2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6"/>
        <v>0.46700000000000003</v>
      </c>
      <c r="P994" s="7">
        <f t="shared" si="157"/>
        <v>116.75</v>
      </c>
      <c r="Q994" t="str">
        <f t="shared" si="154"/>
        <v>technology</v>
      </c>
      <c r="R994" t="str">
        <f t="shared" si="155"/>
        <v>wearables</v>
      </c>
      <c r="S994" s="14">
        <f t="shared" si="158"/>
        <v>42497.883321759262</v>
      </c>
      <c r="T994" s="14">
        <f t="shared" si="159"/>
        <v>42437.924988425926</v>
      </c>
      <c r="U994" t="str">
        <f t="shared" si="160"/>
        <v>MAY</v>
      </c>
      <c r="V994" t="str">
        <f t="shared" si="161"/>
        <v>MAR</v>
      </c>
      <c r="W994">
        <f t="shared" si="162"/>
        <v>2016</v>
      </c>
      <c r="X994">
        <f t="shared" si="163"/>
        <v>2016</v>
      </c>
    </row>
    <row r="995" spans="1:2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6"/>
        <v>25.087142857142858</v>
      </c>
      <c r="P995" s="7">
        <f t="shared" si="157"/>
        <v>89.59693877551021</v>
      </c>
      <c r="Q995" t="str">
        <f t="shared" si="154"/>
        <v>technology</v>
      </c>
      <c r="R995" t="str">
        <f t="shared" si="155"/>
        <v>wearables</v>
      </c>
      <c r="S995" s="14">
        <f t="shared" si="158"/>
        <v>42686.208333333328</v>
      </c>
      <c r="T995" s="14">
        <f t="shared" si="159"/>
        <v>42652.964907407411</v>
      </c>
      <c r="U995" t="str">
        <f t="shared" si="160"/>
        <v>NOV</v>
      </c>
      <c r="V995" t="str">
        <f t="shared" si="161"/>
        <v>OCT</v>
      </c>
      <c r="W995">
        <f t="shared" si="162"/>
        <v>2016</v>
      </c>
      <c r="X995">
        <f t="shared" si="163"/>
        <v>2016</v>
      </c>
    </row>
    <row r="996" spans="1:2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6"/>
        <v>2.3344999999999998</v>
      </c>
      <c r="P996" s="7">
        <f t="shared" si="157"/>
        <v>424.45454545454544</v>
      </c>
      <c r="Q996" t="str">
        <f t="shared" si="154"/>
        <v>technology</v>
      </c>
      <c r="R996" t="str">
        <f t="shared" si="155"/>
        <v>wearables</v>
      </c>
      <c r="S996" s="14">
        <f t="shared" si="158"/>
        <v>41973.957638888889</v>
      </c>
      <c r="T996" s="14">
        <f t="shared" si="159"/>
        <v>41921.263078703705</v>
      </c>
      <c r="U996" t="str">
        <f t="shared" si="160"/>
        <v>NOV</v>
      </c>
      <c r="V996" t="str">
        <f t="shared" si="161"/>
        <v>OCT</v>
      </c>
      <c r="W996">
        <f t="shared" si="162"/>
        <v>2014</v>
      </c>
      <c r="X996">
        <f t="shared" si="163"/>
        <v>2014</v>
      </c>
    </row>
    <row r="997" spans="1:2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6"/>
        <v>7.26</v>
      </c>
      <c r="P997" s="7">
        <f t="shared" si="157"/>
        <v>80.666666666666671</v>
      </c>
      <c r="Q997" t="str">
        <f t="shared" si="154"/>
        <v>technology</v>
      </c>
      <c r="R997" t="str">
        <f t="shared" si="155"/>
        <v>wearables</v>
      </c>
      <c r="S997" s="14">
        <f t="shared" si="158"/>
        <v>41972.666666666672</v>
      </c>
      <c r="T997" s="14">
        <f t="shared" si="159"/>
        <v>41947.940740740742</v>
      </c>
      <c r="U997" t="str">
        <f t="shared" si="160"/>
        <v>NOV</v>
      </c>
      <c r="V997" t="str">
        <f t="shared" si="161"/>
        <v>NOV</v>
      </c>
      <c r="W997">
        <f t="shared" si="162"/>
        <v>2014</v>
      </c>
      <c r="X997">
        <f t="shared" si="163"/>
        <v>2014</v>
      </c>
    </row>
    <row r="998" spans="1:2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6"/>
        <v>1.625</v>
      </c>
      <c r="P998" s="7">
        <f t="shared" si="157"/>
        <v>13</v>
      </c>
      <c r="Q998" t="str">
        <f t="shared" si="154"/>
        <v>technology</v>
      </c>
      <c r="R998" t="str">
        <f t="shared" si="155"/>
        <v>wearables</v>
      </c>
      <c r="S998" s="14">
        <f t="shared" si="158"/>
        <v>41847.643750000003</v>
      </c>
      <c r="T998" s="14">
        <f t="shared" si="159"/>
        <v>41817.866435185184</v>
      </c>
      <c r="U998" t="str">
        <f t="shared" si="160"/>
        <v>JUL</v>
      </c>
      <c r="V998" t="str">
        <f t="shared" si="161"/>
        <v>JUN</v>
      </c>
      <c r="W998">
        <f t="shared" si="162"/>
        <v>2014</v>
      </c>
      <c r="X998">
        <f t="shared" si="163"/>
        <v>2014</v>
      </c>
    </row>
    <row r="999" spans="1:2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6"/>
        <v>1.3</v>
      </c>
      <c r="P999" s="7">
        <f t="shared" si="157"/>
        <v>8.125</v>
      </c>
      <c r="Q999" t="str">
        <f t="shared" si="154"/>
        <v>technology</v>
      </c>
      <c r="R999" t="str">
        <f t="shared" si="155"/>
        <v>wearables</v>
      </c>
      <c r="S999" s="14">
        <f t="shared" si="158"/>
        <v>41971.144641203704</v>
      </c>
      <c r="T999" s="14">
        <f t="shared" si="159"/>
        <v>41941.10297453704</v>
      </c>
      <c r="U999" t="str">
        <f t="shared" si="160"/>
        <v>NOV</v>
      </c>
      <c r="V999" t="str">
        <f t="shared" si="161"/>
        <v>OCT</v>
      </c>
      <c r="W999">
        <f t="shared" si="162"/>
        <v>2014</v>
      </c>
      <c r="X999">
        <f t="shared" si="163"/>
        <v>2014</v>
      </c>
    </row>
    <row r="1000" spans="1:2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6"/>
        <v>58.55833333333333</v>
      </c>
      <c r="P1000" s="7">
        <f t="shared" si="157"/>
        <v>153.42794759825327</v>
      </c>
      <c r="Q1000" t="str">
        <f t="shared" si="154"/>
        <v>technology</v>
      </c>
      <c r="R1000" t="str">
        <f t="shared" si="155"/>
        <v>wearables</v>
      </c>
      <c r="S1000" s="14">
        <f t="shared" si="158"/>
        <v>42327.210659722223</v>
      </c>
      <c r="T1000" s="14">
        <f t="shared" si="159"/>
        <v>42282.168993055559</v>
      </c>
      <c r="U1000" t="str">
        <f t="shared" si="160"/>
        <v>NOV</v>
      </c>
      <c r="V1000" t="str">
        <f t="shared" si="161"/>
        <v>OCT</v>
      </c>
      <c r="W1000">
        <f t="shared" si="162"/>
        <v>2015</v>
      </c>
      <c r="X1000">
        <f t="shared" si="163"/>
        <v>2015</v>
      </c>
    </row>
    <row r="1001" spans="1:2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6"/>
        <v>7.7886666666666668</v>
      </c>
      <c r="P1001" s="7">
        <f t="shared" si="157"/>
        <v>292.07499999999999</v>
      </c>
      <c r="Q1001" t="str">
        <f t="shared" si="154"/>
        <v>technology</v>
      </c>
      <c r="R1001" t="str">
        <f t="shared" si="155"/>
        <v>wearables</v>
      </c>
      <c r="S1001" s="14">
        <f t="shared" si="158"/>
        <v>41956.334722222222</v>
      </c>
      <c r="T1001" s="14">
        <f t="shared" si="159"/>
        <v>41926.29965277778</v>
      </c>
      <c r="U1001" t="str">
        <f t="shared" si="160"/>
        <v>NOV</v>
      </c>
      <c r="V1001" t="str">
        <f t="shared" si="161"/>
        <v>OCT</v>
      </c>
      <c r="W1001">
        <f t="shared" si="162"/>
        <v>2014</v>
      </c>
      <c r="X1001">
        <f t="shared" si="163"/>
        <v>2014</v>
      </c>
    </row>
    <row r="1002" spans="1:2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6"/>
        <v>2.2157147647256061</v>
      </c>
      <c r="P1002" s="7">
        <f t="shared" si="157"/>
        <v>3304</v>
      </c>
      <c r="Q1002" t="str">
        <f t="shared" si="154"/>
        <v>technology</v>
      </c>
      <c r="R1002" t="str">
        <f t="shared" si="155"/>
        <v>wearables</v>
      </c>
      <c r="S1002" s="14">
        <f t="shared" si="158"/>
        <v>42809.018055555556</v>
      </c>
      <c r="T1002" s="14">
        <f t="shared" si="159"/>
        <v>42749.059722222228</v>
      </c>
      <c r="U1002" t="str">
        <f t="shared" si="160"/>
        <v>MAR</v>
      </c>
      <c r="V1002" t="str">
        <f t="shared" si="161"/>
        <v>ENE</v>
      </c>
      <c r="W1002">
        <f t="shared" si="162"/>
        <v>2017</v>
      </c>
      <c r="X1002">
        <f t="shared" si="163"/>
        <v>2017</v>
      </c>
    </row>
    <row r="1003" spans="1:2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6"/>
        <v>104</v>
      </c>
      <c r="P1003" s="7">
        <f t="shared" si="157"/>
        <v>1300</v>
      </c>
      <c r="Q1003" t="str">
        <f t="shared" si="154"/>
        <v>technology</v>
      </c>
      <c r="R1003" t="str">
        <f t="shared" si="155"/>
        <v>wearables</v>
      </c>
      <c r="S1003" s="14">
        <f t="shared" si="158"/>
        <v>42765.720057870371</v>
      </c>
      <c r="T1003" s="14">
        <f t="shared" si="159"/>
        <v>42720.720057870371</v>
      </c>
      <c r="U1003" t="str">
        <f t="shared" si="160"/>
        <v>ENE</v>
      </c>
      <c r="V1003" t="str">
        <f t="shared" si="161"/>
        <v>DIC</v>
      </c>
      <c r="W1003">
        <f t="shared" si="162"/>
        <v>2017</v>
      </c>
      <c r="X1003">
        <f t="shared" si="163"/>
        <v>2016</v>
      </c>
    </row>
    <row r="1004" spans="1:2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6"/>
        <v>29.602960296029604</v>
      </c>
      <c r="P1004" s="7">
        <f t="shared" si="157"/>
        <v>134.54545454545453</v>
      </c>
      <c r="Q1004" t="str">
        <f t="shared" si="154"/>
        <v>technology</v>
      </c>
      <c r="R1004" t="str">
        <f t="shared" si="155"/>
        <v>wearables</v>
      </c>
      <c r="S1004" s="14">
        <f t="shared" si="158"/>
        <v>42355.249305555553</v>
      </c>
      <c r="T1004" s="14">
        <f t="shared" si="159"/>
        <v>42325.684189814812</v>
      </c>
      <c r="U1004" t="str">
        <f t="shared" si="160"/>
        <v>DIC</v>
      </c>
      <c r="V1004" t="str">
        <f t="shared" si="161"/>
        <v>NOV</v>
      </c>
      <c r="W1004">
        <f t="shared" si="162"/>
        <v>2015</v>
      </c>
      <c r="X1004">
        <f t="shared" si="163"/>
        <v>2015</v>
      </c>
    </row>
    <row r="1005" spans="1:2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6"/>
        <v>16.055</v>
      </c>
      <c r="P1005" s="7">
        <f t="shared" si="157"/>
        <v>214.06666666666666</v>
      </c>
      <c r="Q1005" t="str">
        <f t="shared" si="154"/>
        <v>technology</v>
      </c>
      <c r="R1005" t="str">
        <f t="shared" si="155"/>
        <v>wearables</v>
      </c>
      <c r="S1005" s="14">
        <f t="shared" si="158"/>
        <v>42810.667372685188</v>
      </c>
      <c r="T1005" s="14">
        <f t="shared" si="159"/>
        <v>42780.709039351852</v>
      </c>
      <c r="U1005" t="str">
        <f t="shared" si="160"/>
        <v>MAR</v>
      </c>
      <c r="V1005" t="str">
        <f t="shared" si="161"/>
        <v>FEB</v>
      </c>
      <c r="W1005">
        <f t="shared" si="162"/>
        <v>2017</v>
      </c>
      <c r="X1005">
        <f t="shared" si="163"/>
        <v>2017</v>
      </c>
    </row>
    <row r="1006" spans="1:2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6"/>
        <v>82.207999999999998</v>
      </c>
      <c r="P1006" s="7">
        <f t="shared" si="157"/>
        <v>216.33684210526314</v>
      </c>
      <c r="Q1006" t="str">
        <f t="shared" ref="Q1006:Q1021" si="164">MID(N1006,1,10)</f>
        <v>technology</v>
      </c>
      <c r="R1006" t="str">
        <f t="shared" ref="R1006:R1021" si="165">MID(N1006,12,20)</f>
        <v>wearables</v>
      </c>
      <c r="S1006" s="14">
        <f t="shared" si="158"/>
        <v>42418.708645833336</v>
      </c>
      <c r="T1006" s="14">
        <f t="shared" si="159"/>
        <v>42388.708645833336</v>
      </c>
      <c r="U1006" t="str">
        <f t="shared" si="160"/>
        <v>FEB</v>
      </c>
      <c r="V1006" t="str">
        <f t="shared" si="161"/>
        <v>ENE</v>
      </c>
      <c r="W1006">
        <f t="shared" si="162"/>
        <v>2016</v>
      </c>
      <c r="X1006">
        <f t="shared" si="163"/>
        <v>2016</v>
      </c>
    </row>
    <row r="1007" spans="1:2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6"/>
        <v>75.051000000000002</v>
      </c>
      <c r="P1007" s="7">
        <f t="shared" si="157"/>
        <v>932.31055900621118</v>
      </c>
      <c r="Q1007" t="str">
        <f t="shared" si="164"/>
        <v>technology</v>
      </c>
      <c r="R1007" t="str">
        <f t="shared" si="165"/>
        <v>wearables</v>
      </c>
      <c r="S1007" s="14">
        <f t="shared" si="158"/>
        <v>42307.624803240738</v>
      </c>
      <c r="T1007" s="14">
        <f t="shared" si="159"/>
        <v>42276.624803240738</v>
      </c>
      <c r="U1007" t="str">
        <f t="shared" si="160"/>
        <v>OCT</v>
      </c>
      <c r="V1007" t="str">
        <f t="shared" si="161"/>
        <v>SEP</v>
      </c>
      <c r="W1007">
        <f t="shared" si="162"/>
        <v>2015</v>
      </c>
      <c r="X1007">
        <f t="shared" si="163"/>
        <v>2015</v>
      </c>
    </row>
    <row r="1008" spans="1:2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6"/>
        <v>5.85</v>
      </c>
      <c r="P1008" s="7">
        <f t="shared" si="157"/>
        <v>29.25</v>
      </c>
      <c r="Q1008" t="str">
        <f t="shared" si="164"/>
        <v>technology</v>
      </c>
      <c r="R1008" t="str">
        <f t="shared" si="165"/>
        <v>wearables</v>
      </c>
      <c r="S1008" s="14">
        <f t="shared" si="158"/>
        <v>41985.299305555556</v>
      </c>
      <c r="T1008" s="14">
        <f t="shared" si="159"/>
        <v>41977.040185185186</v>
      </c>
      <c r="U1008" t="str">
        <f t="shared" si="160"/>
        <v>DIC</v>
      </c>
      <c r="V1008" t="str">
        <f t="shared" si="161"/>
        <v>DIC</v>
      </c>
      <c r="W1008">
        <f t="shared" si="162"/>
        <v>2014</v>
      </c>
      <c r="X1008">
        <f t="shared" si="163"/>
        <v>2014</v>
      </c>
    </row>
    <row r="1009" spans="1:2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6"/>
        <v>44.32</v>
      </c>
      <c r="P1009" s="7">
        <f t="shared" si="157"/>
        <v>174.94736842105263</v>
      </c>
      <c r="Q1009" t="str">
        <f t="shared" si="164"/>
        <v>technology</v>
      </c>
      <c r="R1009" t="str">
        <f t="shared" si="165"/>
        <v>wearables</v>
      </c>
      <c r="S1009" s="14">
        <f t="shared" si="158"/>
        <v>42718.6252662037</v>
      </c>
      <c r="T1009" s="14">
        <f t="shared" si="159"/>
        <v>42676.583599537036</v>
      </c>
      <c r="U1009" t="str">
        <f t="shared" si="160"/>
        <v>DIC</v>
      </c>
      <c r="V1009" t="str">
        <f t="shared" si="161"/>
        <v>NOV</v>
      </c>
      <c r="W1009">
        <f t="shared" si="162"/>
        <v>2016</v>
      </c>
      <c r="X1009">
        <f t="shared" si="163"/>
        <v>2016</v>
      </c>
    </row>
    <row r="1010" spans="1:2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6"/>
        <v>0.26737967914438504</v>
      </c>
      <c r="P1010" s="7">
        <f t="shared" si="157"/>
        <v>250</v>
      </c>
      <c r="Q1010" t="str">
        <f t="shared" si="164"/>
        <v>technology</v>
      </c>
      <c r="R1010" t="str">
        <f t="shared" si="165"/>
        <v>wearables</v>
      </c>
      <c r="S1010" s="14">
        <f t="shared" si="158"/>
        <v>42732.809201388889</v>
      </c>
      <c r="T1010" s="14">
        <f t="shared" si="159"/>
        <v>42702.809201388889</v>
      </c>
      <c r="U1010" t="str">
        <f t="shared" si="160"/>
        <v>DIC</v>
      </c>
      <c r="V1010" t="str">
        <f t="shared" si="161"/>
        <v>NOV</v>
      </c>
      <c r="W1010">
        <f t="shared" si="162"/>
        <v>2016</v>
      </c>
      <c r="X1010">
        <f t="shared" si="163"/>
        <v>2016</v>
      </c>
    </row>
    <row r="1011" spans="1:2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6"/>
        <v>13.13</v>
      </c>
      <c r="P1011" s="7">
        <f t="shared" si="157"/>
        <v>65</v>
      </c>
      <c r="Q1011" t="str">
        <f t="shared" si="164"/>
        <v>technology</v>
      </c>
      <c r="R1011" t="str">
        <f t="shared" si="165"/>
        <v>wearables</v>
      </c>
      <c r="S1011" s="14">
        <f t="shared" si="158"/>
        <v>42540.604699074072</v>
      </c>
      <c r="T1011" s="14">
        <f t="shared" si="159"/>
        <v>42510.604699074072</v>
      </c>
      <c r="U1011" t="str">
        <f t="shared" si="160"/>
        <v>JUN</v>
      </c>
      <c r="V1011" t="str">
        <f t="shared" si="161"/>
        <v>MAY</v>
      </c>
      <c r="W1011">
        <f t="shared" si="162"/>
        <v>2016</v>
      </c>
      <c r="X1011">
        <f t="shared" si="163"/>
        <v>2016</v>
      </c>
    </row>
    <row r="1012" spans="1:2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6"/>
        <v>0.19088937093275488</v>
      </c>
      <c r="P1012" s="7">
        <f t="shared" si="157"/>
        <v>55</v>
      </c>
      <c r="Q1012" t="str">
        <f t="shared" si="164"/>
        <v>technology</v>
      </c>
      <c r="R1012" t="str">
        <f t="shared" si="165"/>
        <v>wearables</v>
      </c>
      <c r="S1012" s="14">
        <f t="shared" si="158"/>
        <v>42618.124305555553</v>
      </c>
      <c r="T1012" s="14">
        <f t="shared" si="159"/>
        <v>42561.829421296294</v>
      </c>
      <c r="U1012" t="str">
        <f t="shared" si="160"/>
        <v>SEP</v>
      </c>
      <c r="V1012" t="str">
        <f t="shared" si="161"/>
        <v>JUL</v>
      </c>
      <c r="W1012">
        <f t="shared" si="162"/>
        <v>2016</v>
      </c>
      <c r="X1012">
        <f t="shared" si="163"/>
        <v>2016</v>
      </c>
    </row>
    <row r="1013" spans="1:2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6"/>
        <v>0.375</v>
      </c>
      <c r="P1013" s="7">
        <f t="shared" si="157"/>
        <v>75</v>
      </c>
      <c r="Q1013" t="str">
        <f t="shared" si="164"/>
        <v>technology</v>
      </c>
      <c r="R1013" t="str">
        <f t="shared" si="165"/>
        <v>wearables</v>
      </c>
      <c r="S1013" s="14">
        <f t="shared" si="158"/>
        <v>41991.898090277777</v>
      </c>
      <c r="T1013" s="14">
        <f t="shared" si="159"/>
        <v>41946.898090277777</v>
      </c>
      <c r="U1013" t="str">
        <f t="shared" si="160"/>
        <v>DIC</v>
      </c>
      <c r="V1013" t="str">
        <f t="shared" si="161"/>
        <v>NOV</v>
      </c>
      <c r="W1013">
        <f t="shared" si="162"/>
        <v>2014</v>
      </c>
      <c r="X1013">
        <f t="shared" si="163"/>
        <v>2014</v>
      </c>
    </row>
    <row r="1014" spans="1:2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6"/>
        <v>21535.021000000001</v>
      </c>
      <c r="P1014" s="7">
        <f t="shared" si="157"/>
        <v>1389.3561935483872</v>
      </c>
      <c r="Q1014" t="str">
        <f t="shared" si="164"/>
        <v>technology</v>
      </c>
      <c r="R1014" t="str">
        <f t="shared" si="165"/>
        <v>wearables</v>
      </c>
      <c r="S1014" s="14">
        <f t="shared" si="158"/>
        <v>42759.440416666665</v>
      </c>
      <c r="T1014" s="14">
        <f t="shared" si="159"/>
        <v>42714.440416666665</v>
      </c>
      <c r="U1014" t="str">
        <f t="shared" si="160"/>
        <v>ENE</v>
      </c>
      <c r="V1014" t="str">
        <f t="shared" si="161"/>
        <v>DIC</v>
      </c>
      <c r="W1014">
        <f t="shared" si="162"/>
        <v>2017</v>
      </c>
      <c r="X1014">
        <f t="shared" si="163"/>
        <v>2016</v>
      </c>
    </row>
    <row r="1015" spans="1:2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6"/>
        <v>34.527999999999999</v>
      </c>
      <c r="P1015" s="7">
        <f t="shared" si="157"/>
        <v>95.911111111111111</v>
      </c>
      <c r="Q1015" t="str">
        <f t="shared" si="164"/>
        <v>technology</v>
      </c>
      <c r="R1015" t="str">
        <f t="shared" si="165"/>
        <v>wearables</v>
      </c>
      <c r="S1015" s="14">
        <f t="shared" si="158"/>
        <v>42367.833333333328</v>
      </c>
      <c r="T1015" s="14">
        <f t="shared" si="159"/>
        <v>42339.833981481483</v>
      </c>
      <c r="U1015" t="str">
        <f t="shared" si="160"/>
        <v>DIC</v>
      </c>
      <c r="V1015" t="str">
        <f t="shared" si="161"/>
        <v>DIC</v>
      </c>
      <c r="W1015">
        <f t="shared" si="162"/>
        <v>2015</v>
      </c>
      <c r="X1015">
        <f t="shared" si="163"/>
        <v>2015</v>
      </c>
    </row>
    <row r="1016" spans="1:2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6"/>
        <v>30.6</v>
      </c>
      <c r="P1016" s="7">
        <f t="shared" si="157"/>
        <v>191.25</v>
      </c>
      <c r="Q1016" t="str">
        <f t="shared" si="164"/>
        <v>technology</v>
      </c>
      <c r="R1016" t="str">
        <f t="shared" si="165"/>
        <v>wearables</v>
      </c>
      <c r="S1016" s="14">
        <f t="shared" si="158"/>
        <v>42005.002488425926</v>
      </c>
      <c r="T1016" s="14">
        <f t="shared" si="159"/>
        <v>41955.002488425926</v>
      </c>
      <c r="U1016" t="str">
        <f t="shared" si="160"/>
        <v>ENE</v>
      </c>
      <c r="V1016" t="str">
        <f t="shared" si="161"/>
        <v>NOV</v>
      </c>
      <c r="W1016">
        <f t="shared" si="162"/>
        <v>2015</v>
      </c>
      <c r="X1016">
        <f t="shared" si="163"/>
        <v>2014</v>
      </c>
    </row>
    <row r="1017" spans="1:2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6"/>
        <v>2.6666666666666665</v>
      </c>
      <c r="P1017" s="7">
        <f t="shared" si="157"/>
        <v>40</v>
      </c>
      <c r="Q1017" t="str">
        <f t="shared" si="164"/>
        <v>technology</v>
      </c>
      <c r="R1017" t="str">
        <f t="shared" si="165"/>
        <v>wearables</v>
      </c>
      <c r="S1017" s="14">
        <f t="shared" si="158"/>
        <v>42333.920081018514</v>
      </c>
      <c r="T1017" s="14">
        <f t="shared" si="159"/>
        <v>42303.878414351857</v>
      </c>
      <c r="U1017" t="str">
        <f t="shared" si="160"/>
        <v>NOV</v>
      </c>
      <c r="V1017" t="str">
        <f t="shared" si="161"/>
        <v>OCT</v>
      </c>
      <c r="W1017">
        <f t="shared" si="162"/>
        <v>2015</v>
      </c>
      <c r="X1017">
        <f t="shared" si="163"/>
        <v>2015</v>
      </c>
    </row>
    <row r="1018" spans="1:2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6"/>
        <v>2.8420000000000001</v>
      </c>
      <c r="P1018" s="7">
        <f t="shared" si="157"/>
        <v>74.78947368421052</v>
      </c>
      <c r="Q1018" t="str">
        <f t="shared" si="164"/>
        <v>technology</v>
      </c>
      <c r="R1018" t="str">
        <f t="shared" si="165"/>
        <v>wearables</v>
      </c>
      <c r="S1018" s="14">
        <f t="shared" si="158"/>
        <v>42467.065462962957</v>
      </c>
      <c r="T1018" s="14">
        <f t="shared" si="159"/>
        <v>42422.107129629629</v>
      </c>
      <c r="U1018" t="str">
        <f t="shared" si="160"/>
        <v>ABR</v>
      </c>
      <c r="V1018" t="str">
        <f t="shared" si="161"/>
        <v>FEB</v>
      </c>
      <c r="W1018">
        <f t="shared" si="162"/>
        <v>2016</v>
      </c>
      <c r="X1018">
        <f t="shared" si="163"/>
        <v>2016</v>
      </c>
    </row>
    <row r="1019" spans="1:2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6"/>
        <v>22.878799999999998</v>
      </c>
      <c r="P1019" s="7">
        <f t="shared" si="157"/>
        <v>161.11830985915492</v>
      </c>
      <c r="Q1019" t="str">
        <f t="shared" si="164"/>
        <v>technology</v>
      </c>
      <c r="R1019" t="str">
        <f t="shared" si="165"/>
        <v>wearables</v>
      </c>
      <c r="S1019" s="14">
        <f t="shared" si="158"/>
        <v>42329.716840277775</v>
      </c>
      <c r="T1019" s="14">
        <f t="shared" si="159"/>
        <v>42289.675173611111</v>
      </c>
      <c r="U1019" t="str">
        <f t="shared" si="160"/>
        <v>NOV</v>
      </c>
      <c r="V1019" t="str">
        <f t="shared" si="161"/>
        <v>OCT</v>
      </c>
      <c r="W1019">
        <f t="shared" si="162"/>
        <v>2015</v>
      </c>
      <c r="X1019">
        <f t="shared" si="163"/>
        <v>2015</v>
      </c>
    </row>
    <row r="1020" spans="1:2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6"/>
        <v>3.105</v>
      </c>
      <c r="P1020" s="7">
        <f t="shared" si="157"/>
        <v>88.714285714285708</v>
      </c>
      <c r="Q1020" t="str">
        <f t="shared" si="164"/>
        <v>technology</v>
      </c>
      <c r="R1020" t="str">
        <f t="shared" si="165"/>
        <v>wearables</v>
      </c>
      <c r="S1020" s="14">
        <f t="shared" si="158"/>
        <v>42565.492280092592</v>
      </c>
      <c r="T1020" s="14">
        <f t="shared" si="159"/>
        <v>42535.492280092592</v>
      </c>
      <c r="U1020" t="str">
        <f t="shared" si="160"/>
        <v>JUL</v>
      </c>
      <c r="V1020" t="str">
        <f t="shared" si="161"/>
        <v>JUN</v>
      </c>
      <c r="W1020">
        <f t="shared" si="162"/>
        <v>2016</v>
      </c>
      <c r="X1020">
        <f t="shared" si="163"/>
        <v>2016</v>
      </c>
    </row>
    <row r="1021" spans="1:2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6"/>
        <v>47.333333333333336</v>
      </c>
      <c r="P1021" s="7">
        <f t="shared" si="157"/>
        <v>53.25</v>
      </c>
      <c r="Q1021" t="str">
        <f t="shared" si="164"/>
        <v>technology</v>
      </c>
      <c r="R1021" t="str">
        <f t="shared" si="165"/>
        <v>wearables</v>
      </c>
      <c r="S1021" s="14">
        <f t="shared" si="158"/>
        <v>42039.973946759259</v>
      </c>
      <c r="T1021" s="14">
        <f t="shared" si="159"/>
        <v>42009.973946759259</v>
      </c>
      <c r="U1021" t="str">
        <f t="shared" si="160"/>
        <v>FEB</v>
      </c>
      <c r="V1021" t="str">
        <f t="shared" si="161"/>
        <v>ENE</v>
      </c>
      <c r="W1021">
        <f t="shared" si="162"/>
        <v>2015</v>
      </c>
      <c r="X1021">
        <f t="shared" si="163"/>
        <v>2015</v>
      </c>
    </row>
    <row r="1022" spans="1:2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6"/>
        <v>205.54838709677421</v>
      </c>
      <c r="P1022" s="7">
        <f t="shared" si="157"/>
        <v>106.2</v>
      </c>
      <c r="Q1022" t="str">
        <f t="shared" ref="Q1022:Q1041" si="166">MID(N1022,1,5)</f>
        <v>music</v>
      </c>
      <c r="R1022" t="str">
        <f t="shared" ref="R1022:R1041" si="167">MID(N1022,7,20)</f>
        <v>electronic music</v>
      </c>
      <c r="S1022" s="14">
        <f t="shared" si="158"/>
        <v>42157.032638888893</v>
      </c>
      <c r="T1022" s="14">
        <f t="shared" si="159"/>
        <v>42127.069548611107</v>
      </c>
      <c r="U1022" t="str">
        <f t="shared" si="160"/>
        <v>JUN</v>
      </c>
      <c r="V1022" t="str">
        <f t="shared" si="161"/>
        <v>MAY</v>
      </c>
      <c r="W1022">
        <f t="shared" si="162"/>
        <v>2015</v>
      </c>
      <c r="X1022">
        <f t="shared" si="163"/>
        <v>2015</v>
      </c>
    </row>
    <row r="1023" spans="1:2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6"/>
        <v>351.80366666666669</v>
      </c>
      <c r="P1023" s="7">
        <f t="shared" si="157"/>
        <v>22.079728033472804</v>
      </c>
      <c r="Q1023" t="str">
        <f t="shared" si="166"/>
        <v>music</v>
      </c>
      <c r="R1023" t="str">
        <f t="shared" si="167"/>
        <v>electronic music</v>
      </c>
      <c r="S1023" s="14">
        <f t="shared" si="158"/>
        <v>42294.166666666672</v>
      </c>
      <c r="T1023" s="14">
        <f t="shared" si="159"/>
        <v>42271.251979166671</v>
      </c>
      <c r="U1023" t="str">
        <f t="shared" si="160"/>
        <v>OCT</v>
      </c>
      <c r="V1023" t="str">
        <f t="shared" si="161"/>
        <v>SEP</v>
      </c>
      <c r="W1023">
        <f t="shared" si="162"/>
        <v>2015</v>
      </c>
      <c r="X1023">
        <f t="shared" si="163"/>
        <v>2015</v>
      </c>
    </row>
    <row r="1024" spans="1:2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6"/>
        <v>114.9</v>
      </c>
      <c r="P1024" s="7">
        <f t="shared" si="157"/>
        <v>31.054054054054053</v>
      </c>
      <c r="Q1024" t="str">
        <f t="shared" si="166"/>
        <v>music</v>
      </c>
      <c r="R1024" t="str">
        <f t="shared" si="167"/>
        <v>electronic music</v>
      </c>
      <c r="S1024" s="14">
        <f t="shared" si="158"/>
        <v>42141.646724537044</v>
      </c>
      <c r="T1024" s="14">
        <f t="shared" si="159"/>
        <v>42111.646724537044</v>
      </c>
      <c r="U1024" t="str">
        <f t="shared" si="160"/>
        <v>MAY</v>
      </c>
      <c r="V1024" t="str">
        <f t="shared" si="161"/>
        <v>ABR</v>
      </c>
      <c r="W1024">
        <f t="shared" si="162"/>
        <v>2015</v>
      </c>
      <c r="X1024">
        <f t="shared" si="163"/>
        <v>2015</v>
      </c>
    </row>
    <row r="1025" spans="1:2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6"/>
        <v>237.15</v>
      </c>
      <c r="P1025" s="7">
        <f t="shared" si="157"/>
        <v>36.206106870229007</v>
      </c>
      <c r="Q1025" t="str">
        <f t="shared" si="166"/>
        <v>music</v>
      </c>
      <c r="R1025" t="str">
        <f t="shared" si="167"/>
        <v>electronic music</v>
      </c>
      <c r="S1025" s="14">
        <f t="shared" si="158"/>
        <v>42175.919687500005</v>
      </c>
      <c r="T1025" s="14">
        <f t="shared" si="159"/>
        <v>42145.919687500005</v>
      </c>
      <c r="U1025" t="str">
        <f t="shared" si="160"/>
        <v>JUN</v>
      </c>
      <c r="V1025" t="str">
        <f t="shared" si="161"/>
        <v>MAY</v>
      </c>
      <c r="W1025">
        <f t="shared" si="162"/>
        <v>2015</v>
      </c>
      <c r="X1025">
        <f t="shared" si="163"/>
        <v>2015</v>
      </c>
    </row>
    <row r="1026" spans="1:2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56"/>
        <v>118.63775</v>
      </c>
      <c r="P1026" s="7">
        <f t="shared" si="157"/>
        <v>388.9762295081967</v>
      </c>
      <c r="Q1026" t="str">
        <f t="shared" si="166"/>
        <v>music</v>
      </c>
      <c r="R1026" t="str">
        <f t="shared" si="167"/>
        <v>electronic music</v>
      </c>
      <c r="S1026" s="14">
        <f t="shared" si="158"/>
        <v>42400.580590277779</v>
      </c>
      <c r="T1026" s="14">
        <f t="shared" si="159"/>
        <v>42370.580590277779</v>
      </c>
      <c r="U1026" t="str">
        <f t="shared" si="160"/>
        <v>ENE</v>
      </c>
      <c r="V1026" t="str">
        <f t="shared" si="161"/>
        <v>ENE</v>
      </c>
      <c r="W1026">
        <f t="shared" si="162"/>
        <v>2016</v>
      </c>
      <c r="X1026">
        <f t="shared" si="163"/>
        <v>2016</v>
      </c>
    </row>
    <row r="1027" spans="1:2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68">(E1027*100)/D1027</f>
        <v>109.92831428571429</v>
      </c>
      <c r="P1027" s="7">
        <f t="shared" ref="P1027:P1090" si="169">IF(L1027=0,"No Backers",E1027/L1027)</f>
        <v>71.848571428571432</v>
      </c>
      <c r="Q1027" t="str">
        <f t="shared" si="166"/>
        <v>music</v>
      </c>
      <c r="R1027" t="str">
        <f t="shared" si="167"/>
        <v>electronic music</v>
      </c>
      <c r="S1027" s="14">
        <f t="shared" ref="S1027:S1090" si="170">(((I1027/60)/60)/24)+DATE(1970,1,1)</f>
        <v>42079.792094907403</v>
      </c>
      <c r="T1027" s="14">
        <f t="shared" ref="T1027:T1090" si="171">(((J1027/60)/60)/24)+DATE(1970,1,1)</f>
        <v>42049.833761574075</v>
      </c>
      <c r="U1027" t="str">
        <f t="shared" ref="U1027:U1090" si="172">UPPER(TEXT(S1027, "mmm"))</f>
        <v>MAR</v>
      </c>
      <c r="V1027" t="str">
        <f t="shared" ref="V1027:V1090" si="173">UPPER(TEXT(T1027, "mmm"))</f>
        <v>FEB</v>
      </c>
      <c r="W1027">
        <f t="shared" ref="W1027:W1090" si="174">YEAR(S1027)</f>
        <v>2015</v>
      </c>
      <c r="X1027">
        <f t="shared" ref="X1027:X1090" si="175">YEAR(T1027)</f>
        <v>2015</v>
      </c>
    </row>
    <row r="1028" spans="1:2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8"/>
        <v>100.00828571428572</v>
      </c>
      <c r="P1028" s="7">
        <f t="shared" si="169"/>
        <v>57.381803278688523</v>
      </c>
      <c r="Q1028" t="str">
        <f t="shared" si="166"/>
        <v>music</v>
      </c>
      <c r="R1028" t="str">
        <f t="shared" si="167"/>
        <v>electronic music</v>
      </c>
      <c r="S1028" s="14">
        <f t="shared" si="170"/>
        <v>42460.365925925929</v>
      </c>
      <c r="T1028" s="14">
        <f t="shared" si="171"/>
        <v>42426.407592592594</v>
      </c>
      <c r="U1028" t="str">
        <f t="shared" si="172"/>
        <v>MAR</v>
      </c>
      <c r="V1028" t="str">
        <f t="shared" si="173"/>
        <v>FEB</v>
      </c>
      <c r="W1028">
        <f t="shared" si="174"/>
        <v>2016</v>
      </c>
      <c r="X1028">
        <f t="shared" si="175"/>
        <v>2016</v>
      </c>
    </row>
    <row r="1029" spans="1:2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8"/>
        <v>103.09292094387415</v>
      </c>
      <c r="P1029" s="7">
        <f t="shared" si="169"/>
        <v>69.666666666666671</v>
      </c>
      <c r="Q1029" t="str">
        <f t="shared" si="166"/>
        <v>music</v>
      </c>
      <c r="R1029" t="str">
        <f t="shared" si="167"/>
        <v>electronic music</v>
      </c>
      <c r="S1029" s="14">
        <f t="shared" si="170"/>
        <v>41935.034108796295</v>
      </c>
      <c r="T1029" s="14">
        <f t="shared" si="171"/>
        <v>41905.034108796295</v>
      </c>
      <c r="U1029" t="str">
        <f t="shared" si="172"/>
        <v>OCT</v>
      </c>
      <c r="V1029" t="str">
        <f t="shared" si="173"/>
        <v>SEP</v>
      </c>
      <c r="W1029">
        <f t="shared" si="174"/>
        <v>2014</v>
      </c>
      <c r="X1029">
        <f t="shared" si="175"/>
        <v>2014</v>
      </c>
    </row>
    <row r="1030" spans="1:2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8"/>
        <v>117.27</v>
      </c>
      <c r="P1030" s="7">
        <f t="shared" si="169"/>
        <v>45.988235294117644</v>
      </c>
      <c r="Q1030" t="str">
        <f t="shared" si="166"/>
        <v>music</v>
      </c>
      <c r="R1030" t="str">
        <f t="shared" si="167"/>
        <v>electronic music</v>
      </c>
      <c r="S1030" s="14">
        <f t="shared" si="170"/>
        <v>42800.833333333328</v>
      </c>
      <c r="T1030" s="14">
        <f t="shared" si="171"/>
        <v>42755.627372685187</v>
      </c>
      <c r="U1030" t="str">
        <f t="shared" si="172"/>
        <v>MAR</v>
      </c>
      <c r="V1030" t="str">
        <f t="shared" si="173"/>
        <v>ENE</v>
      </c>
      <c r="W1030">
        <f t="shared" si="174"/>
        <v>2017</v>
      </c>
      <c r="X1030">
        <f t="shared" si="175"/>
        <v>2017</v>
      </c>
    </row>
    <row r="1031" spans="1:2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8"/>
        <v>111.76</v>
      </c>
      <c r="P1031" s="7">
        <f t="shared" si="169"/>
        <v>79.262411347517727</v>
      </c>
      <c r="Q1031" t="str">
        <f t="shared" si="166"/>
        <v>music</v>
      </c>
      <c r="R1031" t="str">
        <f t="shared" si="167"/>
        <v>electronic music</v>
      </c>
      <c r="S1031" s="14">
        <f t="shared" si="170"/>
        <v>42098.915972222225</v>
      </c>
      <c r="T1031" s="14">
        <f t="shared" si="171"/>
        <v>42044.711886574078</v>
      </c>
      <c r="U1031" t="str">
        <f t="shared" si="172"/>
        <v>ABR</v>
      </c>
      <c r="V1031" t="str">
        <f t="shared" si="173"/>
        <v>FEB</v>
      </c>
      <c r="W1031">
        <f t="shared" si="174"/>
        <v>2015</v>
      </c>
      <c r="X1031">
        <f t="shared" si="175"/>
        <v>2015</v>
      </c>
    </row>
    <row r="1032" spans="1:2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8"/>
        <v>342.1</v>
      </c>
      <c r="P1032" s="7">
        <f t="shared" si="169"/>
        <v>43.031446540880502</v>
      </c>
      <c r="Q1032" t="str">
        <f t="shared" si="166"/>
        <v>music</v>
      </c>
      <c r="R1032" t="str">
        <f t="shared" si="167"/>
        <v>electronic music</v>
      </c>
      <c r="S1032" s="14">
        <f t="shared" si="170"/>
        <v>42625.483206018514</v>
      </c>
      <c r="T1032" s="14">
        <f t="shared" si="171"/>
        <v>42611.483206018514</v>
      </c>
      <c r="U1032" t="str">
        <f t="shared" si="172"/>
        <v>SEP</v>
      </c>
      <c r="V1032" t="str">
        <f t="shared" si="173"/>
        <v>AGO</v>
      </c>
      <c r="W1032">
        <f t="shared" si="174"/>
        <v>2016</v>
      </c>
      <c r="X1032">
        <f t="shared" si="175"/>
        <v>2016</v>
      </c>
    </row>
    <row r="1033" spans="1:2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8"/>
        <v>107.4</v>
      </c>
      <c r="P1033" s="7">
        <f t="shared" si="169"/>
        <v>108.48484848484848</v>
      </c>
      <c r="Q1033" t="str">
        <f t="shared" si="166"/>
        <v>music</v>
      </c>
      <c r="R1033" t="str">
        <f t="shared" si="167"/>
        <v>electronic music</v>
      </c>
      <c r="S1033" s="14">
        <f t="shared" si="170"/>
        <v>42354.764004629629</v>
      </c>
      <c r="T1033" s="14">
        <f t="shared" si="171"/>
        <v>42324.764004629629</v>
      </c>
      <c r="U1033" t="str">
        <f t="shared" si="172"/>
        <v>DIC</v>
      </c>
      <c r="V1033" t="str">
        <f t="shared" si="173"/>
        <v>NOV</v>
      </c>
      <c r="W1033">
        <f t="shared" si="174"/>
        <v>2015</v>
      </c>
      <c r="X1033">
        <f t="shared" si="175"/>
        <v>2015</v>
      </c>
    </row>
    <row r="1034" spans="1:2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8"/>
        <v>108.49703703703703</v>
      </c>
      <c r="P1034" s="7">
        <f t="shared" si="169"/>
        <v>61.029583333333335</v>
      </c>
      <c r="Q1034" t="str">
        <f t="shared" si="166"/>
        <v>music</v>
      </c>
      <c r="R1034" t="str">
        <f t="shared" si="167"/>
        <v>electronic music</v>
      </c>
      <c r="S1034" s="14">
        <f t="shared" si="170"/>
        <v>42544.666956018518</v>
      </c>
      <c r="T1034" s="14">
        <f t="shared" si="171"/>
        <v>42514.666956018518</v>
      </c>
      <c r="U1034" t="str">
        <f t="shared" si="172"/>
        <v>JUN</v>
      </c>
      <c r="V1034" t="str">
        <f t="shared" si="173"/>
        <v>MAY</v>
      </c>
      <c r="W1034">
        <f t="shared" si="174"/>
        <v>2016</v>
      </c>
      <c r="X1034">
        <f t="shared" si="175"/>
        <v>2016</v>
      </c>
    </row>
    <row r="1035" spans="1:2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8"/>
        <v>102.86144578313252</v>
      </c>
      <c r="P1035" s="7">
        <f t="shared" si="169"/>
        <v>50.592592592592595</v>
      </c>
      <c r="Q1035" t="str">
        <f t="shared" si="166"/>
        <v>music</v>
      </c>
      <c r="R1035" t="str">
        <f t="shared" si="167"/>
        <v>electronic music</v>
      </c>
      <c r="S1035" s="14">
        <f t="shared" si="170"/>
        <v>42716.732407407413</v>
      </c>
      <c r="T1035" s="14">
        <f t="shared" si="171"/>
        <v>42688.732407407413</v>
      </c>
      <c r="U1035" t="str">
        <f t="shared" si="172"/>
        <v>DIC</v>
      </c>
      <c r="V1035" t="str">
        <f t="shared" si="173"/>
        <v>NOV</v>
      </c>
      <c r="W1035">
        <f t="shared" si="174"/>
        <v>2016</v>
      </c>
      <c r="X1035">
        <f t="shared" si="175"/>
        <v>2016</v>
      </c>
    </row>
    <row r="1036" spans="1:2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8"/>
        <v>130.0018</v>
      </c>
      <c r="P1036" s="7">
        <f t="shared" si="169"/>
        <v>39.157168674698795</v>
      </c>
      <c r="Q1036" t="str">
        <f t="shared" si="166"/>
        <v>music</v>
      </c>
      <c r="R1036" t="str">
        <f t="shared" si="167"/>
        <v>electronic music</v>
      </c>
      <c r="S1036" s="14">
        <f t="shared" si="170"/>
        <v>42587.165972222225</v>
      </c>
      <c r="T1036" s="14">
        <f t="shared" si="171"/>
        <v>42555.166712962964</v>
      </c>
      <c r="U1036" t="str">
        <f t="shared" si="172"/>
        <v>AGO</v>
      </c>
      <c r="V1036" t="str">
        <f t="shared" si="173"/>
        <v>JUL</v>
      </c>
      <c r="W1036">
        <f t="shared" si="174"/>
        <v>2016</v>
      </c>
      <c r="X1036">
        <f t="shared" si="175"/>
        <v>2016</v>
      </c>
    </row>
    <row r="1037" spans="1:2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8"/>
        <v>107.65217391304348</v>
      </c>
      <c r="P1037" s="7">
        <f t="shared" si="169"/>
        <v>65.15789473684211</v>
      </c>
      <c r="Q1037" t="str">
        <f t="shared" si="166"/>
        <v>music</v>
      </c>
      <c r="R1037" t="str">
        <f t="shared" si="167"/>
        <v>electronic music</v>
      </c>
      <c r="S1037" s="14">
        <f t="shared" si="170"/>
        <v>42046.641435185185</v>
      </c>
      <c r="T1037" s="14">
        <f t="shared" si="171"/>
        <v>42016.641435185185</v>
      </c>
      <c r="U1037" t="str">
        <f t="shared" si="172"/>
        <v>FEB</v>
      </c>
      <c r="V1037" t="str">
        <f t="shared" si="173"/>
        <v>ENE</v>
      </c>
      <c r="W1037">
        <f t="shared" si="174"/>
        <v>2015</v>
      </c>
      <c r="X1037">
        <f t="shared" si="175"/>
        <v>2015</v>
      </c>
    </row>
    <row r="1038" spans="1:2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8"/>
        <v>112.36044444444444</v>
      </c>
      <c r="P1038" s="7">
        <f t="shared" si="169"/>
        <v>23.963127962085309</v>
      </c>
      <c r="Q1038" t="str">
        <f t="shared" si="166"/>
        <v>music</v>
      </c>
      <c r="R1038" t="str">
        <f t="shared" si="167"/>
        <v>electronic music</v>
      </c>
      <c r="S1038" s="14">
        <f t="shared" si="170"/>
        <v>41281.333333333336</v>
      </c>
      <c r="T1038" s="14">
        <f t="shared" si="171"/>
        <v>41249.448958333334</v>
      </c>
      <c r="U1038" t="str">
        <f t="shared" si="172"/>
        <v>ENE</v>
      </c>
      <c r="V1038" t="str">
        <f t="shared" si="173"/>
        <v>DIC</v>
      </c>
      <c r="W1038">
        <f t="shared" si="174"/>
        <v>2013</v>
      </c>
      <c r="X1038">
        <f t="shared" si="175"/>
        <v>2012</v>
      </c>
    </row>
    <row r="1039" spans="1:2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8"/>
        <v>102.1</v>
      </c>
      <c r="P1039" s="7">
        <f t="shared" si="169"/>
        <v>48.61904761904762</v>
      </c>
      <c r="Q1039" t="str">
        <f t="shared" si="166"/>
        <v>music</v>
      </c>
      <c r="R1039" t="str">
        <f t="shared" si="167"/>
        <v>electronic music</v>
      </c>
      <c r="S1039" s="14">
        <f t="shared" si="170"/>
        <v>42142.208333333328</v>
      </c>
      <c r="T1039" s="14">
        <f t="shared" si="171"/>
        <v>42119.822476851856</v>
      </c>
      <c r="U1039" t="str">
        <f t="shared" si="172"/>
        <v>MAY</v>
      </c>
      <c r="V1039" t="str">
        <f t="shared" si="173"/>
        <v>ABR</v>
      </c>
      <c r="W1039">
        <f t="shared" si="174"/>
        <v>2015</v>
      </c>
      <c r="X1039">
        <f t="shared" si="175"/>
        <v>2015</v>
      </c>
    </row>
    <row r="1040" spans="1:2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8"/>
        <v>145.33333333333334</v>
      </c>
      <c r="P1040" s="7">
        <f t="shared" si="169"/>
        <v>35.73770491803279</v>
      </c>
      <c r="Q1040" t="str">
        <f t="shared" si="166"/>
        <v>music</v>
      </c>
      <c r="R1040" t="str">
        <f t="shared" si="167"/>
        <v>electronic music</v>
      </c>
      <c r="S1040" s="14">
        <f t="shared" si="170"/>
        <v>42448.190081018518</v>
      </c>
      <c r="T1040" s="14">
        <f t="shared" si="171"/>
        <v>42418.231747685189</v>
      </c>
      <c r="U1040" t="str">
        <f t="shared" si="172"/>
        <v>MAR</v>
      </c>
      <c r="V1040" t="str">
        <f t="shared" si="173"/>
        <v>FEB</v>
      </c>
      <c r="W1040">
        <f t="shared" si="174"/>
        <v>2016</v>
      </c>
      <c r="X1040">
        <f t="shared" si="175"/>
        <v>2016</v>
      </c>
    </row>
    <row r="1041" spans="1:2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8"/>
        <v>128.19999999999999</v>
      </c>
      <c r="P1041" s="7">
        <f t="shared" si="169"/>
        <v>21.366666666666667</v>
      </c>
      <c r="Q1041" t="str">
        <f t="shared" si="166"/>
        <v>music</v>
      </c>
      <c r="R1041" t="str">
        <f t="shared" si="167"/>
        <v>electronic music</v>
      </c>
      <c r="S1041" s="14">
        <f t="shared" si="170"/>
        <v>42717.332638888889</v>
      </c>
      <c r="T1041" s="14">
        <f t="shared" si="171"/>
        <v>42692.109328703707</v>
      </c>
      <c r="U1041" t="str">
        <f t="shared" si="172"/>
        <v>DIC</v>
      </c>
      <c r="V1041" t="str">
        <f t="shared" si="173"/>
        <v>NOV</v>
      </c>
      <c r="W1041">
        <f t="shared" si="174"/>
        <v>2016</v>
      </c>
      <c r="X1041">
        <f t="shared" si="175"/>
        <v>2016</v>
      </c>
    </row>
    <row r="1042" spans="1:2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8"/>
        <v>0.29411764705882354</v>
      </c>
      <c r="P1042" s="7">
        <f t="shared" si="169"/>
        <v>250</v>
      </c>
      <c r="Q1042" t="str">
        <f>MID(N1042,1,10)</f>
        <v>journalism</v>
      </c>
      <c r="R1042" t="str">
        <f>MID(N1042,12,20)</f>
        <v>audio</v>
      </c>
      <c r="S1042" s="14">
        <f t="shared" si="170"/>
        <v>42609.708437499998</v>
      </c>
      <c r="T1042" s="14">
        <f t="shared" si="171"/>
        <v>42579.708437499998</v>
      </c>
      <c r="U1042" t="str">
        <f t="shared" si="172"/>
        <v>AGO</v>
      </c>
      <c r="V1042" t="str">
        <f t="shared" si="173"/>
        <v>JUL</v>
      </c>
      <c r="W1042">
        <f t="shared" si="174"/>
        <v>2016</v>
      </c>
      <c r="X1042">
        <f t="shared" si="175"/>
        <v>2016</v>
      </c>
    </row>
    <row r="1043" spans="1:2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8"/>
        <v>0</v>
      </c>
      <c r="P1043" s="7" t="str">
        <f t="shared" si="169"/>
        <v>No Backers</v>
      </c>
      <c r="Q1043" t="str">
        <f t="shared" ref="Q1043:Q1065" si="176">MID(N1043,1,10)</f>
        <v>journalism</v>
      </c>
      <c r="R1043" t="str">
        <f t="shared" ref="R1043:R1065" si="177">MID(N1043,12,20)</f>
        <v>audio</v>
      </c>
      <c r="S1043" s="14">
        <f t="shared" si="170"/>
        <v>41851.060092592597</v>
      </c>
      <c r="T1043" s="14">
        <f t="shared" si="171"/>
        <v>41831.060092592597</v>
      </c>
      <c r="U1043" t="str">
        <f t="shared" si="172"/>
        <v>JUL</v>
      </c>
      <c r="V1043" t="str">
        <f t="shared" si="173"/>
        <v>JUL</v>
      </c>
      <c r="W1043">
        <f t="shared" si="174"/>
        <v>2014</v>
      </c>
      <c r="X1043">
        <f t="shared" si="175"/>
        <v>2014</v>
      </c>
    </row>
    <row r="1044" spans="1:2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8"/>
        <v>1.5384615384615385</v>
      </c>
      <c r="P1044" s="7">
        <f t="shared" si="169"/>
        <v>10</v>
      </c>
      <c r="Q1044" t="str">
        <f t="shared" si="176"/>
        <v>journalism</v>
      </c>
      <c r="R1044" t="str">
        <f t="shared" si="177"/>
        <v>audio</v>
      </c>
      <c r="S1044" s="14">
        <f t="shared" si="170"/>
        <v>41894.416666666664</v>
      </c>
      <c r="T1044" s="14">
        <f t="shared" si="171"/>
        <v>41851.696157407408</v>
      </c>
      <c r="U1044" t="str">
        <f t="shared" si="172"/>
        <v>SEP</v>
      </c>
      <c r="V1044" t="str">
        <f t="shared" si="173"/>
        <v>JUL</v>
      </c>
      <c r="W1044">
        <f t="shared" si="174"/>
        <v>2014</v>
      </c>
      <c r="X1044">
        <f t="shared" si="175"/>
        <v>2014</v>
      </c>
    </row>
    <row r="1045" spans="1:2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8"/>
        <v>8.5370000000000008</v>
      </c>
      <c r="P1045" s="7">
        <f t="shared" si="169"/>
        <v>29.236301369863014</v>
      </c>
      <c r="Q1045" t="str">
        <f t="shared" si="176"/>
        <v>journalism</v>
      </c>
      <c r="R1045" t="str">
        <f t="shared" si="177"/>
        <v>audio</v>
      </c>
      <c r="S1045" s="14">
        <f t="shared" si="170"/>
        <v>42144.252951388888</v>
      </c>
      <c r="T1045" s="14">
        <f t="shared" si="171"/>
        <v>42114.252951388888</v>
      </c>
      <c r="U1045" t="str">
        <f t="shared" si="172"/>
        <v>MAY</v>
      </c>
      <c r="V1045" t="str">
        <f t="shared" si="173"/>
        <v>ABR</v>
      </c>
      <c r="W1045">
        <f t="shared" si="174"/>
        <v>2015</v>
      </c>
      <c r="X1045">
        <f t="shared" si="175"/>
        <v>2015</v>
      </c>
    </row>
    <row r="1046" spans="1:2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8"/>
        <v>8.5714285714285715E-2</v>
      </c>
      <c r="P1046" s="7">
        <f t="shared" si="169"/>
        <v>3</v>
      </c>
      <c r="Q1046" t="str">
        <f t="shared" si="176"/>
        <v>journalism</v>
      </c>
      <c r="R1046" t="str">
        <f t="shared" si="177"/>
        <v>audio</v>
      </c>
      <c r="S1046" s="14">
        <f t="shared" si="170"/>
        <v>42068.852083333331</v>
      </c>
      <c r="T1046" s="14">
        <f t="shared" si="171"/>
        <v>42011.925937499997</v>
      </c>
      <c r="U1046" t="str">
        <f t="shared" si="172"/>
        <v>MAR</v>
      </c>
      <c r="V1046" t="str">
        <f t="shared" si="173"/>
        <v>ENE</v>
      </c>
      <c r="W1046">
        <f t="shared" si="174"/>
        <v>2015</v>
      </c>
      <c r="X1046">
        <f t="shared" si="175"/>
        <v>2015</v>
      </c>
    </row>
    <row r="1047" spans="1:2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8"/>
        <v>2.66</v>
      </c>
      <c r="P1047" s="7">
        <f t="shared" si="169"/>
        <v>33.25</v>
      </c>
      <c r="Q1047" t="str">
        <f t="shared" si="176"/>
        <v>journalism</v>
      </c>
      <c r="R1047" t="str">
        <f t="shared" si="177"/>
        <v>audio</v>
      </c>
      <c r="S1047" s="14">
        <f t="shared" si="170"/>
        <v>41874.874421296299</v>
      </c>
      <c r="T1047" s="14">
        <f t="shared" si="171"/>
        <v>41844.874421296299</v>
      </c>
      <c r="U1047" t="str">
        <f t="shared" si="172"/>
        <v>AGO</v>
      </c>
      <c r="V1047" t="str">
        <f t="shared" si="173"/>
        <v>JUL</v>
      </c>
      <c r="W1047">
        <f t="shared" si="174"/>
        <v>2014</v>
      </c>
      <c r="X1047">
        <f t="shared" si="175"/>
        <v>2014</v>
      </c>
    </row>
    <row r="1048" spans="1:2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8"/>
        <v>0</v>
      </c>
      <c r="P1048" s="7" t="str">
        <f t="shared" si="169"/>
        <v>No Backers</v>
      </c>
      <c r="Q1048" t="str">
        <f t="shared" si="176"/>
        <v>journalism</v>
      </c>
      <c r="R1048" t="str">
        <f t="shared" si="177"/>
        <v>audio</v>
      </c>
      <c r="S1048" s="14">
        <f t="shared" si="170"/>
        <v>42364.851388888885</v>
      </c>
      <c r="T1048" s="14">
        <f t="shared" si="171"/>
        <v>42319.851388888885</v>
      </c>
      <c r="U1048" t="str">
        <f t="shared" si="172"/>
        <v>DIC</v>
      </c>
      <c r="V1048" t="str">
        <f t="shared" si="173"/>
        <v>NOV</v>
      </c>
      <c r="W1048">
        <f t="shared" si="174"/>
        <v>2015</v>
      </c>
      <c r="X1048">
        <f t="shared" si="175"/>
        <v>2015</v>
      </c>
    </row>
    <row r="1049" spans="1:2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8"/>
        <v>0.05</v>
      </c>
      <c r="P1049" s="7">
        <f t="shared" si="169"/>
        <v>1</v>
      </c>
      <c r="Q1049" t="str">
        <f t="shared" si="176"/>
        <v>journalism</v>
      </c>
      <c r="R1049" t="str">
        <f t="shared" si="177"/>
        <v>audio</v>
      </c>
      <c r="S1049" s="14">
        <f t="shared" si="170"/>
        <v>41948.860127314816</v>
      </c>
      <c r="T1049" s="14">
        <f t="shared" si="171"/>
        <v>41918.818460648145</v>
      </c>
      <c r="U1049" t="str">
        <f t="shared" si="172"/>
        <v>NOV</v>
      </c>
      <c r="V1049" t="str">
        <f t="shared" si="173"/>
        <v>OCT</v>
      </c>
      <c r="W1049">
        <f t="shared" si="174"/>
        <v>2014</v>
      </c>
      <c r="X1049">
        <f t="shared" si="175"/>
        <v>2014</v>
      </c>
    </row>
    <row r="1050" spans="1:2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8"/>
        <v>1.4133333333333333</v>
      </c>
      <c r="P1050" s="7">
        <f t="shared" si="169"/>
        <v>53</v>
      </c>
      <c r="Q1050" t="str">
        <f t="shared" si="176"/>
        <v>journalism</v>
      </c>
      <c r="R1050" t="str">
        <f t="shared" si="177"/>
        <v>audio</v>
      </c>
      <c r="S1050" s="14">
        <f t="shared" si="170"/>
        <v>42638.053113425922</v>
      </c>
      <c r="T1050" s="14">
        <f t="shared" si="171"/>
        <v>42598.053113425922</v>
      </c>
      <c r="U1050" t="str">
        <f t="shared" si="172"/>
        <v>SEP</v>
      </c>
      <c r="V1050" t="str">
        <f t="shared" si="173"/>
        <v>AGO</v>
      </c>
      <c r="W1050">
        <f t="shared" si="174"/>
        <v>2016</v>
      </c>
      <c r="X1050">
        <f t="shared" si="175"/>
        <v>2016</v>
      </c>
    </row>
    <row r="1051" spans="1:2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8"/>
        <v>0</v>
      </c>
      <c r="P1051" s="7" t="str">
        <f t="shared" si="169"/>
        <v>No Backers</v>
      </c>
      <c r="Q1051" t="str">
        <f t="shared" si="176"/>
        <v>journalism</v>
      </c>
      <c r="R1051" t="str">
        <f t="shared" si="177"/>
        <v>audio</v>
      </c>
      <c r="S1051" s="14">
        <f t="shared" si="170"/>
        <v>42412.431076388893</v>
      </c>
      <c r="T1051" s="14">
        <f t="shared" si="171"/>
        <v>42382.431076388893</v>
      </c>
      <c r="U1051" t="str">
        <f t="shared" si="172"/>
        <v>FEB</v>
      </c>
      <c r="V1051" t="str">
        <f t="shared" si="173"/>
        <v>ENE</v>
      </c>
      <c r="W1051">
        <f t="shared" si="174"/>
        <v>2016</v>
      </c>
      <c r="X1051">
        <f t="shared" si="175"/>
        <v>2016</v>
      </c>
    </row>
    <row r="1052" spans="1:2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8"/>
        <v>0</v>
      </c>
      <c r="P1052" s="7" t="str">
        <f t="shared" si="169"/>
        <v>No Backers</v>
      </c>
      <c r="Q1052" t="str">
        <f t="shared" si="176"/>
        <v>journalism</v>
      </c>
      <c r="R1052" t="str">
        <f t="shared" si="177"/>
        <v>audio</v>
      </c>
      <c r="S1052" s="14">
        <f t="shared" si="170"/>
        <v>42261.7971875</v>
      </c>
      <c r="T1052" s="14">
        <f t="shared" si="171"/>
        <v>42231.7971875</v>
      </c>
      <c r="U1052" t="str">
        <f t="shared" si="172"/>
        <v>SEP</v>
      </c>
      <c r="V1052" t="str">
        <f t="shared" si="173"/>
        <v>AGO</v>
      </c>
      <c r="W1052">
        <f t="shared" si="174"/>
        <v>2015</v>
      </c>
      <c r="X1052">
        <f t="shared" si="175"/>
        <v>2015</v>
      </c>
    </row>
    <row r="1053" spans="1:2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8"/>
        <v>0</v>
      </c>
      <c r="P1053" s="7" t="str">
        <f t="shared" si="169"/>
        <v>No Backers</v>
      </c>
      <c r="Q1053" t="str">
        <f t="shared" si="176"/>
        <v>journalism</v>
      </c>
      <c r="R1053" t="str">
        <f t="shared" si="177"/>
        <v>audio</v>
      </c>
      <c r="S1053" s="14">
        <f t="shared" si="170"/>
        <v>41878.014178240745</v>
      </c>
      <c r="T1053" s="14">
        <f t="shared" si="171"/>
        <v>41850.014178240745</v>
      </c>
      <c r="U1053" t="str">
        <f t="shared" si="172"/>
        <v>AGO</v>
      </c>
      <c r="V1053" t="str">
        <f t="shared" si="173"/>
        <v>JUL</v>
      </c>
      <c r="W1053">
        <f t="shared" si="174"/>
        <v>2014</v>
      </c>
      <c r="X1053">
        <f t="shared" si="175"/>
        <v>2014</v>
      </c>
    </row>
    <row r="1054" spans="1:2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8"/>
        <v>0</v>
      </c>
      <c r="P1054" s="7" t="str">
        <f t="shared" si="169"/>
        <v>No Backers</v>
      </c>
      <c r="Q1054" t="str">
        <f t="shared" si="176"/>
        <v>journalism</v>
      </c>
      <c r="R1054" t="str">
        <f t="shared" si="177"/>
        <v>audio</v>
      </c>
      <c r="S1054" s="14">
        <f t="shared" si="170"/>
        <v>42527.839583333334</v>
      </c>
      <c r="T1054" s="14">
        <f t="shared" si="171"/>
        <v>42483.797395833331</v>
      </c>
      <c r="U1054" t="str">
        <f t="shared" si="172"/>
        <v>JUN</v>
      </c>
      <c r="V1054" t="str">
        <f t="shared" si="173"/>
        <v>ABR</v>
      </c>
      <c r="W1054">
        <f t="shared" si="174"/>
        <v>2016</v>
      </c>
      <c r="X1054">
        <f t="shared" si="175"/>
        <v>2016</v>
      </c>
    </row>
    <row r="1055" spans="1:2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8"/>
        <v>1</v>
      </c>
      <c r="P1055" s="7">
        <f t="shared" si="169"/>
        <v>15</v>
      </c>
      <c r="Q1055" t="str">
        <f t="shared" si="176"/>
        <v>journalism</v>
      </c>
      <c r="R1055" t="str">
        <f t="shared" si="177"/>
        <v>audio</v>
      </c>
      <c r="S1055" s="14">
        <f t="shared" si="170"/>
        <v>42800.172824074078</v>
      </c>
      <c r="T1055" s="14">
        <f t="shared" si="171"/>
        <v>42775.172824074078</v>
      </c>
      <c r="U1055" t="str">
        <f t="shared" si="172"/>
        <v>MAR</v>
      </c>
      <c r="V1055" t="str">
        <f t="shared" si="173"/>
        <v>FEB</v>
      </c>
      <c r="W1055">
        <f t="shared" si="174"/>
        <v>2017</v>
      </c>
      <c r="X1055">
        <f t="shared" si="175"/>
        <v>2017</v>
      </c>
    </row>
    <row r="1056" spans="1:2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8"/>
        <v>0</v>
      </c>
      <c r="P1056" s="7" t="str">
        <f t="shared" si="169"/>
        <v>No Backers</v>
      </c>
      <c r="Q1056" t="str">
        <f t="shared" si="176"/>
        <v>journalism</v>
      </c>
      <c r="R1056" t="str">
        <f t="shared" si="177"/>
        <v>audio</v>
      </c>
      <c r="S1056" s="14">
        <f t="shared" si="170"/>
        <v>41861.916666666664</v>
      </c>
      <c r="T1056" s="14">
        <f t="shared" si="171"/>
        <v>41831.851840277777</v>
      </c>
      <c r="U1056" t="str">
        <f t="shared" si="172"/>
        <v>AGO</v>
      </c>
      <c r="V1056" t="str">
        <f t="shared" si="173"/>
        <v>JUL</v>
      </c>
      <c r="W1056">
        <f t="shared" si="174"/>
        <v>2014</v>
      </c>
      <c r="X1056">
        <f t="shared" si="175"/>
        <v>2014</v>
      </c>
    </row>
    <row r="1057" spans="1:2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8"/>
        <v>0</v>
      </c>
      <c r="P1057" s="7" t="str">
        <f t="shared" si="169"/>
        <v>No Backers</v>
      </c>
      <c r="Q1057" t="str">
        <f t="shared" si="176"/>
        <v>journalism</v>
      </c>
      <c r="R1057" t="str">
        <f t="shared" si="177"/>
        <v>audio</v>
      </c>
      <c r="S1057" s="14">
        <f t="shared" si="170"/>
        <v>42436.992418981477</v>
      </c>
      <c r="T1057" s="14">
        <f t="shared" si="171"/>
        <v>42406.992418981477</v>
      </c>
      <c r="U1057" t="str">
        <f t="shared" si="172"/>
        <v>MAR</v>
      </c>
      <c r="V1057" t="str">
        <f t="shared" si="173"/>
        <v>FEB</v>
      </c>
      <c r="W1057">
        <f t="shared" si="174"/>
        <v>2016</v>
      </c>
      <c r="X1057">
        <f t="shared" si="175"/>
        <v>2016</v>
      </c>
    </row>
    <row r="1058" spans="1:2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8"/>
        <v>0</v>
      </c>
      <c r="P1058" s="7" t="str">
        <f t="shared" si="169"/>
        <v>No Backers</v>
      </c>
      <c r="Q1058" t="str">
        <f t="shared" si="176"/>
        <v>journalism</v>
      </c>
      <c r="R1058" t="str">
        <f t="shared" si="177"/>
        <v>audio</v>
      </c>
      <c r="S1058" s="14">
        <f t="shared" si="170"/>
        <v>42118.677974537044</v>
      </c>
      <c r="T1058" s="14">
        <f t="shared" si="171"/>
        <v>42058.719641203701</v>
      </c>
      <c r="U1058" t="str">
        <f t="shared" si="172"/>
        <v>ABR</v>
      </c>
      <c r="V1058" t="str">
        <f t="shared" si="173"/>
        <v>FEB</v>
      </c>
      <c r="W1058">
        <f t="shared" si="174"/>
        <v>2015</v>
      </c>
      <c r="X1058">
        <f t="shared" si="175"/>
        <v>2015</v>
      </c>
    </row>
    <row r="1059" spans="1:2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8"/>
        <v>0</v>
      </c>
      <c r="P1059" s="7" t="str">
        <f t="shared" si="169"/>
        <v>No Backers</v>
      </c>
      <c r="Q1059" t="str">
        <f t="shared" si="176"/>
        <v>journalism</v>
      </c>
      <c r="R1059" t="str">
        <f t="shared" si="177"/>
        <v>audio</v>
      </c>
      <c r="S1059" s="14">
        <f t="shared" si="170"/>
        <v>42708.912997685184</v>
      </c>
      <c r="T1059" s="14">
        <f t="shared" si="171"/>
        <v>42678.871331018512</v>
      </c>
      <c r="U1059" t="str">
        <f t="shared" si="172"/>
        <v>DIC</v>
      </c>
      <c r="V1059" t="str">
        <f t="shared" si="173"/>
        <v>NOV</v>
      </c>
      <c r="W1059">
        <f t="shared" si="174"/>
        <v>2016</v>
      </c>
      <c r="X1059">
        <f t="shared" si="175"/>
        <v>2016</v>
      </c>
    </row>
    <row r="1060" spans="1:2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8"/>
        <v>0</v>
      </c>
      <c r="P1060" s="7" t="str">
        <f t="shared" si="169"/>
        <v>No Backers</v>
      </c>
      <c r="Q1060" t="str">
        <f t="shared" si="176"/>
        <v>journalism</v>
      </c>
      <c r="R1060" t="str">
        <f t="shared" si="177"/>
        <v>audio</v>
      </c>
      <c r="S1060" s="14">
        <f t="shared" si="170"/>
        <v>42089</v>
      </c>
      <c r="T1060" s="14">
        <f t="shared" si="171"/>
        <v>42047.900960648149</v>
      </c>
      <c r="U1060" t="str">
        <f t="shared" si="172"/>
        <v>MAR</v>
      </c>
      <c r="V1060" t="str">
        <f t="shared" si="173"/>
        <v>FEB</v>
      </c>
      <c r="W1060">
        <f t="shared" si="174"/>
        <v>2015</v>
      </c>
      <c r="X1060">
        <f t="shared" si="175"/>
        <v>2015</v>
      </c>
    </row>
    <row r="1061" spans="1:2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8"/>
        <v>0</v>
      </c>
      <c r="P1061" s="7" t="str">
        <f t="shared" si="169"/>
        <v>No Backers</v>
      </c>
      <c r="Q1061" t="str">
        <f t="shared" si="176"/>
        <v>journalism</v>
      </c>
      <c r="R1061" t="str">
        <f t="shared" si="177"/>
        <v>audio</v>
      </c>
      <c r="S1061" s="14">
        <f t="shared" si="170"/>
        <v>42076.748333333337</v>
      </c>
      <c r="T1061" s="14">
        <f t="shared" si="171"/>
        <v>42046.79</v>
      </c>
      <c r="U1061" t="str">
        <f t="shared" si="172"/>
        <v>MAR</v>
      </c>
      <c r="V1061" t="str">
        <f t="shared" si="173"/>
        <v>FEB</v>
      </c>
      <c r="W1061">
        <f t="shared" si="174"/>
        <v>2015</v>
      </c>
      <c r="X1061">
        <f t="shared" si="175"/>
        <v>2015</v>
      </c>
    </row>
    <row r="1062" spans="1:2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8"/>
        <v>1</v>
      </c>
      <c r="P1062" s="7">
        <f t="shared" si="169"/>
        <v>50</v>
      </c>
      <c r="Q1062" t="str">
        <f t="shared" si="176"/>
        <v>journalism</v>
      </c>
      <c r="R1062" t="str">
        <f t="shared" si="177"/>
        <v>audio</v>
      </c>
      <c r="S1062" s="14">
        <f t="shared" si="170"/>
        <v>42109.913113425922</v>
      </c>
      <c r="T1062" s="14">
        <f t="shared" si="171"/>
        <v>42079.913113425922</v>
      </c>
      <c r="U1062" t="str">
        <f t="shared" si="172"/>
        <v>ABR</v>
      </c>
      <c r="V1062" t="str">
        <f t="shared" si="173"/>
        <v>MAR</v>
      </c>
      <c r="W1062">
        <f t="shared" si="174"/>
        <v>2015</v>
      </c>
      <c r="X1062">
        <f t="shared" si="175"/>
        <v>2015</v>
      </c>
    </row>
    <row r="1063" spans="1:2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8"/>
        <v>0</v>
      </c>
      <c r="P1063" s="7" t="str">
        <f t="shared" si="169"/>
        <v>No Backers</v>
      </c>
      <c r="Q1063" t="str">
        <f t="shared" si="176"/>
        <v>journalism</v>
      </c>
      <c r="R1063" t="str">
        <f t="shared" si="177"/>
        <v>audio</v>
      </c>
      <c r="S1063" s="14">
        <f t="shared" si="170"/>
        <v>42492.041666666672</v>
      </c>
      <c r="T1063" s="14">
        <f t="shared" si="171"/>
        <v>42432.276712962965</v>
      </c>
      <c r="U1063" t="str">
        <f t="shared" si="172"/>
        <v>MAY</v>
      </c>
      <c r="V1063" t="str">
        <f t="shared" si="173"/>
        <v>MAR</v>
      </c>
      <c r="W1063">
        <f t="shared" si="174"/>
        <v>2016</v>
      </c>
      <c r="X1063">
        <f t="shared" si="175"/>
        <v>2016</v>
      </c>
    </row>
    <row r="1064" spans="1:2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8"/>
        <v>95.477386934673362</v>
      </c>
      <c r="P1064" s="7">
        <f t="shared" si="169"/>
        <v>47.5</v>
      </c>
      <c r="Q1064" t="str">
        <f t="shared" si="176"/>
        <v>journalism</v>
      </c>
      <c r="R1064" t="str">
        <f t="shared" si="177"/>
        <v>audio</v>
      </c>
      <c r="S1064" s="14">
        <f t="shared" si="170"/>
        <v>42563.807187500002</v>
      </c>
      <c r="T1064" s="14">
        <f t="shared" si="171"/>
        <v>42556.807187500002</v>
      </c>
      <c r="U1064" t="str">
        <f t="shared" si="172"/>
        <v>JUL</v>
      </c>
      <c r="V1064" t="str">
        <f t="shared" si="173"/>
        <v>JUL</v>
      </c>
      <c r="W1064">
        <f t="shared" si="174"/>
        <v>2016</v>
      </c>
      <c r="X1064">
        <f t="shared" si="175"/>
        <v>2016</v>
      </c>
    </row>
    <row r="1065" spans="1:2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8"/>
        <v>0</v>
      </c>
      <c r="P1065" s="7" t="str">
        <f t="shared" si="169"/>
        <v>No Backers</v>
      </c>
      <c r="Q1065" t="str">
        <f t="shared" si="176"/>
        <v>journalism</v>
      </c>
      <c r="R1065" t="str">
        <f t="shared" si="177"/>
        <v>audio</v>
      </c>
      <c r="S1065" s="14">
        <f t="shared" si="170"/>
        <v>42613.030810185184</v>
      </c>
      <c r="T1065" s="14">
        <f t="shared" si="171"/>
        <v>42583.030810185184</v>
      </c>
      <c r="U1065" t="str">
        <f t="shared" si="172"/>
        <v>AGO</v>
      </c>
      <c r="V1065" t="str">
        <f t="shared" si="173"/>
        <v>AGO</v>
      </c>
      <c r="W1065">
        <f t="shared" si="174"/>
        <v>2016</v>
      </c>
      <c r="X1065">
        <f t="shared" si="175"/>
        <v>2016</v>
      </c>
    </row>
    <row r="1066" spans="1:2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8"/>
        <v>8.974444444444444</v>
      </c>
      <c r="P1066" s="7">
        <f t="shared" si="169"/>
        <v>65.666666666666671</v>
      </c>
      <c r="Q1066" t="str">
        <f>MID(N1066,1,5)</f>
        <v>games</v>
      </c>
      <c r="R1066" t="str">
        <f>MID(N1066,7,20)</f>
        <v>video games</v>
      </c>
      <c r="S1066" s="14">
        <f t="shared" si="170"/>
        <v>41462.228043981479</v>
      </c>
      <c r="T1066" s="14">
        <f t="shared" si="171"/>
        <v>41417.228043981479</v>
      </c>
      <c r="U1066" t="str">
        <f t="shared" si="172"/>
        <v>JUL</v>
      </c>
      <c r="V1066" t="str">
        <f t="shared" si="173"/>
        <v>MAY</v>
      </c>
      <c r="W1066">
        <f t="shared" si="174"/>
        <v>2013</v>
      </c>
      <c r="X1066">
        <f t="shared" si="175"/>
        <v>2013</v>
      </c>
    </row>
    <row r="1067" spans="1:2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8"/>
        <v>2.7</v>
      </c>
      <c r="P1067" s="7">
        <f t="shared" si="169"/>
        <v>16.2</v>
      </c>
      <c r="Q1067" t="str">
        <f t="shared" ref="Q1067:Q1130" si="178">MID(N1067,1,5)</f>
        <v>games</v>
      </c>
      <c r="R1067" t="str">
        <f t="shared" ref="R1067:R1130" si="179">MID(N1067,7,20)</f>
        <v>video games</v>
      </c>
      <c r="S1067" s="14">
        <f t="shared" si="170"/>
        <v>41689.381041666667</v>
      </c>
      <c r="T1067" s="14">
        <f t="shared" si="171"/>
        <v>41661.381041666667</v>
      </c>
      <c r="U1067" t="str">
        <f t="shared" si="172"/>
        <v>FEB</v>
      </c>
      <c r="V1067" t="str">
        <f t="shared" si="173"/>
        <v>ENE</v>
      </c>
      <c r="W1067">
        <f t="shared" si="174"/>
        <v>2014</v>
      </c>
      <c r="X1067">
        <f t="shared" si="175"/>
        <v>2014</v>
      </c>
    </row>
    <row r="1068" spans="1:2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8"/>
        <v>3.3673333333333333</v>
      </c>
      <c r="P1068" s="7">
        <f t="shared" si="169"/>
        <v>34.128378378378379</v>
      </c>
      <c r="Q1068" t="str">
        <f t="shared" si="178"/>
        <v>games</v>
      </c>
      <c r="R1068" t="str">
        <f t="shared" si="179"/>
        <v>video games</v>
      </c>
      <c r="S1068" s="14">
        <f t="shared" si="170"/>
        <v>41490.962754629632</v>
      </c>
      <c r="T1068" s="14">
        <f t="shared" si="171"/>
        <v>41445.962754629632</v>
      </c>
      <c r="U1068" t="str">
        <f t="shared" si="172"/>
        <v>AGO</v>
      </c>
      <c r="V1068" t="str">
        <f t="shared" si="173"/>
        <v>JUN</v>
      </c>
      <c r="W1068">
        <f t="shared" si="174"/>
        <v>2013</v>
      </c>
      <c r="X1068">
        <f t="shared" si="175"/>
        <v>2013</v>
      </c>
    </row>
    <row r="1069" spans="1:2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8"/>
        <v>26</v>
      </c>
      <c r="P1069" s="7">
        <f t="shared" si="169"/>
        <v>13</v>
      </c>
      <c r="Q1069" t="str">
        <f t="shared" si="178"/>
        <v>games</v>
      </c>
      <c r="R1069" t="str">
        <f t="shared" si="179"/>
        <v>video games</v>
      </c>
      <c r="S1069" s="14">
        <f t="shared" si="170"/>
        <v>41629.855682870373</v>
      </c>
      <c r="T1069" s="14">
        <f t="shared" si="171"/>
        <v>41599.855682870373</v>
      </c>
      <c r="U1069" t="str">
        <f t="shared" si="172"/>
        <v>DIC</v>
      </c>
      <c r="V1069" t="str">
        <f t="shared" si="173"/>
        <v>NOV</v>
      </c>
      <c r="W1069">
        <f t="shared" si="174"/>
        <v>2013</v>
      </c>
      <c r="X1069">
        <f t="shared" si="175"/>
        <v>2013</v>
      </c>
    </row>
    <row r="1070" spans="1:2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8"/>
        <v>0.15</v>
      </c>
      <c r="P1070" s="7">
        <f t="shared" si="169"/>
        <v>11.25</v>
      </c>
      <c r="Q1070" t="str">
        <f t="shared" si="178"/>
        <v>games</v>
      </c>
      <c r="R1070" t="str">
        <f t="shared" si="179"/>
        <v>video games</v>
      </c>
      <c r="S1070" s="14">
        <f t="shared" si="170"/>
        <v>42470.329444444447</v>
      </c>
      <c r="T1070" s="14">
        <f t="shared" si="171"/>
        <v>42440.371111111104</v>
      </c>
      <c r="U1070" t="str">
        <f t="shared" si="172"/>
        <v>ABR</v>
      </c>
      <c r="V1070" t="str">
        <f t="shared" si="173"/>
        <v>MAR</v>
      </c>
      <c r="W1070">
        <f t="shared" si="174"/>
        <v>2016</v>
      </c>
      <c r="X1070">
        <f t="shared" si="175"/>
        <v>2016</v>
      </c>
    </row>
    <row r="1071" spans="1:2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8"/>
        <v>38.636363636363633</v>
      </c>
      <c r="P1071" s="7">
        <f t="shared" si="169"/>
        <v>40.476190476190474</v>
      </c>
      <c r="Q1071" t="str">
        <f t="shared" si="178"/>
        <v>games</v>
      </c>
      <c r="R1071" t="str">
        <f t="shared" si="179"/>
        <v>video games</v>
      </c>
      <c r="S1071" s="14">
        <f t="shared" si="170"/>
        <v>41604.271516203706</v>
      </c>
      <c r="T1071" s="14">
        <f t="shared" si="171"/>
        <v>41572.229849537034</v>
      </c>
      <c r="U1071" t="str">
        <f t="shared" si="172"/>
        <v>NOV</v>
      </c>
      <c r="V1071" t="str">
        <f t="shared" si="173"/>
        <v>OCT</v>
      </c>
      <c r="W1071">
        <f t="shared" si="174"/>
        <v>2013</v>
      </c>
      <c r="X1071">
        <f t="shared" si="175"/>
        <v>2013</v>
      </c>
    </row>
    <row r="1072" spans="1:2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8"/>
        <v>0.7</v>
      </c>
      <c r="P1072" s="7">
        <f t="shared" si="169"/>
        <v>35</v>
      </c>
      <c r="Q1072" t="str">
        <f t="shared" si="178"/>
        <v>games</v>
      </c>
      <c r="R1072" t="str">
        <f t="shared" si="179"/>
        <v>video games</v>
      </c>
      <c r="S1072" s="14">
        <f t="shared" si="170"/>
        <v>41183.011828703704</v>
      </c>
      <c r="T1072" s="14">
        <f t="shared" si="171"/>
        <v>41163.011828703704</v>
      </c>
      <c r="U1072" t="str">
        <f t="shared" si="172"/>
        <v>OCT</v>
      </c>
      <c r="V1072" t="str">
        <f t="shared" si="173"/>
        <v>SEP</v>
      </c>
      <c r="W1072">
        <f t="shared" si="174"/>
        <v>2012</v>
      </c>
      <c r="X1072">
        <f t="shared" si="175"/>
        <v>2012</v>
      </c>
    </row>
    <row r="1073" spans="1:2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8"/>
        <v>0</v>
      </c>
      <c r="P1073" s="7" t="str">
        <f t="shared" si="169"/>
        <v>No Backers</v>
      </c>
      <c r="Q1073" t="str">
        <f t="shared" si="178"/>
        <v>games</v>
      </c>
      <c r="R1073" t="str">
        <f t="shared" si="179"/>
        <v>video games</v>
      </c>
      <c r="S1073" s="14">
        <f t="shared" si="170"/>
        <v>42325.795057870375</v>
      </c>
      <c r="T1073" s="14">
        <f t="shared" si="171"/>
        <v>42295.753391203703</v>
      </c>
      <c r="U1073" t="str">
        <f t="shared" si="172"/>
        <v>NOV</v>
      </c>
      <c r="V1073" t="str">
        <f t="shared" si="173"/>
        <v>OCT</v>
      </c>
      <c r="W1073">
        <f t="shared" si="174"/>
        <v>2015</v>
      </c>
      <c r="X1073">
        <f t="shared" si="175"/>
        <v>2015</v>
      </c>
    </row>
    <row r="1074" spans="1:2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8"/>
        <v>6.8000000000000005E-2</v>
      </c>
      <c r="P1074" s="7">
        <f t="shared" si="169"/>
        <v>12.75</v>
      </c>
      <c r="Q1074" t="str">
        <f t="shared" si="178"/>
        <v>games</v>
      </c>
      <c r="R1074" t="str">
        <f t="shared" si="179"/>
        <v>video games</v>
      </c>
      <c r="S1074" s="14">
        <f t="shared" si="170"/>
        <v>41675.832141203704</v>
      </c>
      <c r="T1074" s="14">
        <f t="shared" si="171"/>
        <v>41645.832141203704</v>
      </c>
      <c r="U1074" t="str">
        <f t="shared" si="172"/>
        <v>FEB</v>
      </c>
      <c r="V1074" t="str">
        <f t="shared" si="173"/>
        <v>ENE</v>
      </c>
      <c r="W1074">
        <f t="shared" si="174"/>
        <v>2014</v>
      </c>
      <c r="X1074">
        <f t="shared" si="175"/>
        <v>2014</v>
      </c>
    </row>
    <row r="1075" spans="1:2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8"/>
        <v>1.3333333333333333</v>
      </c>
      <c r="P1075" s="7">
        <f t="shared" si="169"/>
        <v>10</v>
      </c>
      <c r="Q1075" t="str">
        <f t="shared" si="178"/>
        <v>games</v>
      </c>
      <c r="R1075" t="str">
        <f t="shared" si="179"/>
        <v>video games</v>
      </c>
      <c r="S1075" s="14">
        <f t="shared" si="170"/>
        <v>40832.964594907404</v>
      </c>
      <c r="T1075" s="14">
        <f t="shared" si="171"/>
        <v>40802.964594907404</v>
      </c>
      <c r="U1075" t="str">
        <f t="shared" si="172"/>
        <v>OCT</v>
      </c>
      <c r="V1075" t="str">
        <f t="shared" si="173"/>
        <v>SEP</v>
      </c>
      <c r="W1075">
        <f t="shared" si="174"/>
        <v>2011</v>
      </c>
      <c r="X1075">
        <f t="shared" si="175"/>
        <v>2011</v>
      </c>
    </row>
    <row r="1076" spans="1:2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8"/>
        <v>6.3092592592592593</v>
      </c>
      <c r="P1076" s="7">
        <f t="shared" si="169"/>
        <v>113.56666666666666</v>
      </c>
      <c r="Q1076" t="str">
        <f t="shared" si="178"/>
        <v>games</v>
      </c>
      <c r="R1076" t="str">
        <f t="shared" si="179"/>
        <v>video games</v>
      </c>
      <c r="S1076" s="14">
        <f t="shared" si="170"/>
        <v>41643.172974537039</v>
      </c>
      <c r="T1076" s="14">
        <f t="shared" si="171"/>
        <v>41613.172974537039</v>
      </c>
      <c r="U1076" t="str">
        <f t="shared" si="172"/>
        <v>ENE</v>
      </c>
      <c r="V1076" t="str">
        <f t="shared" si="173"/>
        <v>DIC</v>
      </c>
      <c r="W1076">
        <f t="shared" si="174"/>
        <v>2014</v>
      </c>
      <c r="X1076">
        <f t="shared" si="175"/>
        <v>2013</v>
      </c>
    </row>
    <row r="1077" spans="1:2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8"/>
        <v>4.5</v>
      </c>
      <c r="P1077" s="7">
        <f t="shared" si="169"/>
        <v>15</v>
      </c>
      <c r="Q1077" t="str">
        <f t="shared" si="178"/>
        <v>games</v>
      </c>
      <c r="R1077" t="str">
        <f t="shared" si="179"/>
        <v>video games</v>
      </c>
      <c r="S1077" s="14">
        <f t="shared" si="170"/>
        <v>41035.904120370367</v>
      </c>
      <c r="T1077" s="14">
        <f t="shared" si="171"/>
        <v>41005.904120370367</v>
      </c>
      <c r="U1077" t="str">
        <f t="shared" si="172"/>
        <v>MAY</v>
      </c>
      <c r="V1077" t="str">
        <f t="shared" si="173"/>
        <v>ABR</v>
      </c>
      <c r="W1077">
        <f t="shared" si="174"/>
        <v>2012</v>
      </c>
      <c r="X1077">
        <f t="shared" si="175"/>
        <v>2012</v>
      </c>
    </row>
    <row r="1078" spans="1:2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8"/>
        <v>62.765333333333331</v>
      </c>
      <c r="P1078" s="7">
        <f t="shared" si="169"/>
        <v>48.281025641025643</v>
      </c>
      <c r="Q1078" t="str">
        <f t="shared" si="178"/>
        <v>games</v>
      </c>
      <c r="R1078" t="str">
        <f t="shared" si="179"/>
        <v>video games</v>
      </c>
      <c r="S1078" s="14">
        <f t="shared" si="170"/>
        <v>41893.377893518518</v>
      </c>
      <c r="T1078" s="14">
        <f t="shared" si="171"/>
        <v>41838.377893518518</v>
      </c>
      <c r="U1078" t="str">
        <f t="shared" si="172"/>
        <v>SEP</v>
      </c>
      <c r="V1078" t="str">
        <f t="shared" si="173"/>
        <v>JUL</v>
      </c>
      <c r="W1078">
        <f t="shared" si="174"/>
        <v>2014</v>
      </c>
      <c r="X1078">
        <f t="shared" si="175"/>
        <v>2014</v>
      </c>
    </row>
    <row r="1079" spans="1:2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8"/>
        <v>29.376000000000001</v>
      </c>
      <c r="P1079" s="7">
        <f t="shared" si="169"/>
        <v>43.976047904191617</v>
      </c>
      <c r="Q1079" t="str">
        <f t="shared" si="178"/>
        <v>games</v>
      </c>
      <c r="R1079" t="str">
        <f t="shared" si="179"/>
        <v>video games</v>
      </c>
      <c r="S1079" s="14">
        <f t="shared" si="170"/>
        <v>42383.16679398148</v>
      </c>
      <c r="T1079" s="14">
        <f t="shared" si="171"/>
        <v>42353.16679398148</v>
      </c>
      <c r="U1079" t="str">
        <f t="shared" si="172"/>
        <v>ENE</v>
      </c>
      <c r="V1079" t="str">
        <f t="shared" si="173"/>
        <v>DIC</v>
      </c>
      <c r="W1079">
        <f t="shared" si="174"/>
        <v>2016</v>
      </c>
      <c r="X1079">
        <f t="shared" si="175"/>
        <v>2015</v>
      </c>
    </row>
    <row r="1080" spans="1:2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8"/>
        <v>7.5</v>
      </c>
      <c r="P1080" s="7">
        <f t="shared" si="169"/>
        <v>9</v>
      </c>
      <c r="Q1080" t="str">
        <f t="shared" si="178"/>
        <v>games</v>
      </c>
      <c r="R1080" t="str">
        <f t="shared" si="179"/>
        <v>video games</v>
      </c>
      <c r="S1080" s="14">
        <f t="shared" si="170"/>
        <v>40746.195844907408</v>
      </c>
      <c r="T1080" s="14">
        <f t="shared" si="171"/>
        <v>40701.195844907408</v>
      </c>
      <c r="U1080" t="str">
        <f t="shared" si="172"/>
        <v>JUL</v>
      </c>
      <c r="V1080" t="str">
        <f t="shared" si="173"/>
        <v>JUN</v>
      </c>
      <c r="W1080">
        <f t="shared" si="174"/>
        <v>2011</v>
      </c>
      <c r="X1080">
        <f t="shared" si="175"/>
        <v>2011</v>
      </c>
    </row>
    <row r="1081" spans="1:2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8"/>
        <v>2.6076923076923078</v>
      </c>
      <c r="P1081" s="7">
        <f t="shared" si="169"/>
        <v>37.666666666666664</v>
      </c>
      <c r="Q1081" t="str">
        <f t="shared" si="178"/>
        <v>games</v>
      </c>
      <c r="R1081" t="str">
        <f t="shared" si="179"/>
        <v>video games</v>
      </c>
      <c r="S1081" s="14">
        <f t="shared" si="170"/>
        <v>42504.566388888896</v>
      </c>
      <c r="T1081" s="14">
        <f t="shared" si="171"/>
        <v>42479.566388888896</v>
      </c>
      <c r="U1081" t="str">
        <f t="shared" si="172"/>
        <v>MAY</v>
      </c>
      <c r="V1081" t="str">
        <f t="shared" si="173"/>
        <v>ABR</v>
      </c>
      <c r="W1081">
        <f t="shared" si="174"/>
        <v>2016</v>
      </c>
      <c r="X1081">
        <f t="shared" si="175"/>
        <v>2016</v>
      </c>
    </row>
    <row r="1082" spans="1:2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8"/>
        <v>9.1050000000000004</v>
      </c>
      <c r="P1082" s="7">
        <f t="shared" si="169"/>
        <v>18.581632653061224</v>
      </c>
      <c r="Q1082" t="str">
        <f t="shared" si="178"/>
        <v>games</v>
      </c>
      <c r="R1082" t="str">
        <f t="shared" si="179"/>
        <v>video games</v>
      </c>
      <c r="S1082" s="14">
        <f t="shared" si="170"/>
        <v>41770.138113425928</v>
      </c>
      <c r="T1082" s="14">
        <f t="shared" si="171"/>
        <v>41740.138113425928</v>
      </c>
      <c r="U1082" t="str">
        <f t="shared" si="172"/>
        <v>MAY</v>
      </c>
      <c r="V1082" t="str">
        <f t="shared" si="173"/>
        <v>ABR</v>
      </c>
      <c r="W1082">
        <f t="shared" si="174"/>
        <v>2014</v>
      </c>
      <c r="X1082">
        <f t="shared" si="175"/>
        <v>2014</v>
      </c>
    </row>
    <row r="1083" spans="1:2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8"/>
        <v>1.7647058823529412E-2</v>
      </c>
      <c r="P1083" s="7">
        <f t="shared" si="169"/>
        <v>3</v>
      </c>
      <c r="Q1083" t="str">
        <f t="shared" si="178"/>
        <v>games</v>
      </c>
      <c r="R1083" t="str">
        <f t="shared" si="179"/>
        <v>video games</v>
      </c>
      <c r="S1083" s="14">
        <f t="shared" si="170"/>
        <v>42032.926990740743</v>
      </c>
      <c r="T1083" s="14">
        <f t="shared" si="171"/>
        <v>42002.926990740743</v>
      </c>
      <c r="U1083" t="str">
        <f t="shared" si="172"/>
        <v>ENE</v>
      </c>
      <c r="V1083" t="str">
        <f t="shared" si="173"/>
        <v>DIC</v>
      </c>
      <c r="W1083">
        <f t="shared" si="174"/>
        <v>2015</v>
      </c>
      <c r="X1083">
        <f t="shared" si="175"/>
        <v>2014</v>
      </c>
    </row>
    <row r="1084" spans="1:2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8"/>
        <v>0.56000000000000005</v>
      </c>
      <c r="P1084" s="7">
        <f t="shared" si="169"/>
        <v>18.666666666666668</v>
      </c>
      <c r="Q1084" t="str">
        <f t="shared" si="178"/>
        <v>games</v>
      </c>
      <c r="R1084" t="str">
        <f t="shared" si="179"/>
        <v>video games</v>
      </c>
      <c r="S1084" s="14">
        <f t="shared" si="170"/>
        <v>41131.906111111115</v>
      </c>
      <c r="T1084" s="14">
        <f t="shared" si="171"/>
        <v>41101.906111111115</v>
      </c>
      <c r="U1084" t="str">
        <f t="shared" si="172"/>
        <v>AGO</v>
      </c>
      <c r="V1084" t="str">
        <f t="shared" si="173"/>
        <v>JUL</v>
      </c>
      <c r="W1084">
        <f t="shared" si="174"/>
        <v>2012</v>
      </c>
      <c r="X1084">
        <f t="shared" si="175"/>
        <v>2012</v>
      </c>
    </row>
    <row r="1085" spans="1:2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8"/>
        <v>0.82</v>
      </c>
      <c r="P1085" s="7">
        <f t="shared" si="169"/>
        <v>410</v>
      </c>
      <c r="Q1085" t="str">
        <f t="shared" si="178"/>
        <v>games</v>
      </c>
      <c r="R1085" t="str">
        <f t="shared" si="179"/>
        <v>video games</v>
      </c>
      <c r="S1085" s="14">
        <f t="shared" si="170"/>
        <v>41853.659525462965</v>
      </c>
      <c r="T1085" s="14">
        <f t="shared" si="171"/>
        <v>41793.659525462965</v>
      </c>
      <c r="U1085" t="str">
        <f t="shared" si="172"/>
        <v>AGO</v>
      </c>
      <c r="V1085" t="str">
        <f t="shared" si="173"/>
        <v>JUN</v>
      </c>
      <c r="W1085">
        <f t="shared" si="174"/>
        <v>2014</v>
      </c>
      <c r="X1085">
        <f t="shared" si="175"/>
        <v>2014</v>
      </c>
    </row>
    <row r="1086" spans="1:2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8"/>
        <v>0</v>
      </c>
      <c r="P1086" s="7" t="str">
        <f t="shared" si="169"/>
        <v>No Backers</v>
      </c>
      <c r="Q1086" t="str">
        <f t="shared" si="178"/>
        <v>games</v>
      </c>
      <c r="R1086" t="str">
        <f t="shared" si="179"/>
        <v>video games</v>
      </c>
      <c r="S1086" s="14">
        <f t="shared" si="170"/>
        <v>41859.912083333329</v>
      </c>
      <c r="T1086" s="14">
        <f t="shared" si="171"/>
        <v>41829.912083333329</v>
      </c>
      <c r="U1086" t="str">
        <f t="shared" si="172"/>
        <v>AGO</v>
      </c>
      <c r="V1086" t="str">
        <f t="shared" si="173"/>
        <v>JUL</v>
      </c>
      <c r="W1086">
        <f t="shared" si="174"/>
        <v>2014</v>
      </c>
      <c r="X1086">
        <f t="shared" si="175"/>
        <v>2014</v>
      </c>
    </row>
    <row r="1087" spans="1:2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8"/>
        <v>3.42</v>
      </c>
      <c r="P1087" s="7">
        <f t="shared" si="169"/>
        <v>114</v>
      </c>
      <c r="Q1087" t="str">
        <f t="shared" si="178"/>
        <v>games</v>
      </c>
      <c r="R1087" t="str">
        <f t="shared" si="179"/>
        <v>video games</v>
      </c>
      <c r="S1087" s="14">
        <f t="shared" si="170"/>
        <v>42443.629340277781</v>
      </c>
      <c r="T1087" s="14">
        <f t="shared" si="171"/>
        <v>42413.671006944445</v>
      </c>
      <c r="U1087" t="str">
        <f t="shared" si="172"/>
        <v>MAR</v>
      </c>
      <c r="V1087" t="str">
        <f t="shared" si="173"/>
        <v>FEB</v>
      </c>
      <c r="W1087">
        <f t="shared" si="174"/>
        <v>2016</v>
      </c>
      <c r="X1087">
        <f t="shared" si="175"/>
        <v>2016</v>
      </c>
    </row>
    <row r="1088" spans="1:2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8"/>
        <v>8.3333333333333329E-2</v>
      </c>
      <c r="P1088" s="7">
        <f t="shared" si="169"/>
        <v>7.5</v>
      </c>
      <c r="Q1088" t="str">
        <f t="shared" si="178"/>
        <v>games</v>
      </c>
      <c r="R1088" t="str">
        <f t="shared" si="179"/>
        <v>video games</v>
      </c>
      <c r="S1088" s="14">
        <f t="shared" si="170"/>
        <v>41875.866793981484</v>
      </c>
      <c r="T1088" s="14">
        <f t="shared" si="171"/>
        <v>41845.866793981484</v>
      </c>
      <c r="U1088" t="str">
        <f t="shared" si="172"/>
        <v>AGO</v>
      </c>
      <c r="V1088" t="str">
        <f t="shared" si="173"/>
        <v>JUL</v>
      </c>
      <c r="W1088">
        <f t="shared" si="174"/>
        <v>2014</v>
      </c>
      <c r="X1088">
        <f t="shared" si="175"/>
        <v>2014</v>
      </c>
    </row>
    <row r="1089" spans="1:2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8"/>
        <v>0</v>
      </c>
      <c r="P1089" s="7" t="str">
        <f t="shared" si="169"/>
        <v>No Backers</v>
      </c>
      <c r="Q1089" t="str">
        <f t="shared" si="178"/>
        <v>games</v>
      </c>
      <c r="R1089" t="str">
        <f t="shared" si="179"/>
        <v>video games</v>
      </c>
      <c r="S1089" s="14">
        <f t="shared" si="170"/>
        <v>41805.713969907411</v>
      </c>
      <c r="T1089" s="14">
        <f t="shared" si="171"/>
        <v>41775.713969907411</v>
      </c>
      <c r="U1089" t="str">
        <f t="shared" si="172"/>
        <v>JUN</v>
      </c>
      <c r="V1089" t="str">
        <f t="shared" si="173"/>
        <v>MAY</v>
      </c>
      <c r="W1089">
        <f t="shared" si="174"/>
        <v>2014</v>
      </c>
      <c r="X1089">
        <f t="shared" si="175"/>
        <v>2014</v>
      </c>
    </row>
    <row r="1090" spans="1:2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68"/>
        <v>14.182977777777777</v>
      </c>
      <c r="P1090" s="7">
        <f t="shared" si="169"/>
        <v>43.41727891156463</v>
      </c>
      <c r="Q1090" t="str">
        <f t="shared" si="178"/>
        <v>games</v>
      </c>
      <c r="R1090" t="str">
        <f t="shared" si="179"/>
        <v>video games</v>
      </c>
      <c r="S1090" s="14">
        <f t="shared" si="170"/>
        <v>41753.799386574072</v>
      </c>
      <c r="T1090" s="14">
        <f t="shared" si="171"/>
        <v>41723.799386574072</v>
      </c>
      <c r="U1090" t="str">
        <f t="shared" si="172"/>
        <v>ABR</v>
      </c>
      <c r="V1090" t="str">
        <f t="shared" si="173"/>
        <v>MAR</v>
      </c>
      <c r="W1090">
        <f t="shared" si="174"/>
        <v>2014</v>
      </c>
      <c r="X1090">
        <f t="shared" si="175"/>
        <v>2014</v>
      </c>
    </row>
    <row r="1091" spans="1:2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80">(E1091*100)/D1091</f>
        <v>7.8266666666666671</v>
      </c>
      <c r="P1091" s="7">
        <f t="shared" ref="P1091:P1154" si="181">IF(L1091=0,"No Backers",E1091/L1091)</f>
        <v>23.959183673469386</v>
      </c>
      <c r="Q1091" t="str">
        <f t="shared" si="178"/>
        <v>games</v>
      </c>
      <c r="R1091" t="str">
        <f t="shared" si="179"/>
        <v>video games</v>
      </c>
      <c r="S1091" s="14">
        <f t="shared" ref="S1091:S1154" si="182">(((I1091/60)/60)/24)+DATE(1970,1,1)</f>
        <v>42181.189525462964</v>
      </c>
      <c r="T1091" s="14">
        <f t="shared" ref="T1091:T1154" si="183">(((J1091/60)/60)/24)+DATE(1970,1,1)</f>
        <v>42151.189525462964</v>
      </c>
      <c r="U1091" t="str">
        <f t="shared" ref="U1091:U1154" si="184">UPPER(TEXT(S1091, "mmm"))</f>
        <v>JUN</v>
      </c>
      <c r="V1091" t="str">
        <f t="shared" ref="V1091:V1154" si="185">UPPER(TEXT(T1091, "mmm"))</f>
        <v>MAY</v>
      </c>
      <c r="W1091">
        <f t="shared" ref="W1091:W1154" si="186">YEAR(S1091)</f>
        <v>2015</v>
      </c>
      <c r="X1091">
        <f t="shared" ref="X1091:X1154" si="187">YEAR(T1091)</f>
        <v>2015</v>
      </c>
    </row>
    <row r="1092" spans="1:2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80"/>
        <v>3.8464497269020695E-2</v>
      </c>
      <c r="P1092" s="7">
        <f t="shared" si="181"/>
        <v>5</v>
      </c>
      <c r="Q1092" t="str">
        <f t="shared" si="178"/>
        <v>games</v>
      </c>
      <c r="R1092" t="str">
        <f t="shared" si="179"/>
        <v>video games</v>
      </c>
      <c r="S1092" s="14">
        <f t="shared" si="182"/>
        <v>42153.185798611114</v>
      </c>
      <c r="T1092" s="14">
        <f t="shared" si="183"/>
        <v>42123.185798611114</v>
      </c>
      <c r="U1092" t="str">
        <f t="shared" si="184"/>
        <v>MAY</v>
      </c>
      <c r="V1092" t="str">
        <f t="shared" si="185"/>
        <v>ABR</v>
      </c>
      <c r="W1092">
        <f t="shared" si="186"/>
        <v>2015</v>
      </c>
      <c r="X1092">
        <f t="shared" si="187"/>
        <v>2015</v>
      </c>
    </row>
    <row r="1093" spans="1:2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80"/>
        <v>12.5</v>
      </c>
      <c r="P1093" s="7">
        <f t="shared" si="181"/>
        <v>12.5</v>
      </c>
      <c r="Q1093" t="str">
        <f t="shared" si="178"/>
        <v>games</v>
      </c>
      <c r="R1093" t="str">
        <f t="shared" si="179"/>
        <v>video games</v>
      </c>
      <c r="S1093" s="14">
        <f t="shared" si="182"/>
        <v>42470.778611111105</v>
      </c>
      <c r="T1093" s="14">
        <f t="shared" si="183"/>
        <v>42440.820277777777</v>
      </c>
      <c r="U1093" t="str">
        <f t="shared" si="184"/>
        <v>ABR</v>
      </c>
      <c r="V1093" t="str">
        <f t="shared" si="185"/>
        <v>MAR</v>
      </c>
      <c r="W1093">
        <f t="shared" si="186"/>
        <v>2016</v>
      </c>
      <c r="X1093">
        <f t="shared" si="187"/>
        <v>2016</v>
      </c>
    </row>
    <row r="1094" spans="1:2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80"/>
        <v>1.05</v>
      </c>
      <c r="P1094" s="7">
        <f t="shared" si="181"/>
        <v>3</v>
      </c>
      <c r="Q1094" t="str">
        <f t="shared" si="178"/>
        <v>games</v>
      </c>
      <c r="R1094" t="str">
        <f t="shared" si="179"/>
        <v>video games</v>
      </c>
      <c r="S1094" s="14">
        <f t="shared" si="182"/>
        <v>41280.025902777779</v>
      </c>
      <c r="T1094" s="14">
        <f t="shared" si="183"/>
        <v>41250.025902777779</v>
      </c>
      <c r="U1094" t="str">
        <f t="shared" si="184"/>
        <v>ENE</v>
      </c>
      <c r="V1094" t="str">
        <f t="shared" si="185"/>
        <v>DIC</v>
      </c>
      <c r="W1094">
        <f t="shared" si="186"/>
        <v>2013</v>
      </c>
      <c r="X1094">
        <f t="shared" si="187"/>
        <v>2012</v>
      </c>
    </row>
    <row r="1095" spans="1:2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80"/>
        <v>14.083333333333334</v>
      </c>
      <c r="P1095" s="7">
        <f t="shared" si="181"/>
        <v>10.5625</v>
      </c>
      <c r="Q1095" t="str">
        <f t="shared" si="178"/>
        <v>games</v>
      </c>
      <c r="R1095" t="str">
        <f t="shared" si="179"/>
        <v>video games</v>
      </c>
      <c r="S1095" s="14">
        <f t="shared" si="182"/>
        <v>42411.973807870367</v>
      </c>
      <c r="T1095" s="14">
        <f t="shared" si="183"/>
        <v>42396.973807870367</v>
      </c>
      <c r="U1095" t="str">
        <f t="shared" si="184"/>
        <v>FEB</v>
      </c>
      <c r="V1095" t="str">
        <f t="shared" si="185"/>
        <v>ENE</v>
      </c>
      <c r="W1095">
        <f t="shared" si="186"/>
        <v>2016</v>
      </c>
      <c r="X1095">
        <f t="shared" si="187"/>
        <v>2016</v>
      </c>
    </row>
    <row r="1096" spans="1:2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80"/>
        <v>18.300055555555556</v>
      </c>
      <c r="P1096" s="7">
        <f t="shared" si="181"/>
        <v>122.00037037037038</v>
      </c>
      <c r="Q1096" t="str">
        <f t="shared" si="178"/>
        <v>games</v>
      </c>
      <c r="R1096" t="str">
        <f t="shared" si="179"/>
        <v>video games</v>
      </c>
      <c r="S1096" s="14">
        <f t="shared" si="182"/>
        <v>40825.713344907403</v>
      </c>
      <c r="T1096" s="14">
        <f t="shared" si="183"/>
        <v>40795.713344907403</v>
      </c>
      <c r="U1096" t="str">
        <f t="shared" si="184"/>
        <v>OCT</v>
      </c>
      <c r="V1096" t="str">
        <f t="shared" si="185"/>
        <v>SEP</v>
      </c>
      <c r="W1096">
        <f t="shared" si="186"/>
        <v>2011</v>
      </c>
      <c r="X1096">
        <f t="shared" si="187"/>
        <v>2011</v>
      </c>
    </row>
    <row r="1097" spans="1:2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80"/>
        <v>5.0347999999999997</v>
      </c>
      <c r="P1097" s="7">
        <f t="shared" si="181"/>
        <v>267.80851063829789</v>
      </c>
      <c r="Q1097" t="str">
        <f t="shared" si="178"/>
        <v>games</v>
      </c>
      <c r="R1097" t="str">
        <f t="shared" si="179"/>
        <v>video games</v>
      </c>
      <c r="S1097" s="14">
        <f t="shared" si="182"/>
        <v>41516.537268518521</v>
      </c>
      <c r="T1097" s="14">
        <f t="shared" si="183"/>
        <v>41486.537268518521</v>
      </c>
      <c r="U1097" t="str">
        <f t="shared" si="184"/>
        <v>AGO</v>
      </c>
      <c r="V1097" t="str">
        <f t="shared" si="185"/>
        <v>JUL</v>
      </c>
      <c r="W1097">
        <f t="shared" si="186"/>
        <v>2013</v>
      </c>
      <c r="X1097">
        <f t="shared" si="187"/>
        <v>2013</v>
      </c>
    </row>
    <row r="1098" spans="1:2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80"/>
        <v>17.933333333333334</v>
      </c>
      <c r="P1098" s="7">
        <f t="shared" si="181"/>
        <v>74.206896551724142</v>
      </c>
      <c r="Q1098" t="str">
        <f t="shared" si="178"/>
        <v>games</v>
      </c>
      <c r="R1098" t="str">
        <f t="shared" si="179"/>
        <v>video games</v>
      </c>
      <c r="S1098" s="14">
        <f t="shared" si="182"/>
        <v>41916.145833333336</v>
      </c>
      <c r="T1098" s="14">
        <f t="shared" si="183"/>
        <v>41885.51798611111</v>
      </c>
      <c r="U1098" t="str">
        <f t="shared" si="184"/>
        <v>OCT</v>
      </c>
      <c r="V1098" t="str">
        <f t="shared" si="185"/>
        <v>SEP</v>
      </c>
      <c r="W1098">
        <f t="shared" si="186"/>
        <v>2014</v>
      </c>
      <c r="X1098">
        <f t="shared" si="187"/>
        <v>2014</v>
      </c>
    </row>
    <row r="1099" spans="1:2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80"/>
        <v>4.7E-2</v>
      </c>
      <c r="P1099" s="7">
        <f t="shared" si="181"/>
        <v>6.7142857142857144</v>
      </c>
      <c r="Q1099" t="str">
        <f t="shared" si="178"/>
        <v>games</v>
      </c>
      <c r="R1099" t="str">
        <f t="shared" si="179"/>
        <v>video games</v>
      </c>
      <c r="S1099" s="14">
        <f t="shared" si="182"/>
        <v>41700.792557870373</v>
      </c>
      <c r="T1099" s="14">
        <f t="shared" si="183"/>
        <v>41660.792557870373</v>
      </c>
      <c r="U1099" t="str">
        <f t="shared" si="184"/>
        <v>MAR</v>
      </c>
      <c r="V1099" t="str">
        <f t="shared" si="185"/>
        <v>ENE</v>
      </c>
      <c r="W1099">
        <f t="shared" si="186"/>
        <v>2014</v>
      </c>
      <c r="X1099">
        <f t="shared" si="187"/>
        <v>2014</v>
      </c>
    </row>
    <row r="1100" spans="1:2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80"/>
        <v>7.2119999999999997</v>
      </c>
      <c r="P1100" s="7">
        <f t="shared" si="181"/>
        <v>81.954545454545453</v>
      </c>
      <c r="Q1100" t="str">
        <f t="shared" si="178"/>
        <v>games</v>
      </c>
      <c r="R1100" t="str">
        <f t="shared" si="179"/>
        <v>video games</v>
      </c>
      <c r="S1100" s="14">
        <f t="shared" si="182"/>
        <v>41742.762673611112</v>
      </c>
      <c r="T1100" s="14">
        <f t="shared" si="183"/>
        <v>41712.762673611112</v>
      </c>
      <c r="U1100" t="str">
        <f t="shared" si="184"/>
        <v>ABR</v>
      </c>
      <c r="V1100" t="str">
        <f t="shared" si="185"/>
        <v>MAR</v>
      </c>
      <c r="W1100">
        <f t="shared" si="186"/>
        <v>2014</v>
      </c>
      <c r="X1100">
        <f t="shared" si="187"/>
        <v>2014</v>
      </c>
    </row>
    <row r="1101" spans="1:2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80"/>
        <v>0.5</v>
      </c>
      <c r="P1101" s="7">
        <f t="shared" si="181"/>
        <v>25</v>
      </c>
      <c r="Q1101" t="str">
        <f t="shared" si="178"/>
        <v>games</v>
      </c>
      <c r="R1101" t="str">
        <f t="shared" si="179"/>
        <v>video games</v>
      </c>
      <c r="S1101" s="14">
        <f t="shared" si="182"/>
        <v>42137.836435185185</v>
      </c>
      <c r="T1101" s="14">
        <f t="shared" si="183"/>
        <v>42107.836435185185</v>
      </c>
      <c r="U1101" t="str">
        <f t="shared" si="184"/>
        <v>MAY</v>
      </c>
      <c r="V1101" t="str">
        <f t="shared" si="185"/>
        <v>ABR</v>
      </c>
      <c r="W1101">
        <f t="shared" si="186"/>
        <v>2015</v>
      </c>
      <c r="X1101">
        <f t="shared" si="187"/>
        <v>2015</v>
      </c>
    </row>
    <row r="1102" spans="1:2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80"/>
        <v>2.5</v>
      </c>
      <c r="P1102" s="7">
        <f t="shared" si="181"/>
        <v>10</v>
      </c>
      <c r="Q1102" t="str">
        <f t="shared" si="178"/>
        <v>games</v>
      </c>
      <c r="R1102" t="str">
        <f t="shared" si="179"/>
        <v>video games</v>
      </c>
      <c r="S1102" s="14">
        <f t="shared" si="182"/>
        <v>42414.110775462963</v>
      </c>
      <c r="T1102" s="14">
        <f t="shared" si="183"/>
        <v>42384.110775462963</v>
      </c>
      <c r="U1102" t="str">
        <f t="shared" si="184"/>
        <v>FEB</v>
      </c>
      <c r="V1102" t="str">
        <f t="shared" si="185"/>
        <v>ENE</v>
      </c>
      <c r="W1102">
        <f t="shared" si="186"/>
        <v>2016</v>
      </c>
      <c r="X1102">
        <f t="shared" si="187"/>
        <v>2016</v>
      </c>
    </row>
    <row r="1103" spans="1:2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80"/>
        <v>4.1000000000000002E-2</v>
      </c>
      <c r="P1103" s="7">
        <f t="shared" si="181"/>
        <v>6.833333333333333</v>
      </c>
      <c r="Q1103" t="str">
        <f t="shared" si="178"/>
        <v>games</v>
      </c>
      <c r="R1103" t="str">
        <f t="shared" si="179"/>
        <v>video games</v>
      </c>
      <c r="S1103" s="14">
        <f t="shared" si="182"/>
        <v>42565.758333333331</v>
      </c>
      <c r="T1103" s="14">
        <f t="shared" si="183"/>
        <v>42538.77243055556</v>
      </c>
      <c r="U1103" t="str">
        <f t="shared" si="184"/>
        <v>JUL</v>
      </c>
      <c r="V1103" t="str">
        <f t="shared" si="185"/>
        <v>JUN</v>
      </c>
      <c r="W1103">
        <f t="shared" si="186"/>
        <v>2016</v>
      </c>
      <c r="X1103">
        <f t="shared" si="187"/>
        <v>2016</v>
      </c>
    </row>
    <row r="1104" spans="1:2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80"/>
        <v>5.3125</v>
      </c>
      <c r="P1104" s="7">
        <f t="shared" si="181"/>
        <v>17.708333333333332</v>
      </c>
      <c r="Q1104" t="str">
        <f t="shared" si="178"/>
        <v>games</v>
      </c>
      <c r="R1104" t="str">
        <f t="shared" si="179"/>
        <v>video games</v>
      </c>
      <c r="S1104" s="14">
        <f t="shared" si="182"/>
        <v>41617.249305555553</v>
      </c>
      <c r="T1104" s="14">
        <f t="shared" si="183"/>
        <v>41577.045428240745</v>
      </c>
      <c r="U1104" t="str">
        <f t="shared" si="184"/>
        <v>DIC</v>
      </c>
      <c r="V1104" t="str">
        <f t="shared" si="185"/>
        <v>OCT</v>
      </c>
      <c r="W1104">
        <f t="shared" si="186"/>
        <v>2013</v>
      </c>
      <c r="X1104">
        <f t="shared" si="187"/>
        <v>2013</v>
      </c>
    </row>
    <row r="1105" spans="1:2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80"/>
        <v>1.62</v>
      </c>
      <c r="P1105" s="7">
        <f t="shared" si="181"/>
        <v>16.2</v>
      </c>
      <c r="Q1105" t="str">
        <f t="shared" si="178"/>
        <v>games</v>
      </c>
      <c r="R1105" t="str">
        <f t="shared" si="179"/>
        <v>video games</v>
      </c>
      <c r="S1105" s="14">
        <f t="shared" si="182"/>
        <v>42539.22210648148</v>
      </c>
      <c r="T1105" s="14">
        <f t="shared" si="183"/>
        <v>42479.22210648148</v>
      </c>
      <c r="U1105" t="str">
        <f t="shared" si="184"/>
        <v>JUN</v>
      </c>
      <c r="V1105" t="str">
        <f t="shared" si="185"/>
        <v>ABR</v>
      </c>
      <c r="W1105">
        <f t="shared" si="186"/>
        <v>2016</v>
      </c>
      <c r="X1105">
        <f t="shared" si="187"/>
        <v>2016</v>
      </c>
    </row>
    <row r="1106" spans="1:2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80"/>
        <v>4.9516666666666671</v>
      </c>
      <c r="P1106" s="7">
        <f t="shared" si="181"/>
        <v>80.297297297297291</v>
      </c>
      <c r="Q1106" t="str">
        <f t="shared" si="178"/>
        <v>games</v>
      </c>
      <c r="R1106" t="str">
        <f t="shared" si="179"/>
        <v>video games</v>
      </c>
      <c r="S1106" s="14">
        <f t="shared" si="182"/>
        <v>41801.40996527778</v>
      </c>
      <c r="T1106" s="14">
        <f t="shared" si="183"/>
        <v>41771.40996527778</v>
      </c>
      <c r="U1106" t="str">
        <f t="shared" si="184"/>
        <v>JUN</v>
      </c>
      <c r="V1106" t="str">
        <f t="shared" si="185"/>
        <v>MAY</v>
      </c>
      <c r="W1106">
        <f t="shared" si="186"/>
        <v>2014</v>
      </c>
      <c r="X1106">
        <f t="shared" si="187"/>
        <v>2014</v>
      </c>
    </row>
    <row r="1107" spans="1:2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80"/>
        <v>0.159</v>
      </c>
      <c r="P1107" s="7">
        <f t="shared" si="181"/>
        <v>71.55</v>
      </c>
      <c r="Q1107" t="str">
        <f t="shared" si="178"/>
        <v>games</v>
      </c>
      <c r="R1107" t="str">
        <f t="shared" si="179"/>
        <v>video games</v>
      </c>
      <c r="S1107" s="14">
        <f t="shared" si="182"/>
        <v>41722.0940625</v>
      </c>
      <c r="T1107" s="14">
        <f t="shared" si="183"/>
        <v>41692.135729166665</v>
      </c>
      <c r="U1107" t="str">
        <f t="shared" si="184"/>
        <v>MAR</v>
      </c>
      <c r="V1107" t="str">
        <f t="shared" si="185"/>
        <v>FEB</v>
      </c>
      <c r="W1107">
        <f t="shared" si="186"/>
        <v>2014</v>
      </c>
      <c r="X1107">
        <f t="shared" si="187"/>
        <v>2014</v>
      </c>
    </row>
    <row r="1108" spans="1:2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80"/>
        <v>41.25</v>
      </c>
      <c r="P1108" s="7">
        <f t="shared" si="181"/>
        <v>23.571428571428573</v>
      </c>
      <c r="Q1108" t="str">
        <f t="shared" si="178"/>
        <v>games</v>
      </c>
      <c r="R1108" t="str">
        <f t="shared" si="179"/>
        <v>video games</v>
      </c>
      <c r="S1108" s="14">
        <f t="shared" si="182"/>
        <v>41003.698784722219</v>
      </c>
      <c r="T1108" s="14">
        <f t="shared" si="183"/>
        <v>40973.740451388891</v>
      </c>
      <c r="U1108" t="str">
        <f t="shared" si="184"/>
        <v>ABR</v>
      </c>
      <c r="V1108" t="str">
        <f t="shared" si="185"/>
        <v>MAR</v>
      </c>
      <c r="W1108">
        <f t="shared" si="186"/>
        <v>2012</v>
      </c>
      <c r="X1108">
        <f t="shared" si="187"/>
        <v>2012</v>
      </c>
    </row>
    <row r="1109" spans="1:2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80"/>
        <v>0</v>
      </c>
      <c r="P1109" s="7" t="str">
        <f t="shared" si="181"/>
        <v>No Backers</v>
      </c>
      <c r="Q1109" t="str">
        <f t="shared" si="178"/>
        <v>games</v>
      </c>
      <c r="R1109" t="str">
        <f t="shared" si="179"/>
        <v>video games</v>
      </c>
      <c r="S1109" s="14">
        <f t="shared" si="182"/>
        <v>41843.861388888887</v>
      </c>
      <c r="T1109" s="14">
        <f t="shared" si="183"/>
        <v>41813.861388888887</v>
      </c>
      <c r="U1109" t="str">
        <f t="shared" si="184"/>
        <v>JUL</v>
      </c>
      <c r="V1109" t="str">
        <f t="shared" si="185"/>
        <v>JUN</v>
      </c>
      <c r="W1109">
        <f t="shared" si="186"/>
        <v>2014</v>
      </c>
      <c r="X1109">
        <f t="shared" si="187"/>
        <v>2014</v>
      </c>
    </row>
    <row r="1110" spans="1:2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80"/>
        <v>2.93</v>
      </c>
      <c r="P1110" s="7">
        <f t="shared" si="181"/>
        <v>34.88095238095238</v>
      </c>
      <c r="Q1110" t="str">
        <f t="shared" si="178"/>
        <v>games</v>
      </c>
      <c r="R1110" t="str">
        <f t="shared" si="179"/>
        <v>video games</v>
      </c>
      <c r="S1110" s="14">
        <f t="shared" si="182"/>
        <v>41012.595312500001</v>
      </c>
      <c r="T1110" s="14">
        <f t="shared" si="183"/>
        <v>40952.636979166666</v>
      </c>
      <c r="U1110" t="str">
        <f t="shared" si="184"/>
        <v>ABR</v>
      </c>
      <c r="V1110" t="str">
        <f t="shared" si="185"/>
        <v>FEB</v>
      </c>
      <c r="W1110">
        <f t="shared" si="186"/>
        <v>2012</v>
      </c>
      <c r="X1110">
        <f t="shared" si="187"/>
        <v>2012</v>
      </c>
    </row>
    <row r="1111" spans="1:2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80"/>
        <v>0.45</v>
      </c>
      <c r="P1111" s="7">
        <f t="shared" si="181"/>
        <v>15</v>
      </c>
      <c r="Q1111" t="str">
        <f t="shared" si="178"/>
        <v>games</v>
      </c>
      <c r="R1111" t="str">
        <f t="shared" si="179"/>
        <v>video games</v>
      </c>
      <c r="S1111" s="14">
        <f t="shared" si="182"/>
        <v>42692.793865740736</v>
      </c>
      <c r="T1111" s="14">
        <f t="shared" si="183"/>
        <v>42662.752199074079</v>
      </c>
      <c r="U1111" t="str">
        <f t="shared" si="184"/>
        <v>NOV</v>
      </c>
      <c r="V1111" t="str">
        <f t="shared" si="185"/>
        <v>OCT</v>
      </c>
      <c r="W1111">
        <f t="shared" si="186"/>
        <v>2016</v>
      </c>
      <c r="X1111">
        <f t="shared" si="187"/>
        <v>2016</v>
      </c>
    </row>
    <row r="1112" spans="1:2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80"/>
        <v>0.51</v>
      </c>
      <c r="P1112" s="7">
        <f t="shared" si="181"/>
        <v>23.181818181818183</v>
      </c>
      <c r="Q1112" t="str">
        <f t="shared" si="178"/>
        <v>games</v>
      </c>
      <c r="R1112" t="str">
        <f t="shared" si="179"/>
        <v>video games</v>
      </c>
      <c r="S1112" s="14">
        <f t="shared" si="182"/>
        <v>41250.933124999996</v>
      </c>
      <c r="T1112" s="14">
        <f t="shared" si="183"/>
        <v>41220.933124999996</v>
      </c>
      <c r="U1112" t="str">
        <f t="shared" si="184"/>
        <v>DIC</v>
      </c>
      <c r="V1112" t="str">
        <f t="shared" si="185"/>
        <v>NOV</v>
      </c>
      <c r="W1112">
        <f t="shared" si="186"/>
        <v>2012</v>
      </c>
      <c r="X1112">
        <f t="shared" si="187"/>
        <v>2012</v>
      </c>
    </row>
    <row r="1113" spans="1:2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80"/>
        <v>0.04</v>
      </c>
      <c r="P1113" s="7">
        <f t="shared" si="181"/>
        <v>1</v>
      </c>
      <c r="Q1113" t="str">
        <f t="shared" si="178"/>
        <v>games</v>
      </c>
      <c r="R1113" t="str">
        <f t="shared" si="179"/>
        <v>video games</v>
      </c>
      <c r="S1113" s="14">
        <f t="shared" si="182"/>
        <v>42377.203587962969</v>
      </c>
      <c r="T1113" s="14">
        <f t="shared" si="183"/>
        <v>42347.203587962969</v>
      </c>
      <c r="U1113" t="str">
        <f t="shared" si="184"/>
        <v>ENE</v>
      </c>
      <c r="V1113" t="str">
        <f t="shared" si="185"/>
        <v>DIC</v>
      </c>
      <c r="W1113">
        <f t="shared" si="186"/>
        <v>2016</v>
      </c>
      <c r="X1113">
        <f t="shared" si="187"/>
        <v>2015</v>
      </c>
    </row>
    <row r="1114" spans="1:2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80"/>
        <v>35.537409090909094</v>
      </c>
      <c r="P1114" s="7">
        <f t="shared" si="181"/>
        <v>100.23371794871794</v>
      </c>
      <c r="Q1114" t="str">
        <f t="shared" si="178"/>
        <v>games</v>
      </c>
      <c r="R1114" t="str">
        <f t="shared" si="179"/>
        <v>video games</v>
      </c>
      <c r="S1114" s="14">
        <f t="shared" si="182"/>
        <v>42023.354166666672</v>
      </c>
      <c r="T1114" s="14">
        <f t="shared" si="183"/>
        <v>41963.759386574078</v>
      </c>
      <c r="U1114" t="str">
        <f t="shared" si="184"/>
        <v>ENE</v>
      </c>
      <c r="V1114" t="str">
        <f t="shared" si="185"/>
        <v>NOV</v>
      </c>
      <c r="W1114">
        <f t="shared" si="186"/>
        <v>2015</v>
      </c>
      <c r="X1114">
        <f t="shared" si="187"/>
        <v>2014</v>
      </c>
    </row>
    <row r="1115" spans="1:2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80"/>
        <v>0.5</v>
      </c>
      <c r="P1115" s="7">
        <f t="shared" si="181"/>
        <v>5</v>
      </c>
      <c r="Q1115" t="str">
        <f t="shared" si="178"/>
        <v>games</v>
      </c>
      <c r="R1115" t="str">
        <f t="shared" si="179"/>
        <v>video games</v>
      </c>
      <c r="S1115" s="14">
        <f t="shared" si="182"/>
        <v>41865.977083333331</v>
      </c>
      <c r="T1115" s="14">
        <f t="shared" si="183"/>
        <v>41835.977083333331</v>
      </c>
      <c r="U1115" t="str">
        <f t="shared" si="184"/>
        <v>AGO</v>
      </c>
      <c r="V1115" t="str">
        <f t="shared" si="185"/>
        <v>JUL</v>
      </c>
      <c r="W1115">
        <f t="shared" si="186"/>
        <v>2014</v>
      </c>
      <c r="X1115">
        <f t="shared" si="187"/>
        <v>2014</v>
      </c>
    </row>
    <row r="1116" spans="1:2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80"/>
        <v>0.16666666666666666</v>
      </c>
      <c r="P1116" s="7">
        <f t="shared" si="181"/>
        <v>3.3333333333333335</v>
      </c>
      <c r="Q1116" t="str">
        <f t="shared" si="178"/>
        <v>games</v>
      </c>
      <c r="R1116" t="str">
        <f t="shared" si="179"/>
        <v>video games</v>
      </c>
      <c r="S1116" s="14">
        <f t="shared" si="182"/>
        <v>41556.345914351856</v>
      </c>
      <c r="T1116" s="14">
        <f t="shared" si="183"/>
        <v>41526.345914351856</v>
      </c>
      <c r="U1116" t="str">
        <f t="shared" si="184"/>
        <v>OCT</v>
      </c>
      <c r="V1116" t="str">
        <f t="shared" si="185"/>
        <v>SEP</v>
      </c>
      <c r="W1116">
        <f t="shared" si="186"/>
        <v>2013</v>
      </c>
      <c r="X1116">
        <f t="shared" si="187"/>
        <v>2013</v>
      </c>
    </row>
    <row r="1117" spans="1:2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80"/>
        <v>0.13250000000000001</v>
      </c>
      <c r="P1117" s="7">
        <f t="shared" si="181"/>
        <v>13.25</v>
      </c>
      <c r="Q1117" t="str">
        <f t="shared" si="178"/>
        <v>games</v>
      </c>
      <c r="R1117" t="str">
        <f t="shared" si="179"/>
        <v>video games</v>
      </c>
      <c r="S1117" s="14">
        <f t="shared" si="182"/>
        <v>42459.653877314813</v>
      </c>
      <c r="T1117" s="14">
        <f t="shared" si="183"/>
        <v>42429.695543981477</v>
      </c>
      <c r="U1117" t="str">
        <f t="shared" si="184"/>
        <v>MAR</v>
      </c>
      <c r="V1117" t="str">
        <f t="shared" si="185"/>
        <v>FEB</v>
      </c>
      <c r="W1117">
        <f t="shared" si="186"/>
        <v>2016</v>
      </c>
      <c r="X1117">
        <f t="shared" si="187"/>
        <v>2016</v>
      </c>
    </row>
    <row r="1118" spans="1:2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80"/>
        <v>3.5704E-2</v>
      </c>
      <c r="P1118" s="7">
        <f t="shared" si="181"/>
        <v>17.852</v>
      </c>
      <c r="Q1118" t="str">
        <f t="shared" si="178"/>
        <v>games</v>
      </c>
      <c r="R1118" t="str">
        <f t="shared" si="179"/>
        <v>video games</v>
      </c>
      <c r="S1118" s="14">
        <f t="shared" si="182"/>
        <v>41069.847314814811</v>
      </c>
      <c r="T1118" s="14">
        <f t="shared" si="183"/>
        <v>41009.847314814811</v>
      </c>
      <c r="U1118" t="str">
        <f t="shared" si="184"/>
        <v>JUN</v>
      </c>
      <c r="V1118" t="str">
        <f t="shared" si="185"/>
        <v>ABR</v>
      </c>
      <c r="W1118">
        <f t="shared" si="186"/>
        <v>2012</v>
      </c>
      <c r="X1118">
        <f t="shared" si="187"/>
        <v>2012</v>
      </c>
    </row>
    <row r="1119" spans="1:2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80"/>
        <v>8.3000000000000007</v>
      </c>
      <c r="P1119" s="7">
        <f t="shared" si="181"/>
        <v>10.375</v>
      </c>
      <c r="Q1119" t="str">
        <f t="shared" si="178"/>
        <v>games</v>
      </c>
      <c r="R1119" t="str">
        <f t="shared" si="179"/>
        <v>video games</v>
      </c>
      <c r="S1119" s="14">
        <f t="shared" si="182"/>
        <v>42363.598530092597</v>
      </c>
      <c r="T1119" s="14">
        <f t="shared" si="183"/>
        <v>42333.598530092597</v>
      </c>
      <c r="U1119" t="str">
        <f t="shared" si="184"/>
        <v>DIC</v>
      </c>
      <c r="V1119" t="str">
        <f t="shared" si="185"/>
        <v>NOV</v>
      </c>
      <c r="W1119">
        <f t="shared" si="186"/>
        <v>2015</v>
      </c>
      <c r="X1119">
        <f t="shared" si="187"/>
        <v>2015</v>
      </c>
    </row>
    <row r="1120" spans="1:2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80"/>
        <v>2.4222222222222221</v>
      </c>
      <c r="P1120" s="7">
        <f t="shared" si="181"/>
        <v>36.333333333333336</v>
      </c>
      <c r="Q1120" t="str">
        <f t="shared" si="178"/>
        <v>games</v>
      </c>
      <c r="R1120" t="str">
        <f t="shared" si="179"/>
        <v>video games</v>
      </c>
      <c r="S1120" s="14">
        <f t="shared" si="182"/>
        <v>41734.124756944446</v>
      </c>
      <c r="T1120" s="14">
        <f t="shared" si="183"/>
        <v>41704.16642361111</v>
      </c>
      <c r="U1120" t="str">
        <f t="shared" si="184"/>
        <v>ABR</v>
      </c>
      <c r="V1120" t="str">
        <f t="shared" si="185"/>
        <v>MAR</v>
      </c>
      <c r="W1120">
        <f t="shared" si="186"/>
        <v>2014</v>
      </c>
      <c r="X1120">
        <f t="shared" si="187"/>
        <v>2014</v>
      </c>
    </row>
    <row r="1121" spans="1:2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80"/>
        <v>0.23809523809523808</v>
      </c>
      <c r="P1121" s="7">
        <f t="shared" si="181"/>
        <v>5</v>
      </c>
      <c r="Q1121" t="str">
        <f t="shared" si="178"/>
        <v>games</v>
      </c>
      <c r="R1121" t="str">
        <f t="shared" si="179"/>
        <v>video games</v>
      </c>
      <c r="S1121" s="14">
        <f t="shared" si="182"/>
        <v>41735.792407407411</v>
      </c>
      <c r="T1121" s="14">
        <f t="shared" si="183"/>
        <v>41722.792407407411</v>
      </c>
      <c r="U1121" t="str">
        <f t="shared" si="184"/>
        <v>ABR</v>
      </c>
      <c r="V1121" t="str">
        <f t="shared" si="185"/>
        <v>MAR</v>
      </c>
      <c r="W1121">
        <f t="shared" si="186"/>
        <v>2014</v>
      </c>
      <c r="X1121">
        <f t="shared" si="187"/>
        <v>2014</v>
      </c>
    </row>
    <row r="1122" spans="1:2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80"/>
        <v>0</v>
      </c>
      <c r="P1122" s="7" t="str">
        <f t="shared" si="181"/>
        <v>No Backers</v>
      </c>
      <c r="Q1122" t="str">
        <f t="shared" si="178"/>
        <v>games</v>
      </c>
      <c r="R1122" t="str">
        <f t="shared" si="179"/>
        <v>video games</v>
      </c>
      <c r="S1122" s="14">
        <f t="shared" si="182"/>
        <v>40844.872685185182</v>
      </c>
      <c r="T1122" s="14">
        <f t="shared" si="183"/>
        <v>40799.872685185182</v>
      </c>
      <c r="U1122" t="str">
        <f t="shared" si="184"/>
        <v>OCT</v>
      </c>
      <c r="V1122" t="str">
        <f t="shared" si="185"/>
        <v>SEP</v>
      </c>
      <c r="W1122">
        <f t="shared" si="186"/>
        <v>2011</v>
      </c>
      <c r="X1122">
        <f t="shared" si="187"/>
        <v>2011</v>
      </c>
    </row>
    <row r="1123" spans="1:2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80"/>
        <v>1.1599999999999999E-2</v>
      </c>
      <c r="P1123" s="7">
        <f t="shared" si="181"/>
        <v>5.8</v>
      </c>
      <c r="Q1123" t="str">
        <f t="shared" si="178"/>
        <v>games</v>
      </c>
      <c r="R1123" t="str">
        <f t="shared" si="179"/>
        <v>video games</v>
      </c>
      <c r="S1123" s="14">
        <f t="shared" si="182"/>
        <v>42442.892546296294</v>
      </c>
      <c r="T1123" s="14">
        <f t="shared" si="183"/>
        <v>42412.934212962966</v>
      </c>
      <c r="U1123" t="str">
        <f t="shared" si="184"/>
        <v>MAR</v>
      </c>
      <c r="V1123" t="str">
        <f t="shared" si="185"/>
        <v>FEB</v>
      </c>
      <c r="W1123">
        <f t="shared" si="186"/>
        <v>2016</v>
      </c>
      <c r="X1123">
        <f t="shared" si="187"/>
        <v>2016</v>
      </c>
    </row>
    <row r="1124" spans="1:2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80"/>
        <v>0</v>
      </c>
      <c r="P1124" s="7" t="str">
        <f t="shared" si="181"/>
        <v>No Backers</v>
      </c>
      <c r="Q1124" t="str">
        <f t="shared" si="178"/>
        <v>games</v>
      </c>
      <c r="R1124" t="str">
        <f t="shared" si="179"/>
        <v>video games</v>
      </c>
      <c r="S1124" s="14">
        <f t="shared" si="182"/>
        <v>41424.703993055555</v>
      </c>
      <c r="T1124" s="14">
        <f t="shared" si="183"/>
        <v>41410.703993055555</v>
      </c>
      <c r="U1124" t="str">
        <f t="shared" si="184"/>
        <v>MAY</v>
      </c>
      <c r="V1124" t="str">
        <f t="shared" si="185"/>
        <v>MAY</v>
      </c>
      <c r="W1124">
        <f t="shared" si="186"/>
        <v>2013</v>
      </c>
      <c r="X1124">
        <f t="shared" si="187"/>
        <v>2013</v>
      </c>
    </row>
    <row r="1125" spans="1:2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80"/>
        <v>0.22</v>
      </c>
      <c r="P1125" s="7">
        <f t="shared" si="181"/>
        <v>3.6666666666666665</v>
      </c>
      <c r="Q1125" t="str">
        <f t="shared" si="178"/>
        <v>games</v>
      </c>
      <c r="R1125" t="str">
        <f t="shared" si="179"/>
        <v>video games</v>
      </c>
      <c r="S1125" s="14">
        <f t="shared" si="182"/>
        <v>41748.5237037037</v>
      </c>
      <c r="T1125" s="14">
        <f t="shared" si="183"/>
        <v>41718.5237037037</v>
      </c>
      <c r="U1125" t="str">
        <f t="shared" si="184"/>
        <v>ABR</v>
      </c>
      <c r="V1125" t="str">
        <f t="shared" si="185"/>
        <v>MAR</v>
      </c>
      <c r="W1125">
        <f t="shared" si="186"/>
        <v>2014</v>
      </c>
      <c r="X1125">
        <f t="shared" si="187"/>
        <v>2014</v>
      </c>
    </row>
    <row r="1126" spans="1:2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80"/>
        <v>0.47222222222222221</v>
      </c>
      <c r="P1126" s="7">
        <f t="shared" si="181"/>
        <v>60.714285714285715</v>
      </c>
      <c r="Q1126" t="str">
        <f t="shared" si="178"/>
        <v>games</v>
      </c>
      <c r="R1126" t="str">
        <f t="shared" si="179"/>
        <v>mobile games</v>
      </c>
      <c r="S1126" s="14">
        <f t="shared" si="182"/>
        <v>42124.667256944449</v>
      </c>
      <c r="T1126" s="14">
        <f t="shared" si="183"/>
        <v>42094.667256944449</v>
      </c>
      <c r="U1126" t="str">
        <f t="shared" si="184"/>
        <v>ABR</v>
      </c>
      <c r="V1126" t="str">
        <f t="shared" si="185"/>
        <v>MAR</v>
      </c>
      <c r="W1126">
        <f t="shared" si="186"/>
        <v>2015</v>
      </c>
      <c r="X1126">
        <f t="shared" si="187"/>
        <v>2015</v>
      </c>
    </row>
    <row r="1127" spans="1:2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80"/>
        <v>0</v>
      </c>
      <c r="P1127" s="7" t="str">
        <f t="shared" si="181"/>
        <v>No Backers</v>
      </c>
      <c r="Q1127" t="str">
        <f t="shared" si="178"/>
        <v>games</v>
      </c>
      <c r="R1127" t="str">
        <f t="shared" si="179"/>
        <v>mobile games</v>
      </c>
      <c r="S1127" s="14">
        <f t="shared" si="182"/>
        <v>42272.624189814815</v>
      </c>
      <c r="T1127" s="14">
        <f t="shared" si="183"/>
        <v>42212.624189814815</v>
      </c>
      <c r="U1127" t="str">
        <f t="shared" si="184"/>
        <v>SEP</v>
      </c>
      <c r="V1127" t="str">
        <f t="shared" si="185"/>
        <v>JUL</v>
      </c>
      <c r="W1127">
        <f t="shared" si="186"/>
        <v>2015</v>
      </c>
      <c r="X1127">
        <f t="shared" si="187"/>
        <v>2015</v>
      </c>
    </row>
    <row r="1128" spans="1:2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80"/>
        <v>0.5</v>
      </c>
      <c r="P1128" s="7">
        <f t="shared" si="181"/>
        <v>5</v>
      </c>
      <c r="Q1128" t="str">
        <f t="shared" si="178"/>
        <v>games</v>
      </c>
      <c r="R1128" t="str">
        <f t="shared" si="179"/>
        <v>mobile games</v>
      </c>
      <c r="S1128" s="14">
        <f t="shared" si="182"/>
        <v>42565.327476851846</v>
      </c>
      <c r="T1128" s="14">
        <f t="shared" si="183"/>
        <v>42535.327476851846</v>
      </c>
      <c r="U1128" t="str">
        <f t="shared" si="184"/>
        <v>JUL</v>
      </c>
      <c r="V1128" t="str">
        <f t="shared" si="185"/>
        <v>JUN</v>
      </c>
      <c r="W1128">
        <f t="shared" si="186"/>
        <v>2016</v>
      </c>
      <c r="X1128">
        <f t="shared" si="187"/>
        <v>2016</v>
      </c>
    </row>
    <row r="1129" spans="1:2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80"/>
        <v>1.6714285714285715</v>
      </c>
      <c r="P1129" s="7">
        <f t="shared" si="181"/>
        <v>25.434782608695652</v>
      </c>
      <c r="Q1129" t="str">
        <f t="shared" si="178"/>
        <v>games</v>
      </c>
      <c r="R1129" t="str">
        <f t="shared" si="179"/>
        <v>mobile games</v>
      </c>
      <c r="S1129" s="14">
        <f t="shared" si="182"/>
        <v>41957.895833333328</v>
      </c>
      <c r="T1129" s="14">
        <f t="shared" si="183"/>
        <v>41926.854166666664</v>
      </c>
      <c r="U1129" t="str">
        <f t="shared" si="184"/>
        <v>NOV</v>
      </c>
      <c r="V1129" t="str">
        <f t="shared" si="185"/>
        <v>OCT</v>
      </c>
      <c r="W1129">
        <f t="shared" si="186"/>
        <v>2014</v>
      </c>
      <c r="X1129">
        <f t="shared" si="187"/>
        <v>2014</v>
      </c>
    </row>
    <row r="1130" spans="1:2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80"/>
        <v>0.1</v>
      </c>
      <c r="P1130" s="7">
        <f t="shared" si="181"/>
        <v>1</v>
      </c>
      <c r="Q1130" t="str">
        <f t="shared" si="178"/>
        <v>games</v>
      </c>
      <c r="R1130" t="str">
        <f t="shared" si="179"/>
        <v>mobile games</v>
      </c>
      <c r="S1130" s="14">
        <f t="shared" si="182"/>
        <v>41858.649502314816</v>
      </c>
      <c r="T1130" s="14">
        <f t="shared" si="183"/>
        <v>41828.649502314816</v>
      </c>
      <c r="U1130" t="str">
        <f t="shared" si="184"/>
        <v>AGO</v>
      </c>
      <c r="V1130" t="str">
        <f t="shared" si="185"/>
        <v>JUL</v>
      </c>
      <c r="W1130">
        <f t="shared" si="186"/>
        <v>2014</v>
      </c>
      <c r="X1130">
        <f t="shared" si="187"/>
        <v>2014</v>
      </c>
    </row>
    <row r="1131" spans="1:2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80"/>
        <v>0.105</v>
      </c>
      <c r="P1131" s="7">
        <f t="shared" si="181"/>
        <v>10.5</v>
      </c>
      <c r="Q1131" t="str">
        <f t="shared" ref="Q1131:Q1145" si="188">MID(N1131,1,5)</f>
        <v>games</v>
      </c>
      <c r="R1131" t="str">
        <f t="shared" ref="R1131:R1145" si="189">MID(N1131,7,20)</f>
        <v>mobile games</v>
      </c>
      <c r="S1131" s="14">
        <f t="shared" si="182"/>
        <v>42526.264965277776</v>
      </c>
      <c r="T1131" s="14">
        <f t="shared" si="183"/>
        <v>42496.264965277776</v>
      </c>
      <c r="U1131" t="str">
        <f t="shared" si="184"/>
        <v>JUN</v>
      </c>
      <c r="V1131" t="str">
        <f t="shared" si="185"/>
        <v>MAY</v>
      </c>
      <c r="W1131">
        <f t="shared" si="186"/>
        <v>2016</v>
      </c>
      <c r="X1131">
        <f t="shared" si="187"/>
        <v>2016</v>
      </c>
    </row>
    <row r="1132" spans="1:2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80"/>
        <v>0.22</v>
      </c>
      <c r="P1132" s="7">
        <f t="shared" si="181"/>
        <v>3.6666666666666665</v>
      </c>
      <c r="Q1132" t="str">
        <f t="shared" si="188"/>
        <v>games</v>
      </c>
      <c r="R1132" t="str">
        <f t="shared" si="189"/>
        <v>mobile games</v>
      </c>
      <c r="S1132" s="14">
        <f t="shared" si="182"/>
        <v>41969.038194444445</v>
      </c>
      <c r="T1132" s="14">
        <f t="shared" si="183"/>
        <v>41908.996527777781</v>
      </c>
      <c r="U1132" t="str">
        <f t="shared" si="184"/>
        <v>NOV</v>
      </c>
      <c r="V1132" t="str">
        <f t="shared" si="185"/>
        <v>SEP</v>
      </c>
      <c r="W1132">
        <f t="shared" si="186"/>
        <v>2014</v>
      </c>
      <c r="X1132">
        <f t="shared" si="187"/>
        <v>2014</v>
      </c>
    </row>
    <row r="1133" spans="1:2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80"/>
        <v>0</v>
      </c>
      <c r="P1133" s="7" t="str">
        <f t="shared" si="181"/>
        <v>No Backers</v>
      </c>
      <c r="Q1133" t="str">
        <f t="shared" si="188"/>
        <v>games</v>
      </c>
      <c r="R1133" t="str">
        <f t="shared" si="189"/>
        <v>mobile games</v>
      </c>
      <c r="S1133" s="14">
        <f t="shared" si="182"/>
        <v>42362.908194444448</v>
      </c>
      <c r="T1133" s="14">
        <f t="shared" si="183"/>
        <v>42332.908194444448</v>
      </c>
      <c r="U1133" t="str">
        <f t="shared" si="184"/>
        <v>DIC</v>
      </c>
      <c r="V1133" t="str">
        <f t="shared" si="185"/>
        <v>NOV</v>
      </c>
      <c r="W1133">
        <f t="shared" si="186"/>
        <v>2015</v>
      </c>
      <c r="X1133">
        <f t="shared" si="187"/>
        <v>2015</v>
      </c>
    </row>
    <row r="1134" spans="1:2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80"/>
        <v>14.38</v>
      </c>
      <c r="P1134" s="7">
        <f t="shared" si="181"/>
        <v>110.61538461538461</v>
      </c>
      <c r="Q1134" t="str">
        <f t="shared" si="188"/>
        <v>games</v>
      </c>
      <c r="R1134" t="str">
        <f t="shared" si="189"/>
        <v>mobile games</v>
      </c>
      <c r="S1134" s="14">
        <f t="shared" si="182"/>
        <v>42736.115405092598</v>
      </c>
      <c r="T1134" s="14">
        <f t="shared" si="183"/>
        <v>42706.115405092598</v>
      </c>
      <c r="U1134" t="str">
        <f t="shared" si="184"/>
        <v>ENE</v>
      </c>
      <c r="V1134" t="str">
        <f t="shared" si="185"/>
        <v>DIC</v>
      </c>
      <c r="W1134">
        <f t="shared" si="186"/>
        <v>2017</v>
      </c>
      <c r="X1134">
        <f t="shared" si="187"/>
        <v>2016</v>
      </c>
    </row>
    <row r="1135" spans="1:2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80"/>
        <v>0.66666666666666663</v>
      </c>
      <c r="P1135" s="7">
        <f t="shared" si="181"/>
        <v>20</v>
      </c>
      <c r="Q1135" t="str">
        <f t="shared" si="188"/>
        <v>games</v>
      </c>
      <c r="R1135" t="str">
        <f t="shared" si="189"/>
        <v>mobile games</v>
      </c>
      <c r="S1135" s="14">
        <f t="shared" si="182"/>
        <v>41851.407187500001</v>
      </c>
      <c r="T1135" s="14">
        <f t="shared" si="183"/>
        <v>41821.407187500001</v>
      </c>
      <c r="U1135" t="str">
        <f t="shared" si="184"/>
        <v>JUL</v>
      </c>
      <c r="V1135" t="str">
        <f t="shared" si="185"/>
        <v>JUL</v>
      </c>
      <c r="W1135">
        <f t="shared" si="186"/>
        <v>2014</v>
      </c>
      <c r="X1135">
        <f t="shared" si="187"/>
        <v>2014</v>
      </c>
    </row>
    <row r="1136" spans="1:2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80"/>
        <v>4.0000000000000001E-3</v>
      </c>
      <c r="P1136" s="7">
        <f t="shared" si="181"/>
        <v>1</v>
      </c>
      <c r="Q1136" t="str">
        <f t="shared" si="188"/>
        <v>games</v>
      </c>
      <c r="R1136" t="str">
        <f t="shared" si="189"/>
        <v>mobile games</v>
      </c>
      <c r="S1136" s="14">
        <f t="shared" si="182"/>
        <v>41972.189583333333</v>
      </c>
      <c r="T1136" s="14">
        <f t="shared" si="183"/>
        <v>41958.285046296296</v>
      </c>
      <c r="U1136" t="str">
        <f t="shared" si="184"/>
        <v>NOV</v>
      </c>
      <c r="V1136" t="str">
        <f t="shared" si="185"/>
        <v>NOV</v>
      </c>
      <c r="W1136">
        <f t="shared" si="186"/>
        <v>2014</v>
      </c>
      <c r="X1136">
        <f t="shared" si="187"/>
        <v>2014</v>
      </c>
    </row>
    <row r="1137" spans="1:2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80"/>
        <v>5</v>
      </c>
      <c r="P1137" s="7">
        <f t="shared" si="181"/>
        <v>50</v>
      </c>
      <c r="Q1137" t="str">
        <f t="shared" si="188"/>
        <v>games</v>
      </c>
      <c r="R1137" t="str">
        <f t="shared" si="189"/>
        <v>mobile games</v>
      </c>
      <c r="S1137" s="14">
        <f t="shared" si="182"/>
        <v>42588.989513888882</v>
      </c>
      <c r="T1137" s="14">
        <f t="shared" si="183"/>
        <v>42558.989513888882</v>
      </c>
      <c r="U1137" t="str">
        <f t="shared" si="184"/>
        <v>AGO</v>
      </c>
      <c r="V1137" t="str">
        <f t="shared" si="185"/>
        <v>JUL</v>
      </c>
      <c r="W1137">
        <f t="shared" si="186"/>
        <v>2016</v>
      </c>
      <c r="X1137">
        <f t="shared" si="187"/>
        <v>2016</v>
      </c>
    </row>
    <row r="1138" spans="1:2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80"/>
        <v>6.4439140811455848</v>
      </c>
      <c r="P1138" s="7">
        <f t="shared" si="181"/>
        <v>45</v>
      </c>
      <c r="Q1138" t="str">
        <f t="shared" si="188"/>
        <v>games</v>
      </c>
      <c r="R1138" t="str">
        <f t="shared" si="189"/>
        <v>mobile games</v>
      </c>
      <c r="S1138" s="14">
        <f t="shared" si="182"/>
        <v>42357.671631944439</v>
      </c>
      <c r="T1138" s="14">
        <f t="shared" si="183"/>
        <v>42327.671631944439</v>
      </c>
      <c r="U1138" t="str">
        <f t="shared" si="184"/>
        <v>DIC</v>
      </c>
      <c r="V1138" t="str">
        <f t="shared" si="185"/>
        <v>NOV</v>
      </c>
      <c r="W1138">
        <f t="shared" si="186"/>
        <v>2015</v>
      </c>
      <c r="X1138">
        <f t="shared" si="187"/>
        <v>2015</v>
      </c>
    </row>
    <row r="1139" spans="1:2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80"/>
        <v>39.5</v>
      </c>
      <c r="P1139" s="7">
        <f t="shared" si="181"/>
        <v>253.2051282051282</v>
      </c>
      <c r="Q1139" t="str">
        <f t="shared" si="188"/>
        <v>games</v>
      </c>
      <c r="R1139" t="str">
        <f t="shared" si="189"/>
        <v>mobile games</v>
      </c>
      <c r="S1139" s="14">
        <f t="shared" si="182"/>
        <v>42483.819687499999</v>
      </c>
      <c r="T1139" s="14">
        <f t="shared" si="183"/>
        <v>42453.819687499999</v>
      </c>
      <c r="U1139" t="str">
        <f t="shared" si="184"/>
        <v>ABR</v>
      </c>
      <c r="V1139" t="str">
        <f t="shared" si="185"/>
        <v>MAR</v>
      </c>
      <c r="W1139">
        <f t="shared" si="186"/>
        <v>2016</v>
      </c>
      <c r="X1139">
        <f t="shared" si="187"/>
        <v>2016</v>
      </c>
    </row>
    <row r="1140" spans="1:2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80"/>
        <v>0.35714285714285715</v>
      </c>
      <c r="P1140" s="7">
        <f t="shared" si="181"/>
        <v>31.25</v>
      </c>
      <c r="Q1140" t="str">
        <f t="shared" si="188"/>
        <v>games</v>
      </c>
      <c r="R1140" t="str">
        <f t="shared" si="189"/>
        <v>mobile games</v>
      </c>
      <c r="S1140" s="14">
        <f t="shared" si="182"/>
        <v>42756.9066087963</v>
      </c>
      <c r="T1140" s="14">
        <f t="shared" si="183"/>
        <v>42736.9066087963</v>
      </c>
      <c r="U1140" t="str">
        <f t="shared" si="184"/>
        <v>ENE</v>
      </c>
      <c r="V1140" t="str">
        <f t="shared" si="185"/>
        <v>ENE</v>
      </c>
      <c r="W1140">
        <f t="shared" si="186"/>
        <v>2017</v>
      </c>
      <c r="X1140">
        <f t="shared" si="187"/>
        <v>2017</v>
      </c>
    </row>
    <row r="1141" spans="1:2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80"/>
        <v>6.25E-2</v>
      </c>
      <c r="P1141" s="7">
        <f t="shared" si="181"/>
        <v>5</v>
      </c>
      <c r="Q1141" t="str">
        <f t="shared" si="188"/>
        <v>games</v>
      </c>
      <c r="R1141" t="str">
        <f t="shared" si="189"/>
        <v>mobile games</v>
      </c>
      <c r="S1141" s="14">
        <f t="shared" si="182"/>
        <v>42005.347523148142</v>
      </c>
      <c r="T1141" s="14">
        <f t="shared" si="183"/>
        <v>41975.347523148142</v>
      </c>
      <c r="U1141" t="str">
        <f t="shared" si="184"/>
        <v>ENE</v>
      </c>
      <c r="V1141" t="str">
        <f t="shared" si="185"/>
        <v>DIC</v>
      </c>
      <c r="W1141">
        <f t="shared" si="186"/>
        <v>2015</v>
      </c>
      <c r="X1141">
        <f t="shared" si="187"/>
        <v>2014</v>
      </c>
    </row>
    <row r="1142" spans="1:2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80"/>
        <v>0</v>
      </c>
      <c r="P1142" s="7" t="str">
        <f t="shared" si="181"/>
        <v>No Backers</v>
      </c>
      <c r="Q1142" t="str">
        <f t="shared" si="188"/>
        <v>games</v>
      </c>
      <c r="R1142" t="str">
        <f t="shared" si="189"/>
        <v>mobile games</v>
      </c>
      <c r="S1142" s="14">
        <f t="shared" si="182"/>
        <v>42222.462048611109</v>
      </c>
      <c r="T1142" s="14">
        <f t="shared" si="183"/>
        <v>42192.462048611109</v>
      </c>
      <c r="U1142" t="str">
        <f t="shared" si="184"/>
        <v>AGO</v>
      </c>
      <c r="V1142" t="str">
        <f t="shared" si="185"/>
        <v>JUL</v>
      </c>
      <c r="W1142">
        <f t="shared" si="186"/>
        <v>2015</v>
      </c>
      <c r="X1142">
        <f t="shared" si="187"/>
        <v>2015</v>
      </c>
    </row>
    <row r="1143" spans="1:2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80"/>
        <v>0</v>
      </c>
      <c r="P1143" s="7" t="str">
        <f t="shared" si="181"/>
        <v>No Backers</v>
      </c>
      <c r="Q1143" t="str">
        <f t="shared" si="188"/>
        <v>games</v>
      </c>
      <c r="R1143" t="str">
        <f t="shared" si="189"/>
        <v>mobile games</v>
      </c>
      <c r="S1143" s="14">
        <f t="shared" si="182"/>
        <v>42194.699652777781</v>
      </c>
      <c r="T1143" s="14">
        <f t="shared" si="183"/>
        <v>42164.699652777781</v>
      </c>
      <c r="U1143" t="str">
        <f t="shared" si="184"/>
        <v>JUL</v>
      </c>
      <c r="V1143" t="str">
        <f t="shared" si="185"/>
        <v>JUN</v>
      </c>
      <c r="W1143">
        <f t="shared" si="186"/>
        <v>2015</v>
      </c>
      <c r="X1143">
        <f t="shared" si="187"/>
        <v>2015</v>
      </c>
    </row>
    <row r="1144" spans="1:2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80"/>
        <v>0</v>
      </c>
      <c r="P1144" s="7" t="str">
        <f t="shared" si="181"/>
        <v>No Backers</v>
      </c>
      <c r="Q1144" t="str">
        <f t="shared" si="188"/>
        <v>games</v>
      </c>
      <c r="R1144" t="str">
        <f t="shared" si="189"/>
        <v>mobile games</v>
      </c>
      <c r="S1144" s="14">
        <f t="shared" si="182"/>
        <v>42052.006099537044</v>
      </c>
      <c r="T1144" s="14">
        <f t="shared" si="183"/>
        <v>42022.006099537044</v>
      </c>
      <c r="U1144" t="str">
        <f t="shared" si="184"/>
        <v>FEB</v>
      </c>
      <c r="V1144" t="str">
        <f t="shared" si="185"/>
        <v>ENE</v>
      </c>
      <c r="W1144">
        <f t="shared" si="186"/>
        <v>2015</v>
      </c>
      <c r="X1144">
        <f t="shared" si="187"/>
        <v>2015</v>
      </c>
    </row>
    <row r="1145" spans="1:2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80"/>
        <v>0.41333333333333333</v>
      </c>
      <c r="P1145" s="7">
        <f t="shared" si="181"/>
        <v>23.25</v>
      </c>
      <c r="Q1145" t="str">
        <f t="shared" si="188"/>
        <v>games</v>
      </c>
      <c r="R1145" t="str">
        <f t="shared" si="189"/>
        <v>mobile games</v>
      </c>
      <c r="S1145" s="14">
        <f t="shared" si="182"/>
        <v>42355.19358796296</v>
      </c>
      <c r="T1145" s="14">
        <f t="shared" si="183"/>
        <v>42325.19358796296</v>
      </c>
      <c r="U1145" t="str">
        <f t="shared" si="184"/>
        <v>DIC</v>
      </c>
      <c r="V1145" t="str">
        <f t="shared" si="185"/>
        <v>NOV</v>
      </c>
      <c r="W1145">
        <f t="shared" si="186"/>
        <v>2015</v>
      </c>
      <c r="X1145">
        <f t="shared" si="187"/>
        <v>2015</v>
      </c>
    </row>
    <row r="1146" spans="1:2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80"/>
        <v>0</v>
      </c>
      <c r="P1146" s="7" t="str">
        <f t="shared" si="181"/>
        <v>No Backers</v>
      </c>
      <c r="Q1146" t="str">
        <f>MID(N1146,1,4)</f>
        <v>food</v>
      </c>
      <c r="R1146" t="str">
        <f>MID(N1146,6,20)</f>
        <v>food trucks</v>
      </c>
      <c r="S1146" s="14">
        <f t="shared" si="182"/>
        <v>42123.181944444441</v>
      </c>
      <c r="T1146" s="14">
        <f t="shared" si="183"/>
        <v>42093.181944444441</v>
      </c>
      <c r="U1146" t="str">
        <f t="shared" si="184"/>
        <v>ABR</v>
      </c>
      <c r="V1146" t="str">
        <f t="shared" si="185"/>
        <v>MAR</v>
      </c>
      <c r="W1146">
        <f t="shared" si="186"/>
        <v>2015</v>
      </c>
      <c r="X1146">
        <f t="shared" si="187"/>
        <v>2015</v>
      </c>
    </row>
    <row r="1147" spans="1:2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80"/>
        <v>0.125</v>
      </c>
      <c r="P1147" s="7">
        <f t="shared" si="181"/>
        <v>100</v>
      </c>
      <c r="Q1147" t="str">
        <f t="shared" ref="Q1147:Q1185" si="190">MID(N1147,1,4)</f>
        <v>food</v>
      </c>
      <c r="R1147" t="str">
        <f t="shared" ref="R1147:R1185" si="191">MID(N1147,6,20)</f>
        <v>food trucks</v>
      </c>
      <c r="S1147" s="14">
        <f t="shared" si="182"/>
        <v>41914.747592592597</v>
      </c>
      <c r="T1147" s="14">
        <f t="shared" si="183"/>
        <v>41854.747592592597</v>
      </c>
      <c r="U1147" t="str">
        <f t="shared" si="184"/>
        <v>OCT</v>
      </c>
      <c r="V1147" t="str">
        <f t="shared" si="185"/>
        <v>AGO</v>
      </c>
      <c r="W1147">
        <f t="shared" si="186"/>
        <v>2014</v>
      </c>
      <c r="X1147">
        <f t="shared" si="187"/>
        <v>2014</v>
      </c>
    </row>
    <row r="1148" spans="1:2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80"/>
        <v>8.8333333333333339</v>
      </c>
      <c r="P1148" s="7">
        <f t="shared" si="181"/>
        <v>44.166666666666664</v>
      </c>
      <c r="Q1148" t="str">
        <f t="shared" si="190"/>
        <v>food</v>
      </c>
      <c r="R1148" t="str">
        <f t="shared" si="191"/>
        <v>food trucks</v>
      </c>
      <c r="S1148" s="14">
        <f t="shared" si="182"/>
        <v>41761.9533912037</v>
      </c>
      <c r="T1148" s="14">
        <f t="shared" si="183"/>
        <v>41723.9533912037</v>
      </c>
      <c r="U1148" t="str">
        <f t="shared" si="184"/>
        <v>MAY</v>
      </c>
      <c r="V1148" t="str">
        <f t="shared" si="185"/>
        <v>MAR</v>
      </c>
      <c r="W1148">
        <f t="shared" si="186"/>
        <v>2014</v>
      </c>
      <c r="X1148">
        <f t="shared" si="187"/>
        <v>2014</v>
      </c>
    </row>
    <row r="1149" spans="1:2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80"/>
        <v>0</v>
      </c>
      <c r="P1149" s="7" t="str">
        <f t="shared" si="181"/>
        <v>No Backers</v>
      </c>
      <c r="Q1149" t="str">
        <f t="shared" si="190"/>
        <v>food</v>
      </c>
      <c r="R1149" t="str">
        <f t="shared" si="191"/>
        <v>food trucks</v>
      </c>
      <c r="S1149" s="14">
        <f t="shared" si="182"/>
        <v>41931.972025462965</v>
      </c>
      <c r="T1149" s="14">
        <f t="shared" si="183"/>
        <v>41871.972025462965</v>
      </c>
      <c r="U1149" t="str">
        <f t="shared" si="184"/>
        <v>OCT</v>
      </c>
      <c r="V1149" t="str">
        <f t="shared" si="185"/>
        <v>AGO</v>
      </c>
      <c r="W1149">
        <f t="shared" si="186"/>
        <v>2014</v>
      </c>
      <c r="X1149">
        <f t="shared" si="187"/>
        <v>2014</v>
      </c>
    </row>
    <row r="1150" spans="1:2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80"/>
        <v>0.48666666666666669</v>
      </c>
      <c r="P1150" s="7">
        <f t="shared" si="181"/>
        <v>24.333333333333332</v>
      </c>
      <c r="Q1150" t="str">
        <f t="shared" si="190"/>
        <v>food</v>
      </c>
      <c r="R1150" t="str">
        <f t="shared" si="191"/>
        <v>food trucks</v>
      </c>
      <c r="S1150" s="14">
        <f t="shared" si="182"/>
        <v>42705.212743055556</v>
      </c>
      <c r="T1150" s="14">
        <f t="shared" si="183"/>
        <v>42675.171076388884</v>
      </c>
      <c r="U1150" t="str">
        <f t="shared" si="184"/>
        <v>DIC</v>
      </c>
      <c r="V1150" t="str">
        <f t="shared" si="185"/>
        <v>NOV</v>
      </c>
      <c r="W1150">
        <f t="shared" si="186"/>
        <v>2016</v>
      </c>
      <c r="X1150">
        <f t="shared" si="187"/>
        <v>2016</v>
      </c>
    </row>
    <row r="1151" spans="1:2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80"/>
        <v>0.15</v>
      </c>
      <c r="P1151" s="7">
        <f t="shared" si="181"/>
        <v>37.5</v>
      </c>
      <c r="Q1151" t="str">
        <f t="shared" si="190"/>
        <v>food</v>
      </c>
      <c r="R1151" t="str">
        <f t="shared" si="191"/>
        <v>food trucks</v>
      </c>
      <c r="S1151" s="14">
        <f t="shared" si="182"/>
        <v>42537.71025462963</v>
      </c>
      <c r="T1151" s="14">
        <f t="shared" si="183"/>
        <v>42507.71025462963</v>
      </c>
      <c r="U1151" t="str">
        <f t="shared" si="184"/>
        <v>JUN</v>
      </c>
      <c r="V1151" t="str">
        <f t="shared" si="185"/>
        <v>MAY</v>
      </c>
      <c r="W1151">
        <f t="shared" si="186"/>
        <v>2016</v>
      </c>
      <c r="X1151">
        <f t="shared" si="187"/>
        <v>2016</v>
      </c>
    </row>
    <row r="1152" spans="1:2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80"/>
        <v>10.08</v>
      </c>
      <c r="P1152" s="7">
        <f t="shared" si="181"/>
        <v>42</v>
      </c>
      <c r="Q1152" t="str">
        <f t="shared" si="190"/>
        <v>food</v>
      </c>
      <c r="R1152" t="str">
        <f t="shared" si="191"/>
        <v>food trucks</v>
      </c>
      <c r="S1152" s="14">
        <f t="shared" si="182"/>
        <v>42377.954571759255</v>
      </c>
      <c r="T1152" s="14">
        <f t="shared" si="183"/>
        <v>42317.954571759255</v>
      </c>
      <c r="U1152" t="str">
        <f t="shared" si="184"/>
        <v>ENE</v>
      </c>
      <c r="V1152" t="str">
        <f t="shared" si="185"/>
        <v>NOV</v>
      </c>
      <c r="W1152">
        <f t="shared" si="186"/>
        <v>2016</v>
      </c>
      <c r="X1152">
        <f t="shared" si="187"/>
        <v>2015</v>
      </c>
    </row>
    <row r="1153" spans="1:2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80"/>
        <v>0</v>
      </c>
      <c r="P1153" s="7" t="str">
        <f t="shared" si="181"/>
        <v>No Backers</v>
      </c>
      <c r="Q1153" t="str">
        <f t="shared" si="190"/>
        <v>food</v>
      </c>
      <c r="R1153" t="str">
        <f t="shared" si="191"/>
        <v>food trucks</v>
      </c>
      <c r="S1153" s="14">
        <f t="shared" si="182"/>
        <v>42254.102581018517</v>
      </c>
      <c r="T1153" s="14">
        <f t="shared" si="183"/>
        <v>42224.102581018517</v>
      </c>
      <c r="U1153" t="str">
        <f t="shared" si="184"/>
        <v>SEP</v>
      </c>
      <c r="V1153" t="str">
        <f t="shared" si="185"/>
        <v>AGO</v>
      </c>
      <c r="W1153">
        <f t="shared" si="186"/>
        <v>2015</v>
      </c>
      <c r="X1153">
        <f t="shared" si="187"/>
        <v>2015</v>
      </c>
    </row>
    <row r="1154" spans="1:2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80"/>
        <v>5.6937499999999996</v>
      </c>
      <c r="P1154" s="7">
        <f t="shared" si="181"/>
        <v>60.733333333333334</v>
      </c>
      <c r="Q1154" t="str">
        <f t="shared" si="190"/>
        <v>food</v>
      </c>
      <c r="R1154" t="str">
        <f t="shared" si="191"/>
        <v>food trucks</v>
      </c>
      <c r="S1154" s="14">
        <f t="shared" si="182"/>
        <v>42139.709629629629</v>
      </c>
      <c r="T1154" s="14">
        <f t="shared" si="183"/>
        <v>42109.709629629629</v>
      </c>
      <c r="U1154" t="str">
        <f t="shared" si="184"/>
        <v>MAY</v>
      </c>
      <c r="V1154" t="str">
        <f t="shared" si="185"/>
        <v>ABR</v>
      </c>
      <c r="W1154">
        <f t="shared" si="186"/>
        <v>2015</v>
      </c>
      <c r="X1154">
        <f t="shared" si="187"/>
        <v>2015</v>
      </c>
    </row>
    <row r="1155" spans="1:2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92">(E1155*100)/D1155</f>
        <v>0.625</v>
      </c>
      <c r="P1155" s="7">
        <f t="shared" ref="P1155:P1218" si="193">IF(L1155=0,"No Backers",E1155/L1155)</f>
        <v>50</v>
      </c>
      <c r="Q1155" t="str">
        <f t="shared" si="190"/>
        <v>food</v>
      </c>
      <c r="R1155" t="str">
        <f t="shared" si="191"/>
        <v>food trucks</v>
      </c>
      <c r="S1155" s="14">
        <f t="shared" ref="S1155:S1218" si="194">(((I1155/60)/60)/24)+DATE(1970,1,1)</f>
        <v>42173.714178240742</v>
      </c>
      <c r="T1155" s="14">
        <f t="shared" ref="T1155:T1218" si="195">(((J1155/60)/60)/24)+DATE(1970,1,1)</f>
        <v>42143.714178240742</v>
      </c>
      <c r="U1155" t="str">
        <f t="shared" ref="U1155:U1218" si="196">UPPER(TEXT(S1155, "mmm"))</f>
        <v>JUN</v>
      </c>
      <c r="V1155" t="str">
        <f t="shared" ref="V1155:V1218" si="197">UPPER(TEXT(T1155, "mmm"))</f>
        <v>MAY</v>
      </c>
      <c r="W1155">
        <f t="shared" ref="W1155:W1218" si="198">YEAR(S1155)</f>
        <v>2015</v>
      </c>
      <c r="X1155">
        <f t="shared" ref="X1155:X1218" si="199">YEAR(T1155)</f>
        <v>2015</v>
      </c>
    </row>
    <row r="1156" spans="1:2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92"/>
        <v>6.5</v>
      </c>
      <c r="P1156" s="7">
        <f t="shared" si="193"/>
        <v>108.33333333333333</v>
      </c>
      <c r="Q1156" t="str">
        <f t="shared" si="190"/>
        <v>food</v>
      </c>
      <c r="R1156" t="str">
        <f t="shared" si="191"/>
        <v>food trucks</v>
      </c>
      <c r="S1156" s="14">
        <f t="shared" si="194"/>
        <v>42253.108865740738</v>
      </c>
      <c r="T1156" s="14">
        <f t="shared" si="195"/>
        <v>42223.108865740738</v>
      </c>
      <c r="U1156" t="str">
        <f t="shared" si="196"/>
        <v>SEP</v>
      </c>
      <c r="V1156" t="str">
        <f t="shared" si="197"/>
        <v>AGO</v>
      </c>
      <c r="W1156">
        <f t="shared" si="198"/>
        <v>2015</v>
      </c>
      <c r="X1156">
        <f t="shared" si="199"/>
        <v>2015</v>
      </c>
    </row>
    <row r="1157" spans="1:2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92"/>
        <v>0.752</v>
      </c>
      <c r="P1157" s="7">
        <f t="shared" si="193"/>
        <v>23.5</v>
      </c>
      <c r="Q1157" t="str">
        <f t="shared" si="190"/>
        <v>food</v>
      </c>
      <c r="R1157" t="str">
        <f t="shared" si="191"/>
        <v>food trucks</v>
      </c>
      <c r="S1157" s="14">
        <f t="shared" si="194"/>
        <v>41865.763981481483</v>
      </c>
      <c r="T1157" s="14">
        <f t="shared" si="195"/>
        <v>41835.763981481483</v>
      </c>
      <c r="U1157" t="str">
        <f t="shared" si="196"/>
        <v>AGO</v>
      </c>
      <c r="V1157" t="str">
        <f t="shared" si="197"/>
        <v>JUL</v>
      </c>
      <c r="W1157">
        <f t="shared" si="198"/>
        <v>2014</v>
      </c>
      <c r="X1157">
        <f t="shared" si="199"/>
        <v>2014</v>
      </c>
    </row>
    <row r="1158" spans="1:2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92"/>
        <v>0</v>
      </c>
      <c r="P1158" s="7" t="str">
        <f t="shared" si="193"/>
        <v>No Backers</v>
      </c>
      <c r="Q1158" t="str">
        <f t="shared" si="190"/>
        <v>food</v>
      </c>
      <c r="R1158" t="str">
        <f t="shared" si="191"/>
        <v>food trucks</v>
      </c>
      <c r="S1158" s="14">
        <f t="shared" si="194"/>
        <v>42059.07131944444</v>
      </c>
      <c r="T1158" s="14">
        <f t="shared" si="195"/>
        <v>42029.07131944444</v>
      </c>
      <c r="U1158" t="str">
        <f t="shared" si="196"/>
        <v>FEB</v>
      </c>
      <c r="V1158" t="str">
        <f t="shared" si="197"/>
        <v>ENE</v>
      </c>
      <c r="W1158">
        <f t="shared" si="198"/>
        <v>2015</v>
      </c>
      <c r="X1158">
        <f t="shared" si="199"/>
        <v>2015</v>
      </c>
    </row>
    <row r="1159" spans="1:2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92"/>
        <v>1.51</v>
      </c>
      <c r="P1159" s="7">
        <f t="shared" si="193"/>
        <v>50.333333333333336</v>
      </c>
      <c r="Q1159" t="str">
        <f t="shared" si="190"/>
        <v>food</v>
      </c>
      <c r="R1159" t="str">
        <f t="shared" si="191"/>
        <v>food trucks</v>
      </c>
      <c r="S1159" s="14">
        <f t="shared" si="194"/>
        <v>41978.669907407413</v>
      </c>
      <c r="T1159" s="14">
        <f t="shared" si="195"/>
        <v>41918.628240740742</v>
      </c>
      <c r="U1159" t="str">
        <f t="shared" si="196"/>
        <v>DIC</v>
      </c>
      <c r="V1159" t="str">
        <f t="shared" si="197"/>
        <v>OCT</v>
      </c>
      <c r="W1159">
        <f t="shared" si="198"/>
        <v>2014</v>
      </c>
      <c r="X1159">
        <f t="shared" si="199"/>
        <v>2014</v>
      </c>
    </row>
    <row r="1160" spans="1:2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92"/>
        <v>0.46666666666666667</v>
      </c>
      <c r="P1160" s="7">
        <f t="shared" si="193"/>
        <v>11.666666666666666</v>
      </c>
      <c r="Q1160" t="str">
        <f t="shared" si="190"/>
        <v>food</v>
      </c>
      <c r="R1160" t="str">
        <f t="shared" si="191"/>
        <v>food trucks</v>
      </c>
      <c r="S1160" s="14">
        <f t="shared" si="194"/>
        <v>41982.09175925926</v>
      </c>
      <c r="T1160" s="14">
        <f t="shared" si="195"/>
        <v>41952.09175925926</v>
      </c>
      <c r="U1160" t="str">
        <f t="shared" si="196"/>
        <v>DIC</v>
      </c>
      <c r="V1160" t="str">
        <f t="shared" si="197"/>
        <v>NOV</v>
      </c>
      <c r="W1160">
        <f t="shared" si="198"/>
        <v>2014</v>
      </c>
      <c r="X1160">
        <f t="shared" si="199"/>
        <v>2014</v>
      </c>
    </row>
    <row r="1161" spans="1:2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92"/>
        <v>0</v>
      </c>
      <c r="P1161" s="7" t="str">
        <f t="shared" si="193"/>
        <v>No Backers</v>
      </c>
      <c r="Q1161" t="str">
        <f t="shared" si="190"/>
        <v>food</v>
      </c>
      <c r="R1161" t="str">
        <f t="shared" si="191"/>
        <v>food trucks</v>
      </c>
      <c r="S1161" s="14">
        <f t="shared" si="194"/>
        <v>42185.65625</v>
      </c>
      <c r="T1161" s="14">
        <f t="shared" si="195"/>
        <v>42154.726446759261</v>
      </c>
      <c r="U1161" t="str">
        <f t="shared" si="196"/>
        <v>JUN</v>
      </c>
      <c r="V1161" t="str">
        <f t="shared" si="197"/>
        <v>MAY</v>
      </c>
      <c r="W1161">
        <f t="shared" si="198"/>
        <v>2015</v>
      </c>
      <c r="X1161">
        <f t="shared" si="199"/>
        <v>2015</v>
      </c>
    </row>
    <row r="1162" spans="1:2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92"/>
        <v>3.85</v>
      </c>
      <c r="P1162" s="7">
        <f t="shared" si="193"/>
        <v>60.789473684210527</v>
      </c>
      <c r="Q1162" t="str">
        <f t="shared" si="190"/>
        <v>food</v>
      </c>
      <c r="R1162" t="str">
        <f t="shared" si="191"/>
        <v>food trucks</v>
      </c>
      <c r="S1162" s="14">
        <f t="shared" si="194"/>
        <v>42091.113263888896</v>
      </c>
      <c r="T1162" s="14">
        <f t="shared" si="195"/>
        <v>42061.154930555553</v>
      </c>
      <c r="U1162" t="str">
        <f t="shared" si="196"/>
        <v>MAR</v>
      </c>
      <c r="V1162" t="str">
        <f t="shared" si="197"/>
        <v>FEB</v>
      </c>
      <c r="W1162">
        <f t="shared" si="198"/>
        <v>2015</v>
      </c>
      <c r="X1162">
        <f t="shared" si="199"/>
        <v>2015</v>
      </c>
    </row>
    <row r="1163" spans="1:2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92"/>
        <v>0</v>
      </c>
      <c r="P1163" s="7" t="str">
        <f t="shared" si="193"/>
        <v>No Backers</v>
      </c>
      <c r="Q1163" t="str">
        <f t="shared" si="190"/>
        <v>food</v>
      </c>
      <c r="R1163" t="str">
        <f t="shared" si="191"/>
        <v>food trucks</v>
      </c>
      <c r="S1163" s="14">
        <f t="shared" si="194"/>
        <v>42143.629502314812</v>
      </c>
      <c r="T1163" s="14">
        <f t="shared" si="195"/>
        <v>42122.629502314812</v>
      </c>
      <c r="U1163" t="str">
        <f t="shared" si="196"/>
        <v>MAY</v>
      </c>
      <c r="V1163" t="str">
        <f t="shared" si="197"/>
        <v>ABR</v>
      </c>
      <c r="W1163">
        <f t="shared" si="198"/>
        <v>2015</v>
      </c>
      <c r="X1163">
        <f t="shared" si="199"/>
        <v>2015</v>
      </c>
    </row>
    <row r="1164" spans="1:2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92"/>
        <v>5.8333333333333334E-2</v>
      </c>
      <c r="P1164" s="7">
        <f t="shared" si="193"/>
        <v>17.5</v>
      </c>
      <c r="Q1164" t="str">
        <f t="shared" si="190"/>
        <v>food</v>
      </c>
      <c r="R1164" t="str">
        <f t="shared" si="191"/>
        <v>food trucks</v>
      </c>
      <c r="S1164" s="14">
        <f t="shared" si="194"/>
        <v>41907.683611111112</v>
      </c>
      <c r="T1164" s="14">
        <f t="shared" si="195"/>
        <v>41876.683611111112</v>
      </c>
      <c r="U1164" t="str">
        <f t="shared" si="196"/>
        <v>SEP</v>
      </c>
      <c r="V1164" t="str">
        <f t="shared" si="197"/>
        <v>AGO</v>
      </c>
      <c r="W1164">
        <f t="shared" si="198"/>
        <v>2014</v>
      </c>
      <c r="X1164">
        <f t="shared" si="199"/>
        <v>2014</v>
      </c>
    </row>
    <row r="1165" spans="1:2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92"/>
        <v>0</v>
      </c>
      <c r="P1165" s="7" t="str">
        <f t="shared" si="193"/>
        <v>No Backers</v>
      </c>
      <c r="Q1165" t="str">
        <f t="shared" si="190"/>
        <v>food</v>
      </c>
      <c r="R1165" t="str">
        <f t="shared" si="191"/>
        <v>food trucks</v>
      </c>
      <c r="S1165" s="14">
        <f t="shared" si="194"/>
        <v>41860.723611111112</v>
      </c>
      <c r="T1165" s="14">
        <f t="shared" si="195"/>
        <v>41830.723611111112</v>
      </c>
      <c r="U1165" t="str">
        <f t="shared" si="196"/>
        <v>AGO</v>
      </c>
      <c r="V1165" t="str">
        <f t="shared" si="197"/>
        <v>JUL</v>
      </c>
      <c r="W1165">
        <f t="shared" si="198"/>
        <v>2014</v>
      </c>
      <c r="X1165">
        <f t="shared" si="199"/>
        <v>2014</v>
      </c>
    </row>
    <row r="1166" spans="1:2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92"/>
        <v>0</v>
      </c>
      <c r="P1166" s="7" t="str">
        <f t="shared" si="193"/>
        <v>No Backers</v>
      </c>
      <c r="Q1166" t="str">
        <f t="shared" si="190"/>
        <v>food</v>
      </c>
      <c r="R1166" t="str">
        <f t="shared" si="191"/>
        <v>food trucks</v>
      </c>
      <c r="S1166" s="14">
        <f t="shared" si="194"/>
        <v>42539.724328703705</v>
      </c>
      <c r="T1166" s="14">
        <f t="shared" si="195"/>
        <v>42509.724328703705</v>
      </c>
      <c r="U1166" t="str">
        <f t="shared" si="196"/>
        <v>JUN</v>
      </c>
      <c r="V1166" t="str">
        <f t="shared" si="197"/>
        <v>MAY</v>
      </c>
      <c r="W1166">
        <f t="shared" si="198"/>
        <v>2016</v>
      </c>
      <c r="X1166">
        <f t="shared" si="199"/>
        <v>2016</v>
      </c>
    </row>
    <row r="1167" spans="1:2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92"/>
        <v>20.704999999999998</v>
      </c>
      <c r="P1167" s="7">
        <f t="shared" si="193"/>
        <v>82.82</v>
      </c>
      <c r="Q1167" t="str">
        <f t="shared" si="190"/>
        <v>food</v>
      </c>
      <c r="R1167" t="str">
        <f t="shared" si="191"/>
        <v>food trucks</v>
      </c>
      <c r="S1167" s="14">
        <f t="shared" si="194"/>
        <v>41826.214467592588</v>
      </c>
      <c r="T1167" s="14">
        <f t="shared" si="195"/>
        <v>41792.214467592588</v>
      </c>
      <c r="U1167" t="str">
        <f t="shared" si="196"/>
        <v>JUL</v>
      </c>
      <c r="V1167" t="str">
        <f t="shared" si="197"/>
        <v>JUN</v>
      </c>
      <c r="W1167">
        <f t="shared" si="198"/>
        <v>2014</v>
      </c>
      <c r="X1167">
        <f t="shared" si="199"/>
        <v>2014</v>
      </c>
    </row>
    <row r="1168" spans="1:2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92"/>
        <v>19.14</v>
      </c>
      <c r="P1168" s="7">
        <f t="shared" si="193"/>
        <v>358.875</v>
      </c>
      <c r="Q1168" t="str">
        <f t="shared" si="190"/>
        <v>food</v>
      </c>
      <c r="R1168" t="str">
        <f t="shared" si="191"/>
        <v>food trucks</v>
      </c>
      <c r="S1168" s="14">
        <f t="shared" si="194"/>
        <v>42181.166666666672</v>
      </c>
      <c r="T1168" s="14">
        <f t="shared" si="195"/>
        <v>42150.485439814816</v>
      </c>
      <c r="U1168" t="str">
        <f t="shared" si="196"/>
        <v>JUN</v>
      </c>
      <c r="V1168" t="str">
        <f t="shared" si="197"/>
        <v>MAY</v>
      </c>
      <c r="W1168">
        <f t="shared" si="198"/>
        <v>2015</v>
      </c>
      <c r="X1168">
        <f t="shared" si="199"/>
        <v>2015</v>
      </c>
    </row>
    <row r="1169" spans="1:2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92"/>
        <v>1.6316666666666666</v>
      </c>
      <c r="P1169" s="7">
        <f t="shared" si="193"/>
        <v>61.1875</v>
      </c>
      <c r="Q1169" t="str">
        <f t="shared" si="190"/>
        <v>food</v>
      </c>
      <c r="R1169" t="str">
        <f t="shared" si="191"/>
        <v>food trucks</v>
      </c>
      <c r="S1169" s="14">
        <f t="shared" si="194"/>
        <v>41894.734895833331</v>
      </c>
      <c r="T1169" s="14">
        <f t="shared" si="195"/>
        <v>41863.734895833331</v>
      </c>
      <c r="U1169" t="str">
        <f t="shared" si="196"/>
        <v>SEP</v>
      </c>
      <c r="V1169" t="str">
        <f t="shared" si="197"/>
        <v>AGO</v>
      </c>
      <c r="W1169">
        <f t="shared" si="198"/>
        <v>2014</v>
      </c>
      <c r="X1169">
        <f t="shared" si="199"/>
        <v>2014</v>
      </c>
    </row>
    <row r="1170" spans="1:2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92"/>
        <v>5.666666666666667</v>
      </c>
      <c r="P1170" s="7">
        <f t="shared" si="193"/>
        <v>340</v>
      </c>
      <c r="Q1170" t="str">
        <f t="shared" si="190"/>
        <v>food</v>
      </c>
      <c r="R1170" t="str">
        <f t="shared" si="191"/>
        <v>food trucks</v>
      </c>
      <c r="S1170" s="14">
        <f t="shared" si="194"/>
        <v>42635.053993055553</v>
      </c>
      <c r="T1170" s="14">
        <f t="shared" si="195"/>
        <v>42605.053993055553</v>
      </c>
      <c r="U1170" t="str">
        <f t="shared" si="196"/>
        <v>SEP</v>
      </c>
      <c r="V1170" t="str">
        <f t="shared" si="197"/>
        <v>AGO</v>
      </c>
      <c r="W1170">
        <f t="shared" si="198"/>
        <v>2016</v>
      </c>
      <c r="X1170">
        <f t="shared" si="199"/>
        <v>2016</v>
      </c>
    </row>
    <row r="1171" spans="1:2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92"/>
        <v>0.17</v>
      </c>
      <c r="P1171" s="7">
        <f t="shared" si="193"/>
        <v>5.666666666666667</v>
      </c>
      <c r="Q1171" t="str">
        <f t="shared" si="190"/>
        <v>food</v>
      </c>
      <c r="R1171" t="str">
        <f t="shared" si="191"/>
        <v>food trucks</v>
      </c>
      <c r="S1171" s="14">
        <f t="shared" si="194"/>
        <v>42057.353738425925</v>
      </c>
      <c r="T1171" s="14">
        <f t="shared" si="195"/>
        <v>42027.353738425925</v>
      </c>
      <c r="U1171" t="str">
        <f t="shared" si="196"/>
        <v>FEB</v>
      </c>
      <c r="V1171" t="str">
        <f t="shared" si="197"/>
        <v>ENE</v>
      </c>
      <c r="W1171">
        <f t="shared" si="198"/>
        <v>2015</v>
      </c>
      <c r="X1171">
        <f t="shared" si="199"/>
        <v>2015</v>
      </c>
    </row>
    <row r="1172" spans="1:2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92"/>
        <v>0.4</v>
      </c>
      <c r="P1172" s="7">
        <f t="shared" si="193"/>
        <v>50</v>
      </c>
      <c r="Q1172" t="str">
        <f t="shared" si="190"/>
        <v>food</v>
      </c>
      <c r="R1172" t="str">
        <f t="shared" si="191"/>
        <v>food trucks</v>
      </c>
      <c r="S1172" s="14">
        <f t="shared" si="194"/>
        <v>42154.893182870372</v>
      </c>
      <c r="T1172" s="14">
        <f t="shared" si="195"/>
        <v>42124.893182870372</v>
      </c>
      <c r="U1172" t="str">
        <f t="shared" si="196"/>
        <v>MAY</v>
      </c>
      <c r="V1172" t="str">
        <f t="shared" si="197"/>
        <v>ABR</v>
      </c>
      <c r="W1172">
        <f t="shared" si="198"/>
        <v>2015</v>
      </c>
      <c r="X1172">
        <f t="shared" si="199"/>
        <v>2015</v>
      </c>
    </row>
    <row r="1173" spans="1:2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92"/>
        <v>0.1</v>
      </c>
      <c r="P1173" s="7">
        <f t="shared" si="193"/>
        <v>25</v>
      </c>
      <c r="Q1173" t="str">
        <f t="shared" si="190"/>
        <v>food</v>
      </c>
      <c r="R1173" t="str">
        <f t="shared" si="191"/>
        <v>food trucks</v>
      </c>
      <c r="S1173" s="14">
        <f t="shared" si="194"/>
        <v>41956.846377314811</v>
      </c>
      <c r="T1173" s="14">
        <f t="shared" si="195"/>
        <v>41938.804710648146</v>
      </c>
      <c r="U1173" t="str">
        <f t="shared" si="196"/>
        <v>NOV</v>
      </c>
      <c r="V1173" t="str">
        <f t="shared" si="197"/>
        <v>OCT</v>
      </c>
      <c r="W1173">
        <f t="shared" si="198"/>
        <v>2014</v>
      </c>
      <c r="X1173">
        <f t="shared" si="199"/>
        <v>2014</v>
      </c>
    </row>
    <row r="1174" spans="1:2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92"/>
        <v>0</v>
      </c>
      <c r="P1174" s="7" t="str">
        <f t="shared" si="193"/>
        <v>No Backers</v>
      </c>
      <c r="Q1174" t="str">
        <f t="shared" si="190"/>
        <v>food</v>
      </c>
      <c r="R1174" t="str">
        <f t="shared" si="191"/>
        <v>food trucks</v>
      </c>
      <c r="S1174" s="14">
        <f t="shared" si="194"/>
        <v>41871.682314814818</v>
      </c>
      <c r="T1174" s="14">
        <f t="shared" si="195"/>
        <v>41841.682314814818</v>
      </c>
      <c r="U1174" t="str">
        <f t="shared" si="196"/>
        <v>AGO</v>
      </c>
      <c r="V1174" t="str">
        <f t="shared" si="197"/>
        <v>JUL</v>
      </c>
      <c r="W1174">
        <f t="shared" si="198"/>
        <v>2014</v>
      </c>
      <c r="X1174">
        <f t="shared" si="199"/>
        <v>2014</v>
      </c>
    </row>
    <row r="1175" spans="1:2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92"/>
        <v>2.4E-2</v>
      </c>
      <c r="P1175" s="7">
        <f t="shared" si="193"/>
        <v>30</v>
      </c>
      <c r="Q1175" t="str">
        <f t="shared" si="190"/>
        <v>food</v>
      </c>
      <c r="R1175" t="str">
        <f t="shared" si="191"/>
        <v>food trucks</v>
      </c>
      <c r="S1175" s="14">
        <f t="shared" si="194"/>
        <v>42219.185844907406</v>
      </c>
      <c r="T1175" s="14">
        <f t="shared" si="195"/>
        <v>42184.185844907406</v>
      </c>
      <c r="U1175" t="str">
        <f t="shared" si="196"/>
        <v>AGO</v>
      </c>
      <c r="V1175" t="str">
        <f t="shared" si="197"/>
        <v>JUN</v>
      </c>
      <c r="W1175">
        <f t="shared" si="198"/>
        <v>2015</v>
      </c>
      <c r="X1175">
        <f t="shared" si="199"/>
        <v>2015</v>
      </c>
    </row>
    <row r="1176" spans="1:2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92"/>
        <v>5.9066666666666663</v>
      </c>
      <c r="P1176" s="7">
        <f t="shared" si="193"/>
        <v>46.631578947368418</v>
      </c>
      <c r="Q1176" t="str">
        <f t="shared" si="190"/>
        <v>food</v>
      </c>
      <c r="R1176" t="str">
        <f t="shared" si="191"/>
        <v>food trucks</v>
      </c>
      <c r="S1176" s="14">
        <f t="shared" si="194"/>
        <v>42498.84174768519</v>
      </c>
      <c r="T1176" s="14">
        <f t="shared" si="195"/>
        <v>42468.84174768519</v>
      </c>
      <c r="U1176" t="str">
        <f t="shared" si="196"/>
        <v>MAY</v>
      </c>
      <c r="V1176" t="str">
        <f t="shared" si="197"/>
        <v>ABR</v>
      </c>
      <c r="W1176">
        <f t="shared" si="198"/>
        <v>2016</v>
      </c>
      <c r="X1176">
        <f t="shared" si="199"/>
        <v>2016</v>
      </c>
    </row>
    <row r="1177" spans="1:2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92"/>
        <v>2.9249999999999998</v>
      </c>
      <c r="P1177" s="7">
        <f t="shared" si="193"/>
        <v>65</v>
      </c>
      <c r="Q1177" t="str">
        <f t="shared" si="190"/>
        <v>food</v>
      </c>
      <c r="R1177" t="str">
        <f t="shared" si="191"/>
        <v>food trucks</v>
      </c>
      <c r="S1177" s="14">
        <f t="shared" si="194"/>
        <v>42200.728460648148</v>
      </c>
      <c r="T1177" s="14">
        <f t="shared" si="195"/>
        <v>42170.728460648148</v>
      </c>
      <c r="U1177" t="str">
        <f t="shared" si="196"/>
        <v>JUL</v>
      </c>
      <c r="V1177" t="str">
        <f t="shared" si="197"/>
        <v>JUN</v>
      </c>
      <c r="W1177">
        <f t="shared" si="198"/>
        <v>2015</v>
      </c>
      <c r="X1177">
        <f t="shared" si="199"/>
        <v>2015</v>
      </c>
    </row>
    <row r="1178" spans="1:2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92"/>
        <v>5.7142857142857143E-3</v>
      </c>
      <c r="P1178" s="7">
        <f t="shared" si="193"/>
        <v>10</v>
      </c>
      <c r="Q1178" t="str">
        <f t="shared" si="190"/>
        <v>food</v>
      </c>
      <c r="R1178" t="str">
        <f t="shared" si="191"/>
        <v>food trucks</v>
      </c>
      <c r="S1178" s="14">
        <f t="shared" si="194"/>
        <v>42800.541666666672</v>
      </c>
      <c r="T1178" s="14">
        <f t="shared" si="195"/>
        <v>42746.019652777773</v>
      </c>
      <c r="U1178" t="str">
        <f t="shared" si="196"/>
        <v>MAR</v>
      </c>
      <c r="V1178" t="str">
        <f t="shared" si="197"/>
        <v>ENE</v>
      </c>
      <c r="W1178">
        <f t="shared" si="198"/>
        <v>2017</v>
      </c>
      <c r="X1178">
        <f t="shared" si="199"/>
        <v>2017</v>
      </c>
    </row>
    <row r="1179" spans="1:2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92"/>
        <v>0</v>
      </c>
      <c r="P1179" s="7" t="str">
        <f t="shared" si="193"/>
        <v>No Backers</v>
      </c>
      <c r="Q1179" t="str">
        <f t="shared" si="190"/>
        <v>food</v>
      </c>
      <c r="R1179" t="str">
        <f t="shared" si="191"/>
        <v>food trucks</v>
      </c>
      <c r="S1179" s="14">
        <f t="shared" si="194"/>
        <v>41927.660833333335</v>
      </c>
      <c r="T1179" s="14">
        <f t="shared" si="195"/>
        <v>41897.660833333335</v>
      </c>
      <c r="U1179" t="str">
        <f t="shared" si="196"/>
        <v>OCT</v>
      </c>
      <c r="V1179" t="str">
        <f t="shared" si="197"/>
        <v>SEP</v>
      </c>
      <c r="W1179">
        <f t="shared" si="198"/>
        <v>2014</v>
      </c>
      <c r="X1179">
        <f t="shared" si="199"/>
        <v>2014</v>
      </c>
    </row>
    <row r="1180" spans="1:2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92"/>
        <v>6.6666666666666671E-3</v>
      </c>
      <c r="P1180" s="7">
        <f t="shared" si="193"/>
        <v>5</v>
      </c>
      <c r="Q1180" t="str">
        <f t="shared" si="190"/>
        <v>food</v>
      </c>
      <c r="R1180" t="str">
        <f t="shared" si="191"/>
        <v>food trucks</v>
      </c>
      <c r="S1180" s="14">
        <f t="shared" si="194"/>
        <v>41867.905694444446</v>
      </c>
      <c r="T1180" s="14">
        <f t="shared" si="195"/>
        <v>41837.905694444446</v>
      </c>
      <c r="U1180" t="str">
        <f t="shared" si="196"/>
        <v>AGO</v>
      </c>
      <c r="V1180" t="str">
        <f t="shared" si="197"/>
        <v>JUL</v>
      </c>
      <c r="W1180">
        <f t="shared" si="198"/>
        <v>2014</v>
      </c>
      <c r="X1180">
        <f t="shared" si="199"/>
        <v>2014</v>
      </c>
    </row>
    <row r="1181" spans="1:2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92"/>
        <v>5.333333333333333</v>
      </c>
      <c r="P1181" s="7">
        <f t="shared" si="193"/>
        <v>640</v>
      </c>
      <c r="Q1181" t="str">
        <f t="shared" si="190"/>
        <v>food</v>
      </c>
      <c r="R1181" t="str">
        <f t="shared" si="191"/>
        <v>food trucks</v>
      </c>
      <c r="S1181" s="14">
        <f t="shared" si="194"/>
        <v>42305.720219907409</v>
      </c>
      <c r="T1181" s="14">
        <f t="shared" si="195"/>
        <v>42275.720219907409</v>
      </c>
      <c r="U1181" t="str">
        <f t="shared" si="196"/>
        <v>OCT</v>
      </c>
      <c r="V1181" t="str">
        <f t="shared" si="197"/>
        <v>SEP</v>
      </c>
      <c r="W1181">
        <f t="shared" si="198"/>
        <v>2015</v>
      </c>
      <c r="X1181">
        <f t="shared" si="199"/>
        <v>2015</v>
      </c>
    </row>
    <row r="1182" spans="1:2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92"/>
        <v>11.75</v>
      </c>
      <c r="P1182" s="7">
        <f t="shared" si="193"/>
        <v>69.117647058823536</v>
      </c>
      <c r="Q1182" t="str">
        <f t="shared" si="190"/>
        <v>food</v>
      </c>
      <c r="R1182" t="str">
        <f t="shared" si="191"/>
        <v>food trucks</v>
      </c>
      <c r="S1182" s="14">
        <f t="shared" si="194"/>
        <v>41818.806875000002</v>
      </c>
      <c r="T1182" s="14">
        <f t="shared" si="195"/>
        <v>41781.806875000002</v>
      </c>
      <c r="U1182" t="str">
        <f t="shared" si="196"/>
        <v>JUN</v>
      </c>
      <c r="V1182" t="str">
        <f t="shared" si="197"/>
        <v>MAY</v>
      </c>
      <c r="W1182">
        <f t="shared" si="198"/>
        <v>2014</v>
      </c>
      <c r="X1182">
        <f t="shared" si="199"/>
        <v>2014</v>
      </c>
    </row>
    <row r="1183" spans="1:2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92"/>
        <v>8.0000000000000002E-3</v>
      </c>
      <c r="P1183" s="7">
        <f t="shared" si="193"/>
        <v>1.3333333333333333</v>
      </c>
      <c r="Q1183" t="str">
        <f t="shared" si="190"/>
        <v>food</v>
      </c>
      <c r="R1183" t="str">
        <f t="shared" si="191"/>
        <v>food trucks</v>
      </c>
      <c r="S1183" s="14">
        <f t="shared" si="194"/>
        <v>42064.339363425926</v>
      </c>
      <c r="T1183" s="14">
        <f t="shared" si="195"/>
        <v>42034.339363425926</v>
      </c>
      <c r="U1183" t="str">
        <f t="shared" si="196"/>
        <v>MAR</v>
      </c>
      <c r="V1183" t="str">
        <f t="shared" si="197"/>
        <v>ENE</v>
      </c>
      <c r="W1183">
        <f t="shared" si="198"/>
        <v>2015</v>
      </c>
      <c r="X1183">
        <f t="shared" si="199"/>
        <v>2015</v>
      </c>
    </row>
    <row r="1184" spans="1:2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92"/>
        <v>4.2</v>
      </c>
      <c r="P1184" s="7">
        <f t="shared" si="193"/>
        <v>10.5</v>
      </c>
      <c r="Q1184" t="str">
        <f t="shared" si="190"/>
        <v>food</v>
      </c>
      <c r="R1184" t="str">
        <f t="shared" si="191"/>
        <v>food trucks</v>
      </c>
      <c r="S1184" s="14">
        <f t="shared" si="194"/>
        <v>42747.695833333331</v>
      </c>
      <c r="T1184" s="14">
        <f t="shared" si="195"/>
        <v>42728.827407407407</v>
      </c>
      <c r="U1184" t="str">
        <f t="shared" si="196"/>
        <v>ENE</v>
      </c>
      <c r="V1184" t="str">
        <f t="shared" si="197"/>
        <v>DIC</v>
      </c>
      <c r="W1184">
        <f t="shared" si="198"/>
        <v>2017</v>
      </c>
      <c r="X1184">
        <f t="shared" si="199"/>
        <v>2016</v>
      </c>
    </row>
    <row r="1185" spans="1:2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92"/>
        <v>4</v>
      </c>
      <c r="P1185" s="7">
        <f t="shared" si="193"/>
        <v>33.333333333333336</v>
      </c>
      <c r="Q1185" t="str">
        <f t="shared" si="190"/>
        <v>food</v>
      </c>
      <c r="R1185" t="str">
        <f t="shared" si="191"/>
        <v>food trucks</v>
      </c>
      <c r="S1185" s="14">
        <f t="shared" si="194"/>
        <v>42676.165972222225</v>
      </c>
      <c r="T1185" s="14">
        <f t="shared" si="195"/>
        <v>42656.86137731481</v>
      </c>
      <c r="U1185" t="str">
        <f t="shared" si="196"/>
        <v>NOV</v>
      </c>
      <c r="V1185" t="str">
        <f t="shared" si="197"/>
        <v>OCT</v>
      </c>
      <c r="W1185">
        <f t="shared" si="198"/>
        <v>2016</v>
      </c>
      <c r="X1185">
        <f t="shared" si="199"/>
        <v>2016</v>
      </c>
    </row>
    <row r="1186" spans="1:2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92"/>
        <v>104.93636363636364</v>
      </c>
      <c r="P1186" s="7">
        <f t="shared" si="193"/>
        <v>61.562666666666665</v>
      </c>
      <c r="Q1186" t="str">
        <f>MID(N1186,1,11)</f>
        <v>photography</v>
      </c>
      <c r="R1186" t="str">
        <f>MID(N1186,13,20)</f>
        <v>photobooks</v>
      </c>
      <c r="S1186" s="14">
        <f t="shared" si="194"/>
        <v>42772.599664351852</v>
      </c>
      <c r="T1186" s="14">
        <f t="shared" si="195"/>
        <v>42741.599664351852</v>
      </c>
      <c r="U1186" t="str">
        <f t="shared" si="196"/>
        <v>FEB</v>
      </c>
      <c r="V1186" t="str">
        <f t="shared" si="197"/>
        <v>ENE</v>
      </c>
      <c r="W1186">
        <f t="shared" si="198"/>
        <v>2017</v>
      </c>
      <c r="X1186">
        <f t="shared" si="199"/>
        <v>2017</v>
      </c>
    </row>
    <row r="1187" spans="1:2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92"/>
        <v>105.44</v>
      </c>
      <c r="P1187" s="7">
        <f t="shared" si="193"/>
        <v>118.73873873873873</v>
      </c>
      <c r="Q1187" t="str">
        <f t="shared" ref="Q1187:Q1225" si="200">MID(N1187,1,11)</f>
        <v>photography</v>
      </c>
      <c r="R1187" t="str">
        <f t="shared" ref="R1187:R1225" si="201">MID(N1187,13,20)</f>
        <v>photobooks</v>
      </c>
      <c r="S1187" s="14">
        <f t="shared" si="194"/>
        <v>42163.166666666672</v>
      </c>
      <c r="T1187" s="14">
        <f t="shared" si="195"/>
        <v>42130.865150462967</v>
      </c>
      <c r="U1187" t="str">
        <f t="shared" si="196"/>
        <v>JUN</v>
      </c>
      <c r="V1187" t="str">
        <f t="shared" si="197"/>
        <v>MAY</v>
      </c>
      <c r="W1187">
        <f t="shared" si="198"/>
        <v>2015</v>
      </c>
      <c r="X1187">
        <f t="shared" si="199"/>
        <v>2015</v>
      </c>
    </row>
    <row r="1188" spans="1:2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92"/>
        <v>106.73333333333333</v>
      </c>
      <c r="P1188" s="7">
        <f t="shared" si="193"/>
        <v>65.081300813008127</v>
      </c>
      <c r="Q1188" t="str">
        <f t="shared" si="200"/>
        <v>photography</v>
      </c>
      <c r="R1188" t="str">
        <f t="shared" si="201"/>
        <v>photobooks</v>
      </c>
      <c r="S1188" s="14">
        <f t="shared" si="194"/>
        <v>42156.945833333331</v>
      </c>
      <c r="T1188" s="14">
        <f t="shared" si="195"/>
        <v>42123.86336805555</v>
      </c>
      <c r="U1188" t="str">
        <f t="shared" si="196"/>
        <v>JUN</v>
      </c>
      <c r="V1188" t="str">
        <f t="shared" si="197"/>
        <v>ABR</v>
      </c>
      <c r="W1188">
        <f t="shared" si="198"/>
        <v>2015</v>
      </c>
      <c r="X1188">
        <f t="shared" si="199"/>
        <v>2015</v>
      </c>
    </row>
    <row r="1189" spans="1:2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92"/>
        <v>104.12571428571428</v>
      </c>
      <c r="P1189" s="7">
        <f t="shared" si="193"/>
        <v>130.15714285714284</v>
      </c>
      <c r="Q1189" t="str">
        <f t="shared" si="200"/>
        <v>photography</v>
      </c>
      <c r="R1189" t="str">
        <f t="shared" si="201"/>
        <v>photobooks</v>
      </c>
      <c r="S1189" s="14">
        <f t="shared" si="194"/>
        <v>42141.75</v>
      </c>
      <c r="T1189" s="14">
        <f t="shared" si="195"/>
        <v>42109.894942129627</v>
      </c>
      <c r="U1189" t="str">
        <f t="shared" si="196"/>
        <v>MAY</v>
      </c>
      <c r="V1189" t="str">
        <f t="shared" si="197"/>
        <v>ABR</v>
      </c>
      <c r="W1189">
        <f t="shared" si="198"/>
        <v>2015</v>
      </c>
      <c r="X1189">
        <f t="shared" si="199"/>
        <v>2015</v>
      </c>
    </row>
    <row r="1190" spans="1:2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92"/>
        <v>160.55000000000001</v>
      </c>
      <c r="P1190" s="7">
        <f t="shared" si="193"/>
        <v>37.776470588235291</v>
      </c>
      <c r="Q1190" t="str">
        <f t="shared" si="200"/>
        <v>photography</v>
      </c>
      <c r="R1190" t="str">
        <f t="shared" si="201"/>
        <v>photobooks</v>
      </c>
      <c r="S1190" s="14">
        <f t="shared" si="194"/>
        <v>42732.700694444444</v>
      </c>
      <c r="T1190" s="14">
        <f t="shared" si="195"/>
        <v>42711.700694444444</v>
      </c>
      <c r="U1190" t="str">
        <f t="shared" si="196"/>
        <v>DIC</v>
      </c>
      <c r="V1190" t="str">
        <f t="shared" si="197"/>
        <v>DIC</v>
      </c>
      <c r="W1190">
        <f t="shared" si="198"/>
        <v>2016</v>
      </c>
      <c r="X1190">
        <f t="shared" si="199"/>
        <v>2016</v>
      </c>
    </row>
    <row r="1191" spans="1:2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92"/>
        <v>107.77777777777777</v>
      </c>
      <c r="P1191" s="7">
        <f t="shared" si="193"/>
        <v>112.79069767441861</v>
      </c>
      <c r="Q1191" t="str">
        <f t="shared" si="200"/>
        <v>photography</v>
      </c>
      <c r="R1191" t="str">
        <f t="shared" si="201"/>
        <v>photobooks</v>
      </c>
      <c r="S1191" s="14">
        <f t="shared" si="194"/>
        <v>42550.979108796295</v>
      </c>
      <c r="T1191" s="14">
        <f t="shared" si="195"/>
        <v>42529.979108796295</v>
      </c>
      <c r="U1191" t="str">
        <f t="shared" si="196"/>
        <v>JUN</v>
      </c>
      <c r="V1191" t="str">
        <f t="shared" si="197"/>
        <v>JUN</v>
      </c>
      <c r="W1191">
        <f t="shared" si="198"/>
        <v>2016</v>
      </c>
      <c r="X1191">
        <f t="shared" si="199"/>
        <v>2016</v>
      </c>
    </row>
    <row r="1192" spans="1:2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92"/>
        <v>135</v>
      </c>
      <c r="P1192" s="7">
        <f t="shared" si="193"/>
        <v>51.92307692307692</v>
      </c>
      <c r="Q1192" t="str">
        <f t="shared" si="200"/>
        <v>photography</v>
      </c>
      <c r="R1192" t="str">
        <f t="shared" si="201"/>
        <v>photobooks</v>
      </c>
      <c r="S1192" s="14">
        <f t="shared" si="194"/>
        <v>41882.665798611109</v>
      </c>
      <c r="T1192" s="14">
        <f t="shared" si="195"/>
        <v>41852.665798611109</v>
      </c>
      <c r="U1192" t="str">
        <f t="shared" si="196"/>
        <v>AGO</v>
      </c>
      <c r="V1192" t="str">
        <f t="shared" si="197"/>
        <v>AGO</v>
      </c>
      <c r="W1192">
        <f t="shared" si="198"/>
        <v>2014</v>
      </c>
      <c r="X1192">
        <f t="shared" si="199"/>
        <v>2014</v>
      </c>
    </row>
    <row r="1193" spans="1:2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92"/>
        <v>109.07407407407408</v>
      </c>
      <c r="P1193" s="7">
        <f t="shared" si="193"/>
        <v>89.242424242424249</v>
      </c>
      <c r="Q1193" t="str">
        <f t="shared" si="200"/>
        <v>photography</v>
      </c>
      <c r="R1193" t="str">
        <f t="shared" si="201"/>
        <v>photobooks</v>
      </c>
      <c r="S1193" s="14">
        <f t="shared" si="194"/>
        <v>42449.562037037031</v>
      </c>
      <c r="T1193" s="14">
        <f t="shared" si="195"/>
        <v>42419.603703703702</v>
      </c>
      <c r="U1193" t="str">
        <f t="shared" si="196"/>
        <v>MAR</v>
      </c>
      <c r="V1193" t="str">
        <f t="shared" si="197"/>
        <v>FEB</v>
      </c>
      <c r="W1193">
        <f t="shared" si="198"/>
        <v>2016</v>
      </c>
      <c r="X1193">
        <f t="shared" si="199"/>
        <v>2016</v>
      </c>
    </row>
    <row r="1194" spans="1:2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92"/>
        <v>290</v>
      </c>
      <c r="P1194" s="7">
        <f t="shared" si="193"/>
        <v>19.333333333333332</v>
      </c>
      <c r="Q1194" t="str">
        <f t="shared" si="200"/>
        <v>photography</v>
      </c>
      <c r="R1194" t="str">
        <f t="shared" si="201"/>
        <v>photobooks</v>
      </c>
      <c r="S1194" s="14">
        <f t="shared" si="194"/>
        <v>42777.506689814814</v>
      </c>
      <c r="T1194" s="14">
        <f t="shared" si="195"/>
        <v>42747.506689814814</v>
      </c>
      <c r="U1194" t="str">
        <f t="shared" si="196"/>
        <v>FEB</v>
      </c>
      <c r="V1194" t="str">
        <f t="shared" si="197"/>
        <v>ENE</v>
      </c>
      <c r="W1194">
        <f t="shared" si="198"/>
        <v>2017</v>
      </c>
      <c r="X1194">
        <f t="shared" si="199"/>
        <v>2017</v>
      </c>
    </row>
    <row r="1195" spans="1:2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92"/>
        <v>103.95714285714286</v>
      </c>
      <c r="P1195" s="7">
        <f t="shared" si="193"/>
        <v>79.967032967032964</v>
      </c>
      <c r="Q1195" t="str">
        <f t="shared" si="200"/>
        <v>photography</v>
      </c>
      <c r="R1195" t="str">
        <f t="shared" si="201"/>
        <v>photobooks</v>
      </c>
      <c r="S1195" s="14">
        <f t="shared" si="194"/>
        <v>42469.734409722223</v>
      </c>
      <c r="T1195" s="14">
        <f t="shared" si="195"/>
        <v>42409.776076388895</v>
      </c>
      <c r="U1195" t="str">
        <f t="shared" si="196"/>
        <v>ABR</v>
      </c>
      <c r="V1195" t="str">
        <f t="shared" si="197"/>
        <v>FEB</v>
      </c>
      <c r="W1195">
        <f t="shared" si="198"/>
        <v>2016</v>
      </c>
      <c r="X1195">
        <f t="shared" si="199"/>
        <v>2016</v>
      </c>
    </row>
    <row r="1196" spans="1:2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92"/>
        <v>322.24</v>
      </c>
      <c r="P1196" s="7">
        <f t="shared" si="193"/>
        <v>56.414565826330531</v>
      </c>
      <c r="Q1196" t="str">
        <f t="shared" si="200"/>
        <v>photography</v>
      </c>
      <c r="R1196" t="str">
        <f t="shared" si="201"/>
        <v>photobooks</v>
      </c>
      <c r="S1196" s="14">
        <f t="shared" si="194"/>
        <v>42102.488182870366</v>
      </c>
      <c r="T1196" s="14">
        <f t="shared" si="195"/>
        <v>42072.488182870366</v>
      </c>
      <c r="U1196" t="str">
        <f t="shared" si="196"/>
        <v>ABR</v>
      </c>
      <c r="V1196" t="str">
        <f t="shared" si="197"/>
        <v>MAR</v>
      </c>
      <c r="W1196">
        <f t="shared" si="198"/>
        <v>2015</v>
      </c>
      <c r="X1196">
        <f t="shared" si="199"/>
        <v>2015</v>
      </c>
    </row>
    <row r="1197" spans="1:2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92"/>
        <v>135</v>
      </c>
      <c r="P1197" s="7">
        <f t="shared" si="193"/>
        <v>79.411764705882348</v>
      </c>
      <c r="Q1197" t="str">
        <f t="shared" si="200"/>
        <v>photography</v>
      </c>
      <c r="R1197" t="str">
        <f t="shared" si="201"/>
        <v>photobooks</v>
      </c>
      <c r="S1197" s="14">
        <f t="shared" si="194"/>
        <v>42358.375</v>
      </c>
      <c r="T1197" s="14">
        <f t="shared" si="195"/>
        <v>42298.34783564815</v>
      </c>
      <c r="U1197" t="str">
        <f t="shared" si="196"/>
        <v>DIC</v>
      </c>
      <c r="V1197" t="str">
        <f t="shared" si="197"/>
        <v>OCT</v>
      </c>
      <c r="W1197">
        <f t="shared" si="198"/>
        <v>2015</v>
      </c>
      <c r="X1197">
        <f t="shared" si="199"/>
        <v>2015</v>
      </c>
    </row>
    <row r="1198" spans="1:2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92"/>
        <v>269.91034482758619</v>
      </c>
      <c r="P1198" s="7">
        <f t="shared" si="193"/>
        <v>76.439453125</v>
      </c>
      <c r="Q1198" t="str">
        <f t="shared" si="200"/>
        <v>photography</v>
      </c>
      <c r="R1198" t="str">
        <f t="shared" si="201"/>
        <v>photobooks</v>
      </c>
      <c r="S1198" s="14">
        <f t="shared" si="194"/>
        <v>42356.818738425922</v>
      </c>
      <c r="T1198" s="14">
        <f t="shared" si="195"/>
        <v>42326.818738425922</v>
      </c>
      <c r="U1198" t="str">
        <f t="shared" si="196"/>
        <v>DIC</v>
      </c>
      <c r="V1198" t="str">
        <f t="shared" si="197"/>
        <v>NOV</v>
      </c>
      <c r="W1198">
        <f t="shared" si="198"/>
        <v>2015</v>
      </c>
      <c r="X1198">
        <f t="shared" si="199"/>
        <v>2015</v>
      </c>
    </row>
    <row r="1199" spans="1:2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92"/>
        <v>253.29333333333332</v>
      </c>
      <c r="P1199" s="7">
        <f t="shared" si="193"/>
        <v>121</v>
      </c>
      <c r="Q1199" t="str">
        <f t="shared" si="200"/>
        <v>photography</v>
      </c>
      <c r="R1199" t="str">
        <f t="shared" si="201"/>
        <v>photobooks</v>
      </c>
      <c r="S1199" s="14">
        <f t="shared" si="194"/>
        <v>42534.249305555553</v>
      </c>
      <c r="T1199" s="14">
        <f t="shared" si="195"/>
        <v>42503.66474537037</v>
      </c>
      <c r="U1199" t="str">
        <f t="shared" si="196"/>
        <v>JUN</v>
      </c>
      <c r="V1199" t="str">
        <f t="shared" si="197"/>
        <v>MAY</v>
      </c>
      <c r="W1199">
        <f t="shared" si="198"/>
        <v>2016</v>
      </c>
      <c r="X1199">
        <f t="shared" si="199"/>
        <v>2016</v>
      </c>
    </row>
    <row r="1200" spans="1:2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92"/>
        <v>260.60000000000002</v>
      </c>
      <c r="P1200" s="7">
        <f t="shared" si="193"/>
        <v>54.616766467065865</v>
      </c>
      <c r="Q1200" t="str">
        <f t="shared" si="200"/>
        <v>photography</v>
      </c>
      <c r="R1200" t="str">
        <f t="shared" si="201"/>
        <v>photobooks</v>
      </c>
      <c r="S1200" s="14">
        <f t="shared" si="194"/>
        <v>42369.125</v>
      </c>
      <c r="T1200" s="14">
        <f t="shared" si="195"/>
        <v>42333.619050925925</v>
      </c>
      <c r="U1200" t="str">
        <f t="shared" si="196"/>
        <v>DIC</v>
      </c>
      <c r="V1200" t="str">
        <f t="shared" si="197"/>
        <v>NOV</v>
      </c>
      <c r="W1200">
        <f t="shared" si="198"/>
        <v>2015</v>
      </c>
      <c r="X1200">
        <f t="shared" si="199"/>
        <v>2015</v>
      </c>
    </row>
    <row r="1201" spans="1:2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92"/>
        <v>101.31677953348382</v>
      </c>
      <c r="P1201" s="7">
        <f t="shared" si="193"/>
        <v>299.22222222222223</v>
      </c>
      <c r="Q1201" t="str">
        <f t="shared" si="200"/>
        <v>photography</v>
      </c>
      <c r="R1201" t="str">
        <f t="shared" si="201"/>
        <v>photobooks</v>
      </c>
      <c r="S1201" s="14">
        <f t="shared" si="194"/>
        <v>42193.770833333328</v>
      </c>
      <c r="T1201" s="14">
        <f t="shared" si="195"/>
        <v>42161.770833333328</v>
      </c>
      <c r="U1201" t="str">
        <f t="shared" si="196"/>
        <v>JUL</v>
      </c>
      <c r="V1201" t="str">
        <f t="shared" si="197"/>
        <v>JUN</v>
      </c>
      <c r="W1201">
        <f t="shared" si="198"/>
        <v>2015</v>
      </c>
      <c r="X1201">
        <f t="shared" si="199"/>
        <v>2015</v>
      </c>
    </row>
    <row r="1202" spans="1:2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92"/>
        <v>125.60416666666667</v>
      </c>
      <c r="P1202" s="7">
        <f t="shared" si="193"/>
        <v>58.533980582524272</v>
      </c>
      <c r="Q1202" t="str">
        <f t="shared" si="200"/>
        <v>photography</v>
      </c>
      <c r="R1202" t="str">
        <f t="shared" si="201"/>
        <v>photobooks</v>
      </c>
      <c r="S1202" s="14">
        <f t="shared" si="194"/>
        <v>42110.477500000001</v>
      </c>
      <c r="T1202" s="14">
        <f t="shared" si="195"/>
        <v>42089.477500000001</v>
      </c>
      <c r="U1202" t="str">
        <f t="shared" si="196"/>
        <v>ABR</v>
      </c>
      <c r="V1202" t="str">
        <f t="shared" si="197"/>
        <v>MAR</v>
      </c>
      <c r="W1202">
        <f t="shared" si="198"/>
        <v>2015</v>
      </c>
      <c r="X1202">
        <f t="shared" si="199"/>
        <v>2015</v>
      </c>
    </row>
    <row r="1203" spans="1:2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92"/>
        <v>102.43783333333333</v>
      </c>
      <c r="P1203" s="7">
        <f t="shared" si="193"/>
        <v>55.371801801801809</v>
      </c>
      <c r="Q1203" t="str">
        <f t="shared" si="200"/>
        <v>photography</v>
      </c>
      <c r="R1203" t="str">
        <f t="shared" si="201"/>
        <v>photobooks</v>
      </c>
      <c r="S1203" s="14">
        <f t="shared" si="194"/>
        <v>42566.60701388889</v>
      </c>
      <c r="T1203" s="14">
        <f t="shared" si="195"/>
        <v>42536.60701388889</v>
      </c>
      <c r="U1203" t="str">
        <f t="shared" si="196"/>
        <v>JUL</v>
      </c>
      <c r="V1203" t="str">
        <f t="shared" si="197"/>
        <v>JUN</v>
      </c>
      <c r="W1203">
        <f t="shared" si="198"/>
        <v>2016</v>
      </c>
      <c r="X1203">
        <f t="shared" si="199"/>
        <v>2016</v>
      </c>
    </row>
    <row r="1204" spans="1:2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92"/>
        <v>199.244</v>
      </c>
      <c r="P1204" s="7">
        <f t="shared" si="193"/>
        <v>183.80442804428046</v>
      </c>
      <c r="Q1204" t="str">
        <f t="shared" si="200"/>
        <v>photography</v>
      </c>
      <c r="R1204" t="str">
        <f t="shared" si="201"/>
        <v>photobooks</v>
      </c>
      <c r="S1204" s="14">
        <f t="shared" si="194"/>
        <v>42182.288819444439</v>
      </c>
      <c r="T1204" s="14">
        <f t="shared" si="195"/>
        <v>42152.288819444439</v>
      </c>
      <c r="U1204" t="str">
        <f t="shared" si="196"/>
        <v>JUN</v>
      </c>
      <c r="V1204" t="str">
        <f t="shared" si="197"/>
        <v>MAY</v>
      </c>
      <c r="W1204">
        <f t="shared" si="198"/>
        <v>2015</v>
      </c>
      <c r="X1204">
        <f t="shared" si="199"/>
        <v>2015</v>
      </c>
    </row>
    <row r="1205" spans="1:2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92"/>
        <v>102.45398773006134</v>
      </c>
      <c r="P1205" s="7">
        <f t="shared" si="193"/>
        <v>165.34653465346534</v>
      </c>
      <c r="Q1205" t="str">
        <f t="shared" si="200"/>
        <v>photography</v>
      </c>
      <c r="R1205" t="str">
        <f t="shared" si="201"/>
        <v>photobooks</v>
      </c>
      <c r="S1205" s="14">
        <f t="shared" si="194"/>
        <v>42155.614895833336</v>
      </c>
      <c r="T1205" s="14">
        <f t="shared" si="195"/>
        <v>42125.614895833336</v>
      </c>
      <c r="U1205" t="str">
        <f t="shared" si="196"/>
        <v>MAY</v>
      </c>
      <c r="V1205" t="str">
        <f t="shared" si="197"/>
        <v>MAY</v>
      </c>
      <c r="W1205">
        <f t="shared" si="198"/>
        <v>2015</v>
      </c>
      <c r="X1205">
        <f t="shared" si="199"/>
        <v>2015</v>
      </c>
    </row>
    <row r="1206" spans="1:2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92"/>
        <v>102.94615384615385</v>
      </c>
      <c r="P1206" s="7">
        <f t="shared" si="193"/>
        <v>234.78947368421052</v>
      </c>
      <c r="Q1206" t="str">
        <f t="shared" si="200"/>
        <v>photography</v>
      </c>
      <c r="R1206" t="str">
        <f t="shared" si="201"/>
        <v>photobooks</v>
      </c>
      <c r="S1206" s="14">
        <f t="shared" si="194"/>
        <v>42342.208333333328</v>
      </c>
      <c r="T1206" s="14">
        <f t="shared" si="195"/>
        <v>42297.748067129629</v>
      </c>
      <c r="U1206" t="str">
        <f t="shared" si="196"/>
        <v>DIC</v>
      </c>
      <c r="V1206" t="str">
        <f t="shared" si="197"/>
        <v>OCT</v>
      </c>
      <c r="W1206">
        <f t="shared" si="198"/>
        <v>2015</v>
      </c>
      <c r="X1206">
        <f t="shared" si="199"/>
        <v>2015</v>
      </c>
    </row>
    <row r="1207" spans="1:2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92"/>
        <v>100.86153846153846</v>
      </c>
      <c r="P1207" s="7">
        <f t="shared" si="193"/>
        <v>211.48387096774192</v>
      </c>
      <c r="Q1207" t="str">
        <f t="shared" si="200"/>
        <v>photography</v>
      </c>
      <c r="R1207" t="str">
        <f t="shared" si="201"/>
        <v>photobooks</v>
      </c>
      <c r="S1207" s="14">
        <f t="shared" si="194"/>
        <v>42168.506377314814</v>
      </c>
      <c r="T1207" s="14">
        <f t="shared" si="195"/>
        <v>42138.506377314814</v>
      </c>
      <c r="U1207" t="str">
        <f t="shared" si="196"/>
        <v>JUN</v>
      </c>
      <c r="V1207" t="str">
        <f t="shared" si="197"/>
        <v>MAY</v>
      </c>
      <c r="W1207">
        <f t="shared" si="198"/>
        <v>2015</v>
      </c>
      <c r="X1207">
        <f t="shared" si="199"/>
        <v>2015</v>
      </c>
    </row>
    <row r="1208" spans="1:2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92"/>
        <v>115</v>
      </c>
      <c r="P1208" s="7">
        <f t="shared" si="193"/>
        <v>32.34375</v>
      </c>
      <c r="Q1208" t="str">
        <f t="shared" si="200"/>
        <v>photography</v>
      </c>
      <c r="R1208" t="str">
        <f t="shared" si="201"/>
        <v>photobooks</v>
      </c>
      <c r="S1208" s="14">
        <f t="shared" si="194"/>
        <v>42805.561805555553</v>
      </c>
      <c r="T1208" s="14">
        <f t="shared" si="195"/>
        <v>42772.776076388895</v>
      </c>
      <c r="U1208" t="str">
        <f t="shared" si="196"/>
        <v>MAR</v>
      </c>
      <c r="V1208" t="str">
        <f t="shared" si="197"/>
        <v>FEB</v>
      </c>
      <c r="W1208">
        <f t="shared" si="198"/>
        <v>2017</v>
      </c>
      <c r="X1208">
        <f t="shared" si="199"/>
        <v>2017</v>
      </c>
    </row>
    <row r="1209" spans="1:2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92"/>
        <v>104.16766467065868</v>
      </c>
      <c r="P1209" s="7">
        <f t="shared" si="193"/>
        <v>123.37588652482269</v>
      </c>
      <c r="Q1209" t="str">
        <f t="shared" si="200"/>
        <v>photography</v>
      </c>
      <c r="R1209" t="str">
        <f t="shared" si="201"/>
        <v>photobooks</v>
      </c>
      <c r="S1209" s="14">
        <f t="shared" si="194"/>
        <v>42460.416666666672</v>
      </c>
      <c r="T1209" s="14">
        <f t="shared" si="195"/>
        <v>42430.430243055554</v>
      </c>
      <c r="U1209" t="str">
        <f t="shared" si="196"/>
        <v>MAR</v>
      </c>
      <c r="V1209" t="str">
        <f t="shared" si="197"/>
        <v>MAR</v>
      </c>
      <c r="W1209">
        <f t="shared" si="198"/>
        <v>2016</v>
      </c>
      <c r="X1209">
        <f t="shared" si="199"/>
        <v>2016</v>
      </c>
    </row>
    <row r="1210" spans="1:2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92"/>
        <v>155.30000000000001</v>
      </c>
      <c r="P1210" s="7">
        <f t="shared" si="193"/>
        <v>207.06666666666666</v>
      </c>
      <c r="Q1210" t="str">
        <f t="shared" si="200"/>
        <v>photography</v>
      </c>
      <c r="R1210" t="str">
        <f t="shared" si="201"/>
        <v>photobooks</v>
      </c>
      <c r="S1210" s="14">
        <f t="shared" si="194"/>
        <v>42453.667407407411</v>
      </c>
      <c r="T1210" s="14">
        <f t="shared" si="195"/>
        <v>42423.709074074075</v>
      </c>
      <c r="U1210" t="str">
        <f t="shared" si="196"/>
        <v>MAR</v>
      </c>
      <c r="V1210" t="str">
        <f t="shared" si="197"/>
        <v>FEB</v>
      </c>
      <c r="W1210">
        <f t="shared" si="198"/>
        <v>2016</v>
      </c>
      <c r="X1210">
        <f t="shared" si="199"/>
        <v>2016</v>
      </c>
    </row>
    <row r="1211" spans="1:2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92"/>
        <v>106</v>
      </c>
      <c r="P1211" s="7">
        <f t="shared" si="193"/>
        <v>138.2608695652174</v>
      </c>
      <c r="Q1211" t="str">
        <f t="shared" si="200"/>
        <v>photography</v>
      </c>
      <c r="R1211" t="str">
        <f t="shared" si="201"/>
        <v>photobooks</v>
      </c>
      <c r="S1211" s="14">
        <f t="shared" si="194"/>
        <v>42791.846122685187</v>
      </c>
      <c r="T1211" s="14">
        <f t="shared" si="195"/>
        <v>42761.846122685187</v>
      </c>
      <c r="U1211" t="str">
        <f t="shared" si="196"/>
        <v>FEB</v>
      </c>
      <c r="V1211" t="str">
        <f t="shared" si="197"/>
        <v>ENE</v>
      </c>
      <c r="W1211">
        <f t="shared" si="198"/>
        <v>2017</v>
      </c>
      <c r="X1211">
        <f t="shared" si="199"/>
        <v>2017</v>
      </c>
    </row>
    <row r="1212" spans="1:2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92"/>
        <v>254.315</v>
      </c>
      <c r="P1212" s="7">
        <f t="shared" si="193"/>
        <v>493.81553398058253</v>
      </c>
      <c r="Q1212" t="str">
        <f t="shared" si="200"/>
        <v>photography</v>
      </c>
      <c r="R1212" t="str">
        <f t="shared" si="201"/>
        <v>photobooks</v>
      </c>
      <c r="S1212" s="14">
        <f t="shared" si="194"/>
        <v>42155.875</v>
      </c>
      <c r="T1212" s="14">
        <f t="shared" si="195"/>
        <v>42132.941805555558</v>
      </c>
      <c r="U1212" t="str">
        <f t="shared" si="196"/>
        <v>MAY</v>
      </c>
      <c r="V1212" t="str">
        <f t="shared" si="197"/>
        <v>MAY</v>
      </c>
      <c r="W1212">
        <f t="shared" si="198"/>
        <v>2015</v>
      </c>
      <c r="X1212">
        <f t="shared" si="199"/>
        <v>2015</v>
      </c>
    </row>
    <row r="1213" spans="1:2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92"/>
        <v>101.1</v>
      </c>
      <c r="P1213" s="7">
        <f t="shared" si="193"/>
        <v>168.5</v>
      </c>
      <c r="Q1213" t="str">
        <f t="shared" si="200"/>
        <v>photography</v>
      </c>
      <c r="R1213" t="str">
        <f t="shared" si="201"/>
        <v>photobooks</v>
      </c>
      <c r="S1213" s="14">
        <f t="shared" si="194"/>
        <v>42530.866446759261</v>
      </c>
      <c r="T1213" s="14">
        <f t="shared" si="195"/>
        <v>42515.866446759261</v>
      </c>
      <c r="U1213" t="str">
        <f t="shared" si="196"/>
        <v>JUN</v>
      </c>
      <c r="V1213" t="str">
        <f t="shared" si="197"/>
        <v>MAY</v>
      </c>
      <c r="W1213">
        <f t="shared" si="198"/>
        <v>2016</v>
      </c>
      <c r="X1213">
        <f t="shared" si="199"/>
        <v>2016</v>
      </c>
    </row>
    <row r="1214" spans="1:2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92"/>
        <v>129.04</v>
      </c>
      <c r="P1214" s="7">
        <f t="shared" si="193"/>
        <v>38.867469879518069</v>
      </c>
      <c r="Q1214" t="str">
        <f t="shared" si="200"/>
        <v>photography</v>
      </c>
      <c r="R1214" t="str">
        <f t="shared" si="201"/>
        <v>photobooks</v>
      </c>
      <c r="S1214" s="14">
        <f t="shared" si="194"/>
        <v>42335.041666666672</v>
      </c>
      <c r="T1214" s="14">
        <f t="shared" si="195"/>
        <v>42318.950173611112</v>
      </c>
      <c r="U1214" t="str">
        <f t="shared" si="196"/>
        <v>NOV</v>
      </c>
      <c r="V1214" t="str">
        <f t="shared" si="197"/>
        <v>NOV</v>
      </c>
      <c r="W1214">
        <f t="shared" si="198"/>
        <v>2015</v>
      </c>
      <c r="X1214">
        <f t="shared" si="199"/>
        <v>2015</v>
      </c>
    </row>
    <row r="1215" spans="1:2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92"/>
        <v>102.23076923076923</v>
      </c>
      <c r="P1215" s="7">
        <f t="shared" si="193"/>
        <v>61.527777777777779</v>
      </c>
      <c r="Q1215" t="str">
        <f t="shared" si="200"/>
        <v>photography</v>
      </c>
      <c r="R1215" t="str">
        <f t="shared" si="201"/>
        <v>photobooks</v>
      </c>
      <c r="S1215" s="14">
        <f t="shared" si="194"/>
        <v>42766.755787037036</v>
      </c>
      <c r="T1215" s="14">
        <f t="shared" si="195"/>
        <v>42731.755787037036</v>
      </c>
      <c r="U1215" t="str">
        <f t="shared" si="196"/>
        <v>ENE</v>
      </c>
      <c r="V1215" t="str">
        <f t="shared" si="197"/>
        <v>DIC</v>
      </c>
      <c r="W1215">
        <f t="shared" si="198"/>
        <v>2017</v>
      </c>
      <c r="X1215">
        <f t="shared" si="199"/>
        <v>2016</v>
      </c>
    </row>
    <row r="1216" spans="1:2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92"/>
        <v>131.80000000000001</v>
      </c>
      <c r="P1216" s="7">
        <f t="shared" si="193"/>
        <v>105.44</v>
      </c>
      <c r="Q1216" t="str">
        <f t="shared" si="200"/>
        <v>photography</v>
      </c>
      <c r="R1216" t="str">
        <f t="shared" si="201"/>
        <v>photobooks</v>
      </c>
      <c r="S1216" s="14">
        <f t="shared" si="194"/>
        <v>42164.840335648143</v>
      </c>
      <c r="T1216" s="14">
        <f t="shared" si="195"/>
        <v>42104.840335648143</v>
      </c>
      <c r="U1216" t="str">
        <f t="shared" si="196"/>
        <v>JUN</v>
      </c>
      <c r="V1216" t="str">
        <f t="shared" si="197"/>
        <v>ABR</v>
      </c>
      <c r="W1216">
        <f t="shared" si="198"/>
        <v>2015</v>
      </c>
      <c r="X1216">
        <f t="shared" si="199"/>
        <v>2015</v>
      </c>
    </row>
    <row r="1217" spans="1:2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92"/>
        <v>786.08019999999999</v>
      </c>
      <c r="P1217" s="7">
        <f t="shared" si="193"/>
        <v>71.592003642987251</v>
      </c>
      <c r="Q1217" t="str">
        <f t="shared" si="200"/>
        <v>photography</v>
      </c>
      <c r="R1217" t="str">
        <f t="shared" si="201"/>
        <v>photobooks</v>
      </c>
      <c r="S1217" s="14">
        <f t="shared" si="194"/>
        <v>41789.923101851848</v>
      </c>
      <c r="T1217" s="14">
        <f t="shared" si="195"/>
        <v>41759.923101851848</v>
      </c>
      <c r="U1217" t="str">
        <f t="shared" si="196"/>
        <v>MAY</v>
      </c>
      <c r="V1217" t="str">
        <f t="shared" si="197"/>
        <v>ABR</v>
      </c>
      <c r="W1217">
        <f t="shared" si="198"/>
        <v>2014</v>
      </c>
      <c r="X1217">
        <f t="shared" si="199"/>
        <v>2014</v>
      </c>
    </row>
    <row r="1218" spans="1:2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92"/>
        <v>145.69999999999999</v>
      </c>
      <c r="P1218" s="7">
        <f t="shared" si="193"/>
        <v>91.882882882882882</v>
      </c>
      <c r="Q1218" t="str">
        <f t="shared" si="200"/>
        <v>photography</v>
      </c>
      <c r="R1218" t="str">
        <f t="shared" si="201"/>
        <v>photobooks</v>
      </c>
      <c r="S1218" s="14">
        <f t="shared" si="194"/>
        <v>42279.960416666669</v>
      </c>
      <c r="T1218" s="14">
        <f t="shared" si="195"/>
        <v>42247.616400462968</v>
      </c>
      <c r="U1218" t="str">
        <f t="shared" si="196"/>
        <v>OCT</v>
      </c>
      <c r="V1218" t="str">
        <f t="shared" si="197"/>
        <v>AGO</v>
      </c>
      <c r="W1218">
        <f t="shared" si="198"/>
        <v>2015</v>
      </c>
      <c r="X1218">
        <f t="shared" si="199"/>
        <v>2015</v>
      </c>
    </row>
    <row r="1219" spans="1:2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202">(E1219*100)/D1219</f>
        <v>102.6</v>
      </c>
      <c r="P1219" s="7">
        <f t="shared" ref="P1219:P1282" si="203">IF(L1219=0,"No Backers",E1219/L1219)</f>
        <v>148.57377049180329</v>
      </c>
      <c r="Q1219" t="str">
        <f t="shared" si="200"/>
        <v>photography</v>
      </c>
      <c r="R1219" t="str">
        <f t="shared" si="201"/>
        <v>photobooks</v>
      </c>
      <c r="S1219" s="14">
        <f t="shared" ref="S1219:S1282" si="204">(((I1219/60)/60)/24)+DATE(1970,1,1)</f>
        <v>42565.809490740736</v>
      </c>
      <c r="T1219" s="14">
        <f t="shared" ref="T1219:T1282" si="205">(((J1219/60)/60)/24)+DATE(1970,1,1)</f>
        <v>42535.809490740736</v>
      </c>
      <c r="U1219" t="str">
        <f t="shared" ref="U1219:U1282" si="206">UPPER(TEXT(S1219, "mmm"))</f>
        <v>JUL</v>
      </c>
      <c r="V1219" t="str">
        <f t="shared" ref="V1219:V1282" si="207">UPPER(TEXT(T1219, "mmm"))</f>
        <v>JUN</v>
      </c>
      <c r="W1219">
        <f t="shared" ref="W1219:W1282" si="208">YEAR(S1219)</f>
        <v>2016</v>
      </c>
      <c r="X1219">
        <f t="shared" ref="X1219:X1282" si="209">YEAR(T1219)</f>
        <v>2016</v>
      </c>
    </row>
    <row r="1220" spans="1:2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202"/>
        <v>172.27777777777777</v>
      </c>
      <c r="P1220" s="7">
        <f t="shared" si="203"/>
        <v>174.2134831460674</v>
      </c>
      <c r="Q1220" t="str">
        <f t="shared" si="200"/>
        <v>photography</v>
      </c>
      <c r="R1220" t="str">
        <f t="shared" si="201"/>
        <v>photobooks</v>
      </c>
      <c r="S1220" s="14">
        <f t="shared" si="204"/>
        <v>42309.125</v>
      </c>
      <c r="T1220" s="14">
        <f t="shared" si="205"/>
        <v>42278.662037037036</v>
      </c>
      <c r="U1220" t="str">
        <f t="shared" si="206"/>
        <v>NOV</v>
      </c>
      <c r="V1220" t="str">
        <f t="shared" si="207"/>
        <v>OCT</v>
      </c>
      <c r="W1220">
        <f t="shared" si="208"/>
        <v>2015</v>
      </c>
      <c r="X1220">
        <f t="shared" si="209"/>
        <v>2015</v>
      </c>
    </row>
    <row r="1221" spans="1:2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202"/>
        <v>159.16819571865443</v>
      </c>
      <c r="P1221" s="7">
        <f t="shared" si="203"/>
        <v>102.86166007905139</v>
      </c>
      <c r="Q1221" t="str">
        <f t="shared" si="200"/>
        <v>photography</v>
      </c>
      <c r="R1221" t="str">
        <f t="shared" si="201"/>
        <v>photobooks</v>
      </c>
      <c r="S1221" s="14">
        <f t="shared" si="204"/>
        <v>42663.461956018517</v>
      </c>
      <c r="T1221" s="14">
        <f t="shared" si="205"/>
        <v>42633.461956018517</v>
      </c>
      <c r="U1221" t="str">
        <f t="shared" si="206"/>
        <v>OCT</v>
      </c>
      <c r="V1221" t="str">
        <f t="shared" si="207"/>
        <v>SEP</v>
      </c>
      <c r="W1221">
        <f t="shared" si="208"/>
        <v>2016</v>
      </c>
      <c r="X1221">
        <f t="shared" si="209"/>
        <v>2016</v>
      </c>
    </row>
    <row r="1222" spans="1:2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202"/>
        <v>103.76666666666667</v>
      </c>
      <c r="P1222" s="7">
        <f t="shared" si="203"/>
        <v>111.17857142857143</v>
      </c>
      <c r="Q1222" t="str">
        <f t="shared" si="200"/>
        <v>photography</v>
      </c>
      <c r="R1222" t="str">
        <f t="shared" si="201"/>
        <v>photobooks</v>
      </c>
      <c r="S1222" s="14">
        <f t="shared" si="204"/>
        <v>42241.628611111111</v>
      </c>
      <c r="T1222" s="14">
        <f t="shared" si="205"/>
        <v>42211.628611111111</v>
      </c>
      <c r="U1222" t="str">
        <f t="shared" si="206"/>
        <v>AGO</v>
      </c>
      <c r="V1222" t="str">
        <f t="shared" si="207"/>
        <v>JUL</v>
      </c>
      <c r="W1222">
        <f t="shared" si="208"/>
        <v>2015</v>
      </c>
      <c r="X1222">
        <f t="shared" si="209"/>
        <v>2015</v>
      </c>
    </row>
    <row r="1223" spans="1:2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202"/>
        <v>111.40954545454547</v>
      </c>
      <c r="P1223" s="7">
        <f t="shared" si="203"/>
        <v>23.796213592233013</v>
      </c>
      <c r="Q1223" t="str">
        <f t="shared" si="200"/>
        <v>photography</v>
      </c>
      <c r="R1223" t="str">
        <f t="shared" si="201"/>
        <v>photobooks</v>
      </c>
      <c r="S1223" s="14">
        <f t="shared" si="204"/>
        <v>42708</v>
      </c>
      <c r="T1223" s="14">
        <f t="shared" si="205"/>
        <v>42680.47555555556</v>
      </c>
      <c r="U1223" t="str">
        <f t="shared" si="206"/>
        <v>DIC</v>
      </c>
      <c r="V1223" t="str">
        <f t="shared" si="207"/>
        <v>NOV</v>
      </c>
      <c r="W1223">
        <f t="shared" si="208"/>
        <v>2016</v>
      </c>
      <c r="X1223">
        <f t="shared" si="209"/>
        <v>2016</v>
      </c>
    </row>
    <row r="1224" spans="1:2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202"/>
        <v>280.375</v>
      </c>
      <c r="P1224" s="7">
        <f t="shared" si="203"/>
        <v>81.268115942028984</v>
      </c>
      <c r="Q1224" t="str">
        <f t="shared" si="200"/>
        <v>photography</v>
      </c>
      <c r="R1224" t="str">
        <f t="shared" si="201"/>
        <v>photobooks</v>
      </c>
      <c r="S1224" s="14">
        <f t="shared" si="204"/>
        <v>42461.166666666672</v>
      </c>
      <c r="T1224" s="14">
        <f t="shared" si="205"/>
        <v>42430.720451388886</v>
      </c>
      <c r="U1224" t="str">
        <f t="shared" si="206"/>
        <v>ABR</v>
      </c>
      <c r="V1224" t="str">
        <f t="shared" si="207"/>
        <v>MAR</v>
      </c>
      <c r="W1224">
        <f t="shared" si="208"/>
        <v>2016</v>
      </c>
      <c r="X1224">
        <f t="shared" si="209"/>
        <v>2016</v>
      </c>
    </row>
    <row r="1225" spans="1:2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202"/>
        <v>112.10606060606061</v>
      </c>
      <c r="P1225" s="7">
        <f t="shared" si="203"/>
        <v>116.21465968586388</v>
      </c>
      <c r="Q1225" t="str">
        <f t="shared" si="200"/>
        <v>photography</v>
      </c>
      <c r="R1225" t="str">
        <f t="shared" si="201"/>
        <v>photobooks</v>
      </c>
      <c r="S1225" s="14">
        <f t="shared" si="204"/>
        <v>42684.218854166669</v>
      </c>
      <c r="T1225" s="14">
        <f t="shared" si="205"/>
        <v>42654.177187499998</v>
      </c>
      <c r="U1225" t="str">
        <f t="shared" si="206"/>
        <v>NOV</v>
      </c>
      <c r="V1225" t="str">
        <f t="shared" si="207"/>
        <v>OCT</v>
      </c>
      <c r="W1225">
        <f t="shared" si="208"/>
        <v>2016</v>
      </c>
      <c r="X1225">
        <f t="shared" si="209"/>
        <v>2016</v>
      </c>
    </row>
    <row r="1226" spans="1:2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202"/>
        <v>7.0666666666666664</v>
      </c>
      <c r="P1226" s="7">
        <f t="shared" si="203"/>
        <v>58.888888888888886</v>
      </c>
      <c r="Q1226" t="str">
        <f>MID(N1226,1,5)</f>
        <v>music</v>
      </c>
      <c r="R1226" t="str">
        <f>MID(N1226,7,20)</f>
        <v>world music</v>
      </c>
      <c r="S1226" s="14">
        <f t="shared" si="204"/>
        <v>41796.549791666665</v>
      </c>
      <c r="T1226" s="14">
        <f t="shared" si="205"/>
        <v>41736.549791666665</v>
      </c>
      <c r="U1226" t="str">
        <f t="shared" si="206"/>
        <v>JUN</v>
      </c>
      <c r="V1226" t="str">
        <f t="shared" si="207"/>
        <v>ABR</v>
      </c>
      <c r="W1226">
        <f t="shared" si="208"/>
        <v>2014</v>
      </c>
      <c r="X1226">
        <f t="shared" si="209"/>
        <v>2014</v>
      </c>
    </row>
    <row r="1227" spans="1:2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202"/>
        <v>4.4000000000000004</v>
      </c>
      <c r="P1227" s="7">
        <f t="shared" si="203"/>
        <v>44</v>
      </c>
      <c r="Q1227" t="str">
        <f t="shared" ref="Q1227:Q1285" si="210">MID(N1227,1,5)</f>
        <v>music</v>
      </c>
      <c r="R1227" t="str">
        <f t="shared" ref="R1227:R1285" si="211">MID(N1227,7,20)</f>
        <v>world music</v>
      </c>
      <c r="S1227" s="14">
        <f t="shared" si="204"/>
        <v>41569.905995370369</v>
      </c>
      <c r="T1227" s="14">
        <f t="shared" si="205"/>
        <v>41509.905995370369</v>
      </c>
      <c r="U1227" t="str">
        <f t="shared" si="206"/>
        <v>OCT</v>
      </c>
      <c r="V1227" t="str">
        <f t="shared" si="207"/>
        <v>AGO</v>
      </c>
      <c r="W1227">
        <f t="shared" si="208"/>
        <v>2013</v>
      </c>
      <c r="X1227">
        <f t="shared" si="209"/>
        <v>2013</v>
      </c>
    </row>
    <row r="1228" spans="1:2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202"/>
        <v>3.8740000000000001</v>
      </c>
      <c r="P1228" s="7">
        <f t="shared" si="203"/>
        <v>48.424999999999997</v>
      </c>
      <c r="Q1228" t="str">
        <f t="shared" si="210"/>
        <v>music</v>
      </c>
      <c r="R1228" t="str">
        <f t="shared" si="211"/>
        <v>world music</v>
      </c>
      <c r="S1228" s="14">
        <f t="shared" si="204"/>
        <v>41750.041666666664</v>
      </c>
      <c r="T1228" s="14">
        <f t="shared" si="205"/>
        <v>41715.874780092592</v>
      </c>
      <c r="U1228" t="str">
        <f t="shared" si="206"/>
        <v>ABR</v>
      </c>
      <c r="V1228" t="str">
        <f t="shared" si="207"/>
        <v>MAR</v>
      </c>
      <c r="W1228">
        <f t="shared" si="208"/>
        <v>2014</v>
      </c>
      <c r="X1228">
        <f t="shared" si="209"/>
        <v>2014</v>
      </c>
    </row>
    <row r="1229" spans="1:2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202"/>
        <v>0</v>
      </c>
      <c r="P1229" s="7" t="str">
        <f t="shared" si="203"/>
        <v>No Backers</v>
      </c>
      <c r="Q1229" t="str">
        <f t="shared" si="210"/>
        <v>music</v>
      </c>
      <c r="R1229" t="str">
        <f t="shared" si="211"/>
        <v>world music</v>
      </c>
      <c r="S1229" s="14">
        <f t="shared" si="204"/>
        <v>41858.291666666664</v>
      </c>
      <c r="T1229" s="14">
        <f t="shared" si="205"/>
        <v>41827.919166666667</v>
      </c>
      <c r="U1229" t="str">
        <f t="shared" si="206"/>
        <v>AGO</v>
      </c>
      <c r="V1229" t="str">
        <f t="shared" si="207"/>
        <v>JUL</v>
      </c>
      <c r="W1229">
        <f t="shared" si="208"/>
        <v>2014</v>
      </c>
      <c r="X1229">
        <f t="shared" si="209"/>
        <v>2014</v>
      </c>
    </row>
    <row r="1230" spans="1:2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202"/>
        <v>29.3</v>
      </c>
      <c r="P1230" s="7">
        <f t="shared" si="203"/>
        <v>61.041666666666664</v>
      </c>
      <c r="Q1230" t="str">
        <f t="shared" si="210"/>
        <v>music</v>
      </c>
      <c r="R1230" t="str">
        <f t="shared" si="211"/>
        <v>world music</v>
      </c>
      <c r="S1230" s="14">
        <f t="shared" si="204"/>
        <v>40814.729259259257</v>
      </c>
      <c r="T1230" s="14">
        <f t="shared" si="205"/>
        <v>40754.729259259257</v>
      </c>
      <c r="U1230" t="str">
        <f t="shared" si="206"/>
        <v>SEP</v>
      </c>
      <c r="V1230" t="str">
        <f t="shared" si="207"/>
        <v>JUL</v>
      </c>
      <c r="W1230">
        <f t="shared" si="208"/>
        <v>2011</v>
      </c>
      <c r="X1230">
        <f t="shared" si="209"/>
        <v>2011</v>
      </c>
    </row>
    <row r="1231" spans="1:2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202"/>
        <v>0.90909090909090906</v>
      </c>
      <c r="P1231" s="7">
        <f t="shared" si="203"/>
        <v>25</v>
      </c>
      <c r="Q1231" t="str">
        <f t="shared" si="210"/>
        <v>music</v>
      </c>
      <c r="R1231" t="str">
        <f t="shared" si="211"/>
        <v>world music</v>
      </c>
      <c r="S1231" s="14">
        <f t="shared" si="204"/>
        <v>41015.666666666664</v>
      </c>
      <c r="T1231" s="14">
        <f t="shared" si="205"/>
        <v>40985.459803240738</v>
      </c>
      <c r="U1231" t="str">
        <f t="shared" si="206"/>
        <v>ABR</v>
      </c>
      <c r="V1231" t="str">
        <f t="shared" si="207"/>
        <v>MAR</v>
      </c>
      <c r="W1231">
        <f t="shared" si="208"/>
        <v>2012</v>
      </c>
      <c r="X1231">
        <f t="shared" si="209"/>
        <v>2012</v>
      </c>
    </row>
    <row r="1232" spans="1:2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202"/>
        <v>0</v>
      </c>
      <c r="P1232" s="7" t="str">
        <f t="shared" si="203"/>
        <v>No Backers</v>
      </c>
      <c r="Q1232" t="str">
        <f t="shared" si="210"/>
        <v>music</v>
      </c>
      <c r="R1232" t="str">
        <f t="shared" si="211"/>
        <v>world music</v>
      </c>
      <c r="S1232" s="14">
        <f t="shared" si="204"/>
        <v>40598.972569444442</v>
      </c>
      <c r="T1232" s="14">
        <f t="shared" si="205"/>
        <v>40568.972569444442</v>
      </c>
      <c r="U1232" t="str">
        <f t="shared" si="206"/>
        <v>FEB</v>
      </c>
      <c r="V1232" t="str">
        <f t="shared" si="207"/>
        <v>ENE</v>
      </c>
      <c r="W1232">
        <f t="shared" si="208"/>
        <v>2011</v>
      </c>
      <c r="X1232">
        <f t="shared" si="209"/>
        <v>2011</v>
      </c>
    </row>
    <row r="1233" spans="1:2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202"/>
        <v>0</v>
      </c>
      <c r="P1233" s="7" t="str">
        <f t="shared" si="203"/>
        <v>No Backers</v>
      </c>
      <c r="Q1233" t="str">
        <f t="shared" si="210"/>
        <v>music</v>
      </c>
      <c r="R1233" t="str">
        <f t="shared" si="211"/>
        <v>world music</v>
      </c>
      <c r="S1233" s="14">
        <f t="shared" si="204"/>
        <v>42244.041666666672</v>
      </c>
      <c r="T1233" s="14">
        <f t="shared" si="205"/>
        <v>42193.941759259258</v>
      </c>
      <c r="U1233" t="str">
        <f t="shared" si="206"/>
        <v>AGO</v>
      </c>
      <c r="V1233" t="str">
        <f t="shared" si="207"/>
        <v>JUL</v>
      </c>
      <c r="W1233">
        <f t="shared" si="208"/>
        <v>2015</v>
      </c>
      <c r="X1233">
        <f t="shared" si="209"/>
        <v>2015</v>
      </c>
    </row>
    <row r="1234" spans="1:2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202"/>
        <v>0.8</v>
      </c>
      <c r="P1234" s="7">
        <f t="shared" si="203"/>
        <v>40</v>
      </c>
      <c r="Q1234" t="str">
        <f t="shared" si="210"/>
        <v>music</v>
      </c>
      <c r="R1234" t="str">
        <f t="shared" si="211"/>
        <v>world music</v>
      </c>
      <c r="S1234" s="14">
        <f t="shared" si="204"/>
        <v>41553.848032407412</v>
      </c>
      <c r="T1234" s="14">
        <f t="shared" si="205"/>
        <v>41506.848032407412</v>
      </c>
      <c r="U1234" t="str">
        <f t="shared" si="206"/>
        <v>OCT</v>
      </c>
      <c r="V1234" t="str">
        <f t="shared" si="207"/>
        <v>AGO</v>
      </c>
      <c r="W1234">
        <f t="shared" si="208"/>
        <v>2013</v>
      </c>
      <c r="X1234">
        <f t="shared" si="209"/>
        <v>2013</v>
      </c>
    </row>
    <row r="1235" spans="1:2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202"/>
        <v>11.6</v>
      </c>
      <c r="P1235" s="7">
        <f t="shared" si="203"/>
        <v>19.333333333333332</v>
      </c>
      <c r="Q1235" t="str">
        <f t="shared" si="210"/>
        <v>music</v>
      </c>
      <c r="R1235" t="str">
        <f t="shared" si="211"/>
        <v>world music</v>
      </c>
      <c r="S1235" s="14">
        <f t="shared" si="204"/>
        <v>40960.948773148149</v>
      </c>
      <c r="T1235" s="14">
        <f t="shared" si="205"/>
        <v>40939.948773148149</v>
      </c>
      <c r="U1235" t="str">
        <f t="shared" si="206"/>
        <v>FEB</v>
      </c>
      <c r="V1235" t="str">
        <f t="shared" si="207"/>
        <v>ENE</v>
      </c>
      <c r="W1235">
        <f t="shared" si="208"/>
        <v>2012</v>
      </c>
      <c r="X1235">
        <f t="shared" si="209"/>
        <v>2012</v>
      </c>
    </row>
    <row r="1236" spans="1:2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202"/>
        <v>0</v>
      </c>
      <c r="P1236" s="7" t="str">
        <f t="shared" si="203"/>
        <v>No Backers</v>
      </c>
      <c r="Q1236" t="str">
        <f t="shared" si="210"/>
        <v>music</v>
      </c>
      <c r="R1236" t="str">
        <f t="shared" si="211"/>
        <v>world music</v>
      </c>
      <c r="S1236" s="14">
        <f t="shared" si="204"/>
        <v>42037.788680555561</v>
      </c>
      <c r="T1236" s="14">
        <f t="shared" si="205"/>
        <v>42007.788680555561</v>
      </c>
      <c r="U1236" t="str">
        <f t="shared" si="206"/>
        <v>FEB</v>
      </c>
      <c r="V1236" t="str">
        <f t="shared" si="207"/>
        <v>ENE</v>
      </c>
      <c r="W1236">
        <f t="shared" si="208"/>
        <v>2015</v>
      </c>
      <c r="X1236">
        <f t="shared" si="209"/>
        <v>2015</v>
      </c>
    </row>
    <row r="1237" spans="1:2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202"/>
        <v>2.7873639500929119</v>
      </c>
      <c r="P1237" s="7">
        <f t="shared" si="203"/>
        <v>35</v>
      </c>
      <c r="Q1237" t="str">
        <f t="shared" si="210"/>
        <v>music</v>
      </c>
      <c r="R1237" t="str">
        <f t="shared" si="211"/>
        <v>world music</v>
      </c>
      <c r="S1237" s="14">
        <f t="shared" si="204"/>
        <v>41623.135405092595</v>
      </c>
      <c r="T1237" s="14">
        <f t="shared" si="205"/>
        <v>41583.135405092595</v>
      </c>
      <c r="U1237" t="str">
        <f t="shared" si="206"/>
        <v>DIC</v>
      </c>
      <c r="V1237" t="str">
        <f t="shared" si="207"/>
        <v>NOV</v>
      </c>
      <c r="W1237">
        <f t="shared" si="208"/>
        <v>2013</v>
      </c>
      <c r="X1237">
        <f t="shared" si="209"/>
        <v>2013</v>
      </c>
    </row>
    <row r="1238" spans="1:2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202"/>
        <v>0</v>
      </c>
      <c r="P1238" s="7" t="str">
        <f t="shared" si="203"/>
        <v>No Backers</v>
      </c>
      <c r="Q1238" t="str">
        <f t="shared" si="210"/>
        <v>music</v>
      </c>
      <c r="R1238" t="str">
        <f t="shared" si="211"/>
        <v>world music</v>
      </c>
      <c r="S1238" s="14">
        <f t="shared" si="204"/>
        <v>41118.666666666664</v>
      </c>
      <c r="T1238" s="14">
        <f t="shared" si="205"/>
        <v>41110.680138888885</v>
      </c>
      <c r="U1238" t="str">
        <f t="shared" si="206"/>
        <v>JUL</v>
      </c>
      <c r="V1238" t="str">
        <f t="shared" si="207"/>
        <v>JUL</v>
      </c>
      <c r="W1238">
        <f t="shared" si="208"/>
        <v>2012</v>
      </c>
      <c r="X1238">
        <f t="shared" si="209"/>
        <v>2012</v>
      </c>
    </row>
    <row r="1239" spans="1:2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202"/>
        <v>0</v>
      </c>
      <c r="P1239" s="7" t="str">
        <f t="shared" si="203"/>
        <v>No Backers</v>
      </c>
      <c r="Q1239" t="str">
        <f t="shared" si="210"/>
        <v>music</v>
      </c>
      <c r="R1239" t="str">
        <f t="shared" si="211"/>
        <v>world music</v>
      </c>
      <c r="S1239" s="14">
        <f t="shared" si="204"/>
        <v>41145.283159722225</v>
      </c>
      <c r="T1239" s="14">
        <f t="shared" si="205"/>
        <v>41125.283159722225</v>
      </c>
      <c r="U1239" t="str">
        <f t="shared" si="206"/>
        <v>AGO</v>
      </c>
      <c r="V1239" t="str">
        <f t="shared" si="207"/>
        <v>AGO</v>
      </c>
      <c r="W1239">
        <f t="shared" si="208"/>
        <v>2012</v>
      </c>
      <c r="X1239">
        <f t="shared" si="209"/>
        <v>2012</v>
      </c>
    </row>
    <row r="1240" spans="1:2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202"/>
        <v>17.8</v>
      </c>
      <c r="P1240" s="7">
        <f t="shared" si="203"/>
        <v>59.333333333333336</v>
      </c>
      <c r="Q1240" t="str">
        <f t="shared" si="210"/>
        <v>music</v>
      </c>
      <c r="R1240" t="str">
        <f t="shared" si="211"/>
        <v>world music</v>
      </c>
      <c r="S1240" s="14">
        <f t="shared" si="204"/>
        <v>40761.61037037037</v>
      </c>
      <c r="T1240" s="14">
        <f t="shared" si="205"/>
        <v>40731.61037037037</v>
      </c>
      <c r="U1240" t="str">
        <f t="shared" si="206"/>
        <v>AGO</v>
      </c>
      <c r="V1240" t="str">
        <f t="shared" si="207"/>
        <v>JUL</v>
      </c>
      <c r="W1240">
        <f t="shared" si="208"/>
        <v>2011</v>
      </c>
      <c r="X1240">
        <f t="shared" si="209"/>
        <v>2011</v>
      </c>
    </row>
    <row r="1241" spans="1:2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202"/>
        <v>0</v>
      </c>
      <c r="P1241" s="7" t="str">
        <f t="shared" si="203"/>
        <v>No Backers</v>
      </c>
      <c r="Q1241" t="str">
        <f t="shared" si="210"/>
        <v>music</v>
      </c>
      <c r="R1241" t="str">
        <f t="shared" si="211"/>
        <v>world music</v>
      </c>
      <c r="S1241" s="14">
        <f t="shared" si="204"/>
        <v>40913.962581018517</v>
      </c>
      <c r="T1241" s="14">
        <f t="shared" si="205"/>
        <v>40883.962581018517</v>
      </c>
      <c r="U1241" t="str">
        <f t="shared" si="206"/>
        <v>ENE</v>
      </c>
      <c r="V1241" t="str">
        <f t="shared" si="207"/>
        <v>DIC</v>
      </c>
      <c r="W1241">
        <f t="shared" si="208"/>
        <v>2012</v>
      </c>
      <c r="X1241">
        <f t="shared" si="209"/>
        <v>2011</v>
      </c>
    </row>
    <row r="1242" spans="1:2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202"/>
        <v>3.0125000000000002</v>
      </c>
      <c r="P1242" s="7">
        <f t="shared" si="203"/>
        <v>30.125</v>
      </c>
      <c r="Q1242" t="str">
        <f t="shared" si="210"/>
        <v>music</v>
      </c>
      <c r="R1242" t="str">
        <f t="shared" si="211"/>
        <v>world music</v>
      </c>
      <c r="S1242" s="14">
        <f t="shared" si="204"/>
        <v>41467.910416666666</v>
      </c>
      <c r="T1242" s="14">
        <f t="shared" si="205"/>
        <v>41409.040011574078</v>
      </c>
      <c r="U1242" t="str">
        <f t="shared" si="206"/>
        <v>JUL</v>
      </c>
      <c r="V1242" t="str">
        <f t="shared" si="207"/>
        <v>MAY</v>
      </c>
      <c r="W1242">
        <f t="shared" si="208"/>
        <v>2013</v>
      </c>
      <c r="X1242">
        <f t="shared" si="209"/>
        <v>2013</v>
      </c>
    </row>
    <row r="1243" spans="1:2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202"/>
        <v>50.74</v>
      </c>
      <c r="P1243" s="7">
        <f t="shared" si="203"/>
        <v>74.617647058823536</v>
      </c>
      <c r="Q1243" t="str">
        <f t="shared" si="210"/>
        <v>music</v>
      </c>
      <c r="R1243" t="str">
        <f t="shared" si="211"/>
        <v>world music</v>
      </c>
      <c r="S1243" s="14">
        <f t="shared" si="204"/>
        <v>41946.249305555553</v>
      </c>
      <c r="T1243" s="14">
        <f t="shared" si="205"/>
        <v>41923.837731481479</v>
      </c>
      <c r="U1243" t="str">
        <f t="shared" si="206"/>
        <v>NOV</v>
      </c>
      <c r="V1243" t="str">
        <f t="shared" si="207"/>
        <v>OCT</v>
      </c>
      <c r="W1243">
        <f t="shared" si="208"/>
        <v>2014</v>
      </c>
      <c r="X1243">
        <f t="shared" si="209"/>
        <v>2014</v>
      </c>
    </row>
    <row r="1244" spans="1:2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202"/>
        <v>0.54884742041712409</v>
      </c>
      <c r="P1244" s="7">
        <f t="shared" si="203"/>
        <v>5</v>
      </c>
      <c r="Q1244" t="str">
        <f t="shared" si="210"/>
        <v>music</v>
      </c>
      <c r="R1244" t="str">
        <f t="shared" si="211"/>
        <v>world music</v>
      </c>
      <c r="S1244" s="14">
        <f t="shared" si="204"/>
        <v>40797.554166666669</v>
      </c>
      <c r="T1244" s="14">
        <f t="shared" si="205"/>
        <v>40782.165532407409</v>
      </c>
      <c r="U1244" t="str">
        <f t="shared" si="206"/>
        <v>SEP</v>
      </c>
      <c r="V1244" t="str">
        <f t="shared" si="207"/>
        <v>AGO</v>
      </c>
      <c r="W1244">
        <f t="shared" si="208"/>
        <v>2011</v>
      </c>
      <c r="X1244">
        <f t="shared" si="209"/>
        <v>2011</v>
      </c>
    </row>
    <row r="1245" spans="1:2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202"/>
        <v>14.091666666666667</v>
      </c>
      <c r="P1245" s="7">
        <f t="shared" si="203"/>
        <v>44.5</v>
      </c>
      <c r="Q1245" t="str">
        <f t="shared" si="210"/>
        <v>music</v>
      </c>
      <c r="R1245" t="str">
        <f t="shared" si="211"/>
        <v>world music</v>
      </c>
      <c r="S1245" s="14">
        <f t="shared" si="204"/>
        <v>40732.875</v>
      </c>
      <c r="T1245" s="14">
        <f t="shared" si="205"/>
        <v>40671.879293981481</v>
      </c>
      <c r="U1245" t="str">
        <f t="shared" si="206"/>
        <v>JUL</v>
      </c>
      <c r="V1245" t="str">
        <f t="shared" si="207"/>
        <v>MAY</v>
      </c>
      <c r="W1245">
        <f t="shared" si="208"/>
        <v>2011</v>
      </c>
      <c r="X1245">
        <f t="shared" si="209"/>
        <v>2011</v>
      </c>
    </row>
    <row r="1246" spans="1:2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202"/>
        <v>103.8</v>
      </c>
      <c r="P1246" s="7">
        <f t="shared" si="203"/>
        <v>46.133333333333333</v>
      </c>
      <c r="Q1246" t="str">
        <f t="shared" si="210"/>
        <v>music</v>
      </c>
      <c r="R1246" t="str">
        <f t="shared" si="211"/>
        <v>rock</v>
      </c>
      <c r="S1246" s="14">
        <f t="shared" si="204"/>
        <v>41386.875</v>
      </c>
      <c r="T1246" s="14">
        <f t="shared" si="205"/>
        <v>41355.825497685182</v>
      </c>
      <c r="U1246" t="str">
        <f t="shared" si="206"/>
        <v>ABR</v>
      </c>
      <c r="V1246" t="str">
        <f t="shared" si="207"/>
        <v>MAR</v>
      </c>
      <c r="W1246">
        <f t="shared" si="208"/>
        <v>2013</v>
      </c>
      <c r="X1246">
        <f t="shared" si="209"/>
        <v>2013</v>
      </c>
    </row>
    <row r="1247" spans="1:2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202"/>
        <v>120.25</v>
      </c>
      <c r="P1247" s="7">
        <f t="shared" si="203"/>
        <v>141.47058823529412</v>
      </c>
      <c r="Q1247" t="str">
        <f t="shared" si="210"/>
        <v>music</v>
      </c>
      <c r="R1247" t="str">
        <f t="shared" si="211"/>
        <v>rock</v>
      </c>
      <c r="S1247" s="14">
        <f t="shared" si="204"/>
        <v>41804.599930555552</v>
      </c>
      <c r="T1247" s="14">
        <f t="shared" si="205"/>
        <v>41774.599930555552</v>
      </c>
      <c r="U1247" t="str">
        <f t="shared" si="206"/>
        <v>JUN</v>
      </c>
      <c r="V1247" t="str">
        <f t="shared" si="207"/>
        <v>MAY</v>
      </c>
      <c r="W1247">
        <f t="shared" si="208"/>
        <v>2014</v>
      </c>
      <c r="X1247">
        <f t="shared" si="209"/>
        <v>2014</v>
      </c>
    </row>
    <row r="1248" spans="1:2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202"/>
        <v>117</v>
      </c>
      <c r="P1248" s="7">
        <f t="shared" si="203"/>
        <v>75.483870967741936</v>
      </c>
      <c r="Q1248" t="str">
        <f t="shared" si="210"/>
        <v>music</v>
      </c>
      <c r="R1248" t="str">
        <f t="shared" si="211"/>
        <v>rock</v>
      </c>
      <c r="S1248" s="14">
        <f t="shared" si="204"/>
        <v>40883.085057870368</v>
      </c>
      <c r="T1248" s="14">
        <f t="shared" si="205"/>
        <v>40838.043391203704</v>
      </c>
      <c r="U1248" t="str">
        <f t="shared" si="206"/>
        <v>DIC</v>
      </c>
      <c r="V1248" t="str">
        <f t="shared" si="207"/>
        <v>OCT</v>
      </c>
      <c r="W1248">
        <f t="shared" si="208"/>
        <v>2011</v>
      </c>
      <c r="X1248">
        <f t="shared" si="209"/>
        <v>2011</v>
      </c>
    </row>
    <row r="1249" spans="1:2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202"/>
        <v>122.14285714285714</v>
      </c>
      <c r="P1249" s="7">
        <f t="shared" si="203"/>
        <v>85.5</v>
      </c>
      <c r="Q1249" t="str">
        <f t="shared" si="210"/>
        <v>music</v>
      </c>
      <c r="R1249" t="str">
        <f t="shared" si="211"/>
        <v>rock</v>
      </c>
      <c r="S1249" s="14">
        <f t="shared" si="204"/>
        <v>41400.292303240742</v>
      </c>
      <c r="T1249" s="14">
        <f t="shared" si="205"/>
        <v>41370.292303240742</v>
      </c>
      <c r="U1249" t="str">
        <f t="shared" si="206"/>
        <v>MAY</v>
      </c>
      <c r="V1249" t="str">
        <f t="shared" si="207"/>
        <v>ABR</v>
      </c>
      <c r="W1249">
        <f t="shared" si="208"/>
        <v>2013</v>
      </c>
      <c r="X1249">
        <f t="shared" si="209"/>
        <v>2013</v>
      </c>
    </row>
    <row r="1250" spans="1:2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202"/>
        <v>151.63999999999999</v>
      </c>
      <c r="P1250" s="7">
        <f t="shared" si="203"/>
        <v>64.254237288135599</v>
      </c>
      <c r="Q1250" t="str">
        <f t="shared" si="210"/>
        <v>music</v>
      </c>
      <c r="R1250" t="str">
        <f t="shared" si="211"/>
        <v>rock</v>
      </c>
      <c r="S1250" s="14">
        <f t="shared" si="204"/>
        <v>41803.290972222225</v>
      </c>
      <c r="T1250" s="14">
        <f t="shared" si="205"/>
        <v>41767.656863425924</v>
      </c>
      <c r="U1250" t="str">
        <f t="shared" si="206"/>
        <v>JUN</v>
      </c>
      <c r="V1250" t="str">
        <f t="shared" si="207"/>
        <v>MAY</v>
      </c>
      <c r="W1250">
        <f t="shared" si="208"/>
        <v>2014</v>
      </c>
      <c r="X1250">
        <f t="shared" si="209"/>
        <v>2014</v>
      </c>
    </row>
    <row r="1251" spans="1:2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202"/>
        <v>104.44</v>
      </c>
      <c r="P1251" s="7">
        <f t="shared" si="203"/>
        <v>64.46913580246914</v>
      </c>
      <c r="Q1251" t="str">
        <f t="shared" si="210"/>
        <v>music</v>
      </c>
      <c r="R1251" t="str">
        <f t="shared" si="211"/>
        <v>rock</v>
      </c>
      <c r="S1251" s="14">
        <f t="shared" si="204"/>
        <v>41097.74086805556</v>
      </c>
      <c r="T1251" s="14">
        <f t="shared" si="205"/>
        <v>41067.74086805556</v>
      </c>
      <c r="U1251" t="str">
        <f t="shared" si="206"/>
        <v>JUL</v>
      </c>
      <c r="V1251" t="str">
        <f t="shared" si="207"/>
        <v>JUN</v>
      </c>
      <c r="W1251">
        <f t="shared" si="208"/>
        <v>2012</v>
      </c>
      <c r="X1251">
        <f t="shared" si="209"/>
        <v>2012</v>
      </c>
    </row>
    <row r="1252" spans="1:2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202"/>
        <v>200.15333333333334</v>
      </c>
      <c r="P1252" s="7">
        <f t="shared" si="203"/>
        <v>118.2007874015748</v>
      </c>
      <c r="Q1252" t="str">
        <f t="shared" si="210"/>
        <v>music</v>
      </c>
      <c r="R1252" t="str">
        <f t="shared" si="211"/>
        <v>rock</v>
      </c>
      <c r="S1252" s="14">
        <f t="shared" si="204"/>
        <v>41888.64271990741</v>
      </c>
      <c r="T1252" s="14">
        <f t="shared" si="205"/>
        <v>41843.64271990741</v>
      </c>
      <c r="U1252" t="str">
        <f t="shared" si="206"/>
        <v>SEP</v>
      </c>
      <c r="V1252" t="str">
        <f t="shared" si="207"/>
        <v>JUL</v>
      </c>
      <c r="W1252">
        <f t="shared" si="208"/>
        <v>2014</v>
      </c>
      <c r="X1252">
        <f t="shared" si="209"/>
        <v>2014</v>
      </c>
    </row>
    <row r="1253" spans="1:2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202"/>
        <v>101.8</v>
      </c>
      <c r="P1253" s="7">
        <f t="shared" si="203"/>
        <v>82.540540540540547</v>
      </c>
      <c r="Q1253" t="str">
        <f t="shared" si="210"/>
        <v>music</v>
      </c>
      <c r="R1253" t="str">
        <f t="shared" si="211"/>
        <v>rock</v>
      </c>
      <c r="S1253" s="14">
        <f t="shared" si="204"/>
        <v>40811.814432870371</v>
      </c>
      <c r="T1253" s="14">
        <f t="shared" si="205"/>
        <v>40751.814432870371</v>
      </c>
      <c r="U1253" t="str">
        <f t="shared" si="206"/>
        <v>SEP</v>
      </c>
      <c r="V1253" t="str">
        <f t="shared" si="207"/>
        <v>JUL</v>
      </c>
      <c r="W1253">
        <f t="shared" si="208"/>
        <v>2011</v>
      </c>
      <c r="X1253">
        <f t="shared" si="209"/>
        <v>2011</v>
      </c>
    </row>
    <row r="1254" spans="1:2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202"/>
        <v>137.65714285714284</v>
      </c>
      <c r="P1254" s="7">
        <f t="shared" si="203"/>
        <v>34.170212765957444</v>
      </c>
      <c r="Q1254" t="str">
        <f t="shared" si="210"/>
        <v>music</v>
      </c>
      <c r="R1254" t="str">
        <f t="shared" si="211"/>
        <v>rock</v>
      </c>
      <c r="S1254" s="14">
        <f t="shared" si="204"/>
        <v>41571.988067129627</v>
      </c>
      <c r="T1254" s="14">
        <f t="shared" si="205"/>
        <v>41543.988067129627</v>
      </c>
      <c r="U1254" t="str">
        <f t="shared" si="206"/>
        <v>OCT</v>
      </c>
      <c r="V1254" t="str">
        <f t="shared" si="207"/>
        <v>SEP</v>
      </c>
      <c r="W1254">
        <f t="shared" si="208"/>
        <v>2013</v>
      </c>
      <c r="X1254">
        <f t="shared" si="209"/>
        <v>2013</v>
      </c>
    </row>
    <row r="1255" spans="1:2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202"/>
        <v>303833.2</v>
      </c>
      <c r="P1255" s="7">
        <f t="shared" si="203"/>
        <v>42.73322081575246</v>
      </c>
      <c r="Q1255" t="str">
        <f t="shared" si="210"/>
        <v>music</v>
      </c>
      <c r="R1255" t="str">
        <f t="shared" si="211"/>
        <v>rock</v>
      </c>
      <c r="S1255" s="14">
        <f t="shared" si="204"/>
        <v>41885.783645833333</v>
      </c>
      <c r="T1255" s="14">
        <f t="shared" si="205"/>
        <v>41855.783645833333</v>
      </c>
      <c r="U1255" t="str">
        <f t="shared" si="206"/>
        <v>SEP</v>
      </c>
      <c r="V1255" t="str">
        <f t="shared" si="207"/>
        <v>AGO</v>
      </c>
      <c r="W1255">
        <f t="shared" si="208"/>
        <v>2014</v>
      </c>
      <c r="X1255">
        <f t="shared" si="209"/>
        <v>2014</v>
      </c>
    </row>
    <row r="1256" spans="1:2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202"/>
        <v>198.85074626865671</v>
      </c>
      <c r="P1256" s="7">
        <f t="shared" si="203"/>
        <v>94.489361702127653</v>
      </c>
      <c r="Q1256" t="str">
        <f t="shared" si="210"/>
        <v>music</v>
      </c>
      <c r="R1256" t="str">
        <f t="shared" si="211"/>
        <v>rock</v>
      </c>
      <c r="S1256" s="14">
        <f t="shared" si="204"/>
        <v>40544.207638888889</v>
      </c>
      <c r="T1256" s="14">
        <f t="shared" si="205"/>
        <v>40487.621365740742</v>
      </c>
      <c r="U1256" t="str">
        <f t="shared" si="206"/>
        <v>ENE</v>
      </c>
      <c r="V1256" t="str">
        <f t="shared" si="207"/>
        <v>NOV</v>
      </c>
      <c r="W1256">
        <f t="shared" si="208"/>
        <v>2011</v>
      </c>
      <c r="X1256">
        <f t="shared" si="209"/>
        <v>2010</v>
      </c>
    </row>
    <row r="1257" spans="1:2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202"/>
        <v>202.36666666666667</v>
      </c>
      <c r="P1257" s="7">
        <f t="shared" si="203"/>
        <v>55.697247706422019</v>
      </c>
      <c r="Q1257" t="str">
        <f t="shared" si="210"/>
        <v>music</v>
      </c>
      <c r="R1257" t="str">
        <f t="shared" si="211"/>
        <v>rock</v>
      </c>
      <c r="S1257" s="14">
        <f t="shared" si="204"/>
        <v>41609.887175925927</v>
      </c>
      <c r="T1257" s="14">
        <f t="shared" si="205"/>
        <v>41579.845509259263</v>
      </c>
      <c r="U1257" t="str">
        <f t="shared" si="206"/>
        <v>DIC</v>
      </c>
      <c r="V1257" t="str">
        <f t="shared" si="207"/>
        <v>NOV</v>
      </c>
      <c r="W1257">
        <f t="shared" si="208"/>
        <v>2013</v>
      </c>
      <c r="X1257">
        <f t="shared" si="209"/>
        <v>2013</v>
      </c>
    </row>
    <row r="1258" spans="1:2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202"/>
        <v>117.96376666666666</v>
      </c>
      <c r="P1258" s="7">
        <f t="shared" si="203"/>
        <v>98.030831024930734</v>
      </c>
      <c r="Q1258" t="str">
        <f t="shared" si="210"/>
        <v>music</v>
      </c>
      <c r="R1258" t="str">
        <f t="shared" si="211"/>
        <v>rock</v>
      </c>
      <c r="S1258" s="14">
        <f t="shared" si="204"/>
        <v>40951.919340277782</v>
      </c>
      <c r="T1258" s="14">
        <f t="shared" si="205"/>
        <v>40921.919340277782</v>
      </c>
      <c r="U1258" t="str">
        <f t="shared" si="206"/>
        <v>FEB</v>
      </c>
      <c r="V1258" t="str">
        <f t="shared" si="207"/>
        <v>ENE</v>
      </c>
      <c r="W1258">
        <f t="shared" si="208"/>
        <v>2012</v>
      </c>
      <c r="X1258">
        <f t="shared" si="209"/>
        <v>2012</v>
      </c>
    </row>
    <row r="1259" spans="1:2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202"/>
        <v>294.72727272727275</v>
      </c>
      <c r="P1259" s="7">
        <f t="shared" si="203"/>
        <v>92.102272727272734</v>
      </c>
      <c r="Q1259" t="str">
        <f t="shared" si="210"/>
        <v>music</v>
      </c>
      <c r="R1259" t="str">
        <f t="shared" si="211"/>
        <v>rock</v>
      </c>
      <c r="S1259" s="14">
        <f t="shared" si="204"/>
        <v>40636.043865740743</v>
      </c>
      <c r="T1259" s="14">
        <f t="shared" si="205"/>
        <v>40587.085532407407</v>
      </c>
      <c r="U1259" t="str">
        <f t="shared" si="206"/>
        <v>ABR</v>
      </c>
      <c r="V1259" t="str">
        <f t="shared" si="207"/>
        <v>FEB</v>
      </c>
      <c r="W1259">
        <f t="shared" si="208"/>
        <v>2011</v>
      </c>
      <c r="X1259">
        <f t="shared" si="209"/>
        <v>2011</v>
      </c>
    </row>
    <row r="1260" spans="1:2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202"/>
        <v>213.14633333333333</v>
      </c>
      <c r="P1260" s="7">
        <f t="shared" si="203"/>
        <v>38.175462686567165</v>
      </c>
      <c r="Q1260" t="str">
        <f t="shared" si="210"/>
        <v>music</v>
      </c>
      <c r="R1260" t="str">
        <f t="shared" si="211"/>
        <v>rock</v>
      </c>
      <c r="S1260" s="14">
        <f t="shared" si="204"/>
        <v>41517.611250000002</v>
      </c>
      <c r="T1260" s="14">
        <f t="shared" si="205"/>
        <v>41487.611250000002</v>
      </c>
      <c r="U1260" t="str">
        <f t="shared" si="206"/>
        <v>AGO</v>
      </c>
      <c r="V1260" t="str">
        <f t="shared" si="207"/>
        <v>AGO</v>
      </c>
      <c r="W1260">
        <f t="shared" si="208"/>
        <v>2013</v>
      </c>
      <c r="X1260">
        <f t="shared" si="209"/>
        <v>2013</v>
      </c>
    </row>
    <row r="1261" spans="1:2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202"/>
        <v>104.24</v>
      </c>
      <c r="P1261" s="7">
        <f t="shared" si="203"/>
        <v>27.145833333333332</v>
      </c>
      <c r="Q1261" t="str">
        <f t="shared" si="210"/>
        <v>music</v>
      </c>
      <c r="R1261" t="str">
        <f t="shared" si="211"/>
        <v>rock</v>
      </c>
      <c r="S1261" s="14">
        <f t="shared" si="204"/>
        <v>41799.165972222225</v>
      </c>
      <c r="T1261" s="14">
        <f t="shared" si="205"/>
        <v>41766.970648148148</v>
      </c>
      <c r="U1261" t="str">
        <f t="shared" si="206"/>
        <v>JUN</v>
      </c>
      <c r="V1261" t="str">
        <f t="shared" si="207"/>
        <v>MAY</v>
      </c>
      <c r="W1261">
        <f t="shared" si="208"/>
        <v>2014</v>
      </c>
      <c r="X1261">
        <f t="shared" si="209"/>
        <v>2014</v>
      </c>
    </row>
    <row r="1262" spans="1:2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202"/>
        <v>113.66666666666667</v>
      </c>
      <c r="P1262" s="7">
        <f t="shared" si="203"/>
        <v>50.689189189189186</v>
      </c>
      <c r="Q1262" t="str">
        <f t="shared" si="210"/>
        <v>music</v>
      </c>
      <c r="R1262" t="str">
        <f t="shared" si="211"/>
        <v>rock</v>
      </c>
      <c r="S1262" s="14">
        <f t="shared" si="204"/>
        <v>41696.842824074076</v>
      </c>
      <c r="T1262" s="14">
        <f t="shared" si="205"/>
        <v>41666.842824074076</v>
      </c>
      <c r="U1262" t="str">
        <f t="shared" si="206"/>
        <v>FEB</v>
      </c>
      <c r="V1262" t="str">
        <f t="shared" si="207"/>
        <v>ENE</v>
      </c>
      <c r="W1262">
        <f t="shared" si="208"/>
        <v>2014</v>
      </c>
      <c r="X1262">
        <f t="shared" si="209"/>
        <v>2014</v>
      </c>
    </row>
    <row r="1263" spans="1:2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202"/>
        <v>101.25</v>
      </c>
      <c r="P1263" s="7">
        <f t="shared" si="203"/>
        <v>38.942307692307693</v>
      </c>
      <c r="Q1263" t="str">
        <f t="shared" si="210"/>
        <v>music</v>
      </c>
      <c r="R1263" t="str">
        <f t="shared" si="211"/>
        <v>rock</v>
      </c>
      <c r="S1263" s="14">
        <f t="shared" si="204"/>
        <v>41668.342905092592</v>
      </c>
      <c r="T1263" s="14">
        <f t="shared" si="205"/>
        <v>41638.342905092592</v>
      </c>
      <c r="U1263" t="str">
        <f t="shared" si="206"/>
        <v>ENE</v>
      </c>
      <c r="V1263" t="str">
        <f t="shared" si="207"/>
        <v>DIC</v>
      </c>
      <c r="W1263">
        <f t="shared" si="208"/>
        <v>2014</v>
      </c>
      <c r="X1263">
        <f t="shared" si="209"/>
        <v>2013</v>
      </c>
    </row>
    <row r="1264" spans="1:2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202"/>
        <v>125.41538461538461</v>
      </c>
      <c r="P1264" s="7">
        <f t="shared" si="203"/>
        <v>77.638095238095232</v>
      </c>
      <c r="Q1264" t="str">
        <f t="shared" si="210"/>
        <v>music</v>
      </c>
      <c r="R1264" t="str">
        <f t="shared" si="211"/>
        <v>rock</v>
      </c>
      <c r="S1264" s="14">
        <f t="shared" si="204"/>
        <v>41686.762638888889</v>
      </c>
      <c r="T1264" s="14">
        <f t="shared" si="205"/>
        <v>41656.762638888889</v>
      </c>
      <c r="U1264" t="str">
        <f t="shared" si="206"/>
        <v>FEB</v>
      </c>
      <c r="V1264" t="str">
        <f t="shared" si="207"/>
        <v>ENE</v>
      </c>
      <c r="W1264">
        <f t="shared" si="208"/>
        <v>2014</v>
      </c>
      <c r="X1264">
        <f t="shared" si="209"/>
        <v>2014</v>
      </c>
    </row>
    <row r="1265" spans="1:2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202"/>
        <v>119</v>
      </c>
      <c r="P1265" s="7">
        <f t="shared" si="203"/>
        <v>43.536585365853661</v>
      </c>
      <c r="Q1265" t="str">
        <f t="shared" si="210"/>
        <v>music</v>
      </c>
      <c r="R1265" t="str">
        <f t="shared" si="211"/>
        <v>rock</v>
      </c>
      <c r="S1265" s="14">
        <f t="shared" si="204"/>
        <v>41727.041666666664</v>
      </c>
      <c r="T1265" s="14">
        <f t="shared" si="205"/>
        <v>41692.084143518521</v>
      </c>
      <c r="U1265" t="str">
        <f t="shared" si="206"/>
        <v>MAR</v>
      </c>
      <c r="V1265" t="str">
        <f t="shared" si="207"/>
        <v>FEB</v>
      </c>
      <c r="W1265">
        <f t="shared" si="208"/>
        <v>2014</v>
      </c>
      <c r="X1265">
        <f t="shared" si="209"/>
        <v>2014</v>
      </c>
    </row>
    <row r="1266" spans="1:2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202"/>
        <v>166.46153846153845</v>
      </c>
      <c r="P1266" s="7">
        <f t="shared" si="203"/>
        <v>31.823529411764707</v>
      </c>
      <c r="Q1266" t="str">
        <f t="shared" si="210"/>
        <v>music</v>
      </c>
      <c r="R1266" t="str">
        <f t="shared" si="211"/>
        <v>rock</v>
      </c>
      <c r="S1266" s="14">
        <f t="shared" si="204"/>
        <v>41576.662997685184</v>
      </c>
      <c r="T1266" s="14">
        <f t="shared" si="205"/>
        <v>41547.662997685184</v>
      </c>
      <c r="U1266" t="str">
        <f t="shared" si="206"/>
        <v>OCT</v>
      </c>
      <c r="V1266" t="str">
        <f t="shared" si="207"/>
        <v>SEP</v>
      </c>
      <c r="W1266">
        <f t="shared" si="208"/>
        <v>2013</v>
      </c>
      <c r="X1266">
        <f t="shared" si="209"/>
        <v>2013</v>
      </c>
    </row>
    <row r="1267" spans="1:2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202"/>
        <v>119.14771428571429</v>
      </c>
      <c r="P1267" s="7">
        <f t="shared" si="203"/>
        <v>63.184393939393942</v>
      </c>
      <c r="Q1267" t="str">
        <f t="shared" si="210"/>
        <v>music</v>
      </c>
      <c r="R1267" t="str">
        <f t="shared" si="211"/>
        <v>rock</v>
      </c>
      <c r="S1267" s="14">
        <f t="shared" si="204"/>
        <v>40512.655266203699</v>
      </c>
      <c r="T1267" s="14">
        <f t="shared" si="205"/>
        <v>40465.655266203699</v>
      </c>
      <c r="U1267" t="str">
        <f t="shared" si="206"/>
        <v>NOV</v>
      </c>
      <c r="V1267" t="str">
        <f t="shared" si="207"/>
        <v>OCT</v>
      </c>
      <c r="W1267">
        <f t="shared" si="208"/>
        <v>2010</v>
      </c>
      <c r="X1267">
        <f t="shared" si="209"/>
        <v>2010</v>
      </c>
    </row>
    <row r="1268" spans="1:2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202"/>
        <v>100.47368421052632</v>
      </c>
      <c r="P1268" s="7">
        <f t="shared" si="203"/>
        <v>190.9</v>
      </c>
      <c r="Q1268" t="str">
        <f t="shared" si="210"/>
        <v>music</v>
      </c>
      <c r="R1268" t="str">
        <f t="shared" si="211"/>
        <v>rock</v>
      </c>
      <c r="S1268" s="14">
        <f t="shared" si="204"/>
        <v>41650.87667824074</v>
      </c>
      <c r="T1268" s="14">
        <f t="shared" si="205"/>
        <v>41620.87667824074</v>
      </c>
      <c r="U1268" t="str">
        <f t="shared" si="206"/>
        <v>ENE</v>
      </c>
      <c r="V1268" t="str">
        <f t="shared" si="207"/>
        <v>DIC</v>
      </c>
      <c r="W1268">
        <f t="shared" si="208"/>
        <v>2014</v>
      </c>
      <c r="X1268">
        <f t="shared" si="209"/>
        <v>2013</v>
      </c>
    </row>
    <row r="1269" spans="1:2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202"/>
        <v>101.8</v>
      </c>
      <c r="P1269" s="7">
        <f t="shared" si="203"/>
        <v>140.85534591194968</v>
      </c>
      <c r="Q1269" t="str">
        <f t="shared" si="210"/>
        <v>music</v>
      </c>
      <c r="R1269" t="str">
        <f t="shared" si="211"/>
        <v>rock</v>
      </c>
      <c r="S1269" s="14">
        <f t="shared" si="204"/>
        <v>41479.585162037038</v>
      </c>
      <c r="T1269" s="14">
        <f t="shared" si="205"/>
        <v>41449.585162037038</v>
      </c>
      <c r="U1269" t="str">
        <f t="shared" si="206"/>
        <v>JUL</v>
      </c>
      <c r="V1269" t="str">
        <f t="shared" si="207"/>
        <v>JUN</v>
      </c>
      <c r="W1269">
        <f t="shared" si="208"/>
        <v>2013</v>
      </c>
      <c r="X1269">
        <f t="shared" si="209"/>
        <v>2013</v>
      </c>
    </row>
    <row r="1270" spans="1:2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202"/>
        <v>116.66666666666667</v>
      </c>
      <c r="P1270" s="7">
        <f t="shared" si="203"/>
        <v>76.92307692307692</v>
      </c>
      <c r="Q1270" t="str">
        <f t="shared" si="210"/>
        <v>music</v>
      </c>
      <c r="R1270" t="str">
        <f t="shared" si="211"/>
        <v>rock</v>
      </c>
      <c r="S1270" s="14">
        <f t="shared" si="204"/>
        <v>41537.845451388886</v>
      </c>
      <c r="T1270" s="14">
        <f t="shared" si="205"/>
        <v>41507.845451388886</v>
      </c>
      <c r="U1270" t="str">
        <f t="shared" si="206"/>
        <v>SEP</v>
      </c>
      <c r="V1270" t="str">
        <f t="shared" si="207"/>
        <v>AGO</v>
      </c>
      <c r="W1270">
        <f t="shared" si="208"/>
        <v>2013</v>
      </c>
      <c r="X1270">
        <f t="shared" si="209"/>
        <v>2013</v>
      </c>
    </row>
    <row r="1271" spans="1:2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202"/>
        <v>108.64893617021276</v>
      </c>
      <c r="P1271" s="7">
        <f t="shared" si="203"/>
        <v>99.15533980582525</v>
      </c>
      <c r="Q1271" t="str">
        <f t="shared" si="210"/>
        <v>music</v>
      </c>
      <c r="R1271" t="str">
        <f t="shared" si="211"/>
        <v>rock</v>
      </c>
      <c r="S1271" s="14">
        <f t="shared" si="204"/>
        <v>42476</v>
      </c>
      <c r="T1271" s="14">
        <f t="shared" si="205"/>
        <v>42445.823055555549</v>
      </c>
      <c r="U1271" t="str">
        <f t="shared" si="206"/>
        <v>ABR</v>
      </c>
      <c r="V1271" t="str">
        <f t="shared" si="207"/>
        <v>MAR</v>
      </c>
      <c r="W1271">
        <f t="shared" si="208"/>
        <v>2016</v>
      </c>
      <c r="X1271">
        <f t="shared" si="209"/>
        <v>2016</v>
      </c>
    </row>
    <row r="1272" spans="1:2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202"/>
        <v>114.72</v>
      </c>
      <c r="P1272" s="7">
        <f t="shared" si="203"/>
        <v>67.881656804733723</v>
      </c>
      <c r="Q1272" t="str">
        <f t="shared" si="210"/>
        <v>music</v>
      </c>
      <c r="R1272" t="str">
        <f t="shared" si="211"/>
        <v>rock</v>
      </c>
      <c r="S1272" s="14">
        <f t="shared" si="204"/>
        <v>40993.815300925926</v>
      </c>
      <c r="T1272" s="14">
        <f t="shared" si="205"/>
        <v>40933.856967592597</v>
      </c>
      <c r="U1272" t="str">
        <f t="shared" si="206"/>
        <v>MAR</v>
      </c>
      <c r="V1272" t="str">
        <f t="shared" si="207"/>
        <v>ENE</v>
      </c>
      <c r="W1272">
        <f t="shared" si="208"/>
        <v>2012</v>
      </c>
      <c r="X1272">
        <f t="shared" si="209"/>
        <v>2012</v>
      </c>
    </row>
    <row r="1273" spans="1:2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202"/>
        <v>101.8</v>
      </c>
      <c r="P1273" s="7">
        <f t="shared" si="203"/>
        <v>246.29032258064515</v>
      </c>
      <c r="Q1273" t="str">
        <f t="shared" si="210"/>
        <v>music</v>
      </c>
      <c r="R1273" t="str">
        <f t="shared" si="211"/>
        <v>rock</v>
      </c>
      <c r="S1273" s="14">
        <f t="shared" si="204"/>
        <v>41591.725219907406</v>
      </c>
      <c r="T1273" s="14">
        <f t="shared" si="205"/>
        <v>41561.683553240742</v>
      </c>
      <c r="U1273" t="str">
        <f t="shared" si="206"/>
        <v>NOV</v>
      </c>
      <c r="V1273" t="str">
        <f t="shared" si="207"/>
        <v>OCT</v>
      </c>
      <c r="W1273">
        <f t="shared" si="208"/>
        <v>2013</v>
      </c>
      <c r="X1273">
        <f t="shared" si="209"/>
        <v>2013</v>
      </c>
    </row>
    <row r="1274" spans="1:2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202"/>
        <v>106</v>
      </c>
      <c r="P1274" s="7">
        <f t="shared" si="203"/>
        <v>189.28571428571428</v>
      </c>
      <c r="Q1274" t="str">
        <f t="shared" si="210"/>
        <v>music</v>
      </c>
      <c r="R1274" t="str">
        <f t="shared" si="211"/>
        <v>rock</v>
      </c>
      <c r="S1274" s="14">
        <f t="shared" si="204"/>
        <v>40344.166666666664</v>
      </c>
      <c r="T1274" s="14">
        <f t="shared" si="205"/>
        <v>40274.745127314818</v>
      </c>
      <c r="U1274" t="str">
        <f t="shared" si="206"/>
        <v>JUN</v>
      </c>
      <c r="V1274" t="str">
        <f t="shared" si="207"/>
        <v>ABR</v>
      </c>
      <c r="W1274">
        <f t="shared" si="208"/>
        <v>2010</v>
      </c>
      <c r="X1274">
        <f t="shared" si="209"/>
        <v>2010</v>
      </c>
    </row>
    <row r="1275" spans="1:2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202"/>
        <v>103.5</v>
      </c>
      <c r="P1275" s="7">
        <f t="shared" si="203"/>
        <v>76.666666666666671</v>
      </c>
      <c r="Q1275" t="str">
        <f t="shared" si="210"/>
        <v>music</v>
      </c>
      <c r="R1275" t="str">
        <f t="shared" si="211"/>
        <v>rock</v>
      </c>
      <c r="S1275" s="14">
        <f t="shared" si="204"/>
        <v>41882.730219907404</v>
      </c>
      <c r="T1275" s="14">
        <f t="shared" si="205"/>
        <v>41852.730219907404</v>
      </c>
      <c r="U1275" t="str">
        <f t="shared" si="206"/>
        <v>AGO</v>
      </c>
      <c r="V1275" t="str">
        <f t="shared" si="207"/>
        <v>AGO</v>
      </c>
      <c r="W1275">
        <f t="shared" si="208"/>
        <v>2014</v>
      </c>
      <c r="X1275">
        <f t="shared" si="209"/>
        <v>2014</v>
      </c>
    </row>
    <row r="1276" spans="1:2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202"/>
        <v>154.97535999999999</v>
      </c>
      <c r="P1276" s="7">
        <f t="shared" si="203"/>
        <v>82.963254817987149</v>
      </c>
      <c r="Q1276" t="str">
        <f t="shared" si="210"/>
        <v>music</v>
      </c>
      <c r="R1276" t="str">
        <f t="shared" si="211"/>
        <v>rock</v>
      </c>
      <c r="S1276" s="14">
        <f t="shared" si="204"/>
        <v>41151.690104166664</v>
      </c>
      <c r="T1276" s="14">
        <f t="shared" si="205"/>
        <v>41116.690104166664</v>
      </c>
      <c r="U1276" t="str">
        <f t="shared" si="206"/>
        <v>AGO</v>
      </c>
      <c r="V1276" t="str">
        <f t="shared" si="207"/>
        <v>JUL</v>
      </c>
      <c r="W1276">
        <f t="shared" si="208"/>
        <v>2012</v>
      </c>
      <c r="X1276">
        <f t="shared" si="209"/>
        <v>2012</v>
      </c>
    </row>
    <row r="1277" spans="1:2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202"/>
        <v>162.14066666666668</v>
      </c>
      <c r="P1277" s="7">
        <f t="shared" si="203"/>
        <v>62.522107969151669</v>
      </c>
      <c r="Q1277" t="str">
        <f t="shared" si="210"/>
        <v>music</v>
      </c>
      <c r="R1277" t="str">
        <f t="shared" si="211"/>
        <v>rock</v>
      </c>
      <c r="S1277" s="14">
        <f t="shared" si="204"/>
        <v>41493.867905092593</v>
      </c>
      <c r="T1277" s="14">
        <f t="shared" si="205"/>
        <v>41458.867905092593</v>
      </c>
      <c r="U1277" t="str">
        <f t="shared" si="206"/>
        <v>AGO</v>
      </c>
      <c r="V1277" t="str">
        <f t="shared" si="207"/>
        <v>JUL</v>
      </c>
      <c r="W1277">
        <f t="shared" si="208"/>
        <v>2013</v>
      </c>
      <c r="X1277">
        <f t="shared" si="209"/>
        <v>2013</v>
      </c>
    </row>
    <row r="1278" spans="1:2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202"/>
        <v>104.42100000000001</v>
      </c>
      <c r="P1278" s="7">
        <f t="shared" si="203"/>
        <v>46.06808823529412</v>
      </c>
      <c r="Q1278" t="str">
        <f t="shared" si="210"/>
        <v>music</v>
      </c>
      <c r="R1278" t="str">
        <f t="shared" si="211"/>
        <v>rock</v>
      </c>
      <c r="S1278" s="14">
        <f t="shared" si="204"/>
        <v>40057.166666666664</v>
      </c>
      <c r="T1278" s="14">
        <f t="shared" si="205"/>
        <v>40007.704247685186</v>
      </c>
      <c r="U1278" t="str">
        <f t="shared" si="206"/>
        <v>SEP</v>
      </c>
      <c r="V1278" t="str">
        <f t="shared" si="207"/>
        <v>JUL</v>
      </c>
      <c r="W1278">
        <f t="shared" si="208"/>
        <v>2009</v>
      </c>
      <c r="X1278">
        <f t="shared" si="209"/>
        <v>2009</v>
      </c>
    </row>
    <row r="1279" spans="1:2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202"/>
        <v>106.12433333333334</v>
      </c>
      <c r="P1279" s="7">
        <f t="shared" si="203"/>
        <v>38.543946731234868</v>
      </c>
      <c r="Q1279" t="str">
        <f t="shared" si="210"/>
        <v>music</v>
      </c>
      <c r="R1279" t="str">
        <f t="shared" si="211"/>
        <v>rock</v>
      </c>
      <c r="S1279" s="14">
        <f t="shared" si="204"/>
        <v>41156.561886574076</v>
      </c>
      <c r="T1279" s="14">
        <f t="shared" si="205"/>
        <v>41121.561886574076</v>
      </c>
      <c r="U1279" t="str">
        <f t="shared" si="206"/>
        <v>SEP</v>
      </c>
      <c r="V1279" t="str">
        <f t="shared" si="207"/>
        <v>JUL</v>
      </c>
      <c r="W1279">
        <f t="shared" si="208"/>
        <v>2012</v>
      </c>
      <c r="X1279">
        <f t="shared" si="209"/>
        <v>2012</v>
      </c>
    </row>
    <row r="1280" spans="1:2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202"/>
        <v>154.93846153846152</v>
      </c>
      <c r="P1280" s="7">
        <f t="shared" si="203"/>
        <v>53.005263157894738</v>
      </c>
      <c r="Q1280" t="str">
        <f t="shared" si="210"/>
        <v>music</v>
      </c>
      <c r="R1280" t="str">
        <f t="shared" si="211"/>
        <v>rock</v>
      </c>
      <c r="S1280" s="14">
        <f t="shared" si="204"/>
        <v>41815.083333333336</v>
      </c>
      <c r="T1280" s="14">
        <f t="shared" si="205"/>
        <v>41786.555162037039</v>
      </c>
      <c r="U1280" t="str">
        <f t="shared" si="206"/>
        <v>JUN</v>
      </c>
      <c r="V1280" t="str">
        <f t="shared" si="207"/>
        <v>MAY</v>
      </c>
      <c r="W1280">
        <f t="shared" si="208"/>
        <v>2014</v>
      </c>
      <c r="X1280">
        <f t="shared" si="209"/>
        <v>2014</v>
      </c>
    </row>
    <row r="1281" spans="1:2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202"/>
        <v>110.77157238734419</v>
      </c>
      <c r="P1281" s="7">
        <f t="shared" si="203"/>
        <v>73.355396825396824</v>
      </c>
      <c r="Q1281" t="str">
        <f t="shared" si="210"/>
        <v>music</v>
      </c>
      <c r="R1281" t="str">
        <f t="shared" si="211"/>
        <v>rock</v>
      </c>
      <c r="S1281" s="14">
        <f t="shared" si="204"/>
        <v>41722.057523148149</v>
      </c>
      <c r="T1281" s="14">
        <f t="shared" si="205"/>
        <v>41682.099189814813</v>
      </c>
      <c r="U1281" t="str">
        <f t="shared" si="206"/>
        <v>MAR</v>
      </c>
      <c r="V1281" t="str">
        <f t="shared" si="207"/>
        <v>FEB</v>
      </c>
      <c r="W1281">
        <f t="shared" si="208"/>
        <v>2014</v>
      </c>
      <c r="X1281">
        <f t="shared" si="209"/>
        <v>2014</v>
      </c>
    </row>
    <row r="1282" spans="1:2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202"/>
        <v>110.91186666666667</v>
      </c>
      <c r="P1282" s="7">
        <f t="shared" si="203"/>
        <v>127.97523076923076</v>
      </c>
      <c r="Q1282" t="str">
        <f t="shared" si="210"/>
        <v>music</v>
      </c>
      <c r="R1282" t="str">
        <f t="shared" si="211"/>
        <v>rock</v>
      </c>
      <c r="S1282" s="14">
        <f t="shared" si="204"/>
        <v>40603.757569444446</v>
      </c>
      <c r="T1282" s="14">
        <f t="shared" si="205"/>
        <v>40513.757569444446</v>
      </c>
      <c r="U1282" t="str">
        <f t="shared" si="206"/>
        <v>MAR</v>
      </c>
      <c r="V1282" t="str">
        <f t="shared" si="207"/>
        <v>DIC</v>
      </c>
      <c r="W1282">
        <f t="shared" si="208"/>
        <v>2011</v>
      </c>
      <c r="X1282">
        <f t="shared" si="209"/>
        <v>2010</v>
      </c>
    </row>
    <row r="1283" spans="1:2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212">(E1283*100)/D1283</f>
        <v>110.71428571428571</v>
      </c>
      <c r="P1283" s="7">
        <f t="shared" ref="P1283:P1346" si="213">IF(L1283=0,"No Backers",E1283/L1283)</f>
        <v>104.72972972972973</v>
      </c>
      <c r="Q1283" t="str">
        <f t="shared" si="210"/>
        <v>music</v>
      </c>
      <c r="R1283" t="str">
        <f t="shared" si="211"/>
        <v>rock</v>
      </c>
      <c r="S1283" s="14">
        <f t="shared" ref="S1283:S1346" si="214">(((I1283/60)/60)/24)+DATE(1970,1,1)</f>
        <v>41483.743472222224</v>
      </c>
      <c r="T1283" s="14">
        <f t="shared" ref="T1283:T1346" si="215">(((J1283/60)/60)/24)+DATE(1970,1,1)</f>
        <v>41463.743472222224</v>
      </c>
      <c r="U1283" t="str">
        <f t="shared" ref="U1283:U1346" si="216">UPPER(TEXT(S1283, "mmm"))</f>
        <v>JUL</v>
      </c>
      <c r="V1283" t="str">
        <f t="shared" ref="V1283:V1346" si="217">UPPER(TEXT(T1283, "mmm"))</f>
        <v>JUL</v>
      </c>
      <c r="W1283">
        <f t="shared" ref="W1283:W1346" si="218">YEAR(S1283)</f>
        <v>2013</v>
      </c>
      <c r="X1283">
        <f t="shared" ref="X1283:X1346" si="219">YEAR(T1283)</f>
        <v>2013</v>
      </c>
    </row>
    <row r="1284" spans="1:2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12"/>
        <v>123.61333333333333</v>
      </c>
      <c r="P1284" s="7">
        <f t="shared" si="213"/>
        <v>67.671532846715323</v>
      </c>
      <c r="Q1284" t="str">
        <f t="shared" si="210"/>
        <v>music</v>
      </c>
      <c r="R1284" t="str">
        <f t="shared" si="211"/>
        <v>rock</v>
      </c>
      <c r="S1284" s="14">
        <f t="shared" si="214"/>
        <v>41617.207638888889</v>
      </c>
      <c r="T1284" s="14">
        <f t="shared" si="215"/>
        <v>41586.475173611114</v>
      </c>
      <c r="U1284" t="str">
        <f t="shared" si="216"/>
        <v>DIC</v>
      </c>
      <c r="V1284" t="str">
        <f t="shared" si="217"/>
        <v>NOV</v>
      </c>
      <c r="W1284">
        <f t="shared" si="218"/>
        <v>2013</v>
      </c>
      <c r="X1284">
        <f t="shared" si="219"/>
        <v>2013</v>
      </c>
    </row>
    <row r="1285" spans="1:2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12"/>
        <v>211.05</v>
      </c>
      <c r="P1285" s="7">
        <f t="shared" si="213"/>
        <v>95.931818181818187</v>
      </c>
      <c r="Q1285" t="str">
        <f t="shared" si="210"/>
        <v>music</v>
      </c>
      <c r="R1285" t="str">
        <f t="shared" si="211"/>
        <v>rock</v>
      </c>
      <c r="S1285" s="14">
        <f t="shared" si="214"/>
        <v>41344.166666666664</v>
      </c>
      <c r="T1285" s="14">
        <f t="shared" si="215"/>
        <v>41320.717465277776</v>
      </c>
      <c r="U1285" t="str">
        <f t="shared" si="216"/>
        <v>MAR</v>
      </c>
      <c r="V1285" t="str">
        <f t="shared" si="217"/>
        <v>FEB</v>
      </c>
      <c r="W1285">
        <f t="shared" si="218"/>
        <v>2013</v>
      </c>
      <c r="X1285">
        <f t="shared" si="219"/>
        <v>2013</v>
      </c>
    </row>
    <row r="1286" spans="1:2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12"/>
        <v>101</v>
      </c>
      <c r="P1286" s="7">
        <f t="shared" si="213"/>
        <v>65.161290322580641</v>
      </c>
      <c r="Q1286" t="str">
        <f t="shared" ref="Q1286:Q1305" si="220">MID(N1286,1,7)</f>
        <v>theater</v>
      </c>
      <c r="R1286" t="str">
        <f t="shared" ref="R1286:R1305" si="221">MID(N1286,9,20)</f>
        <v>plays</v>
      </c>
      <c r="S1286" s="14">
        <f t="shared" si="214"/>
        <v>42735.707638888889</v>
      </c>
      <c r="T1286" s="14">
        <f t="shared" si="215"/>
        <v>42712.23474537037</v>
      </c>
      <c r="U1286" t="str">
        <f t="shared" si="216"/>
        <v>DIC</v>
      </c>
      <c r="V1286" t="str">
        <f t="shared" si="217"/>
        <v>DIC</v>
      </c>
      <c r="W1286">
        <f t="shared" si="218"/>
        <v>2016</v>
      </c>
      <c r="X1286">
        <f t="shared" si="219"/>
        <v>2016</v>
      </c>
    </row>
    <row r="1287" spans="1:2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12"/>
        <v>101.65</v>
      </c>
      <c r="P1287" s="7">
        <f t="shared" si="213"/>
        <v>32.269841269841272</v>
      </c>
      <c r="Q1287" t="str">
        <f t="shared" si="220"/>
        <v>theater</v>
      </c>
      <c r="R1287" t="str">
        <f t="shared" si="221"/>
        <v>plays</v>
      </c>
      <c r="S1287" s="14">
        <f t="shared" si="214"/>
        <v>42175.583043981482</v>
      </c>
      <c r="T1287" s="14">
        <f t="shared" si="215"/>
        <v>42160.583043981482</v>
      </c>
      <c r="U1287" t="str">
        <f t="shared" si="216"/>
        <v>JUN</v>
      </c>
      <c r="V1287" t="str">
        <f t="shared" si="217"/>
        <v>JUN</v>
      </c>
      <c r="W1287">
        <f t="shared" si="218"/>
        <v>2015</v>
      </c>
      <c r="X1287">
        <f t="shared" si="219"/>
        <v>2015</v>
      </c>
    </row>
    <row r="1288" spans="1:2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12"/>
        <v>108.33333333333333</v>
      </c>
      <c r="P1288" s="7">
        <f t="shared" si="213"/>
        <v>81.25</v>
      </c>
      <c r="Q1288" t="str">
        <f t="shared" si="220"/>
        <v>theater</v>
      </c>
      <c r="R1288" t="str">
        <f t="shared" si="221"/>
        <v>plays</v>
      </c>
      <c r="S1288" s="14">
        <f t="shared" si="214"/>
        <v>42052.583333333328</v>
      </c>
      <c r="T1288" s="14">
        <f t="shared" si="215"/>
        <v>42039.384571759263</v>
      </c>
      <c r="U1288" t="str">
        <f t="shared" si="216"/>
        <v>FEB</v>
      </c>
      <c r="V1288" t="str">
        <f t="shared" si="217"/>
        <v>FEB</v>
      </c>
      <c r="W1288">
        <f t="shared" si="218"/>
        <v>2015</v>
      </c>
      <c r="X1288">
        <f t="shared" si="219"/>
        <v>2015</v>
      </c>
    </row>
    <row r="1289" spans="1:2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12"/>
        <v>242</v>
      </c>
      <c r="P1289" s="7">
        <f t="shared" si="213"/>
        <v>24.2</v>
      </c>
      <c r="Q1289" t="str">
        <f t="shared" si="220"/>
        <v>theater</v>
      </c>
      <c r="R1289" t="str">
        <f t="shared" si="221"/>
        <v>plays</v>
      </c>
      <c r="S1289" s="14">
        <f t="shared" si="214"/>
        <v>42167.621018518519</v>
      </c>
      <c r="T1289" s="14">
        <f t="shared" si="215"/>
        <v>42107.621018518519</v>
      </c>
      <c r="U1289" t="str">
        <f t="shared" si="216"/>
        <v>JUN</v>
      </c>
      <c r="V1289" t="str">
        <f t="shared" si="217"/>
        <v>ABR</v>
      </c>
      <c r="W1289">
        <f t="shared" si="218"/>
        <v>2015</v>
      </c>
      <c r="X1289">
        <f t="shared" si="219"/>
        <v>2015</v>
      </c>
    </row>
    <row r="1290" spans="1:2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12"/>
        <v>100.45</v>
      </c>
      <c r="P1290" s="7">
        <f t="shared" si="213"/>
        <v>65.868852459016395</v>
      </c>
      <c r="Q1290" t="str">
        <f t="shared" si="220"/>
        <v>theater</v>
      </c>
      <c r="R1290" t="str">
        <f t="shared" si="221"/>
        <v>plays</v>
      </c>
      <c r="S1290" s="14">
        <f t="shared" si="214"/>
        <v>42592.166666666672</v>
      </c>
      <c r="T1290" s="14">
        <f t="shared" si="215"/>
        <v>42561.154664351852</v>
      </c>
      <c r="U1290" t="str">
        <f t="shared" si="216"/>
        <v>AGO</v>
      </c>
      <c r="V1290" t="str">
        <f t="shared" si="217"/>
        <v>JUL</v>
      </c>
      <c r="W1290">
        <f t="shared" si="218"/>
        <v>2016</v>
      </c>
      <c r="X1290">
        <f t="shared" si="219"/>
        <v>2016</v>
      </c>
    </row>
    <row r="1291" spans="1:2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12"/>
        <v>125.06666666666666</v>
      </c>
      <c r="P1291" s="7">
        <f t="shared" si="213"/>
        <v>36.07692307692308</v>
      </c>
      <c r="Q1291" t="str">
        <f t="shared" si="220"/>
        <v>theater</v>
      </c>
      <c r="R1291" t="str">
        <f t="shared" si="221"/>
        <v>plays</v>
      </c>
      <c r="S1291" s="14">
        <f t="shared" si="214"/>
        <v>42739.134780092587</v>
      </c>
      <c r="T1291" s="14">
        <f t="shared" si="215"/>
        <v>42709.134780092587</v>
      </c>
      <c r="U1291" t="str">
        <f t="shared" si="216"/>
        <v>ENE</v>
      </c>
      <c r="V1291" t="str">
        <f t="shared" si="217"/>
        <v>DIC</v>
      </c>
      <c r="W1291">
        <f t="shared" si="218"/>
        <v>2017</v>
      </c>
      <c r="X1291">
        <f t="shared" si="219"/>
        <v>2016</v>
      </c>
    </row>
    <row r="1292" spans="1:2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12"/>
        <v>108.57142857142857</v>
      </c>
      <c r="P1292" s="7">
        <f t="shared" si="213"/>
        <v>44.186046511627907</v>
      </c>
      <c r="Q1292" t="str">
        <f t="shared" si="220"/>
        <v>theater</v>
      </c>
      <c r="R1292" t="str">
        <f t="shared" si="221"/>
        <v>plays</v>
      </c>
      <c r="S1292" s="14">
        <f t="shared" si="214"/>
        <v>42117.290972222225</v>
      </c>
      <c r="T1292" s="14">
        <f t="shared" si="215"/>
        <v>42086.614942129629</v>
      </c>
      <c r="U1292" t="str">
        <f t="shared" si="216"/>
        <v>ABR</v>
      </c>
      <c r="V1292" t="str">
        <f t="shared" si="217"/>
        <v>MAR</v>
      </c>
      <c r="W1292">
        <f t="shared" si="218"/>
        <v>2015</v>
      </c>
      <c r="X1292">
        <f t="shared" si="219"/>
        <v>2015</v>
      </c>
    </row>
    <row r="1293" spans="1:2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12"/>
        <v>145.69999999999999</v>
      </c>
      <c r="P1293" s="7">
        <f t="shared" si="213"/>
        <v>104.07142857142857</v>
      </c>
      <c r="Q1293" t="str">
        <f t="shared" si="220"/>
        <v>theater</v>
      </c>
      <c r="R1293" t="str">
        <f t="shared" si="221"/>
        <v>plays</v>
      </c>
      <c r="S1293" s="14">
        <f t="shared" si="214"/>
        <v>42101.291666666672</v>
      </c>
      <c r="T1293" s="14">
        <f t="shared" si="215"/>
        <v>42064.652673611112</v>
      </c>
      <c r="U1293" t="str">
        <f t="shared" si="216"/>
        <v>ABR</v>
      </c>
      <c r="V1293" t="str">
        <f t="shared" si="217"/>
        <v>MAR</v>
      </c>
      <c r="W1293">
        <f t="shared" si="218"/>
        <v>2015</v>
      </c>
      <c r="X1293">
        <f t="shared" si="219"/>
        <v>2015</v>
      </c>
    </row>
    <row r="1294" spans="1:2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12"/>
        <v>110</v>
      </c>
      <c r="P1294" s="7">
        <f t="shared" si="213"/>
        <v>35.96153846153846</v>
      </c>
      <c r="Q1294" t="str">
        <f t="shared" si="220"/>
        <v>theater</v>
      </c>
      <c r="R1294" t="str">
        <f t="shared" si="221"/>
        <v>plays</v>
      </c>
      <c r="S1294" s="14">
        <f t="shared" si="214"/>
        <v>42283.957638888889</v>
      </c>
      <c r="T1294" s="14">
        <f t="shared" si="215"/>
        <v>42256.764212962968</v>
      </c>
      <c r="U1294" t="str">
        <f t="shared" si="216"/>
        <v>OCT</v>
      </c>
      <c r="V1294" t="str">
        <f t="shared" si="217"/>
        <v>SEP</v>
      </c>
      <c r="W1294">
        <f t="shared" si="218"/>
        <v>2015</v>
      </c>
      <c r="X1294">
        <f t="shared" si="219"/>
        <v>2015</v>
      </c>
    </row>
    <row r="1295" spans="1:2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12"/>
        <v>102.23333333333333</v>
      </c>
      <c r="P1295" s="7">
        <f t="shared" si="213"/>
        <v>127.79166666666667</v>
      </c>
      <c r="Q1295" t="str">
        <f t="shared" si="220"/>
        <v>theater</v>
      </c>
      <c r="R1295" t="str">
        <f t="shared" si="221"/>
        <v>plays</v>
      </c>
      <c r="S1295" s="14">
        <f t="shared" si="214"/>
        <v>42322.742719907401</v>
      </c>
      <c r="T1295" s="14">
        <f t="shared" si="215"/>
        <v>42292.701053240744</v>
      </c>
      <c r="U1295" t="str">
        <f t="shared" si="216"/>
        <v>NOV</v>
      </c>
      <c r="V1295" t="str">
        <f t="shared" si="217"/>
        <v>OCT</v>
      </c>
      <c r="W1295">
        <f t="shared" si="218"/>
        <v>2015</v>
      </c>
      <c r="X1295">
        <f t="shared" si="219"/>
        <v>2015</v>
      </c>
    </row>
    <row r="1296" spans="1:2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12"/>
        <v>122</v>
      </c>
      <c r="P1296" s="7">
        <f t="shared" si="213"/>
        <v>27.727272727272727</v>
      </c>
      <c r="Q1296" t="str">
        <f t="shared" si="220"/>
        <v>theater</v>
      </c>
      <c r="R1296" t="str">
        <f t="shared" si="221"/>
        <v>plays</v>
      </c>
      <c r="S1296" s="14">
        <f t="shared" si="214"/>
        <v>42296.458333333328</v>
      </c>
      <c r="T1296" s="14">
        <f t="shared" si="215"/>
        <v>42278.453668981485</v>
      </c>
      <c r="U1296" t="str">
        <f t="shared" si="216"/>
        <v>OCT</v>
      </c>
      <c r="V1296" t="str">
        <f t="shared" si="217"/>
        <v>OCT</v>
      </c>
      <c r="W1296">
        <f t="shared" si="218"/>
        <v>2015</v>
      </c>
      <c r="X1296">
        <f t="shared" si="219"/>
        <v>2015</v>
      </c>
    </row>
    <row r="1297" spans="1:2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12"/>
        <v>101.96</v>
      </c>
      <c r="P1297" s="7">
        <f t="shared" si="213"/>
        <v>39.828125</v>
      </c>
      <c r="Q1297" t="str">
        <f t="shared" si="220"/>
        <v>theater</v>
      </c>
      <c r="R1297" t="str">
        <f t="shared" si="221"/>
        <v>plays</v>
      </c>
      <c r="S1297" s="14">
        <f t="shared" si="214"/>
        <v>42214.708333333328</v>
      </c>
      <c r="T1297" s="14">
        <f t="shared" si="215"/>
        <v>42184.572881944448</v>
      </c>
      <c r="U1297" t="str">
        <f t="shared" si="216"/>
        <v>JUL</v>
      </c>
      <c r="V1297" t="str">
        <f t="shared" si="217"/>
        <v>JUN</v>
      </c>
      <c r="W1297">
        <f t="shared" si="218"/>
        <v>2015</v>
      </c>
      <c r="X1297">
        <f t="shared" si="219"/>
        <v>2015</v>
      </c>
    </row>
    <row r="1298" spans="1:2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12"/>
        <v>141.1764705882353</v>
      </c>
      <c r="P1298" s="7">
        <f t="shared" si="213"/>
        <v>52.173913043478258</v>
      </c>
      <c r="Q1298" t="str">
        <f t="shared" si="220"/>
        <v>theater</v>
      </c>
      <c r="R1298" t="str">
        <f t="shared" si="221"/>
        <v>plays</v>
      </c>
      <c r="S1298" s="14">
        <f t="shared" si="214"/>
        <v>42443.008946759262</v>
      </c>
      <c r="T1298" s="14">
        <f t="shared" si="215"/>
        <v>42423.050613425927</v>
      </c>
      <c r="U1298" t="str">
        <f t="shared" si="216"/>
        <v>MAR</v>
      </c>
      <c r="V1298" t="str">
        <f t="shared" si="217"/>
        <v>FEB</v>
      </c>
      <c r="W1298">
        <f t="shared" si="218"/>
        <v>2016</v>
      </c>
      <c r="X1298">
        <f t="shared" si="219"/>
        <v>2016</v>
      </c>
    </row>
    <row r="1299" spans="1:2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12"/>
        <v>109.52500000000001</v>
      </c>
      <c r="P1299" s="7">
        <f t="shared" si="213"/>
        <v>92.037815126050418</v>
      </c>
      <c r="Q1299" t="str">
        <f t="shared" si="220"/>
        <v>theater</v>
      </c>
      <c r="R1299" t="str">
        <f t="shared" si="221"/>
        <v>plays</v>
      </c>
      <c r="S1299" s="14">
        <f t="shared" si="214"/>
        <v>42491.747199074074</v>
      </c>
      <c r="T1299" s="14">
        <f t="shared" si="215"/>
        <v>42461.747199074074</v>
      </c>
      <c r="U1299" t="str">
        <f t="shared" si="216"/>
        <v>MAY</v>
      </c>
      <c r="V1299" t="str">
        <f t="shared" si="217"/>
        <v>ABR</v>
      </c>
      <c r="W1299">
        <f t="shared" si="218"/>
        <v>2016</v>
      </c>
      <c r="X1299">
        <f t="shared" si="219"/>
        <v>2016</v>
      </c>
    </row>
    <row r="1300" spans="1:2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12"/>
        <v>104.65</v>
      </c>
      <c r="P1300" s="7">
        <f t="shared" si="213"/>
        <v>63.424242424242422</v>
      </c>
      <c r="Q1300" t="str">
        <f t="shared" si="220"/>
        <v>theater</v>
      </c>
      <c r="R1300" t="str">
        <f t="shared" si="221"/>
        <v>plays</v>
      </c>
      <c r="S1300" s="14">
        <f t="shared" si="214"/>
        <v>42488.680925925932</v>
      </c>
      <c r="T1300" s="14">
        <f t="shared" si="215"/>
        <v>42458.680925925932</v>
      </c>
      <c r="U1300" t="str">
        <f t="shared" si="216"/>
        <v>ABR</v>
      </c>
      <c r="V1300" t="str">
        <f t="shared" si="217"/>
        <v>MAR</v>
      </c>
      <c r="W1300">
        <f t="shared" si="218"/>
        <v>2016</v>
      </c>
      <c r="X1300">
        <f t="shared" si="219"/>
        <v>2016</v>
      </c>
    </row>
    <row r="1301" spans="1:2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12"/>
        <v>124</v>
      </c>
      <c r="P1301" s="7">
        <f t="shared" si="213"/>
        <v>135.625</v>
      </c>
      <c r="Q1301" t="str">
        <f t="shared" si="220"/>
        <v>theater</v>
      </c>
      <c r="R1301" t="str">
        <f t="shared" si="221"/>
        <v>plays</v>
      </c>
      <c r="S1301" s="14">
        <f t="shared" si="214"/>
        <v>42199.814340277779</v>
      </c>
      <c r="T1301" s="14">
        <f t="shared" si="215"/>
        <v>42169.814340277779</v>
      </c>
      <c r="U1301" t="str">
        <f t="shared" si="216"/>
        <v>JUL</v>
      </c>
      <c r="V1301" t="str">
        <f t="shared" si="217"/>
        <v>JUN</v>
      </c>
      <c r="W1301">
        <f t="shared" si="218"/>
        <v>2015</v>
      </c>
      <c r="X1301">
        <f t="shared" si="219"/>
        <v>2015</v>
      </c>
    </row>
    <row r="1302" spans="1:2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12"/>
        <v>135</v>
      </c>
      <c r="P1302" s="7">
        <f t="shared" si="213"/>
        <v>168.75</v>
      </c>
      <c r="Q1302" t="str">
        <f t="shared" si="220"/>
        <v>theater</v>
      </c>
      <c r="R1302" t="str">
        <f t="shared" si="221"/>
        <v>plays</v>
      </c>
      <c r="S1302" s="14">
        <f t="shared" si="214"/>
        <v>42522.789583333331</v>
      </c>
      <c r="T1302" s="14">
        <f t="shared" si="215"/>
        <v>42483.675208333334</v>
      </c>
      <c r="U1302" t="str">
        <f t="shared" si="216"/>
        <v>JUN</v>
      </c>
      <c r="V1302" t="str">
        <f t="shared" si="217"/>
        <v>ABR</v>
      </c>
      <c r="W1302">
        <f t="shared" si="218"/>
        <v>2016</v>
      </c>
      <c r="X1302">
        <f t="shared" si="219"/>
        <v>2016</v>
      </c>
    </row>
    <row r="1303" spans="1:2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12"/>
        <v>102.75</v>
      </c>
      <c r="P1303" s="7">
        <f t="shared" si="213"/>
        <v>70.862068965517238</v>
      </c>
      <c r="Q1303" t="str">
        <f t="shared" si="220"/>
        <v>theater</v>
      </c>
      <c r="R1303" t="str">
        <f t="shared" si="221"/>
        <v>plays</v>
      </c>
      <c r="S1303" s="14">
        <f t="shared" si="214"/>
        <v>42206.125</v>
      </c>
      <c r="T1303" s="14">
        <f t="shared" si="215"/>
        <v>42195.749745370369</v>
      </c>
      <c r="U1303" t="str">
        <f t="shared" si="216"/>
        <v>JUL</v>
      </c>
      <c r="V1303" t="str">
        <f t="shared" si="217"/>
        <v>JUL</v>
      </c>
      <c r="W1303">
        <f t="shared" si="218"/>
        <v>2015</v>
      </c>
      <c r="X1303">
        <f t="shared" si="219"/>
        <v>2015</v>
      </c>
    </row>
    <row r="1304" spans="1:2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12"/>
        <v>100</v>
      </c>
      <c r="P1304" s="7">
        <f t="shared" si="213"/>
        <v>50</v>
      </c>
      <c r="Q1304" t="str">
        <f t="shared" si="220"/>
        <v>theater</v>
      </c>
      <c r="R1304" t="str">
        <f t="shared" si="221"/>
        <v>plays</v>
      </c>
      <c r="S1304" s="14">
        <f t="shared" si="214"/>
        <v>42705.099664351852</v>
      </c>
      <c r="T1304" s="14">
        <f t="shared" si="215"/>
        <v>42675.057997685188</v>
      </c>
      <c r="U1304" t="str">
        <f t="shared" si="216"/>
        <v>DIC</v>
      </c>
      <c r="V1304" t="str">
        <f t="shared" si="217"/>
        <v>NOV</v>
      </c>
      <c r="W1304">
        <f t="shared" si="218"/>
        <v>2016</v>
      </c>
      <c r="X1304">
        <f t="shared" si="219"/>
        <v>2016</v>
      </c>
    </row>
    <row r="1305" spans="1:2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12"/>
        <v>130.26085714285713</v>
      </c>
      <c r="P1305" s="7">
        <f t="shared" si="213"/>
        <v>42.214166666666671</v>
      </c>
      <c r="Q1305" t="str">
        <f t="shared" si="220"/>
        <v>theater</v>
      </c>
      <c r="R1305" t="str">
        <f t="shared" si="221"/>
        <v>plays</v>
      </c>
      <c r="S1305" s="14">
        <f t="shared" si="214"/>
        <v>42582.458333333328</v>
      </c>
      <c r="T1305" s="14">
        <f t="shared" si="215"/>
        <v>42566.441203703704</v>
      </c>
      <c r="U1305" t="str">
        <f t="shared" si="216"/>
        <v>JUL</v>
      </c>
      <c r="V1305" t="str">
        <f t="shared" si="217"/>
        <v>JUL</v>
      </c>
      <c r="W1305">
        <f t="shared" si="218"/>
        <v>2016</v>
      </c>
      <c r="X1305">
        <f t="shared" si="219"/>
        <v>2016</v>
      </c>
    </row>
    <row r="1306" spans="1:2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12"/>
        <v>39.627499999999998</v>
      </c>
      <c r="P1306" s="7">
        <f t="shared" si="213"/>
        <v>152.41346153846155</v>
      </c>
      <c r="Q1306" t="str">
        <f t="shared" ref="Q1306:Q1345" si="222">MID(N1306,1,10)</f>
        <v>technology</v>
      </c>
      <c r="R1306" t="str">
        <f t="shared" ref="R1306:R1345" si="223">MID(N1306,12,20)</f>
        <v>wearables</v>
      </c>
      <c r="S1306" s="14">
        <f t="shared" si="214"/>
        <v>42807.152835648143</v>
      </c>
      <c r="T1306" s="14">
        <f t="shared" si="215"/>
        <v>42747.194502314815</v>
      </c>
      <c r="U1306" t="str">
        <f t="shared" si="216"/>
        <v>MAR</v>
      </c>
      <c r="V1306" t="str">
        <f t="shared" si="217"/>
        <v>ENE</v>
      </c>
      <c r="W1306">
        <f t="shared" si="218"/>
        <v>2017</v>
      </c>
      <c r="X1306">
        <f t="shared" si="219"/>
        <v>2017</v>
      </c>
    </row>
    <row r="1307" spans="1:2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12"/>
        <v>25.976666666666667</v>
      </c>
      <c r="P1307" s="7">
        <f t="shared" si="213"/>
        <v>90.616279069767444</v>
      </c>
      <c r="Q1307" t="str">
        <f t="shared" si="222"/>
        <v>technology</v>
      </c>
      <c r="R1307" t="str">
        <f t="shared" si="223"/>
        <v>wearables</v>
      </c>
      <c r="S1307" s="14">
        <f t="shared" si="214"/>
        <v>42572.729166666672</v>
      </c>
      <c r="T1307" s="14">
        <f t="shared" si="215"/>
        <v>42543.665601851855</v>
      </c>
      <c r="U1307" t="str">
        <f t="shared" si="216"/>
        <v>JUL</v>
      </c>
      <c r="V1307" t="str">
        <f t="shared" si="217"/>
        <v>JUN</v>
      </c>
      <c r="W1307">
        <f t="shared" si="218"/>
        <v>2016</v>
      </c>
      <c r="X1307">
        <f t="shared" si="219"/>
        <v>2016</v>
      </c>
    </row>
    <row r="1308" spans="1:2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12"/>
        <v>65.24636363636364</v>
      </c>
      <c r="P1308" s="7">
        <f t="shared" si="213"/>
        <v>201.60393258426967</v>
      </c>
      <c r="Q1308" t="str">
        <f t="shared" si="222"/>
        <v>technology</v>
      </c>
      <c r="R1308" t="str">
        <f t="shared" si="223"/>
        <v>wearables</v>
      </c>
      <c r="S1308" s="14">
        <f t="shared" si="214"/>
        <v>41977.457569444443</v>
      </c>
      <c r="T1308" s="14">
        <f t="shared" si="215"/>
        <v>41947.457569444443</v>
      </c>
      <c r="U1308" t="str">
        <f t="shared" si="216"/>
        <v>DIC</v>
      </c>
      <c r="V1308" t="str">
        <f t="shared" si="217"/>
        <v>NOV</v>
      </c>
      <c r="W1308">
        <f t="shared" si="218"/>
        <v>2014</v>
      </c>
      <c r="X1308">
        <f t="shared" si="219"/>
        <v>2014</v>
      </c>
    </row>
    <row r="1309" spans="1:2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12"/>
        <v>11.513999999999999</v>
      </c>
      <c r="P1309" s="7">
        <f t="shared" si="213"/>
        <v>127.93333333333334</v>
      </c>
      <c r="Q1309" t="str">
        <f t="shared" si="222"/>
        <v>technology</v>
      </c>
      <c r="R1309" t="str">
        <f t="shared" si="223"/>
        <v>wearables</v>
      </c>
      <c r="S1309" s="14">
        <f t="shared" si="214"/>
        <v>42417.503229166665</v>
      </c>
      <c r="T1309" s="14">
        <f t="shared" si="215"/>
        <v>42387.503229166665</v>
      </c>
      <c r="U1309" t="str">
        <f t="shared" si="216"/>
        <v>FEB</v>
      </c>
      <c r="V1309" t="str">
        <f t="shared" si="217"/>
        <v>ENE</v>
      </c>
      <c r="W1309">
        <f t="shared" si="218"/>
        <v>2016</v>
      </c>
      <c r="X1309">
        <f t="shared" si="219"/>
        <v>2016</v>
      </c>
    </row>
    <row r="1310" spans="1:2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12"/>
        <v>11.36</v>
      </c>
      <c r="P1310" s="7">
        <f t="shared" si="213"/>
        <v>29.894736842105264</v>
      </c>
      <c r="Q1310" t="str">
        <f t="shared" si="222"/>
        <v>technology</v>
      </c>
      <c r="R1310" t="str">
        <f t="shared" si="223"/>
        <v>wearables</v>
      </c>
      <c r="S1310" s="14">
        <f t="shared" si="214"/>
        <v>42651.613564814819</v>
      </c>
      <c r="T1310" s="14">
        <f t="shared" si="215"/>
        <v>42611.613564814819</v>
      </c>
      <c r="U1310" t="str">
        <f t="shared" si="216"/>
        <v>OCT</v>
      </c>
      <c r="V1310" t="str">
        <f t="shared" si="217"/>
        <v>AGO</v>
      </c>
      <c r="W1310">
        <f t="shared" si="218"/>
        <v>2016</v>
      </c>
      <c r="X1310">
        <f t="shared" si="219"/>
        <v>2016</v>
      </c>
    </row>
    <row r="1311" spans="1:2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12"/>
        <v>111.99130434782609</v>
      </c>
      <c r="P1311" s="7">
        <f t="shared" si="213"/>
        <v>367.97142857142859</v>
      </c>
      <c r="Q1311" t="str">
        <f t="shared" si="222"/>
        <v>technology</v>
      </c>
      <c r="R1311" t="str">
        <f t="shared" si="223"/>
        <v>wearables</v>
      </c>
      <c r="S1311" s="14">
        <f t="shared" si="214"/>
        <v>42292.882731481484</v>
      </c>
      <c r="T1311" s="14">
        <f t="shared" si="215"/>
        <v>42257.882731481484</v>
      </c>
      <c r="U1311" t="str">
        <f t="shared" si="216"/>
        <v>OCT</v>
      </c>
      <c r="V1311" t="str">
        <f t="shared" si="217"/>
        <v>SEP</v>
      </c>
      <c r="W1311">
        <f t="shared" si="218"/>
        <v>2015</v>
      </c>
      <c r="X1311">
        <f t="shared" si="219"/>
        <v>2015</v>
      </c>
    </row>
    <row r="1312" spans="1:2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12"/>
        <v>15.5</v>
      </c>
      <c r="P1312" s="7">
        <f t="shared" si="213"/>
        <v>129.16666666666666</v>
      </c>
      <c r="Q1312" t="str">
        <f t="shared" si="222"/>
        <v>technology</v>
      </c>
      <c r="R1312" t="str">
        <f t="shared" si="223"/>
        <v>wearables</v>
      </c>
      <c r="S1312" s="14">
        <f t="shared" si="214"/>
        <v>42601.667245370365</v>
      </c>
      <c r="T1312" s="14">
        <f t="shared" si="215"/>
        <v>42556.667245370365</v>
      </c>
      <c r="U1312" t="str">
        <f t="shared" si="216"/>
        <v>AGO</v>
      </c>
      <c r="V1312" t="str">
        <f t="shared" si="217"/>
        <v>JUL</v>
      </c>
      <c r="W1312">
        <f t="shared" si="218"/>
        <v>2016</v>
      </c>
      <c r="X1312">
        <f t="shared" si="219"/>
        <v>2016</v>
      </c>
    </row>
    <row r="1313" spans="1:2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12"/>
        <v>32.027999999999999</v>
      </c>
      <c r="P1313" s="7">
        <f t="shared" si="213"/>
        <v>800.7</v>
      </c>
      <c r="Q1313" t="str">
        <f t="shared" si="222"/>
        <v>technology</v>
      </c>
      <c r="R1313" t="str">
        <f t="shared" si="223"/>
        <v>wearables</v>
      </c>
      <c r="S1313" s="14">
        <f t="shared" si="214"/>
        <v>42704.843969907408</v>
      </c>
      <c r="T1313" s="14">
        <f t="shared" si="215"/>
        <v>42669.802303240736</v>
      </c>
      <c r="U1313" t="str">
        <f t="shared" si="216"/>
        <v>NOV</v>
      </c>
      <c r="V1313" t="str">
        <f t="shared" si="217"/>
        <v>OCT</v>
      </c>
      <c r="W1313">
        <f t="shared" si="218"/>
        <v>2016</v>
      </c>
      <c r="X1313">
        <f t="shared" si="219"/>
        <v>2016</v>
      </c>
    </row>
    <row r="1314" spans="1:2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12"/>
        <v>0.60869565217391308</v>
      </c>
      <c r="P1314" s="7">
        <f t="shared" si="213"/>
        <v>28</v>
      </c>
      <c r="Q1314" t="str">
        <f t="shared" si="222"/>
        <v>technology</v>
      </c>
      <c r="R1314" t="str">
        <f t="shared" si="223"/>
        <v>wearables</v>
      </c>
      <c r="S1314" s="14">
        <f t="shared" si="214"/>
        <v>42112.702800925923</v>
      </c>
      <c r="T1314" s="14">
        <f t="shared" si="215"/>
        <v>42082.702800925923</v>
      </c>
      <c r="U1314" t="str">
        <f t="shared" si="216"/>
        <v>ABR</v>
      </c>
      <c r="V1314" t="str">
        <f t="shared" si="217"/>
        <v>MAR</v>
      </c>
      <c r="W1314">
        <f t="shared" si="218"/>
        <v>2015</v>
      </c>
      <c r="X1314">
        <f t="shared" si="219"/>
        <v>2015</v>
      </c>
    </row>
    <row r="1315" spans="1:2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12"/>
        <v>31.114999999999998</v>
      </c>
      <c r="P1315" s="7">
        <f t="shared" si="213"/>
        <v>102.01639344262296</v>
      </c>
      <c r="Q1315" t="str">
        <f t="shared" si="222"/>
        <v>technology</v>
      </c>
      <c r="R1315" t="str">
        <f t="shared" si="223"/>
        <v>wearables</v>
      </c>
      <c r="S1315" s="14">
        <f t="shared" si="214"/>
        <v>42432.709652777776</v>
      </c>
      <c r="T1315" s="14">
        <f t="shared" si="215"/>
        <v>42402.709652777776</v>
      </c>
      <c r="U1315" t="str">
        <f t="shared" si="216"/>
        <v>MAR</v>
      </c>
      <c r="V1315" t="str">
        <f t="shared" si="217"/>
        <v>FEB</v>
      </c>
      <c r="W1315">
        <f t="shared" si="218"/>
        <v>2016</v>
      </c>
      <c r="X1315">
        <f t="shared" si="219"/>
        <v>2016</v>
      </c>
    </row>
    <row r="1316" spans="1:2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12"/>
        <v>1.1266666666666667</v>
      </c>
      <c r="P1316" s="7">
        <f t="shared" si="213"/>
        <v>184.36363636363637</v>
      </c>
      <c r="Q1316" t="str">
        <f t="shared" si="222"/>
        <v>technology</v>
      </c>
      <c r="R1316" t="str">
        <f t="shared" si="223"/>
        <v>wearables</v>
      </c>
      <c r="S1316" s="14">
        <f t="shared" si="214"/>
        <v>42664.669675925921</v>
      </c>
      <c r="T1316" s="14">
        <f t="shared" si="215"/>
        <v>42604.669675925921</v>
      </c>
      <c r="U1316" t="str">
        <f t="shared" si="216"/>
        <v>OCT</v>
      </c>
      <c r="V1316" t="str">
        <f t="shared" si="217"/>
        <v>AGO</v>
      </c>
      <c r="W1316">
        <f t="shared" si="218"/>
        <v>2016</v>
      </c>
      <c r="X1316">
        <f t="shared" si="219"/>
        <v>2016</v>
      </c>
    </row>
    <row r="1317" spans="1:2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12"/>
        <v>40.404000000000003</v>
      </c>
      <c r="P1317" s="7">
        <f t="shared" si="213"/>
        <v>162.91935483870967</v>
      </c>
      <c r="Q1317" t="str">
        <f t="shared" si="222"/>
        <v>technology</v>
      </c>
      <c r="R1317" t="str">
        <f t="shared" si="223"/>
        <v>wearables</v>
      </c>
      <c r="S1317" s="14">
        <f t="shared" si="214"/>
        <v>42314.041666666672</v>
      </c>
      <c r="T1317" s="14">
        <f t="shared" si="215"/>
        <v>42278.498240740737</v>
      </c>
      <c r="U1317" t="str">
        <f t="shared" si="216"/>
        <v>NOV</v>
      </c>
      <c r="V1317" t="str">
        <f t="shared" si="217"/>
        <v>OCT</v>
      </c>
      <c r="W1317">
        <f t="shared" si="218"/>
        <v>2015</v>
      </c>
      <c r="X1317">
        <f t="shared" si="219"/>
        <v>2015</v>
      </c>
    </row>
    <row r="1318" spans="1:2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12"/>
        <v>1.3333333333333333E-3</v>
      </c>
      <c r="P1318" s="7">
        <f t="shared" si="213"/>
        <v>1</v>
      </c>
      <c r="Q1318" t="str">
        <f t="shared" si="222"/>
        <v>technology</v>
      </c>
      <c r="R1318" t="str">
        <f t="shared" si="223"/>
        <v>wearables</v>
      </c>
      <c r="S1318" s="14">
        <f t="shared" si="214"/>
        <v>42428.961909722217</v>
      </c>
      <c r="T1318" s="14">
        <f t="shared" si="215"/>
        <v>42393.961909722217</v>
      </c>
      <c r="U1318" t="str">
        <f t="shared" si="216"/>
        <v>FEB</v>
      </c>
      <c r="V1318" t="str">
        <f t="shared" si="217"/>
        <v>ENE</v>
      </c>
      <c r="W1318">
        <f t="shared" si="218"/>
        <v>2016</v>
      </c>
      <c r="X1318">
        <f t="shared" si="219"/>
        <v>2016</v>
      </c>
    </row>
    <row r="1319" spans="1:2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12"/>
        <v>5.7335000000000003</v>
      </c>
      <c r="P1319" s="7">
        <f t="shared" si="213"/>
        <v>603.52631578947364</v>
      </c>
      <c r="Q1319" t="str">
        <f t="shared" si="222"/>
        <v>technology</v>
      </c>
      <c r="R1319" t="str">
        <f t="shared" si="223"/>
        <v>wearables</v>
      </c>
      <c r="S1319" s="14">
        <f t="shared" si="214"/>
        <v>42572.583333333328</v>
      </c>
      <c r="T1319" s="14">
        <f t="shared" si="215"/>
        <v>42520.235486111109</v>
      </c>
      <c r="U1319" t="str">
        <f t="shared" si="216"/>
        <v>JUL</v>
      </c>
      <c r="V1319" t="str">
        <f t="shared" si="217"/>
        <v>MAY</v>
      </c>
      <c r="W1319">
        <f t="shared" si="218"/>
        <v>2016</v>
      </c>
      <c r="X1319">
        <f t="shared" si="219"/>
        <v>2016</v>
      </c>
    </row>
    <row r="1320" spans="1:2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12"/>
        <v>15.324999999999999</v>
      </c>
      <c r="P1320" s="7">
        <f t="shared" si="213"/>
        <v>45.407407407407405</v>
      </c>
      <c r="Q1320" t="str">
        <f t="shared" si="222"/>
        <v>technology</v>
      </c>
      <c r="R1320" t="str">
        <f t="shared" si="223"/>
        <v>wearables</v>
      </c>
      <c r="S1320" s="14">
        <f t="shared" si="214"/>
        <v>42015.043657407412</v>
      </c>
      <c r="T1320" s="14">
        <f t="shared" si="215"/>
        <v>41985.043657407412</v>
      </c>
      <c r="U1320" t="str">
        <f t="shared" si="216"/>
        <v>ENE</v>
      </c>
      <c r="V1320" t="str">
        <f t="shared" si="217"/>
        <v>DIC</v>
      </c>
      <c r="W1320">
        <f t="shared" si="218"/>
        <v>2015</v>
      </c>
      <c r="X1320">
        <f t="shared" si="219"/>
        <v>2014</v>
      </c>
    </row>
    <row r="1321" spans="1:2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12"/>
        <v>15.103448275862069</v>
      </c>
      <c r="P1321" s="7">
        <f t="shared" si="213"/>
        <v>97.333333333333329</v>
      </c>
      <c r="Q1321" t="str">
        <f t="shared" si="222"/>
        <v>technology</v>
      </c>
      <c r="R1321" t="str">
        <f t="shared" si="223"/>
        <v>wearables</v>
      </c>
      <c r="S1321" s="14">
        <f t="shared" si="214"/>
        <v>41831.666666666664</v>
      </c>
      <c r="T1321" s="14">
        <f t="shared" si="215"/>
        <v>41816.812094907407</v>
      </c>
      <c r="U1321" t="str">
        <f t="shared" si="216"/>
        <v>JUL</v>
      </c>
      <c r="V1321" t="str">
        <f t="shared" si="217"/>
        <v>JUN</v>
      </c>
      <c r="W1321">
        <f t="shared" si="218"/>
        <v>2014</v>
      </c>
      <c r="X1321">
        <f t="shared" si="219"/>
        <v>2014</v>
      </c>
    </row>
    <row r="1322" spans="1:2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12"/>
        <v>0.503</v>
      </c>
      <c r="P1322" s="7">
        <f t="shared" si="213"/>
        <v>167.66666666666666</v>
      </c>
      <c r="Q1322" t="str">
        <f t="shared" si="222"/>
        <v>technology</v>
      </c>
      <c r="R1322" t="str">
        <f t="shared" si="223"/>
        <v>wearables</v>
      </c>
      <c r="S1322" s="14">
        <f t="shared" si="214"/>
        <v>42734.958333333328</v>
      </c>
      <c r="T1322" s="14">
        <f t="shared" si="215"/>
        <v>42705.690347222218</v>
      </c>
      <c r="U1322" t="str">
        <f t="shared" si="216"/>
        <v>DIC</v>
      </c>
      <c r="V1322" t="str">
        <f t="shared" si="217"/>
        <v>DIC</v>
      </c>
      <c r="W1322">
        <f t="shared" si="218"/>
        <v>2016</v>
      </c>
      <c r="X1322">
        <f t="shared" si="219"/>
        <v>2016</v>
      </c>
    </row>
    <row r="1323" spans="1:2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12"/>
        <v>1.3028138528138529</v>
      </c>
      <c r="P1323" s="7">
        <f t="shared" si="213"/>
        <v>859.85714285714289</v>
      </c>
      <c r="Q1323" t="str">
        <f t="shared" si="222"/>
        <v>technology</v>
      </c>
      <c r="R1323" t="str">
        <f t="shared" si="223"/>
        <v>wearables</v>
      </c>
      <c r="S1323" s="14">
        <f t="shared" si="214"/>
        <v>42727.74927083333</v>
      </c>
      <c r="T1323" s="14">
        <f t="shared" si="215"/>
        <v>42697.74927083333</v>
      </c>
      <c r="U1323" t="str">
        <f t="shared" si="216"/>
        <v>DIC</v>
      </c>
      <c r="V1323" t="str">
        <f t="shared" si="217"/>
        <v>NOV</v>
      </c>
      <c r="W1323">
        <f t="shared" si="218"/>
        <v>2016</v>
      </c>
      <c r="X1323">
        <f t="shared" si="219"/>
        <v>2016</v>
      </c>
    </row>
    <row r="1324" spans="1:2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12"/>
        <v>0.30285714285714288</v>
      </c>
      <c r="P1324" s="7">
        <f t="shared" si="213"/>
        <v>26.5</v>
      </c>
      <c r="Q1324" t="str">
        <f t="shared" si="222"/>
        <v>technology</v>
      </c>
      <c r="R1324" t="str">
        <f t="shared" si="223"/>
        <v>wearables</v>
      </c>
      <c r="S1324" s="14">
        <f t="shared" si="214"/>
        <v>42145.656539351854</v>
      </c>
      <c r="T1324" s="14">
        <f t="shared" si="215"/>
        <v>42115.656539351854</v>
      </c>
      <c r="U1324" t="str">
        <f t="shared" si="216"/>
        <v>MAY</v>
      </c>
      <c r="V1324" t="str">
        <f t="shared" si="217"/>
        <v>ABR</v>
      </c>
      <c r="W1324">
        <f t="shared" si="218"/>
        <v>2015</v>
      </c>
      <c r="X1324">
        <f t="shared" si="219"/>
        <v>2015</v>
      </c>
    </row>
    <row r="1325" spans="1:2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12"/>
        <v>8.8800000000000008</v>
      </c>
      <c r="P1325" s="7">
        <f t="shared" si="213"/>
        <v>30.272727272727273</v>
      </c>
      <c r="Q1325" t="str">
        <f t="shared" si="222"/>
        <v>technology</v>
      </c>
      <c r="R1325" t="str">
        <f t="shared" si="223"/>
        <v>wearables</v>
      </c>
      <c r="S1325" s="14">
        <f t="shared" si="214"/>
        <v>42486.288194444445</v>
      </c>
      <c r="T1325" s="14">
        <f t="shared" si="215"/>
        <v>42451.698449074072</v>
      </c>
      <c r="U1325" t="str">
        <f t="shared" si="216"/>
        <v>ABR</v>
      </c>
      <c r="V1325" t="str">
        <f t="shared" si="217"/>
        <v>MAR</v>
      </c>
      <c r="W1325">
        <f t="shared" si="218"/>
        <v>2016</v>
      </c>
      <c r="X1325">
        <f t="shared" si="219"/>
        <v>2016</v>
      </c>
    </row>
    <row r="1326" spans="1:2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12"/>
        <v>9.84</v>
      </c>
      <c r="P1326" s="7">
        <f t="shared" si="213"/>
        <v>54.666666666666664</v>
      </c>
      <c r="Q1326" t="str">
        <f t="shared" si="222"/>
        <v>technology</v>
      </c>
      <c r="R1326" t="str">
        <f t="shared" si="223"/>
        <v>wearables</v>
      </c>
      <c r="S1326" s="14">
        <f t="shared" si="214"/>
        <v>42656.633703703701</v>
      </c>
      <c r="T1326" s="14">
        <f t="shared" si="215"/>
        <v>42626.633703703701</v>
      </c>
      <c r="U1326" t="str">
        <f t="shared" si="216"/>
        <v>OCT</v>
      </c>
      <c r="V1326" t="str">
        <f t="shared" si="217"/>
        <v>SEP</v>
      </c>
      <c r="W1326">
        <f t="shared" si="218"/>
        <v>2016</v>
      </c>
      <c r="X1326">
        <f t="shared" si="219"/>
        <v>2016</v>
      </c>
    </row>
    <row r="1327" spans="1:2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12"/>
        <v>2.4300000000000002</v>
      </c>
      <c r="P1327" s="7">
        <f t="shared" si="213"/>
        <v>60.75</v>
      </c>
      <c r="Q1327" t="str">
        <f t="shared" si="222"/>
        <v>technology</v>
      </c>
      <c r="R1327" t="str">
        <f t="shared" si="223"/>
        <v>wearables</v>
      </c>
      <c r="S1327" s="14">
        <f t="shared" si="214"/>
        <v>42734.086053240739</v>
      </c>
      <c r="T1327" s="14">
        <f t="shared" si="215"/>
        <v>42704.086053240739</v>
      </c>
      <c r="U1327" t="str">
        <f t="shared" si="216"/>
        <v>DIC</v>
      </c>
      <c r="V1327" t="str">
        <f t="shared" si="217"/>
        <v>NOV</v>
      </c>
      <c r="W1327">
        <f t="shared" si="218"/>
        <v>2016</v>
      </c>
      <c r="X1327">
        <f t="shared" si="219"/>
        <v>2016</v>
      </c>
    </row>
    <row r="1328" spans="1:2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12"/>
        <v>1.1299999999999999</v>
      </c>
      <c r="P1328" s="7">
        <f t="shared" si="213"/>
        <v>102.72727272727273</v>
      </c>
      <c r="Q1328" t="str">
        <f t="shared" si="222"/>
        <v>technology</v>
      </c>
      <c r="R1328" t="str">
        <f t="shared" si="223"/>
        <v>wearables</v>
      </c>
      <c r="S1328" s="14">
        <f t="shared" si="214"/>
        <v>42019.791990740734</v>
      </c>
      <c r="T1328" s="14">
        <f t="shared" si="215"/>
        <v>41974.791990740734</v>
      </c>
      <c r="U1328" t="str">
        <f t="shared" si="216"/>
        <v>ENE</v>
      </c>
      <c r="V1328" t="str">
        <f t="shared" si="217"/>
        <v>DIC</v>
      </c>
      <c r="W1328">
        <f t="shared" si="218"/>
        <v>2015</v>
      </c>
      <c r="X1328">
        <f t="shared" si="219"/>
        <v>2014</v>
      </c>
    </row>
    <row r="1329" spans="1:2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12"/>
        <v>3.5520833333333335</v>
      </c>
      <c r="P1329" s="7">
        <f t="shared" si="213"/>
        <v>41.585365853658537</v>
      </c>
      <c r="Q1329" t="str">
        <f t="shared" si="222"/>
        <v>technology</v>
      </c>
      <c r="R1329" t="str">
        <f t="shared" si="223"/>
        <v>wearables</v>
      </c>
      <c r="S1329" s="14">
        <f t="shared" si="214"/>
        <v>42153.678645833337</v>
      </c>
      <c r="T1329" s="14">
        <f t="shared" si="215"/>
        <v>42123.678645833337</v>
      </c>
      <c r="U1329" t="str">
        <f t="shared" si="216"/>
        <v>MAY</v>
      </c>
      <c r="V1329" t="str">
        <f t="shared" si="217"/>
        <v>ABR</v>
      </c>
      <c r="W1329">
        <f t="shared" si="218"/>
        <v>2015</v>
      </c>
      <c r="X1329">
        <f t="shared" si="219"/>
        <v>2015</v>
      </c>
    </row>
    <row r="1330" spans="1:2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12"/>
        <v>2.3306666666666667</v>
      </c>
      <c r="P1330" s="7">
        <f t="shared" si="213"/>
        <v>116.53333333333333</v>
      </c>
      <c r="Q1330" t="str">
        <f t="shared" si="222"/>
        <v>technology</v>
      </c>
      <c r="R1330" t="str">
        <f t="shared" si="223"/>
        <v>wearables</v>
      </c>
      <c r="S1330" s="14">
        <f t="shared" si="214"/>
        <v>42657.642754629633</v>
      </c>
      <c r="T1330" s="14">
        <f t="shared" si="215"/>
        <v>42612.642754629633</v>
      </c>
      <c r="U1330" t="str">
        <f t="shared" si="216"/>
        <v>OCT</v>
      </c>
      <c r="V1330" t="str">
        <f t="shared" si="217"/>
        <v>AGO</v>
      </c>
      <c r="W1330">
        <f t="shared" si="218"/>
        <v>2016</v>
      </c>
      <c r="X1330">
        <f t="shared" si="219"/>
        <v>2016</v>
      </c>
    </row>
    <row r="1331" spans="1:2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12"/>
        <v>0.81599999999999995</v>
      </c>
      <c r="P1331" s="7">
        <f t="shared" si="213"/>
        <v>45.333333333333336</v>
      </c>
      <c r="Q1331" t="str">
        <f t="shared" si="222"/>
        <v>technology</v>
      </c>
      <c r="R1331" t="str">
        <f t="shared" si="223"/>
        <v>wearables</v>
      </c>
      <c r="S1331" s="14">
        <f t="shared" si="214"/>
        <v>41975.263252314813</v>
      </c>
      <c r="T1331" s="14">
        <f t="shared" si="215"/>
        <v>41935.221585648149</v>
      </c>
      <c r="U1331" t="str">
        <f t="shared" si="216"/>
        <v>DIC</v>
      </c>
      <c r="V1331" t="str">
        <f t="shared" si="217"/>
        <v>OCT</v>
      </c>
      <c r="W1331">
        <f t="shared" si="218"/>
        <v>2014</v>
      </c>
      <c r="X1331">
        <f t="shared" si="219"/>
        <v>2014</v>
      </c>
    </row>
    <row r="1332" spans="1:2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12"/>
        <v>22.494285714285713</v>
      </c>
      <c r="P1332" s="7">
        <f t="shared" si="213"/>
        <v>157.46</v>
      </c>
      <c r="Q1332" t="str">
        <f t="shared" si="222"/>
        <v>technology</v>
      </c>
      <c r="R1332" t="str">
        <f t="shared" si="223"/>
        <v>wearables</v>
      </c>
      <c r="S1332" s="14">
        <f t="shared" si="214"/>
        <v>42553.166666666672</v>
      </c>
      <c r="T1332" s="14">
        <f t="shared" si="215"/>
        <v>42522.276724537034</v>
      </c>
      <c r="U1332" t="str">
        <f t="shared" si="216"/>
        <v>JUL</v>
      </c>
      <c r="V1332" t="str">
        <f t="shared" si="217"/>
        <v>JUN</v>
      </c>
      <c r="W1332">
        <f t="shared" si="218"/>
        <v>2016</v>
      </c>
      <c r="X1332">
        <f t="shared" si="219"/>
        <v>2016</v>
      </c>
    </row>
    <row r="1333" spans="1:2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12"/>
        <v>1.3668</v>
      </c>
      <c r="P1333" s="7">
        <f t="shared" si="213"/>
        <v>100.5</v>
      </c>
      <c r="Q1333" t="str">
        <f t="shared" si="222"/>
        <v>technology</v>
      </c>
      <c r="R1333" t="str">
        <f t="shared" si="223"/>
        <v>wearables</v>
      </c>
      <c r="S1333" s="14">
        <f t="shared" si="214"/>
        <v>42599.50409722222</v>
      </c>
      <c r="T1333" s="14">
        <f t="shared" si="215"/>
        <v>42569.50409722222</v>
      </c>
      <c r="U1333" t="str">
        <f t="shared" si="216"/>
        <v>AGO</v>
      </c>
      <c r="V1333" t="str">
        <f t="shared" si="217"/>
        <v>JUL</v>
      </c>
      <c r="W1333">
        <f t="shared" si="218"/>
        <v>2016</v>
      </c>
      <c r="X1333">
        <f t="shared" si="219"/>
        <v>2016</v>
      </c>
    </row>
    <row r="1334" spans="1:2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12"/>
        <v>0</v>
      </c>
      <c r="P1334" s="7" t="str">
        <f t="shared" si="213"/>
        <v>No Backers</v>
      </c>
      <c r="Q1334" t="str">
        <f t="shared" si="222"/>
        <v>technology</v>
      </c>
      <c r="R1334" t="str">
        <f t="shared" si="223"/>
        <v>wearables</v>
      </c>
      <c r="S1334" s="14">
        <f t="shared" si="214"/>
        <v>42762.060277777782</v>
      </c>
      <c r="T1334" s="14">
        <f t="shared" si="215"/>
        <v>42732.060277777782</v>
      </c>
      <c r="U1334" t="str">
        <f t="shared" si="216"/>
        <v>ENE</v>
      </c>
      <c r="V1334" t="str">
        <f t="shared" si="217"/>
        <v>DIC</v>
      </c>
      <c r="W1334">
        <f t="shared" si="218"/>
        <v>2017</v>
      </c>
      <c r="X1334">
        <f t="shared" si="219"/>
        <v>2016</v>
      </c>
    </row>
    <row r="1335" spans="1:2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12"/>
        <v>0</v>
      </c>
      <c r="P1335" s="7" t="str">
        <f t="shared" si="213"/>
        <v>No Backers</v>
      </c>
      <c r="Q1335" t="str">
        <f t="shared" si="222"/>
        <v>technology</v>
      </c>
      <c r="R1335" t="str">
        <f t="shared" si="223"/>
        <v>wearables</v>
      </c>
      <c r="S1335" s="14">
        <f t="shared" si="214"/>
        <v>41836.106770833336</v>
      </c>
      <c r="T1335" s="14">
        <f t="shared" si="215"/>
        <v>41806.106770833336</v>
      </c>
      <c r="U1335" t="str">
        <f t="shared" si="216"/>
        <v>JUL</v>
      </c>
      <c r="V1335" t="str">
        <f t="shared" si="217"/>
        <v>JUN</v>
      </c>
      <c r="W1335">
        <f t="shared" si="218"/>
        <v>2014</v>
      </c>
      <c r="X1335">
        <f t="shared" si="219"/>
        <v>2014</v>
      </c>
    </row>
    <row r="1336" spans="1:2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12"/>
        <v>10.754135338345865</v>
      </c>
      <c r="P1336" s="7">
        <f t="shared" si="213"/>
        <v>51.822463768115945</v>
      </c>
      <c r="Q1336" t="str">
        <f t="shared" si="222"/>
        <v>technology</v>
      </c>
      <c r="R1336" t="str">
        <f t="shared" si="223"/>
        <v>wearables</v>
      </c>
      <c r="S1336" s="14">
        <f t="shared" si="214"/>
        <v>42440.774155092593</v>
      </c>
      <c r="T1336" s="14">
        <f t="shared" si="215"/>
        <v>42410.774155092593</v>
      </c>
      <c r="U1336" t="str">
        <f t="shared" si="216"/>
        <v>MAR</v>
      </c>
      <c r="V1336" t="str">
        <f t="shared" si="217"/>
        <v>FEB</v>
      </c>
      <c r="W1336">
        <f t="shared" si="218"/>
        <v>2016</v>
      </c>
      <c r="X1336">
        <f t="shared" si="219"/>
        <v>2016</v>
      </c>
    </row>
    <row r="1337" spans="1:2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12"/>
        <v>19.760000000000002</v>
      </c>
      <c r="P1337" s="7">
        <f t="shared" si="213"/>
        <v>308.75</v>
      </c>
      <c r="Q1337" t="str">
        <f t="shared" si="222"/>
        <v>technology</v>
      </c>
      <c r="R1337" t="str">
        <f t="shared" si="223"/>
        <v>wearables</v>
      </c>
      <c r="S1337" s="14">
        <f t="shared" si="214"/>
        <v>42343.936365740738</v>
      </c>
      <c r="T1337" s="14">
        <f t="shared" si="215"/>
        <v>42313.936365740738</v>
      </c>
      <c r="U1337" t="str">
        <f t="shared" si="216"/>
        <v>DIC</v>
      </c>
      <c r="V1337" t="str">
        <f t="shared" si="217"/>
        <v>NOV</v>
      </c>
      <c r="W1337">
        <f t="shared" si="218"/>
        <v>2015</v>
      </c>
      <c r="X1337">
        <f t="shared" si="219"/>
        <v>2015</v>
      </c>
    </row>
    <row r="1338" spans="1:2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12"/>
        <v>84.947000000000003</v>
      </c>
      <c r="P1338" s="7">
        <f t="shared" si="213"/>
        <v>379.22767857142856</v>
      </c>
      <c r="Q1338" t="str">
        <f t="shared" si="222"/>
        <v>technology</v>
      </c>
      <c r="R1338" t="str">
        <f t="shared" si="223"/>
        <v>wearables</v>
      </c>
      <c r="S1338" s="14">
        <f t="shared" si="214"/>
        <v>41990.863750000004</v>
      </c>
      <c r="T1338" s="14">
        <f t="shared" si="215"/>
        <v>41955.863750000004</v>
      </c>
      <c r="U1338" t="str">
        <f t="shared" si="216"/>
        <v>DIC</v>
      </c>
      <c r="V1338" t="str">
        <f t="shared" si="217"/>
        <v>NOV</v>
      </c>
      <c r="W1338">
        <f t="shared" si="218"/>
        <v>2014</v>
      </c>
      <c r="X1338">
        <f t="shared" si="219"/>
        <v>2014</v>
      </c>
    </row>
    <row r="1339" spans="1:2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12"/>
        <v>49.381999999999998</v>
      </c>
      <c r="P1339" s="7">
        <f t="shared" si="213"/>
        <v>176.36428571428573</v>
      </c>
      <c r="Q1339" t="str">
        <f t="shared" si="222"/>
        <v>technology</v>
      </c>
      <c r="R1339" t="str">
        <f t="shared" si="223"/>
        <v>wearables</v>
      </c>
      <c r="S1339" s="14">
        <f t="shared" si="214"/>
        <v>42797.577303240745</v>
      </c>
      <c r="T1339" s="14">
        <f t="shared" si="215"/>
        <v>42767.577303240745</v>
      </c>
      <c r="U1339" t="str">
        <f t="shared" si="216"/>
        <v>MAR</v>
      </c>
      <c r="V1339" t="str">
        <f t="shared" si="217"/>
        <v>FEB</v>
      </c>
      <c r="W1339">
        <f t="shared" si="218"/>
        <v>2017</v>
      </c>
      <c r="X1339">
        <f t="shared" si="219"/>
        <v>2017</v>
      </c>
    </row>
    <row r="1340" spans="1:2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12"/>
        <v>3.3033333333333332</v>
      </c>
      <c r="P1340" s="7">
        <f t="shared" si="213"/>
        <v>66.066666666666663</v>
      </c>
      <c r="Q1340" t="str">
        <f t="shared" si="222"/>
        <v>technology</v>
      </c>
      <c r="R1340" t="str">
        <f t="shared" si="223"/>
        <v>wearables</v>
      </c>
      <c r="S1340" s="14">
        <f t="shared" si="214"/>
        <v>42218.803622685184</v>
      </c>
      <c r="T1340" s="14">
        <f t="shared" si="215"/>
        <v>42188.803622685184</v>
      </c>
      <c r="U1340" t="str">
        <f t="shared" si="216"/>
        <v>AGO</v>
      </c>
      <c r="V1340" t="str">
        <f t="shared" si="217"/>
        <v>JUL</v>
      </c>
      <c r="W1340">
        <f t="shared" si="218"/>
        <v>2015</v>
      </c>
      <c r="X1340">
        <f t="shared" si="219"/>
        <v>2015</v>
      </c>
    </row>
    <row r="1341" spans="1:2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12"/>
        <v>6.6340000000000003</v>
      </c>
      <c r="P1341" s="7">
        <f t="shared" si="213"/>
        <v>89.648648648648646</v>
      </c>
      <c r="Q1341" t="str">
        <f t="shared" si="222"/>
        <v>technology</v>
      </c>
      <c r="R1341" t="str">
        <f t="shared" si="223"/>
        <v>wearables</v>
      </c>
      <c r="S1341" s="14">
        <f t="shared" si="214"/>
        <v>41981.688831018517</v>
      </c>
      <c r="T1341" s="14">
        <f t="shared" si="215"/>
        <v>41936.647164351853</v>
      </c>
      <c r="U1341" t="str">
        <f t="shared" si="216"/>
        <v>DIC</v>
      </c>
      <c r="V1341" t="str">
        <f t="shared" si="217"/>
        <v>OCT</v>
      </c>
      <c r="W1341">
        <f t="shared" si="218"/>
        <v>2014</v>
      </c>
      <c r="X1341">
        <f t="shared" si="219"/>
        <v>2014</v>
      </c>
    </row>
    <row r="1342" spans="1:2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12"/>
        <v>0</v>
      </c>
      <c r="P1342" s="7" t="str">
        <f t="shared" si="213"/>
        <v>No Backers</v>
      </c>
      <c r="Q1342" t="str">
        <f t="shared" si="222"/>
        <v>technology</v>
      </c>
      <c r="R1342" t="str">
        <f t="shared" si="223"/>
        <v>wearables</v>
      </c>
      <c r="S1342" s="14">
        <f t="shared" si="214"/>
        <v>41866.595520833333</v>
      </c>
      <c r="T1342" s="14">
        <f t="shared" si="215"/>
        <v>41836.595520833333</v>
      </c>
      <c r="U1342" t="str">
        <f t="shared" si="216"/>
        <v>AGO</v>
      </c>
      <c r="V1342" t="str">
        <f t="shared" si="217"/>
        <v>JUL</v>
      </c>
      <c r="W1342">
        <f t="shared" si="218"/>
        <v>2014</v>
      </c>
      <c r="X1342">
        <f t="shared" si="219"/>
        <v>2014</v>
      </c>
    </row>
    <row r="1343" spans="1:2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12"/>
        <v>70.36</v>
      </c>
      <c r="P1343" s="7">
        <f t="shared" si="213"/>
        <v>382.39130434782606</v>
      </c>
      <c r="Q1343" t="str">
        <f t="shared" si="222"/>
        <v>technology</v>
      </c>
      <c r="R1343" t="str">
        <f t="shared" si="223"/>
        <v>wearables</v>
      </c>
      <c r="S1343" s="14">
        <f t="shared" si="214"/>
        <v>42644.624039351853</v>
      </c>
      <c r="T1343" s="14">
        <f t="shared" si="215"/>
        <v>42612.624039351853</v>
      </c>
      <c r="U1343" t="str">
        <f t="shared" si="216"/>
        <v>OCT</v>
      </c>
      <c r="V1343" t="str">
        <f t="shared" si="217"/>
        <v>AGO</v>
      </c>
      <c r="W1343">
        <f t="shared" si="218"/>
        <v>2016</v>
      </c>
      <c r="X1343">
        <f t="shared" si="219"/>
        <v>2016</v>
      </c>
    </row>
    <row r="1344" spans="1:2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12"/>
        <v>0.2</v>
      </c>
      <c r="P1344" s="7">
        <f t="shared" si="213"/>
        <v>100</v>
      </c>
      <c r="Q1344" t="str">
        <f t="shared" si="222"/>
        <v>technology</v>
      </c>
      <c r="R1344" t="str">
        <f t="shared" si="223"/>
        <v>wearables</v>
      </c>
      <c r="S1344" s="14">
        <f t="shared" si="214"/>
        <v>42202.816423611104</v>
      </c>
      <c r="T1344" s="14">
        <f t="shared" si="215"/>
        <v>42172.816423611104</v>
      </c>
      <c r="U1344" t="str">
        <f t="shared" si="216"/>
        <v>JUL</v>
      </c>
      <c r="V1344" t="str">
        <f t="shared" si="217"/>
        <v>JUN</v>
      </c>
      <c r="W1344">
        <f t="shared" si="218"/>
        <v>2015</v>
      </c>
      <c r="X1344">
        <f t="shared" si="219"/>
        <v>2015</v>
      </c>
    </row>
    <row r="1345" spans="1:2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12"/>
        <v>102.298</v>
      </c>
      <c r="P1345" s="7">
        <f t="shared" si="213"/>
        <v>158.35603715170279</v>
      </c>
      <c r="Q1345" t="str">
        <f t="shared" si="222"/>
        <v>technology</v>
      </c>
      <c r="R1345" t="str">
        <f t="shared" si="223"/>
        <v>wearables</v>
      </c>
      <c r="S1345" s="14">
        <f t="shared" si="214"/>
        <v>42601.165972222225</v>
      </c>
      <c r="T1345" s="14">
        <f t="shared" si="215"/>
        <v>42542.526423611111</v>
      </c>
      <c r="U1345" t="str">
        <f t="shared" si="216"/>
        <v>AGO</v>
      </c>
      <c r="V1345" t="str">
        <f t="shared" si="217"/>
        <v>JUN</v>
      </c>
      <c r="W1345">
        <f t="shared" si="218"/>
        <v>2016</v>
      </c>
      <c r="X1345">
        <f t="shared" si="219"/>
        <v>2016</v>
      </c>
    </row>
    <row r="1346" spans="1:2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212"/>
        <v>377.73333333333335</v>
      </c>
      <c r="P1346" s="7">
        <f t="shared" si="213"/>
        <v>40.762589928057551</v>
      </c>
      <c r="Q1346" t="str">
        <f t="shared" ref="Q1346:Q1365" si="224">MID(N1346,1,10)</f>
        <v>publishing</v>
      </c>
      <c r="R1346" t="str">
        <f t="shared" ref="R1346:R1365" si="225">MID(N1346,12,20)</f>
        <v>nonfiction</v>
      </c>
      <c r="S1346" s="14">
        <f t="shared" si="214"/>
        <v>42551.789803240739</v>
      </c>
      <c r="T1346" s="14">
        <f t="shared" si="215"/>
        <v>42522.789803240739</v>
      </c>
      <c r="U1346" t="str">
        <f t="shared" si="216"/>
        <v>JUN</v>
      </c>
      <c r="V1346" t="str">
        <f t="shared" si="217"/>
        <v>JUN</v>
      </c>
      <c r="W1346">
        <f t="shared" si="218"/>
        <v>2016</v>
      </c>
      <c r="X1346">
        <f t="shared" si="219"/>
        <v>2016</v>
      </c>
    </row>
    <row r="1347" spans="1:2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226">(E1347*100)/D1347</f>
        <v>125</v>
      </c>
      <c r="P1347" s="7">
        <f t="shared" ref="P1347:P1410" si="227">IF(L1347=0,"No Backers",E1347/L1347)</f>
        <v>53.571428571428569</v>
      </c>
      <c r="Q1347" t="str">
        <f t="shared" si="224"/>
        <v>publishing</v>
      </c>
      <c r="R1347" t="str">
        <f t="shared" si="225"/>
        <v>nonfiction</v>
      </c>
      <c r="S1347" s="14">
        <f t="shared" ref="S1347:S1410" si="228">(((I1347/60)/60)/24)+DATE(1970,1,1)</f>
        <v>41834.814340277779</v>
      </c>
      <c r="T1347" s="14">
        <f t="shared" ref="T1347:T1410" si="229">(((J1347/60)/60)/24)+DATE(1970,1,1)</f>
        <v>41799.814340277779</v>
      </c>
      <c r="U1347" t="str">
        <f t="shared" ref="U1347:U1410" si="230">UPPER(TEXT(S1347, "mmm"))</f>
        <v>JUL</v>
      </c>
      <c r="V1347" t="str">
        <f t="shared" ref="V1347:V1410" si="231">UPPER(TEXT(T1347, "mmm"))</f>
        <v>JUN</v>
      </c>
      <c r="W1347">
        <f t="shared" ref="W1347:W1410" si="232">YEAR(S1347)</f>
        <v>2014</v>
      </c>
      <c r="X1347">
        <f t="shared" ref="X1347:X1410" si="233">YEAR(T1347)</f>
        <v>2014</v>
      </c>
    </row>
    <row r="1348" spans="1:2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26"/>
        <v>147.32653061224491</v>
      </c>
      <c r="P1348" s="7">
        <f t="shared" si="227"/>
        <v>48.449664429530202</v>
      </c>
      <c r="Q1348" t="str">
        <f t="shared" si="224"/>
        <v>publishing</v>
      </c>
      <c r="R1348" t="str">
        <f t="shared" si="225"/>
        <v>nonfiction</v>
      </c>
      <c r="S1348" s="14">
        <f t="shared" si="228"/>
        <v>41452.075821759259</v>
      </c>
      <c r="T1348" s="14">
        <f t="shared" si="229"/>
        <v>41422.075821759259</v>
      </c>
      <c r="U1348" t="str">
        <f t="shared" si="230"/>
        <v>JUN</v>
      </c>
      <c r="V1348" t="str">
        <f t="shared" si="231"/>
        <v>MAY</v>
      </c>
      <c r="W1348">
        <f t="shared" si="232"/>
        <v>2013</v>
      </c>
      <c r="X1348">
        <f t="shared" si="233"/>
        <v>2013</v>
      </c>
    </row>
    <row r="1349" spans="1:2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26"/>
        <v>102.2</v>
      </c>
      <c r="P1349" s="7">
        <f t="shared" si="227"/>
        <v>82.41935483870968</v>
      </c>
      <c r="Q1349" t="str">
        <f t="shared" si="224"/>
        <v>publishing</v>
      </c>
      <c r="R1349" t="str">
        <f t="shared" si="225"/>
        <v>nonfiction</v>
      </c>
      <c r="S1349" s="14">
        <f t="shared" si="228"/>
        <v>42070.638020833328</v>
      </c>
      <c r="T1349" s="14">
        <f t="shared" si="229"/>
        <v>42040.638020833328</v>
      </c>
      <c r="U1349" t="str">
        <f t="shared" si="230"/>
        <v>MAR</v>
      </c>
      <c r="V1349" t="str">
        <f t="shared" si="231"/>
        <v>FEB</v>
      </c>
      <c r="W1349">
        <f t="shared" si="232"/>
        <v>2015</v>
      </c>
      <c r="X1349">
        <f t="shared" si="233"/>
        <v>2015</v>
      </c>
    </row>
    <row r="1350" spans="1:2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26"/>
        <v>101.87234042553192</v>
      </c>
      <c r="P1350" s="7">
        <f t="shared" si="227"/>
        <v>230.19230769230768</v>
      </c>
      <c r="Q1350" t="str">
        <f t="shared" si="224"/>
        <v>publishing</v>
      </c>
      <c r="R1350" t="str">
        <f t="shared" si="225"/>
        <v>nonfiction</v>
      </c>
      <c r="S1350" s="14">
        <f t="shared" si="228"/>
        <v>41991.506168981476</v>
      </c>
      <c r="T1350" s="14">
        <f t="shared" si="229"/>
        <v>41963.506168981476</v>
      </c>
      <c r="U1350" t="str">
        <f t="shared" si="230"/>
        <v>DIC</v>
      </c>
      <c r="V1350" t="str">
        <f t="shared" si="231"/>
        <v>NOV</v>
      </c>
      <c r="W1350">
        <f t="shared" si="232"/>
        <v>2014</v>
      </c>
      <c r="X1350">
        <f t="shared" si="233"/>
        <v>2014</v>
      </c>
    </row>
    <row r="1351" spans="1:2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26"/>
        <v>204.2</v>
      </c>
      <c r="P1351" s="7">
        <f t="shared" si="227"/>
        <v>59.360465116279073</v>
      </c>
      <c r="Q1351" t="str">
        <f t="shared" si="224"/>
        <v>publishing</v>
      </c>
      <c r="R1351" t="str">
        <f t="shared" si="225"/>
        <v>nonfiction</v>
      </c>
      <c r="S1351" s="14">
        <f t="shared" si="228"/>
        <v>42354.290972222225</v>
      </c>
      <c r="T1351" s="14">
        <f t="shared" si="229"/>
        <v>42317.33258101852</v>
      </c>
      <c r="U1351" t="str">
        <f t="shared" si="230"/>
        <v>DIC</v>
      </c>
      <c r="V1351" t="str">
        <f t="shared" si="231"/>
        <v>NOV</v>
      </c>
      <c r="W1351">
        <f t="shared" si="232"/>
        <v>2015</v>
      </c>
      <c r="X1351">
        <f t="shared" si="233"/>
        <v>2015</v>
      </c>
    </row>
    <row r="1352" spans="1:2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26"/>
        <v>104.05</v>
      </c>
      <c r="P1352" s="7">
        <f t="shared" si="227"/>
        <v>66.698717948717942</v>
      </c>
      <c r="Q1352" t="str">
        <f t="shared" si="224"/>
        <v>publishing</v>
      </c>
      <c r="R1352" t="str">
        <f t="shared" si="225"/>
        <v>nonfiction</v>
      </c>
      <c r="S1352" s="14">
        <f t="shared" si="228"/>
        <v>42364.013124999998</v>
      </c>
      <c r="T1352" s="14">
        <f t="shared" si="229"/>
        <v>42334.013124999998</v>
      </c>
      <c r="U1352" t="str">
        <f t="shared" si="230"/>
        <v>DIC</v>
      </c>
      <c r="V1352" t="str">
        <f t="shared" si="231"/>
        <v>NOV</v>
      </c>
      <c r="W1352">
        <f t="shared" si="232"/>
        <v>2015</v>
      </c>
      <c r="X1352">
        <f t="shared" si="233"/>
        <v>2015</v>
      </c>
    </row>
    <row r="1353" spans="1:2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26"/>
        <v>101.265</v>
      </c>
      <c r="P1353" s="7">
        <f t="shared" si="227"/>
        <v>168.77500000000001</v>
      </c>
      <c r="Q1353" t="str">
        <f t="shared" si="224"/>
        <v>publishing</v>
      </c>
      <c r="R1353" t="str">
        <f t="shared" si="225"/>
        <v>nonfiction</v>
      </c>
      <c r="S1353" s="14">
        <f t="shared" si="228"/>
        <v>42412.74009259259</v>
      </c>
      <c r="T1353" s="14">
        <f t="shared" si="229"/>
        <v>42382.74009259259</v>
      </c>
      <c r="U1353" t="str">
        <f t="shared" si="230"/>
        <v>FEB</v>
      </c>
      <c r="V1353" t="str">
        <f t="shared" si="231"/>
        <v>ENE</v>
      </c>
      <c r="W1353">
        <f t="shared" si="232"/>
        <v>2016</v>
      </c>
      <c r="X1353">
        <f t="shared" si="233"/>
        <v>2016</v>
      </c>
    </row>
    <row r="1354" spans="1:2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26"/>
        <v>136.13999999999999</v>
      </c>
      <c r="P1354" s="7">
        <f t="shared" si="227"/>
        <v>59.973568281938327</v>
      </c>
      <c r="Q1354" t="str">
        <f t="shared" si="224"/>
        <v>publishing</v>
      </c>
      <c r="R1354" t="str">
        <f t="shared" si="225"/>
        <v>nonfiction</v>
      </c>
      <c r="S1354" s="14">
        <f t="shared" si="228"/>
        <v>42252.165972222225</v>
      </c>
      <c r="T1354" s="14">
        <f t="shared" si="229"/>
        <v>42200.578310185185</v>
      </c>
      <c r="U1354" t="str">
        <f t="shared" si="230"/>
        <v>SEP</v>
      </c>
      <c r="V1354" t="str">
        <f t="shared" si="231"/>
        <v>JUL</v>
      </c>
      <c r="W1354">
        <f t="shared" si="232"/>
        <v>2015</v>
      </c>
      <c r="X1354">
        <f t="shared" si="233"/>
        <v>2015</v>
      </c>
    </row>
    <row r="1355" spans="1:2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26"/>
        <v>133.6</v>
      </c>
      <c r="P1355" s="7">
        <f t="shared" si="227"/>
        <v>31.80952380952381</v>
      </c>
      <c r="Q1355" t="str">
        <f t="shared" si="224"/>
        <v>publishing</v>
      </c>
      <c r="R1355" t="str">
        <f t="shared" si="225"/>
        <v>nonfiction</v>
      </c>
      <c r="S1355" s="14">
        <f t="shared" si="228"/>
        <v>41344</v>
      </c>
      <c r="T1355" s="14">
        <f t="shared" si="229"/>
        <v>41309.11791666667</v>
      </c>
      <c r="U1355" t="str">
        <f t="shared" si="230"/>
        <v>MAR</v>
      </c>
      <c r="V1355" t="str">
        <f t="shared" si="231"/>
        <v>FEB</v>
      </c>
      <c r="W1355">
        <f t="shared" si="232"/>
        <v>2013</v>
      </c>
      <c r="X1355">
        <f t="shared" si="233"/>
        <v>2013</v>
      </c>
    </row>
    <row r="1356" spans="1:2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26"/>
        <v>130.25</v>
      </c>
      <c r="P1356" s="7">
        <f t="shared" si="227"/>
        <v>24.421875</v>
      </c>
      <c r="Q1356" t="str">
        <f t="shared" si="224"/>
        <v>publishing</v>
      </c>
      <c r="R1356" t="str">
        <f t="shared" si="225"/>
        <v>nonfiction</v>
      </c>
      <c r="S1356" s="14">
        <f t="shared" si="228"/>
        <v>42532.807627314818</v>
      </c>
      <c r="T1356" s="14">
        <f t="shared" si="229"/>
        <v>42502.807627314818</v>
      </c>
      <c r="U1356" t="str">
        <f t="shared" si="230"/>
        <v>JUN</v>
      </c>
      <c r="V1356" t="str">
        <f t="shared" si="231"/>
        <v>MAY</v>
      </c>
      <c r="W1356">
        <f t="shared" si="232"/>
        <v>2016</v>
      </c>
      <c r="X1356">
        <f t="shared" si="233"/>
        <v>2016</v>
      </c>
    </row>
    <row r="1357" spans="1:2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26"/>
        <v>122.68</v>
      </c>
      <c r="P1357" s="7">
        <f t="shared" si="227"/>
        <v>25.347107438016529</v>
      </c>
      <c r="Q1357" t="str">
        <f t="shared" si="224"/>
        <v>publishing</v>
      </c>
      <c r="R1357" t="str">
        <f t="shared" si="225"/>
        <v>nonfiction</v>
      </c>
      <c r="S1357" s="14">
        <f t="shared" si="228"/>
        <v>41243.416666666664</v>
      </c>
      <c r="T1357" s="14">
        <f t="shared" si="229"/>
        <v>41213.254687499997</v>
      </c>
      <c r="U1357" t="str">
        <f t="shared" si="230"/>
        <v>NOV</v>
      </c>
      <c r="V1357" t="str">
        <f t="shared" si="231"/>
        <v>OCT</v>
      </c>
      <c r="W1357">
        <f t="shared" si="232"/>
        <v>2012</v>
      </c>
      <c r="X1357">
        <f t="shared" si="233"/>
        <v>2012</v>
      </c>
    </row>
    <row r="1358" spans="1:2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26"/>
        <v>182.81058823529412</v>
      </c>
      <c r="P1358" s="7">
        <f t="shared" si="227"/>
        <v>71.443218390804603</v>
      </c>
      <c r="Q1358" t="str">
        <f t="shared" si="224"/>
        <v>publishing</v>
      </c>
      <c r="R1358" t="str">
        <f t="shared" si="225"/>
        <v>nonfiction</v>
      </c>
      <c r="S1358" s="14">
        <f t="shared" si="228"/>
        <v>41460.038888888892</v>
      </c>
      <c r="T1358" s="14">
        <f t="shared" si="229"/>
        <v>41430.038888888892</v>
      </c>
      <c r="U1358" t="str">
        <f t="shared" si="230"/>
        <v>JUL</v>
      </c>
      <c r="V1358" t="str">
        <f t="shared" si="231"/>
        <v>JUN</v>
      </c>
      <c r="W1358">
        <f t="shared" si="232"/>
        <v>2013</v>
      </c>
      <c r="X1358">
        <f t="shared" si="233"/>
        <v>2013</v>
      </c>
    </row>
    <row r="1359" spans="1:2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26"/>
        <v>125.3</v>
      </c>
      <c r="P1359" s="7">
        <f t="shared" si="227"/>
        <v>38.553846153846152</v>
      </c>
      <c r="Q1359" t="str">
        <f t="shared" si="224"/>
        <v>publishing</v>
      </c>
      <c r="R1359" t="str">
        <f t="shared" si="225"/>
        <v>nonfiction</v>
      </c>
      <c r="S1359" s="14">
        <f t="shared" si="228"/>
        <v>41334.249305555553</v>
      </c>
      <c r="T1359" s="14">
        <f t="shared" si="229"/>
        <v>41304.962233796294</v>
      </c>
      <c r="U1359" t="str">
        <f t="shared" si="230"/>
        <v>MAR</v>
      </c>
      <c r="V1359" t="str">
        <f t="shared" si="231"/>
        <v>ENE</v>
      </c>
      <c r="W1359">
        <f t="shared" si="232"/>
        <v>2013</v>
      </c>
      <c r="X1359">
        <f t="shared" si="233"/>
        <v>2013</v>
      </c>
    </row>
    <row r="1360" spans="1:2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26"/>
        <v>111.66666666666667</v>
      </c>
      <c r="P1360" s="7">
        <f t="shared" si="227"/>
        <v>68.367346938775512</v>
      </c>
      <c r="Q1360" t="str">
        <f t="shared" si="224"/>
        <v>publishing</v>
      </c>
      <c r="R1360" t="str">
        <f t="shared" si="225"/>
        <v>nonfiction</v>
      </c>
      <c r="S1360" s="14">
        <f t="shared" si="228"/>
        <v>40719.570868055554</v>
      </c>
      <c r="T1360" s="14">
        <f t="shared" si="229"/>
        <v>40689.570868055554</v>
      </c>
      <c r="U1360" t="str">
        <f t="shared" si="230"/>
        <v>JUN</v>
      </c>
      <c r="V1360" t="str">
        <f t="shared" si="231"/>
        <v>MAY</v>
      </c>
      <c r="W1360">
        <f t="shared" si="232"/>
        <v>2011</v>
      </c>
      <c r="X1360">
        <f t="shared" si="233"/>
        <v>2011</v>
      </c>
    </row>
    <row r="1361" spans="1:2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26"/>
        <v>115.75757575757575</v>
      </c>
      <c r="P1361" s="7">
        <f t="shared" si="227"/>
        <v>40.210526315789473</v>
      </c>
      <c r="Q1361" t="str">
        <f t="shared" si="224"/>
        <v>publishing</v>
      </c>
      <c r="R1361" t="str">
        <f t="shared" si="225"/>
        <v>nonfiction</v>
      </c>
      <c r="S1361" s="14">
        <f t="shared" si="228"/>
        <v>40730.814699074072</v>
      </c>
      <c r="T1361" s="14">
        <f t="shared" si="229"/>
        <v>40668.814699074072</v>
      </c>
      <c r="U1361" t="str">
        <f t="shared" si="230"/>
        <v>JUL</v>
      </c>
      <c r="V1361" t="str">
        <f t="shared" si="231"/>
        <v>MAY</v>
      </c>
      <c r="W1361">
        <f t="shared" si="232"/>
        <v>2011</v>
      </c>
      <c r="X1361">
        <f t="shared" si="233"/>
        <v>2011</v>
      </c>
    </row>
    <row r="1362" spans="1:2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26"/>
        <v>173.2</v>
      </c>
      <c r="P1362" s="7">
        <f t="shared" si="227"/>
        <v>32.074074074074076</v>
      </c>
      <c r="Q1362" t="str">
        <f t="shared" si="224"/>
        <v>publishing</v>
      </c>
      <c r="R1362" t="str">
        <f t="shared" si="225"/>
        <v>nonfiction</v>
      </c>
      <c r="S1362" s="14">
        <f t="shared" si="228"/>
        <v>41123.900694444441</v>
      </c>
      <c r="T1362" s="14">
        <f t="shared" si="229"/>
        <v>41095.900694444441</v>
      </c>
      <c r="U1362" t="str">
        <f t="shared" si="230"/>
        <v>AGO</v>
      </c>
      <c r="V1362" t="str">
        <f t="shared" si="231"/>
        <v>JUL</v>
      </c>
      <c r="W1362">
        <f t="shared" si="232"/>
        <v>2012</v>
      </c>
      <c r="X1362">
        <f t="shared" si="233"/>
        <v>2012</v>
      </c>
    </row>
    <row r="1363" spans="1:2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26"/>
        <v>125.98333333333333</v>
      </c>
      <c r="P1363" s="7">
        <f t="shared" si="227"/>
        <v>28.632575757575758</v>
      </c>
      <c r="Q1363" t="str">
        <f t="shared" si="224"/>
        <v>publishing</v>
      </c>
      <c r="R1363" t="str">
        <f t="shared" si="225"/>
        <v>nonfiction</v>
      </c>
      <c r="S1363" s="14">
        <f t="shared" si="228"/>
        <v>41811.717268518521</v>
      </c>
      <c r="T1363" s="14">
        <f t="shared" si="229"/>
        <v>41781.717268518521</v>
      </c>
      <c r="U1363" t="str">
        <f t="shared" si="230"/>
        <v>JUN</v>
      </c>
      <c r="V1363" t="str">
        <f t="shared" si="231"/>
        <v>MAY</v>
      </c>
      <c r="W1363">
        <f t="shared" si="232"/>
        <v>2014</v>
      </c>
      <c r="X1363">
        <f t="shared" si="233"/>
        <v>2014</v>
      </c>
    </row>
    <row r="1364" spans="1:2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26"/>
        <v>109.1</v>
      </c>
      <c r="P1364" s="7">
        <f t="shared" si="227"/>
        <v>43.64</v>
      </c>
      <c r="Q1364" t="str">
        <f t="shared" si="224"/>
        <v>publishing</v>
      </c>
      <c r="R1364" t="str">
        <f t="shared" si="225"/>
        <v>nonfiction</v>
      </c>
      <c r="S1364" s="14">
        <f t="shared" si="228"/>
        <v>41524.934386574074</v>
      </c>
      <c r="T1364" s="14">
        <f t="shared" si="229"/>
        <v>41464.934386574074</v>
      </c>
      <c r="U1364" t="str">
        <f t="shared" si="230"/>
        <v>SEP</v>
      </c>
      <c r="V1364" t="str">
        <f t="shared" si="231"/>
        <v>JUL</v>
      </c>
      <c r="W1364">
        <f t="shared" si="232"/>
        <v>2013</v>
      </c>
      <c r="X1364">
        <f t="shared" si="233"/>
        <v>2013</v>
      </c>
    </row>
    <row r="1365" spans="1:2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26"/>
        <v>100</v>
      </c>
      <c r="P1365" s="7">
        <f t="shared" si="227"/>
        <v>40</v>
      </c>
      <c r="Q1365" t="str">
        <f t="shared" si="224"/>
        <v>publishing</v>
      </c>
      <c r="R1365" t="str">
        <f t="shared" si="225"/>
        <v>nonfiction</v>
      </c>
      <c r="S1365" s="14">
        <f t="shared" si="228"/>
        <v>42415.332638888889</v>
      </c>
      <c r="T1365" s="14">
        <f t="shared" si="229"/>
        <v>42396.8440625</v>
      </c>
      <c r="U1365" t="str">
        <f t="shared" si="230"/>
        <v>FEB</v>
      </c>
      <c r="V1365" t="str">
        <f t="shared" si="231"/>
        <v>ENE</v>
      </c>
      <c r="W1365">
        <f t="shared" si="232"/>
        <v>2016</v>
      </c>
      <c r="X1365">
        <f t="shared" si="233"/>
        <v>2016</v>
      </c>
    </row>
    <row r="1366" spans="1:2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26"/>
        <v>118.64285714285714</v>
      </c>
      <c r="P1366" s="7">
        <f t="shared" si="227"/>
        <v>346.04166666666669</v>
      </c>
      <c r="Q1366" t="str">
        <f t="shared" ref="Q1366:Q1405" si="234">MID(N1366,1,5)</f>
        <v>music</v>
      </c>
      <c r="R1366" t="str">
        <f t="shared" ref="R1366:R1405" si="235">MID(N1366,7,20)</f>
        <v>rock</v>
      </c>
      <c r="S1366" s="14">
        <f t="shared" si="228"/>
        <v>42011.6956712963</v>
      </c>
      <c r="T1366" s="14">
        <f t="shared" si="229"/>
        <v>41951.695671296293</v>
      </c>
      <c r="U1366" t="str">
        <f t="shared" si="230"/>
        <v>ENE</v>
      </c>
      <c r="V1366" t="str">
        <f t="shared" si="231"/>
        <v>NOV</v>
      </c>
      <c r="W1366">
        <f t="shared" si="232"/>
        <v>2015</v>
      </c>
      <c r="X1366">
        <f t="shared" si="233"/>
        <v>2014</v>
      </c>
    </row>
    <row r="1367" spans="1:2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26"/>
        <v>100.26666666666667</v>
      </c>
      <c r="P1367" s="7">
        <f t="shared" si="227"/>
        <v>81.739130434782609</v>
      </c>
      <c r="Q1367" t="str">
        <f t="shared" si="234"/>
        <v>music</v>
      </c>
      <c r="R1367" t="str">
        <f t="shared" si="235"/>
        <v>rock</v>
      </c>
      <c r="S1367" s="14">
        <f t="shared" si="228"/>
        <v>42079.691574074073</v>
      </c>
      <c r="T1367" s="14">
        <f t="shared" si="229"/>
        <v>42049.733240740738</v>
      </c>
      <c r="U1367" t="str">
        <f t="shared" si="230"/>
        <v>MAR</v>
      </c>
      <c r="V1367" t="str">
        <f t="shared" si="231"/>
        <v>FEB</v>
      </c>
      <c r="W1367">
        <f t="shared" si="232"/>
        <v>2015</v>
      </c>
      <c r="X1367">
        <f t="shared" si="233"/>
        <v>2015</v>
      </c>
    </row>
    <row r="1368" spans="1:2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26"/>
        <v>126.4892</v>
      </c>
      <c r="P1368" s="7">
        <f t="shared" si="227"/>
        <v>64.535306122448986</v>
      </c>
      <c r="Q1368" t="str">
        <f t="shared" si="234"/>
        <v>music</v>
      </c>
      <c r="R1368" t="str">
        <f t="shared" si="235"/>
        <v>rock</v>
      </c>
      <c r="S1368" s="14">
        <f t="shared" si="228"/>
        <v>41970.037766203706</v>
      </c>
      <c r="T1368" s="14">
        <f t="shared" si="229"/>
        <v>41924.996099537035</v>
      </c>
      <c r="U1368" t="str">
        <f t="shared" si="230"/>
        <v>NOV</v>
      </c>
      <c r="V1368" t="str">
        <f t="shared" si="231"/>
        <v>OCT</v>
      </c>
      <c r="W1368">
        <f t="shared" si="232"/>
        <v>2014</v>
      </c>
      <c r="X1368">
        <f t="shared" si="233"/>
        <v>2014</v>
      </c>
    </row>
    <row r="1369" spans="1:2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26"/>
        <v>114.26</v>
      </c>
      <c r="P1369" s="7">
        <f t="shared" si="227"/>
        <v>63.477777777777774</v>
      </c>
      <c r="Q1369" t="str">
        <f t="shared" si="234"/>
        <v>music</v>
      </c>
      <c r="R1369" t="str">
        <f t="shared" si="235"/>
        <v>rock</v>
      </c>
      <c r="S1369" s="14">
        <f t="shared" si="228"/>
        <v>42322.044560185182</v>
      </c>
      <c r="T1369" s="14">
        <f t="shared" si="229"/>
        <v>42292.002893518518</v>
      </c>
      <c r="U1369" t="str">
        <f t="shared" si="230"/>
        <v>NOV</v>
      </c>
      <c r="V1369" t="str">
        <f t="shared" si="231"/>
        <v>OCT</v>
      </c>
      <c r="W1369">
        <f t="shared" si="232"/>
        <v>2015</v>
      </c>
      <c r="X1369">
        <f t="shared" si="233"/>
        <v>2015</v>
      </c>
    </row>
    <row r="1370" spans="1:2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26"/>
        <v>110.7</v>
      </c>
      <c r="P1370" s="7">
        <f t="shared" si="227"/>
        <v>63.620689655172413</v>
      </c>
      <c r="Q1370" t="str">
        <f t="shared" si="234"/>
        <v>music</v>
      </c>
      <c r="R1370" t="str">
        <f t="shared" si="235"/>
        <v>rock</v>
      </c>
      <c r="S1370" s="14">
        <f t="shared" si="228"/>
        <v>42170.190902777773</v>
      </c>
      <c r="T1370" s="14">
        <f t="shared" si="229"/>
        <v>42146.190902777773</v>
      </c>
      <c r="U1370" t="str">
        <f t="shared" si="230"/>
        <v>JUN</v>
      </c>
      <c r="V1370" t="str">
        <f t="shared" si="231"/>
        <v>MAY</v>
      </c>
      <c r="W1370">
        <f t="shared" si="232"/>
        <v>2015</v>
      </c>
      <c r="X1370">
        <f t="shared" si="233"/>
        <v>2015</v>
      </c>
    </row>
    <row r="1371" spans="1:2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26"/>
        <v>105.34805315203954</v>
      </c>
      <c r="P1371" s="7">
        <f t="shared" si="227"/>
        <v>83.967068965517228</v>
      </c>
      <c r="Q1371" t="str">
        <f t="shared" si="234"/>
        <v>music</v>
      </c>
      <c r="R1371" t="str">
        <f t="shared" si="235"/>
        <v>rock</v>
      </c>
      <c r="S1371" s="14">
        <f t="shared" si="228"/>
        <v>41740.594282407408</v>
      </c>
      <c r="T1371" s="14">
        <f t="shared" si="229"/>
        <v>41710.594282407408</v>
      </c>
      <c r="U1371" t="str">
        <f t="shared" si="230"/>
        <v>ABR</v>
      </c>
      <c r="V1371" t="str">
        <f t="shared" si="231"/>
        <v>MAR</v>
      </c>
      <c r="W1371">
        <f t="shared" si="232"/>
        <v>2014</v>
      </c>
      <c r="X1371">
        <f t="shared" si="233"/>
        <v>2014</v>
      </c>
    </row>
    <row r="1372" spans="1:2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26"/>
        <v>103.66666666666667</v>
      </c>
      <c r="P1372" s="7">
        <f t="shared" si="227"/>
        <v>77.75</v>
      </c>
      <c r="Q1372" t="str">
        <f t="shared" si="234"/>
        <v>music</v>
      </c>
      <c r="R1372" t="str">
        <f t="shared" si="235"/>
        <v>rock</v>
      </c>
      <c r="S1372" s="14">
        <f t="shared" si="228"/>
        <v>41563.00335648148</v>
      </c>
      <c r="T1372" s="14">
        <f t="shared" si="229"/>
        <v>41548.00335648148</v>
      </c>
      <c r="U1372" t="str">
        <f t="shared" si="230"/>
        <v>OCT</v>
      </c>
      <c r="V1372" t="str">
        <f t="shared" si="231"/>
        <v>OCT</v>
      </c>
      <c r="W1372">
        <f t="shared" si="232"/>
        <v>2013</v>
      </c>
      <c r="X1372">
        <f t="shared" si="233"/>
        <v>2013</v>
      </c>
    </row>
    <row r="1373" spans="1:2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26"/>
        <v>107.08672667523932</v>
      </c>
      <c r="P1373" s="7">
        <f t="shared" si="227"/>
        <v>107.07142857142857</v>
      </c>
      <c r="Q1373" t="str">
        <f t="shared" si="234"/>
        <v>music</v>
      </c>
      <c r="R1373" t="str">
        <f t="shared" si="235"/>
        <v>rock</v>
      </c>
      <c r="S1373" s="14">
        <f t="shared" si="228"/>
        <v>42131.758587962962</v>
      </c>
      <c r="T1373" s="14">
        <f t="shared" si="229"/>
        <v>42101.758587962962</v>
      </c>
      <c r="U1373" t="str">
        <f t="shared" si="230"/>
        <v>MAY</v>
      </c>
      <c r="V1373" t="str">
        <f t="shared" si="231"/>
        <v>ABR</v>
      </c>
      <c r="W1373">
        <f t="shared" si="232"/>
        <v>2015</v>
      </c>
      <c r="X1373">
        <f t="shared" si="233"/>
        <v>2015</v>
      </c>
    </row>
    <row r="1374" spans="1:2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26"/>
        <v>124</v>
      </c>
      <c r="P1374" s="7">
        <f t="shared" si="227"/>
        <v>38.75</v>
      </c>
      <c r="Q1374" t="str">
        <f t="shared" si="234"/>
        <v>music</v>
      </c>
      <c r="R1374" t="str">
        <f t="shared" si="235"/>
        <v>rock</v>
      </c>
      <c r="S1374" s="14">
        <f t="shared" si="228"/>
        <v>41102.739953703705</v>
      </c>
      <c r="T1374" s="14">
        <f t="shared" si="229"/>
        <v>41072.739953703705</v>
      </c>
      <c r="U1374" t="str">
        <f t="shared" si="230"/>
        <v>JUL</v>
      </c>
      <c r="V1374" t="str">
        <f t="shared" si="231"/>
        <v>JUN</v>
      </c>
      <c r="W1374">
        <f t="shared" si="232"/>
        <v>2012</v>
      </c>
      <c r="X1374">
        <f t="shared" si="233"/>
        <v>2012</v>
      </c>
    </row>
    <row r="1375" spans="1:2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26"/>
        <v>105.01</v>
      </c>
      <c r="P1375" s="7">
        <f t="shared" si="227"/>
        <v>201.94230769230768</v>
      </c>
      <c r="Q1375" t="str">
        <f t="shared" si="234"/>
        <v>music</v>
      </c>
      <c r="R1375" t="str">
        <f t="shared" si="235"/>
        <v>rock</v>
      </c>
      <c r="S1375" s="14">
        <f t="shared" si="228"/>
        <v>42734.95177083333</v>
      </c>
      <c r="T1375" s="14">
        <f t="shared" si="229"/>
        <v>42704.95177083333</v>
      </c>
      <c r="U1375" t="str">
        <f t="shared" si="230"/>
        <v>DIC</v>
      </c>
      <c r="V1375" t="str">
        <f t="shared" si="231"/>
        <v>NOV</v>
      </c>
      <c r="W1375">
        <f t="shared" si="232"/>
        <v>2016</v>
      </c>
      <c r="X1375">
        <f t="shared" si="233"/>
        <v>2016</v>
      </c>
    </row>
    <row r="1376" spans="1:2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26"/>
        <v>189.46666666666667</v>
      </c>
      <c r="P1376" s="7">
        <f t="shared" si="227"/>
        <v>43.060606060606062</v>
      </c>
      <c r="Q1376" t="str">
        <f t="shared" si="234"/>
        <v>music</v>
      </c>
      <c r="R1376" t="str">
        <f t="shared" si="235"/>
        <v>rock</v>
      </c>
      <c r="S1376" s="14">
        <f t="shared" si="228"/>
        <v>42454.12023148148</v>
      </c>
      <c r="T1376" s="14">
        <f t="shared" si="229"/>
        <v>42424.161898148144</v>
      </c>
      <c r="U1376" t="str">
        <f t="shared" si="230"/>
        <v>MAR</v>
      </c>
      <c r="V1376" t="str">
        <f t="shared" si="231"/>
        <v>FEB</v>
      </c>
      <c r="W1376">
        <f t="shared" si="232"/>
        <v>2016</v>
      </c>
      <c r="X1376">
        <f t="shared" si="233"/>
        <v>2016</v>
      </c>
    </row>
    <row r="1377" spans="1:2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26"/>
        <v>171.32499999999999</v>
      </c>
      <c r="P1377" s="7">
        <f t="shared" si="227"/>
        <v>62.871559633027523</v>
      </c>
      <c r="Q1377" t="str">
        <f t="shared" si="234"/>
        <v>music</v>
      </c>
      <c r="R1377" t="str">
        <f t="shared" si="235"/>
        <v>rock</v>
      </c>
      <c r="S1377" s="14">
        <f t="shared" si="228"/>
        <v>42750.066192129627</v>
      </c>
      <c r="T1377" s="14">
        <f t="shared" si="229"/>
        <v>42720.066192129627</v>
      </c>
      <c r="U1377" t="str">
        <f t="shared" si="230"/>
        <v>ENE</v>
      </c>
      <c r="V1377" t="str">
        <f t="shared" si="231"/>
        <v>DIC</v>
      </c>
      <c r="W1377">
        <f t="shared" si="232"/>
        <v>2017</v>
      </c>
      <c r="X1377">
        <f t="shared" si="233"/>
        <v>2016</v>
      </c>
    </row>
    <row r="1378" spans="1:2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26"/>
        <v>252.48648648648648</v>
      </c>
      <c r="P1378" s="7">
        <f t="shared" si="227"/>
        <v>55.607142857142854</v>
      </c>
      <c r="Q1378" t="str">
        <f t="shared" si="234"/>
        <v>music</v>
      </c>
      <c r="R1378" t="str">
        <f t="shared" si="235"/>
        <v>rock</v>
      </c>
      <c r="S1378" s="14">
        <f t="shared" si="228"/>
        <v>42707.710717592592</v>
      </c>
      <c r="T1378" s="14">
        <f t="shared" si="229"/>
        <v>42677.669050925921</v>
      </c>
      <c r="U1378" t="str">
        <f t="shared" si="230"/>
        <v>DIC</v>
      </c>
      <c r="V1378" t="str">
        <f t="shared" si="231"/>
        <v>NOV</v>
      </c>
      <c r="W1378">
        <f t="shared" si="232"/>
        <v>2016</v>
      </c>
      <c r="X1378">
        <f t="shared" si="233"/>
        <v>2016</v>
      </c>
    </row>
    <row r="1379" spans="1:2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26"/>
        <v>116.15384615384616</v>
      </c>
      <c r="P1379" s="7">
        <f t="shared" si="227"/>
        <v>48.70967741935484</v>
      </c>
      <c r="Q1379" t="str">
        <f t="shared" si="234"/>
        <v>music</v>
      </c>
      <c r="R1379" t="str">
        <f t="shared" si="235"/>
        <v>rock</v>
      </c>
      <c r="S1379" s="14">
        <f t="shared" si="228"/>
        <v>42769.174305555556</v>
      </c>
      <c r="T1379" s="14">
        <f t="shared" si="229"/>
        <v>42747.219560185185</v>
      </c>
      <c r="U1379" t="str">
        <f t="shared" si="230"/>
        <v>FEB</v>
      </c>
      <c r="V1379" t="str">
        <f t="shared" si="231"/>
        <v>ENE</v>
      </c>
      <c r="W1379">
        <f t="shared" si="232"/>
        <v>2017</v>
      </c>
      <c r="X1379">
        <f t="shared" si="233"/>
        <v>2017</v>
      </c>
    </row>
    <row r="1380" spans="1:2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26"/>
        <v>203.35</v>
      </c>
      <c r="P1380" s="7">
        <f t="shared" si="227"/>
        <v>30.578947368421051</v>
      </c>
      <c r="Q1380" t="str">
        <f t="shared" si="234"/>
        <v>music</v>
      </c>
      <c r="R1380" t="str">
        <f t="shared" si="235"/>
        <v>rock</v>
      </c>
      <c r="S1380" s="14">
        <f t="shared" si="228"/>
        <v>42583.759374999994</v>
      </c>
      <c r="T1380" s="14">
        <f t="shared" si="229"/>
        <v>42568.759374999994</v>
      </c>
      <c r="U1380" t="str">
        <f t="shared" si="230"/>
        <v>AGO</v>
      </c>
      <c r="V1380" t="str">
        <f t="shared" si="231"/>
        <v>JUL</v>
      </c>
      <c r="W1380">
        <f t="shared" si="232"/>
        <v>2016</v>
      </c>
      <c r="X1380">
        <f t="shared" si="233"/>
        <v>2016</v>
      </c>
    </row>
    <row r="1381" spans="1:2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26"/>
        <v>111.6</v>
      </c>
      <c r="P1381" s="7">
        <f t="shared" si="227"/>
        <v>73.907284768211923</v>
      </c>
      <c r="Q1381" t="str">
        <f t="shared" si="234"/>
        <v>music</v>
      </c>
      <c r="R1381" t="str">
        <f t="shared" si="235"/>
        <v>rock</v>
      </c>
      <c r="S1381" s="14">
        <f t="shared" si="228"/>
        <v>42160.491620370376</v>
      </c>
      <c r="T1381" s="14">
        <f t="shared" si="229"/>
        <v>42130.491620370376</v>
      </c>
      <c r="U1381" t="str">
        <f t="shared" si="230"/>
        <v>JUN</v>
      </c>
      <c r="V1381" t="str">
        <f t="shared" si="231"/>
        <v>MAY</v>
      </c>
      <c r="W1381">
        <f t="shared" si="232"/>
        <v>2015</v>
      </c>
      <c r="X1381">
        <f t="shared" si="233"/>
        <v>2015</v>
      </c>
    </row>
    <row r="1382" spans="1:2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26"/>
        <v>424</v>
      </c>
      <c r="P1382" s="7">
        <f t="shared" si="227"/>
        <v>21.2</v>
      </c>
      <c r="Q1382" t="str">
        <f t="shared" si="234"/>
        <v>music</v>
      </c>
      <c r="R1382" t="str">
        <f t="shared" si="235"/>
        <v>rock</v>
      </c>
      <c r="S1382" s="14">
        <f t="shared" si="228"/>
        <v>42164.083333333328</v>
      </c>
      <c r="T1382" s="14">
        <f t="shared" si="229"/>
        <v>42141.762800925921</v>
      </c>
      <c r="U1382" t="str">
        <f t="shared" si="230"/>
        <v>JUN</v>
      </c>
      <c r="V1382" t="str">
        <f t="shared" si="231"/>
        <v>MAY</v>
      </c>
      <c r="W1382">
        <f t="shared" si="232"/>
        <v>2015</v>
      </c>
      <c r="X1382">
        <f t="shared" si="233"/>
        <v>2015</v>
      </c>
    </row>
    <row r="1383" spans="1:2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26"/>
        <v>107.1</v>
      </c>
      <c r="P1383" s="7">
        <f t="shared" si="227"/>
        <v>73.356164383561648</v>
      </c>
      <c r="Q1383" t="str">
        <f t="shared" si="234"/>
        <v>music</v>
      </c>
      <c r="R1383" t="str">
        <f t="shared" si="235"/>
        <v>rock</v>
      </c>
      <c r="S1383" s="14">
        <f t="shared" si="228"/>
        <v>42733.214409722219</v>
      </c>
      <c r="T1383" s="14">
        <f t="shared" si="229"/>
        <v>42703.214409722219</v>
      </c>
      <c r="U1383" t="str">
        <f t="shared" si="230"/>
        <v>DIC</v>
      </c>
      <c r="V1383" t="str">
        <f t="shared" si="231"/>
        <v>NOV</v>
      </c>
      <c r="W1383">
        <f t="shared" si="232"/>
        <v>2016</v>
      </c>
      <c r="X1383">
        <f t="shared" si="233"/>
        <v>2016</v>
      </c>
    </row>
    <row r="1384" spans="1:2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26"/>
        <v>104.3625</v>
      </c>
      <c r="P1384" s="7">
        <f t="shared" si="227"/>
        <v>56.412162162162161</v>
      </c>
      <c r="Q1384" t="str">
        <f t="shared" si="234"/>
        <v>music</v>
      </c>
      <c r="R1384" t="str">
        <f t="shared" si="235"/>
        <v>rock</v>
      </c>
      <c r="S1384" s="14">
        <f t="shared" si="228"/>
        <v>41400.800185185188</v>
      </c>
      <c r="T1384" s="14">
        <f t="shared" si="229"/>
        <v>41370.800185185188</v>
      </c>
      <c r="U1384" t="str">
        <f t="shared" si="230"/>
        <v>MAY</v>
      </c>
      <c r="V1384" t="str">
        <f t="shared" si="231"/>
        <v>ABR</v>
      </c>
      <c r="W1384">
        <f t="shared" si="232"/>
        <v>2013</v>
      </c>
      <c r="X1384">
        <f t="shared" si="233"/>
        <v>2013</v>
      </c>
    </row>
    <row r="1385" spans="1:2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26"/>
        <v>212.40909090909091</v>
      </c>
      <c r="P1385" s="7">
        <f t="shared" si="227"/>
        <v>50.247311827956992</v>
      </c>
      <c r="Q1385" t="str">
        <f t="shared" si="234"/>
        <v>music</v>
      </c>
      <c r="R1385" t="str">
        <f t="shared" si="235"/>
        <v>rock</v>
      </c>
      <c r="S1385" s="14">
        <f t="shared" si="228"/>
        <v>42727.074976851851</v>
      </c>
      <c r="T1385" s="14">
        <f t="shared" si="229"/>
        <v>42707.074976851851</v>
      </c>
      <c r="U1385" t="str">
        <f t="shared" si="230"/>
        <v>DIC</v>
      </c>
      <c r="V1385" t="str">
        <f t="shared" si="231"/>
        <v>DIC</v>
      </c>
      <c r="W1385">
        <f t="shared" si="232"/>
        <v>2016</v>
      </c>
      <c r="X1385">
        <f t="shared" si="233"/>
        <v>2016</v>
      </c>
    </row>
    <row r="1386" spans="1:2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26"/>
        <v>124.08571428571429</v>
      </c>
      <c r="P1386" s="7">
        <f t="shared" si="227"/>
        <v>68.936507936507937</v>
      </c>
      <c r="Q1386" t="str">
        <f t="shared" si="234"/>
        <v>music</v>
      </c>
      <c r="R1386" t="str">
        <f t="shared" si="235"/>
        <v>rock</v>
      </c>
      <c r="S1386" s="14">
        <f t="shared" si="228"/>
        <v>42190.735208333332</v>
      </c>
      <c r="T1386" s="14">
        <f t="shared" si="229"/>
        <v>42160.735208333332</v>
      </c>
      <c r="U1386" t="str">
        <f t="shared" si="230"/>
        <v>JUL</v>
      </c>
      <c r="V1386" t="str">
        <f t="shared" si="231"/>
        <v>JUN</v>
      </c>
      <c r="W1386">
        <f t="shared" si="232"/>
        <v>2015</v>
      </c>
      <c r="X1386">
        <f t="shared" si="233"/>
        <v>2015</v>
      </c>
    </row>
    <row r="1387" spans="1:2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26"/>
        <v>110.406125</v>
      </c>
      <c r="P1387" s="7">
        <f t="shared" si="227"/>
        <v>65.914104477611943</v>
      </c>
      <c r="Q1387" t="str">
        <f t="shared" si="234"/>
        <v>music</v>
      </c>
      <c r="R1387" t="str">
        <f t="shared" si="235"/>
        <v>rock</v>
      </c>
      <c r="S1387" s="14">
        <f t="shared" si="228"/>
        <v>42489.507638888885</v>
      </c>
      <c r="T1387" s="14">
        <f t="shared" si="229"/>
        <v>42433.688900462963</v>
      </c>
      <c r="U1387" t="str">
        <f t="shared" si="230"/>
        <v>ABR</v>
      </c>
      <c r="V1387" t="str">
        <f t="shared" si="231"/>
        <v>MAR</v>
      </c>
      <c r="W1387">
        <f t="shared" si="232"/>
        <v>2016</v>
      </c>
      <c r="X1387">
        <f t="shared" si="233"/>
        <v>2016</v>
      </c>
    </row>
    <row r="1388" spans="1:2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26"/>
        <v>218.75</v>
      </c>
      <c r="P1388" s="7">
        <f t="shared" si="227"/>
        <v>62.5</v>
      </c>
      <c r="Q1388" t="str">
        <f t="shared" si="234"/>
        <v>music</v>
      </c>
      <c r="R1388" t="str">
        <f t="shared" si="235"/>
        <v>rock</v>
      </c>
      <c r="S1388" s="14">
        <f t="shared" si="228"/>
        <v>42214.646863425922</v>
      </c>
      <c r="T1388" s="14">
        <f t="shared" si="229"/>
        <v>42184.646863425922</v>
      </c>
      <c r="U1388" t="str">
        <f t="shared" si="230"/>
        <v>JUL</v>
      </c>
      <c r="V1388" t="str">
        <f t="shared" si="231"/>
        <v>JUN</v>
      </c>
      <c r="W1388">
        <f t="shared" si="232"/>
        <v>2015</v>
      </c>
      <c r="X1388">
        <f t="shared" si="233"/>
        <v>2015</v>
      </c>
    </row>
    <row r="1389" spans="1:2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26"/>
        <v>136.625</v>
      </c>
      <c r="P1389" s="7">
        <f t="shared" si="227"/>
        <v>70.064102564102569</v>
      </c>
      <c r="Q1389" t="str">
        <f t="shared" si="234"/>
        <v>music</v>
      </c>
      <c r="R1389" t="str">
        <f t="shared" si="235"/>
        <v>rock</v>
      </c>
      <c r="S1389" s="14">
        <f t="shared" si="228"/>
        <v>42158.1875</v>
      </c>
      <c r="T1389" s="14">
        <f t="shared" si="229"/>
        <v>42126.92123842593</v>
      </c>
      <c r="U1389" t="str">
        <f t="shared" si="230"/>
        <v>JUN</v>
      </c>
      <c r="V1389" t="str">
        <f t="shared" si="231"/>
        <v>MAY</v>
      </c>
      <c r="W1389">
        <f t="shared" si="232"/>
        <v>2015</v>
      </c>
      <c r="X1389">
        <f t="shared" si="233"/>
        <v>2015</v>
      </c>
    </row>
    <row r="1390" spans="1:2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26"/>
        <v>134.8074</v>
      </c>
      <c r="P1390" s="7">
        <f t="shared" si="227"/>
        <v>60.181874999999998</v>
      </c>
      <c r="Q1390" t="str">
        <f t="shared" si="234"/>
        <v>music</v>
      </c>
      <c r="R1390" t="str">
        <f t="shared" si="235"/>
        <v>rock</v>
      </c>
      <c r="S1390" s="14">
        <f t="shared" si="228"/>
        <v>42660.676388888889</v>
      </c>
      <c r="T1390" s="14">
        <f t="shared" si="229"/>
        <v>42634.614780092597</v>
      </c>
      <c r="U1390" t="str">
        <f t="shared" si="230"/>
        <v>OCT</v>
      </c>
      <c r="V1390" t="str">
        <f t="shared" si="231"/>
        <v>SEP</v>
      </c>
      <c r="W1390">
        <f t="shared" si="232"/>
        <v>2016</v>
      </c>
      <c r="X1390">
        <f t="shared" si="233"/>
        <v>2016</v>
      </c>
    </row>
    <row r="1391" spans="1:2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26"/>
        <v>145.4</v>
      </c>
      <c r="P1391" s="7">
        <f t="shared" si="227"/>
        <v>21.382352941176471</v>
      </c>
      <c r="Q1391" t="str">
        <f t="shared" si="234"/>
        <v>music</v>
      </c>
      <c r="R1391" t="str">
        <f t="shared" si="235"/>
        <v>rock</v>
      </c>
      <c r="S1391" s="14">
        <f t="shared" si="228"/>
        <v>42595.480983796297</v>
      </c>
      <c r="T1391" s="14">
        <f t="shared" si="229"/>
        <v>42565.480983796297</v>
      </c>
      <c r="U1391" t="str">
        <f t="shared" si="230"/>
        <v>AGO</v>
      </c>
      <c r="V1391" t="str">
        <f t="shared" si="231"/>
        <v>JUL</v>
      </c>
      <c r="W1391">
        <f t="shared" si="232"/>
        <v>2016</v>
      </c>
      <c r="X1391">
        <f t="shared" si="233"/>
        <v>2016</v>
      </c>
    </row>
    <row r="1392" spans="1:2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26"/>
        <v>109.10714285714286</v>
      </c>
      <c r="P1392" s="7">
        <f t="shared" si="227"/>
        <v>160.78947368421052</v>
      </c>
      <c r="Q1392" t="str">
        <f t="shared" si="234"/>
        <v>music</v>
      </c>
      <c r="R1392" t="str">
        <f t="shared" si="235"/>
        <v>rock</v>
      </c>
      <c r="S1392" s="14">
        <f t="shared" si="228"/>
        <v>42121.716666666667</v>
      </c>
      <c r="T1392" s="14">
        <f t="shared" si="229"/>
        <v>42087.803310185183</v>
      </c>
      <c r="U1392" t="str">
        <f t="shared" si="230"/>
        <v>ABR</v>
      </c>
      <c r="V1392" t="str">
        <f t="shared" si="231"/>
        <v>MAR</v>
      </c>
      <c r="W1392">
        <f t="shared" si="232"/>
        <v>2015</v>
      </c>
      <c r="X1392">
        <f t="shared" si="233"/>
        <v>2015</v>
      </c>
    </row>
    <row r="1393" spans="1:2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26"/>
        <v>110.2</v>
      </c>
      <c r="P1393" s="7">
        <f t="shared" si="227"/>
        <v>42.384615384615387</v>
      </c>
      <c r="Q1393" t="str">
        <f t="shared" si="234"/>
        <v>music</v>
      </c>
      <c r="R1393" t="str">
        <f t="shared" si="235"/>
        <v>rock</v>
      </c>
      <c r="S1393" s="14">
        <f t="shared" si="228"/>
        <v>42238.207638888889</v>
      </c>
      <c r="T1393" s="14">
        <f t="shared" si="229"/>
        <v>42193.650671296295</v>
      </c>
      <c r="U1393" t="str">
        <f t="shared" si="230"/>
        <v>AGO</v>
      </c>
      <c r="V1393" t="str">
        <f t="shared" si="231"/>
        <v>JUL</v>
      </c>
      <c r="W1393">
        <f t="shared" si="232"/>
        <v>2015</v>
      </c>
      <c r="X1393">
        <f t="shared" si="233"/>
        <v>2015</v>
      </c>
    </row>
    <row r="1394" spans="1:2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26"/>
        <v>113.64</v>
      </c>
      <c r="P1394" s="7">
        <f t="shared" si="227"/>
        <v>27.317307692307693</v>
      </c>
      <c r="Q1394" t="str">
        <f t="shared" si="234"/>
        <v>music</v>
      </c>
      <c r="R1394" t="str">
        <f t="shared" si="235"/>
        <v>rock</v>
      </c>
      <c r="S1394" s="14">
        <f t="shared" si="228"/>
        <v>42432.154930555553</v>
      </c>
      <c r="T1394" s="14">
        <f t="shared" si="229"/>
        <v>42401.154930555553</v>
      </c>
      <c r="U1394" t="str">
        <f t="shared" si="230"/>
        <v>MAR</v>
      </c>
      <c r="V1394" t="str">
        <f t="shared" si="231"/>
        <v>FEB</v>
      </c>
      <c r="W1394">
        <f t="shared" si="232"/>
        <v>2016</v>
      </c>
      <c r="X1394">
        <f t="shared" si="233"/>
        <v>2016</v>
      </c>
    </row>
    <row r="1395" spans="1:2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26"/>
        <v>102.35</v>
      </c>
      <c r="P1395" s="7">
        <f t="shared" si="227"/>
        <v>196.82692307692307</v>
      </c>
      <c r="Q1395" t="str">
        <f t="shared" si="234"/>
        <v>music</v>
      </c>
      <c r="R1395" t="str">
        <f t="shared" si="235"/>
        <v>rock</v>
      </c>
      <c r="S1395" s="14">
        <f t="shared" si="228"/>
        <v>42583.681979166664</v>
      </c>
      <c r="T1395" s="14">
        <f t="shared" si="229"/>
        <v>42553.681979166664</v>
      </c>
      <c r="U1395" t="str">
        <f t="shared" si="230"/>
        <v>AGO</v>
      </c>
      <c r="V1395" t="str">
        <f t="shared" si="231"/>
        <v>JUL</v>
      </c>
      <c r="W1395">
        <f t="shared" si="232"/>
        <v>2016</v>
      </c>
      <c r="X1395">
        <f t="shared" si="233"/>
        <v>2016</v>
      </c>
    </row>
    <row r="1396" spans="1:2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26"/>
        <v>122.13333333333334</v>
      </c>
      <c r="P1396" s="7">
        <f t="shared" si="227"/>
        <v>53.882352941176471</v>
      </c>
      <c r="Q1396" t="str">
        <f t="shared" si="234"/>
        <v>music</v>
      </c>
      <c r="R1396" t="str">
        <f t="shared" si="235"/>
        <v>rock</v>
      </c>
      <c r="S1396" s="14">
        <f t="shared" si="228"/>
        <v>42795.125</v>
      </c>
      <c r="T1396" s="14">
        <f t="shared" si="229"/>
        <v>42752.144976851851</v>
      </c>
      <c r="U1396" t="str">
        <f t="shared" si="230"/>
        <v>MAR</v>
      </c>
      <c r="V1396" t="str">
        <f t="shared" si="231"/>
        <v>ENE</v>
      </c>
      <c r="W1396">
        <f t="shared" si="232"/>
        <v>2017</v>
      </c>
      <c r="X1396">
        <f t="shared" si="233"/>
        <v>2017</v>
      </c>
    </row>
    <row r="1397" spans="1:2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26"/>
        <v>111.88571428571429</v>
      </c>
      <c r="P1397" s="7">
        <f t="shared" si="227"/>
        <v>47.756097560975611</v>
      </c>
      <c r="Q1397" t="str">
        <f t="shared" si="234"/>
        <v>music</v>
      </c>
      <c r="R1397" t="str">
        <f t="shared" si="235"/>
        <v>rock</v>
      </c>
      <c r="S1397" s="14">
        <f t="shared" si="228"/>
        <v>42749.90834490741</v>
      </c>
      <c r="T1397" s="14">
        <f t="shared" si="229"/>
        <v>42719.90834490741</v>
      </c>
      <c r="U1397" t="str">
        <f t="shared" si="230"/>
        <v>ENE</v>
      </c>
      <c r="V1397" t="str">
        <f t="shared" si="231"/>
        <v>DIC</v>
      </c>
      <c r="W1397">
        <f t="shared" si="232"/>
        <v>2017</v>
      </c>
      <c r="X1397">
        <f t="shared" si="233"/>
        <v>2016</v>
      </c>
    </row>
    <row r="1398" spans="1:2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26"/>
        <v>107.3</v>
      </c>
      <c r="P1398" s="7">
        <f t="shared" si="227"/>
        <v>88.191780821917803</v>
      </c>
      <c r="Q1398" t="str">
        <f t="shared" si="234"/>
        <v>music</v>
      </c>
      <c r="R1398" t="str">
        <f t="shared" si="235"/>
        <v>rock</v>
      </c>
      <c r="S1398" s="14">
        <f t="shared" si="228"/>
        <v>42048.99863425926</v>
      </c>
      <c r="T1398" s="14">
        <f t="shared" si="229"/>
        <v>42018.99863425926</v>
      </c>
      <c r="U1398" t="str">
        <f t="shared" si="230"/>
        <v>FEB</v>
      </c>
      <c r="V1398" t="str">
        <f t="shared" si="231"/>
        <v>ENE</v>
      </c>
      <c r="W1398">
        <f t="shared" si="232"/>
        <v>2015</v>
      </c>
      <c r="X1398">
        <f t="shared" si="233"/>
        <v>2015</v>
      </c>
    </row>
    <row r="1399" spans="1:2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26"/>
        <v>113.85</v>
      </c>
      <c r="P1399" s="7">
        <f t="shared" si="227"/>
        <v>72.056962025316452</v>
      </c>
      <c r="Q1399" t="str">
        <f t="shared" si="234"/>
        <v>music</v>
      </c>
      <c r="R1399" t="str">
        <f t="shared" si="235"/>
        <v>rock</v>
      </c>
      <c r="S1399" s="14">
        <f t="shared" si="228"/>
        <v>42670.888194444444</v>
      </c>
      <c r="T1399" s="14">
        <f t="shared" si="229"/>
        <v>42640.917939814812</v>
      </c>
      <c r="U1399" t="str">
        <f t="shared" si="230"/>
        <v>OCT</v>
      </c>
      <c r="V1399" t="str">
        <f t="shared" si="231"/>
        <v>SEP</v>
      </c>
      <c r="W1399">
        <f t="shared" si="232"/>
        <v>2016</v>
      </c>
      <c r="X1399">
        <f t="shared" si="233"/>
        <v>2016</v>
      </c>
    </row>
    <row r="1400" spans="1:2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26"/>
        <v>109.68181818181819</v>
      </c>
      <c r="P1400" s="7">
        <f t="shared" si="227"/>
        <v>74.246153846153845</v>
      </c>
      <c r="Q1400" t="str">
        <f t="shared" si="234"/>
        <v>music</v>
      </c>
      <c r="R1400" t="str">
        <f t="shared" si="235"/>
        <v>rock</v>
      </c>
      <c r="S1400" s="14">
        <f t="shared" si="228"/>
        <v>42556.874236111107</v>
      </c>
      <c r="T1400" s="14">
        <f t="shared" si="229"/>
        <v>42526.874236111107</v>
      </c>
      <c r="U1400" t="str">
        <f t="shared" si="230"/>
        <v>JUL</v>
      </c>
      <c r="V1400" t="str">
        <f t="shared" si="231"/>
        <v>JUN</v>
      </c>
      <c r="W1400">
        <f t="shared" si="232"/>
        <v>2016</v>
      </c>
      <c r="X1400">
        <f t="shared" si="233"/>
        <v>2016</v>
      </c>
    </row>
    <row r="1401" spans="1:2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26"/>
        <v>126.14444444444445</v>
      </c>
      <c r="P1401" s="7">
        <f t="shared" si="227"/>
        <v>61.701086956521742</v>
      </c>
      <c r="Q1401" t="str">
        <f t="shared" si="234"/>
        <v>music</v>
      </c>
      <c r="R1401" t="str">
        <f t="shared" si="235"/>
        <v>rock</v>
      </c>
      <c r="S1401" s="14">
        <f t="shared" si="228"/>
        <v>41919.004317129627</v>
      </c>
      <c r="T1401" s="14">
        <f t="shared" si="229"/>
        <v>41889.004317129627</v>
      </c>
      <c r="U1401" t="str">
        <f t="shared" si="230"/>
        <v>OCT</v>
      </c>
      <c r="V1401" t="str">
        <f t="shared" si="231"/>
        <v>SEP</v>
      </c>
      <c r="W1401">
        <f t="shared" si="232"/>
        <v>2014</v>
      </c>
      <c r="X1401">
        <f t="shared" si="233"/>
        <v>2014</v>
      </c>
    </row>
    <row r="1402" spans="1:2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26"/>
        <v>167.42857142857142</v>
      </c>
      <c r="P1402" s="7">
        <f t="shared" si="227"/>
        <v>17.235294117647058</v>
      </c>
      <c r="Q1402" t="str">
        <f t="shared" si="234"/>
        <v>music</v>
      </c>
      <c r="R1402" t="str">
        <f t="shared" si="235"/>
        <v>rock</v>
      </c>
      <c r="S1402" s="14">
        <f t="shared" si="228"/>
        <v>42533.229166666672</v>
      </c>
      <c r="T1402" s="14">
        <f t="shared" si="229"/>
        <v>42498.341122685189</v>
      </c>
      <c r="U1402" t="str">
        <f t="shared" si="230"/>
        <v>JUN</v>
      </c>
      <c r="V1402" t="str">
        <f t="shared" si="231"/>
        <v>MAY</v>
      </c>
      <c r="W1402">
        <f t="shared" si="232"/>
        <v>2016</v>
      </c>
      <c r="X1402">
        <f t="shared" si="233"/>
        <v>2016</v>
      </c>
    </row>
    <row r="1403" spans="1:2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26"/>
        <v>496.52</v>
      </c>
      <c r="P1403" s="7">
        <f t="shared" si="227"/>
        <v>51.720833333333331</v>
      </c>
      <c r="Q1403" t="str">
        <f t="shared" si="234"/>
        <v>music</v>
      </c>
      <c r="R1403" t="str">
        <f t="shared" si="235"/>
        <v>rock</v>
      </c>
      <c r="S1403" s="14">
        <f t="shared" si="228"/>
        <v>41420.99622685185</v>
      </c>
      <c r="T1403" s="14">
        <f t="shared" si="229"/>
        <v>41399.99622685185</v>
      </c>
      <c r="U1403" t="str">
        <f t="shared" si="230"/>
        <v>MAY</v>
      </c>
      <c r="V1403" t="str">
        <f t="shared" si="231"/>
        <v>MAY</v>
      </c>
      <c r="W1403">
        <f t="shared" si="232"/>
        <v>2013</v>
      </c>
      <c r="X1403">
        <f t="shared" si="233"/>
        <v>2013</v>
      </c>
    </row>
    <row r="1404" spans="1:2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26"/>
        <v>109.16</v>
      </c>
      <c r="P1404" s="7">
        <f t="shared" si="227"/>
        <v>24.150442477876105</v>
      </c>
      <c r="Q1404" t="str">
        <f t="shared" si="234"/>
        <v>music</v>
      </c>
      <c r="R1404" t="str">
        <f t="shared" si="235"/>
        <v>rock</v>
      </c>
      <c r="S1404" s="14">
        <f t="shared" si="228"/>
        <v>42125.011701388896</v>
      </c>
      <c r="T1404" s="14">
        <f t="shared" si="229"/>
        <v>42065.053368055553</v>
      </c>
      <c r="U1404" t="str">
        <f t="shared" si="230"/>
        <v>MAY</v>
      </c>
      <c r="V1404" t="str">
        <f t="shared" si="231"/>
        <v>MAR</v>
      </c>
      <c r="W1404">
        <f t="shared" si="232"/>
        <v>2015</v>
      </c>
      <c r="X1404">
        <f t="shared" si="233"/>
        <v>2015</v>
      </c>
    </row>
    <row r="1405" spans="1:2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26"/>
        <v>102.575</v>
      </c>
      <c r="P1405" s="7">
        <f t="shared" si="227"/>
        <v>62.166666666666664</v>
      </c>
      <c r="Q1405" t="str">
        <f t="shared" si="234"/>
        <v>music</v>
      </c>
      <c r="R1405" t="str">
        <f t="shared" si="235"/>
        <v>rock</v>
      </c>
      <c r="S1405" s="14">
        <f t="shared" si="228"/>
        <v>41481.062905092593</v>
      </c>
      <c r="T1405" s="14">
        <f t="shared" si="229"/>
        <v>41451.062905092593</v>
      </c>
      <c r="U1405" t="str">
        <f t="shared" si="230"/>
        <v>JUL</v>
      </c>
      <c r="V1405" t="str">
        <f t="shared" si="231"/>
        <v>JUN</v>
      </c>
      <c r="W1405">
        <f t="shared" si="232"/>
        <v>2013</v>
      </c>
      <c r="X1405">
        <f t="shared" si="233"/>
        <v>2013</v>
      </c>
    </row>
    <row r="1406" spans="1:2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26"/>
        <v>1.6620689655172414</v>
      </c>
      <c r="P1406" s="7">
        <f t="shared" si="227"/>
        <v>48.2</v>
      </c>
      <c r="Q1406" t="str">
        <f t="shared" ref="Q1406:Q1469" si="236">MID(N1406,1,10)</f>
        <v>publishing</v>
      </c>
      <c r="R1406" t="str">
        <f t="shared" ref="R1406:R1469" si="237">MID(N1406,12,20)</f>
        <v>translations</v>
      </c>
      <c r="S1406" s="14">
        <f t="shared" si="228"/>
        <v>42057.510243055556</v>
      </c>
      <c r="T1406" s="14">
        <f t="shared" si="229"/>
        <v>42032.510243055556</v>
      </c>
      <c r="U1406" t="str">
        <f t="shared" si="230"/>
        <v>FEB</v>
      </c>
      <c r="V1406" t="str">
        <f t="shared" si="231"/>
        <v>ENE</v>
      </c>
      <c r="W1406">
        <f t="shared" si="232"/>
        <v>2015</v>
      </c>
      <c r="X1406">
        <f t="shared" si="233"/>
        <v>2015</v>
      </c>
    </row>
    <row r="1407" spans="1:2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26"/>
        <v>0.42</v>
      </c>
      <c r="P1407" s="7">
        <f t="shared" si="227"/>
        <v>6.1764705882352944</v>
      </c>
      <c r="Q1407" t="str">
        <f t="shared" si="236"/>
        <v>publishing</v>
      </c>
      <c r="R1407" t="str">
        <f t="shared" si="237"/>
        <v>translations</v>
      </c>
      <c r="S1407" s="14">
        <f t="shared" si="228"/>
        <v>41971.722233796296</v>
      </c>
      <c r="T1407" s="14">
        <f t="shared" si="229"/>
        <v>41941.680567129632</v>
      </c>
      <c r="U1407" t="str">
        <f t="shared" si="230"/>
        <v>NOV</v>
      </c>
      <c r="V1407" t="str">
        <f t="shared" si="231"/>
        <v>OCT</v>
      </c>
      <c r="W1407">
        <f t="shared" si="232"/>
        <v>2014</v>
      </c>
      <c r="X1407">
        <f t="shared" si="233"/>
        <v>2014</v>
      </c>
    </row>
    <row r="1408" spans="1:2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26"/>
        <v>0.125</v>
      </c>
      <c r="P1408" s="7">
        <f t="shared" si="227"/>
        <v>5</v>
      </c>
      <c r="Q1408" t="str">
        <f t="shared" si="236"/>
        <v>publishing</v>
      </c>
      <c r="R1408" t="str">
        <f t="shared" si="237"/>
        <v>translations</v>
      </c>
      <c r="S1408" s="14">
        <f t="shared" si="228"/>
        <v>42350.416666666672</v>
      </c>
      <c r="T1408" s="14">
        <f t="shared" si="229"/>
        <v>42297.432951388888</v>
      </c>
      <c r="U1408" t="str">
        <f t="shared" si="230"/>
        <v>DIC</v>
      </c>
      <c r="V1408" t="str">
        <f t="shared" si="231"/>
        <v>OCT</v>
      </c>
      <c r="W1408">
        <f t="shared" si="232"/>
        <v>2015</v>
      </c>
      <c r="X1408">
        <f t="shared" si="233"/>
        <v>2015</v>
      </c>
    </row>
    <row r="1409" spans="1:2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26"/>
        <v>0.5</v>
      </c>
      <c r="P1409" s="7">
        <f t="shared" si="227"/>
        <v>7.5</v>
      </c>
      <c r="Q1409" t="str">
        <f t="shared" si="236"/>
        <v>publishing</v>
      </c>
      <c r="R1409" t="str">
        <f t="shared" si="237"/>
        <v>translations</v>
      </c>
      <c r="S1409" s="14">
        <f t="shared" si="228"/>
        <v>41863.536782407406</v>
      </c>
      <c r="T1409" s="14">
        <f t="shared" si="229"/>
        <v>41838.536782407406</v>
      </c>
      <c r="U1409" t="str">
        <f t="shared" si="230"/>
        <v>AGO</v>
      </c>
      <c r="V1409" t="str">
        <f t="shared" si="231"/>
        <v>JUL</v>
      </c>
      <c r="W1409">
        <f t="shared" si="232"/>
        <v>2014</v>
      </c>
      <c r="X1409">
        <f t="shared" si="233"/>
        <v>2014</v>
      </c>
    </row>
    <row r="1410" spans="1:2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226"/>
        <v>7.2</v>
      </c>
      <c r="P1410" s="7">
        <f t="shared" si="227"/>
        <v>12</v>
      </c>
      <c r="Q1410" t="str">
        <f t="shared" si="236"/>
        <v>publishing</v>
      </c>
      <c r="R1410" t="str">
        <f t="shared" si="237"/>
        <v>translations</v>
      </c>
      <c r="S1410" s="14">
        <f t="shared" si="228"/>
        <v>42321.913842592592</v>
      </c>
      <c r="T1410" s="14">
        <f t="shared" si="229"/>
        <v>42291.872175925921</v>
      </c>
      <c r="U1410" t="str">
        <f t="shared" si="230"/>
        <v>NOV</v>
      </c>
      <c r="V1410" t="str">
        <f t="shared" si="231"/>
        <v>OCT</v>
      </c>
      <c r="W1410">
        <f t="shared" si="232"/>
        <v>2015</v>
      </c>
      <c r="X1410">
        <f t="shared" si="233"/>
        <v>2015</v>
      </c>
    </row>
    <row r="1411" spans="1:2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238">(E1411*100)/D1411</f>
        <v>0</v>
      </c>
      <c r="P1411" s="7" t="str">
        <f t="shared" ref="P1411:P1474" si="239">IF(L1411=0,"No Backers",E1411/L1411)</f>
        <v>No Backers</v>
      </c>
      <c r="Q1411" t="str">
        <f t="shared" si="236"/>
        <v>publishing</v>
      </c>
      <c r="R1411" t="str">
        <f t="shared" si="237"/>
        <v>translations</v>
      </c>
      <c r="S1411" s="14">
        <f t="shared" ref="S1411:S1474" si="240">(((I1411/60)/60)/24)+DATE(1970,1,1)</f>
        <v>42005.175173611111</v>
      </c>
      <c r="T1411" s="14">
        <f t="shared" ref="T1411:T1474" si="241">(((J1411/60)/60)/24)+DATE(1970,1,1)</f>
        <v>41945.133506944447</v>
      </c>
      <c r="U1411" t="str">
        <f t="shared" ref="U1411:U1474" si="242">UPPER(TEXT(S1411, "mmm"))</f>
        <v>ENE</v>
      </c>
      <c r="V1411" t="str">
        <f t="shared" ref="V1411:V1474" si="243">UPPER(TEXT(T1411, "mmm"))</f>
        <v>NOV</v>
      </c>
      <c r="W1411">
        <f t="shared" ref="W1411:W1474" si="244">YEAR(S1411)</f>
        <v>2015</v>
      </c>
      <c r="X1411">
        <f t="shared" ref="X1411:X1474" si="245">YEAR(T1411)</f>
        <v>2014</v>
      </c>
    </row>
    <row r="1412" spans="1:2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38"/>
        <v>1.6666666666666666E-2</v>
      </c>
      <c r="P1412" s="7">
        <f t="shared" si="239"/>
        <v>1</v>
      </c>
      <c r="Q1412" t="str">
        <f t="shared" si="236"/>
        <v>publishing</v>
      </c>
      <c r="R1412" t="str">
        <f t="shared" si="237"/>
        <v>translations</v>
      </c>
      <c r="S1412" s="14">
        <f t="shared" si="240"/>
        <v>42524.318518518514</v>
      </c>
      <c r="T1412" s="14">
        <f t="shared" si="241"/>
        <v>42479.318518518514</v>
      </c>
      <c r="U1412" t="str">
        <f t="shared" si="242"/>
        <v>JUN</v>
      </c>
      <c r="V1412" t="str">
        <f t="shared" si="243"/>
        <v>ABR</v>
      </c>
      <c r="W1412">
        <f t="shared" si="244"/>
        <v>2016</v>
      </c>
      <c r="X1412">
        <f t="shared" si="245"/>
        <v>2016</v>
      </c>
    </row>
    <row r="1413" spans="1:2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38"/>
        <v>0.23333333333333334</v>
      </c>
      <c r="P1413" s="7">
        <f t="shared" si="239"/>
        <v>2.3333333333333335</v>
      </c>
      <c r="Q1413" t="str">
        <f t="shared" si="236"/>
        <v>publishing</v>
      </c>
      <c r="R1413" t="str">
        <f t="shared" si="237"/>
        <v>translations</v>
      </c>
      <c r="S1413" s="14">
        <f t="shared" si="240"/>
        <v>42041.059027777781</v>
      </c>
      <c r="T1413" s="14">
        <f t="shared" si="241"/>
        <v>42013.059027777781</v>
      </c>
      <c r="U1413" t="str">
        <f t="shared" si="242"/>
        <v>FEB</v>
      </c>
      <c r="V1413" t="str">
        <f t="shared" si="243"/>
        <v>ENE</v>
      </c>
      <c r="W1413">
        <f t="shared" si="244"/>
        <v>2015</v>
      </c>
      <c r="X1413">
        <f t="shared" si="245"/>
        <v>2015</v>
      </c>
    </row>
    <row r="1414" spans="1:2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38"/>
        <v>4.5714285714285712</v>
      </c>
      <c r="P1414" s="7">
        <f t="shared" si="239"/>
        <v>24.615384615384617</v>
      </c>
      <c r="Q1414" t="str">
        <f t="shared" si="236"/>
        <v>publishing</v>
      </c>
      <c r="R1414" t="str">
        <f t="shared" si="237"/>
        <v>translations</v>
      </c>
      <c r="S1414" s="14">
        <f t="shared" si="240"/>
        <v>41977.063645833332</v>
      </c>
      <c r="T1414" s="14">
        <f t="shared" si="241"/>
        <v>41947.063645833332</v>
      </c>
      <c r="U1414" t="str">
        <f t="shared" si="242"/>
        <v>DIC</v>
      </c>
      <c r="V1414" t="str">
        <f t="shared" si="243"/>
        <v>NOV</v>
      </c>
      <c r="W1414">
        <f t="shared" si="244"/>
        <v>2014</v>
      </c>
      <c r="X1414">
        <f t="shared" si="245"/>
        <v>2014</v>
      </c>
    </row>
    <row r="1415" spans="1:2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38"/>
        <v>5</v>
      </c>
      <c r="P1415" s="7">
        <f t="shared" si="239"/>
        <v>100</v>
      </c>
      <c r="Q1415" t="str">
        <f t="shared" si="236"/>
        <v>publishing</v>
      </c>
      <c r="R1415" t="str">
        <f t="shared" si="237"/>
        <v>translations</v>
      </c>
      <c r="S1415" s="14">
        <f t="shared" si="240"/>
        <v>42420.437152777777</v>
      </c>
      <c r="T1415" s="14">
        <f t="shared" si="241"/>
        <v>42360.437152777777</v>
      </c>
      <c r="U1415" t="str">
        <f t="shared" si="242"/>
        <v>FEB</v>
      </c>
      <c r="V1415" t="str">
        <f t="shared" si="243"/>
        <v>DIC</v>
      </c>
      <c r="W1415">
        <f t="shared" si="244"/>
        <v>2016</v>
      </c>
      <c r="X1415">
        <f t="shared" si="245"/>
        <v>2015</v>
      </c>
    </row>
    <row r="1416" spans="1:2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38"/>
        <v>0.2</v>
      </c>
      <c r="P1416" s="7">
        <f t="shared" si="239"/>
        <v>1</v>
      </c>
      <c r="Q1416" t="str">
        <f t="shared" si="236"/>
        <v>publishing</v>
      </c>
      <c r="R1416" t="str">
        <f t="shared" si="237"/>
        <v>translations</v>
      </c>
      <c r="S1416" s="14">
        <f t="shared" si="240"/>
        <v>42738.25309027778</v>
      </c>
      <c r="T1416" s="14">
        <f t="shared" si="241"/>
        <v>42708.25309027778</v>
      </c>
      <c r="U1416" t="str">
        <f t="shared" si="242"/>
        <v>ENE</v>
      </c>
      <c r="V1416" t="str">
        <f t="shared" si="243"/>
        <v>DIC</v>
      </c>
      <c r="W1416">
        <f t="shared" si="244"/>
        <v>2017</v>
      </c>
      <c r="X1416">
        <f t="shared" si="245"/>
        <v>2016</v>
      </c>
    </row>
    <row r="1417" spans="1:2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38"/>
        <v>18.181818181818183</v>
      </c>
      <c r="P1417" s="7">
        <f t="shared" si="239"/>
        <v>88.888888888888886</v>
      </c>
      <c r="Q1417" t="str">
        <f t="shared" si="236"/>
        <v>publishing</v>
      </c>
      <c r="R1417" t="str">
        <f t="shared" si="237"/>
        <v>translations</v>
      </c>
      <c r="S1417" s="14">
        <f t="shared" si="240"/>
        <v>42232.675821759258</v>
      </c>
      <c r="T1417" s="14">
        <f t="shared" si="241"/>
        <v>42192.675821759258</v>
      </c>
      <c r="U1417" t="str">
        <f t="shared" si="242"/>
        <v>AGO</v>
      </c>
      <c r="V1417" t="str">
        <f t="shared" si="243"/>
        <v>JUL</v>
      </c>
      <c r="W1417">
        <f t="shared" si="244"/>
        <v>2015</v>
      </c>
      <c r="X1417">
        <f t="shared" si="245"/>
        <v>2015</v>
      </c>
    </row>
    <row r="1418" spans="1:2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38"/>
        <v>0</v>
      </c>
      <c r="P1418" s="7" t="str">
        <f t="shared" si="239"/>
        <v>No Backers</v>
      </c>
      <c r="Q1418" t="str">
        <f t="shared" si="236"/>
        <v>publishing</v>
      </c>
      <c r="R1418" t="str">
        <f t="shared" si="237"/>
        <v>translations</v>
      </c>
      <c r="S1418" s="14">
        <f t="shared" si="240"/>
        <v>42329.967812499999</v>
      </c>
      <c r="T1418" s="14">
        <f t="shared" si="241"/>
        <v>42299.926145833335</v>
      </c>
      <c r="U1418" t="str">
        <f t="shared" si="242"/>
        <v>NOV</v>
      </c>
      <c r="V1418" t="str">
        <f t="shared" si="243"/>
        <v>OCT</v>
      </c>
      <c r="W1418">
        <f t="shared" si="244"/>
        <v>2015</v>
      </c>
      <c r="X1418">
        <f t="shared" si="245"/>
        <v>2015</v>
      </c>
    </row>
    <row r="1419" spans="1:2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38"/>
        <v>1.2222222222222223</v>
      </c>
      <c r="P1419" s="7">
        <f t="shared" si="239"/>
        <v>27.5</v>
      </c>
      <c r="Q1419" t="str">
        <f t="shared" si="236"/>
        <v>publishing</v>
      </c>
      <c r="R1419" t="str">
        <f t="shared" si="237"/>
        <v>translations</v>
      </c>
      <c r="S1419" s="14">
        <f t="shared" si="240"/>
        <v>42262.465972222228</v>
      </c>
      <c r="T1419" s="14">
        <f t="shared" si="241"/>
        <v>42232.15016203704</v>
      </c>
      <c r="U1419" t="str">
        <f t="shared" si="242"/>
        <v>SEP</v>
      </c>
      <c r="V1419" t="str">
        <f t="shared" si="243"/>
        <v>AGO</v>
      </c>
      <c r="W1419">
        <f t="shared" si="244"/>
        <v>2015</v>
      </c>
      <c r="X1419">
        <f t="shared" si="245"/>
        <v>2015</v>
      </c>
    </row>
    <row r="1420" spans="1:2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38"/>
        <v>0.2</v>
      </c>
      <c r="P1420" s="7">
        <f t="shared" si="239"/>
        <v>6</v>
      </c>
      <c r="Q1420" t="str">
        <f t="shared" si="236"/>
        <v>publishing</v>
      </c>
      <c r="R1420" t="str">
        <f t="shared" si="237"/>
        <v>translations</v>
      </c>
      <c r="S1420" s="14">
        <f t="shared" si="240"/>
        <v>42425.456412037034</v>
      </c>
      <c r="T1420" s="14">
        <f t="shared" si="241"/>
        <v>42395.456412037034</v>
      </c>
      <c r="U1420" t="str">
        <f t="shared" si="242"/>
        <v>FEB</v>
      </c>
      <c r="V1420" t="str">
        <f t="shared" si="243"/>
        <v>ENE</v>
      </c>
      <c r="W1420">
        <f t="shared" si="244"/>
        <v>2016</v>
      </c>
      <c r="X1420">
        <f t="shared" si="245"/>
        <v>2016</v>
      </c>
    </row>
    <row r="1421" spans="1:2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38"/>
        <v>7.0634920634920633</v>
      </c>
      <c r="P1421" s="7">
        <f t="shared" si="239"/>
        <v>44.5</v>
      </c>
      <c r="Q1421" t="str">
        <f t="shared" si="236"/>
        <v>publishing</v>
      </c>
      <c r="R1421" t="str">
        <f t="shared" si="237"/>
        <v>translations</v>
      </c>
      <c r="S1421" s="14">
        <f t="shared" si="240"/>
        <v>42652.456238425926</v>
      </c>
      <c r="T1421" s="14">
        <f t="shared" si="241"/>
        <v>42622.456238425926</v>
      </c>
      <c r="U1421" t="str">
        <f t="shared" si="242"/>
        <v>OCT</v>
      </c>
      <c r="V1421" t="str">
        <f t="shared" si="243"/>
        <v>SEP</v>
      </c>
      <c r="W1421">
        <f t="shared" si="244"/>
        <v>2016</v>
      </c>
      <c r="X1421">
        <f t="shared" si="245"/>
        <v>2016</v>
      </c>
    </row>
    <row r="1422" spans="1:2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38"/>
        <v>2.7272727272727271</v>
      </c>
      <c r="P1422" s="7">
        <f t="shared" si="239"/>
        <v>1</v>
      </c>
      <c r="Q1422" t="str">
        <f t="shared" si="236"/>
        <v>publishing</v>
      </c>
      <c r="R1422" t="str">
        <f t="shared" si="237"/>
        <v>translations</v>
      </c>
      <c r="S1422" s="14">
        <f t="shared" si="240"/>
        <v>42549.667662037042</v>
      </c>
      <c r="T1422" s="14">
        <f t="shared" si="241"/>
        <v>42524.667662037042</v>
      </c>
      <c r="U1422" t="str">
        <f t="shared" si="242"/>
        <v>JUN</v>
      </c>
      <c r="V1422" t="str">
        <f t="shared" si="243"/>
        <v>JUN</v>
      </c>
      <c r="W1422">
        <f t="shared" si="244"/>
        <v>2016</v>
      </c>
      <c r="X1422">
        <f t="shared" si="245"/>
        <v>2016</v>
      </c>
    </row>
    <row r="1423" spans="1:2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38"/>
        <v>0.1</v>
      </c>
      <c r="P1423" s="7">
        <f t="shared" si="239"/>
        <v>100</v>
      </c>
      <c r="Q1423" t="str">
        <f t="shared" si="236"/>
        <v>publishing</v>
      </c>
      <c r="R1423" t="str">
        <f t="shared" si="237"/>
        <v>translations</v>
      </c>
      <c r="S1423" s="14">
        <f t="shared" si="240"/>
        <v>42043.915613425925</v>
      </c>
      <c r="T1423" s="14">
        <f t="shared" si="241"/>
        <v>42013.915613425925</v>
      </c>
      <c r="U1423" t="str">
        <f t="shared" si="242"/>
        <v>FEB</v>
      </c>
      <c r="V1423" t="str">
        <f t="shared" si="243"/>
        <v>ENE</v>
      </c>
      <c r="W1423">
        <f t="shared" si="244"/>
        <v>2015</v>
      </c>
      <c r="X1423">
        <f t="shared" si="245"/>
        <v>2015</v>
      </c>
    </row>
    <row r="1424" spans="1:2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38"/>
        <v>0.104</v>
      </c>
      <c r="P1424" s="7">
        <f t="shared" si="239"/>
        <v>13</v>
      </c>
      <c r="Q1424" t="str">
        <f t="shared" si="236"/>
        <v>publishing</v>
      </c>
      <c r="R1424" t="str">
        <f t="shared" si="237"/>
        <v>translations</v>
      </c>
      <c r="S1424" s="14">
        <f t="shared" si="240"/>
        <v>42634.239629629628</v>
      </c>
      <c r="T1424" s="14">
        <f t="shared" si="241"/>
        <v>42604.239629629628</v>
      </c>
      <c r="U1424" t="str">
        <f t="shared" si="242"/>
        <v>SEP</v>
      </c>
      <c r="V1424" t="str">
        <f t="shared" si="243"/>
        <v>AGO</v>
      </c>
      <c r="W1424">
        <f t="shared" si="244"/>
        <v>2016</v>
      </c>
      <c r="X1424">
        <f t="shared" si="245"/>
        <v>2016</v>
      </c>
    </row>
    <row r="1425" spans="1:2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38"/>
        <v>0.33333333333333331</v>
      </c>
      <c r="P1425" s="7">
        <f t="shared" si="239"/>
        <v>100</v>
      </c>
      <c r="Q1425" t="str">
        <f t="shared" si="236"/>
        <v>publishing</v>
      </c>
      <c r="R1425" t="str">
        <f t="shared" si="237"/>
        <v>translations</v>
      </c>
      <c r="S1425" s="14">
        <f t="shared" si="240"/>
        <v>42370.360312500001</v>
      </c>
      <c r="T1425" s="14">
        <f t="shared" si="241"/>
        <v>42340.360312500001</v>
      </c>
      <c r="U1425" t="str">
        <f t="shared" si="242"/>
        <v>ENE</v>
      </c>
      <c r="V1425" t="str">
        <f t="shared" si="243"/>
        <v>DIC</v>
      </c>
      <c r="W1425">
        <f t="shared" si="244"/>
        <v>2016</v>
      </c>
      <c r="X1425">
        <f t="shared" si="245"/>
        <v>2015</v>
      </c>
    </row>
    <row r="1426" spans="1:2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38"/>
        <v>20.36</v>
      </c>
      <c r="P1426" s="7">
        <f t="shared" si="239"/>
        <v>109.07142857142857</v>
      </c>
      <c r="Q1426" t="str">
        <f t="shared" si="236"/>
        <v>publishing</v>
      </c>
      <c r="R1426" t="str">
        <f t="shared" si="237"/>
        <v>translations</v>
      </c>
      <c r="S1426" s="14">
        <f t="shared" si="240"/>
        <v>42689.759282407409</v>
      </c>
      <c r="T1426" s="14">
        <f t="shared" si="241"/>
        <v>42676.717615740738</v>
      </c>
      <c r="U1426" t="str">
        <f t="shared" si="242"/>
        <v>NOV</v>
      </c>
      <c r="V1426" t="str">
        <f t="shared" si="243"/>
        <v>NOV</v>
      </c>
      <c r="W1426">
        <f t="shared" si="244"/>
        <v>2016</v>
      </c>
      <c r="X1426">
        <f t="shared" si="245"/>
        <v>2016</v>
      </c>
    </row>
    <row r="1427" spans="1:2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38"/>
        <v>0</v>
      </c>
      <c r="P1427" s="7" t="str">
        <f t="shared" si="239"/>
        <v>No Backers</v>
      </c>
      <c r="Q1427" t="str">
        <f t="shared" si="236"/>
        <v>publishing</v>
      </c>
      <c r="R1427" t="str">
        <f t="shared" si="237"/>
        <v>translations</v>
      </c>
      <c r="S1427" s="14">
        <f t="shared" si="240"/>
        <v>42123.131469907406</v>
      </c>
      <c r="T1427" s="14">
        <f t="shared" si="241"/>
        <v>42093.131469907406</v>
      </c>
      <c r="U1427" t="str">
        <f t="shared" si="242"/>
        <v>ABR</v>
      </c>
      <c r="V1427" t="str">
        <f t="shared" si="243"/>
        <v>MAR</v>
      </c>
      <c r="W1427">
        <f t="shared" si="244"/>
        <v>2015</v>
      </c>
      <c r="X1427">
        <f t="shared" si="245"/>
        <v>2015</v>
      </c>
    </row>
    <row r="1428" spans="1:2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38"/>
        <v>0</v>
      </c>
      <c r="P1428" s="7" t="str">
        <f t="shared" si="239"/>
        <v>No Backers</v>
      </c>
      <c r="Q1428" t="str">
        <f t="shared" si="236"/>
        <v>publishing</v>
      </c>
      <c r="R1428" t="str">
        <f t="shared" si="237"/>
        <v>translations</v>
      </c>
      <c r="S1428" s="14">
        <f t="shared" si="240"/>
        <v>42240.390277777777</v>
      </c>
      <c r="T1428" s="14">
        <f t="shared" si="241"/>
        <v>42180.390277777777</v>
      </c>
      <c r="U1428" t="str">
        <f t="shared" si="242"/>
        <v>AGO</v>
      </c>
      <c r="V1428" t="str">
        <f t="shared" si="243"/>
        <v>JUN</v>
      </c>
      <c r="W1428">
        <f t="shared" si="244"/>
        <v>2015</v>
      </c>
      <c r="X1428">
        <f t="shared" si="245"/>
        <v>2015</v>
      </c>
    </row>
    <row r="1429" spans="1:2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38"/>
        <v>8.3800000000000008</v>
      </c>
      <c r="P1429" s="7">
        <f t="shared" si="239"/>
        <v>104.75</v>
      </c>
      <c r="Q1429" t="str">
        <f t="shared" si="236"/>
        <v>publishing</v>
      </c>
      <c r="R1429" t="str">
        <f t="shared" si="237"/>
        <v>translations</v>
      </c>
      <c r="S1429" s="14">
        <f t="shared" si="240"/>
        <v>42631.851678240739</v>
      </c>
      <c r="T1429" s="14">
        <f t="shared" si="241"/>
        <v>42601.851678240739</v>
      </c>
      <c r="U1429" t="str">
        <f t="shared" si="242"/>
        <v>SEP</v>
      </c>
      <c r="V1429" t="str">
        <f t="shared" si="243"/>
        <v>AGO</v>
      </c>
      <c r="W1429">
        <f t="shared" si="244"/>
        <v>2016</v>
      </c>
      <c r="X1429">
        <f t="shared" si="245"/>
        <v>2016</v>
      </c>
    </row>
    <row r="1430" spans="1:2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38"/>
        <v>4.5</v>
      </c>
      <c r="P1430" s="7">
        <f t="shared" si="239"/>
        <v>15</v>
      </c>
      <c r="Q1430" t="str">
        <f t="shared" si="236"/>
        <v>publishing</v>
      </c>
      <c r="R1430" t="str">
        <f t="shared" si="237"/>
        <v>translations</v>
      </c>
      <c r="S1430" s="14">
        <f t="shared" si="240"/>
        <v>42462.338159722218</v>
      </c>
      <c r="T1430" s="14">
        <f t="shared" si="241"/>
        <v>42432.379826388889</v>
      </c>
      <c r="U1430" t="str">
        <f t="shared" si="242"/>
        <v>ABR</v>
      </c>
      <c r="V1430" t="str">
        <f t="shared" si="243"/>
        <v>MAR</v>
      </c>
      <c r="W1430">
        <f t="shared" si="244"/>
        <v>2016</v>
      </c>
      <c r="X1430">
        <f t="shared" si="245"/>
        <v>2016</v>
      </c>
    </row>
    <row r="1431" spans="1:2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38"/>
        <v>0</v>
      </c>
      <c r="P1431" s="7" t="str">
        <f t="shared" si="239"/>
        <v>No Backers</v>
      </c>
      <c r="Q1431" t="str">
        <f t="shared" si="236"/>
        <v>publishing</v>
      </c>
      <c r="R1431" t="str">
        <f t="shared" si="237"/>
        <v>translations</v>
      </c>
      <c r="S1431" s="14">
        <f t="shared" si="240"/>
        <v>42104.060671296291</v>
      </c>
      <c r="T1431" s="14">
        <f t="shared" si="241"/>
        <v>42074.060671296291</v>
      </c>
      <c r="U1431" t="str">
        <f t="shared" si="242"/>
        <v>ABR</v>
      </c>
      <c r="V1431" t="str">
        <f t="shared" si="243"/>
        <v>MAR</v>
      </c>
      <c r="W1431">
        <f t="shared" si="244"/>
        <v>2015</v>
      </c>
      <c r="X1431">
        <f t="shared" si="245"/>
        <v>2015</v>
      </c>
    </row>
    <row r="1432" spans="1:2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38"/>
        <v>8.06</v>
      </c>
      <c r="P1432" s="7">
        <f t="shared" si="239"/>
        <v>80.599999999999994</v>
      </c>
      <c r="Q1432" t="str">
        <f t="shared" si="236"/>
        <v>publishing</v>
      </c>
      <c r="R1432" t="str">
        <f t="shared" si="237"/>
        <v>translations</v>
      </c>
      <c r="S1432" s="14">
        <f t="shared" si="240"/>
        <v>41992.813518518517</v>
      </c>
      <c r="T1432" s="14">
        <f t="shared" si="241"/>
        <v>41961.813518518517</v>
      </c>
      <c r="U1432" t="str">
        <f t="shared" si="242"/>
        <v>DIC</v>
      </c>
      <c r="V1432" t="str">
        <f t="shared" si="243"/>
        <v>NOV</v>
      </c>
      <c r="W1432">
        <f t="shared" si="244"/>
        <v>2014</v>
      </c>
      <c r="X1432">
        <f t="shared" si="245"/>
        <v>2014</v>
      </c>
    </row>
    <row r="1433" spans="1:2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38"/>
        <v>31.94705882352941</v>
      </c>
      <c r="P1433" s="7">
        <f t="shared" si="239"/>
        <v>115.55319148936171</v>
      </c>
      <c r="Q1433" t="str">
        <f t="shared" si="236"/>
        <v>publishing</v>
      </c>
      <c r="R1433" t="str">
        <f t="shared" si="237"/>
        <v>translations</v>
      </c>
      <c r="S1433" s="14">
        <f t="shared" si="240"/>
        <v>42334.252500000002</v>
      </c>
      <c r="T1433" s="14">
        <f t="shared" si="241"/>
        <v>42304.210833333331</v>
      </c>
      <c r="U1433" t="str">
        <f t="shared" si="242"/>
        <v>NOV</v>
      </c>
      <c r="V1433" t="str">
        <f t="shared" si="243"/>
        <v>OCT</v>
      </c>
      <c r="W1433">
        <f t="shared" si="244"/>
        <v>2015</v>
      </c>
      <c r="X1433">
        <f t="shared" si="245"/>
        <v>2015</v>
      </c>
    </row>
    <row r="1434" spans="1:2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38"/>
        <v>0</v>
      </c>
      <c r="P1434" s="7" t="str">
        <f t="shared" si="239"/>
        <v>No Backers</v>
      </c>
      <c r="Q1434" t="str">
        <f t="shared" si="236"/>
        <v>publishing</v>
      </c>
      <c r="R1434" t="str">
        <f t="shared" si="237"/>
        <v>translations</v>
      </c>
      <c r="S1434" s="14">
        <f t="shared" si="240"/>
        <v>42205.780416666668</v>
      </c>
      <c r="T1434" s="14">
        <f t="shared" si="241"/>
        <v>42175.780416666668</v>
      </c>
      <c r="U1434" t="str">
        <f t="shared" si="242"/>
        <v>JUL</v>
      </c>
      <c r="V1434" t="str">
        <f t="shared" si="243"/>
        <v>JUN</v>
      </c>
      <c r="W1434">
        <f t="shared" si="244"/>
        <v>2015</v>
      </c>
      <c r="X1434">
        <f t="shared" si="245"/>
        <v>2015</v>
      </c>
    </row>
    <row r="1435" spans="1:2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38"/>
        <v>6.708333333333333</v>
      </c>
      <c r="P1435" s="7">
        <f t="shared" si="239"/>
        <v>80.5</v>
      </c>
      <c r="Q1435" t="str">
        <f t="shared" si="236"/>
        <v>publishing</v>
      </c>
      <c r="R1435" t="str">
        <f t="shared" si="237"/>
        <v>translations</v>
      </c>
      <c r="S1435" s="14">
        <f t="shared" si="240"/>
        <v>42714.458333333328</v>
      </c>
      <c r="T1435" s="14">
        <f t="shared" si="241"/>
        <v>42673.625868055555</v>
      </c>
      <c r="U1435" t="str">
        <f t="shared" si="242"/>
        <v>DIC</v>
      </c>
      <c r="V1435" t="str">
        <f t="shared" si="243"/>
        <v>OCT</v>
      </c>
      <c r="W1435">
        <f t="shared" si="244"/>
        <v>2016</v>
      </c>
      <c r="X1435">
        <f t="shared" si="245"/>
        <v>2016</v>
      </c>
    </row>
    <row r="1436" spans="1:2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38"/>
        <v>9.9878048780487809</v>
      </c>
      <c r="P1436" s="7">
        <f t="shared" si="239"/>
        <v>744.5454545454545</v>
      </c>
      <c r="Q1436" t="str">
        <f t="shared" si="236"/>
        <v>publishing</v>
      </c>
      <c r="R1436" t="str">
        <f t="shared" si="237"/>
        <v>translations</v>
      </c>
      <c r="S1436" s="14">
        <f t="shared" si="240"/>
        <v>42163.625</v>
      </c>
      <c r="T1436" s="14">
        <f t="shared" si="241"/>
        <v>42142.767106481479</v>
      </c>
      <c r="U1436" t="str">
        <f t="shared" si="242"/>
        <v>JUN</v>
      </c>
      <c r="V1436" t="str">
        <f t="shared" si="243"/>
        <v>MAY</v>
      </c>
      <c r="W1436">
        <f t="shared" si="244"/>
        <v>2015</v>
      </c>
      <c r="X1436">
        <f t="shared" si="245"/>
        <v>2015</v>
      </c>
    </row>
    <row r="1437" spans="1:2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38"/>
        <v>0.1</v>
      </c>
      <c r="P1437" s="7">
        <f t="shared" si="239"/>
        <v>7.5</v>
      </c>
      <c r="Q1437" t="str">
        <f t="shared" si="236"/>
        <v>publishing</v>
      </c>
      <c r="R1437" t="str">
        <f t="shared" si="237"/>
        <v>translations</v>
      </c>
      <c r="S1437" s="14">
        <f t="shared" si="240"/>
        <v>42288.780324074076</v>
      </c>
      <c r="T1437" s="14">
        <f t="shared" si="241"/>
        <v>42258.780324074076</v>
      </c>
      <c r="U1437" t="str">
        <f t="shared" si="242"/>
        <v>OCT</v>
      </c>
      <c r="V1437" t="str">
        <f t="shared" si="243"/>
        <v>SEP</v>
      </c>
      <c r="W1437">
        <f t="shared" si="244"/>
        <v>2015</v>
      </c>
      <c r="X1437">
        <f t="shared" si="245"/>
        <v>2015</v>
      </c>
    </row>
    <row r="1438" spans="1:2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38"/>
        <v>0.77</v>
      </c>
      <c r="P1438" s="7">
        <f t="shared" si="239"/>
        <v>38.5</v>
      </c>
      <c r="Q1438" t="str">
        <f t="shared" si="236"/>
        <v>publishing</v>
      </c>
      <c r="R1438" t="str">
        <f t="shared" si="237"/>
        <v>translations</v>
      </c>
      <c r="S1438" s="14">
        <f t="shared" si="240"/>
        <v>42421.35019675926</v>
      </c>
      <c r="T1438" s="14">
        <f t="shared" si="241"/>
        <v>42391.35019675926</v>
      </c>
      <c r="U1438" t="str">
        <f t="shared" si="242"/>
        <v>FEB</v>
      </c>
      <c r="V1438" t="str">
        <f t="shared" si="243"/>
        <v>ENE</v>
      </c>
      <c r="W1438">
        <f t="shared" si="244"/>
        <v>2016</v>
      </c>
      <c r="X1438">
        <f t="shared" si="245"/>
        <v>2016</v>
      </c>
    </row>
    <row r="1439" spans="1:2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38"/>
        <v>26.9</v>
      </c>
      <c r="P1439" s="7">
        <f t="shared" si="239"/>
        <v>36.68181818181818</v>
      </c>
      <c r="Q1439" t="str">
        <f t="shared" si="236"/>
        <v>publishing</v>
      </c>
      <c r="R1439" t="str">
        <f t="shared" si="237"/>
        <v>translations</v>
      </c>
      <c r="S1439" s="14">
        <f t="shared" si="240"/>
        <v>41833.207638888889</v>
      </c>
      <c r="T1439" s="14">
        <f t="shared" si="241"/>
        <v>41796.531701388885</v>
      </c>
      <c r="U1439" t="str">
        <f t="shared" si="242"/>
        <v>JUL</v>
      </c>
      <c r="V1439" t="str">
        <f t="shared" si="243"/>
        <v>JUN</v>
      </c>
      <c r="W1439">
        <f t="shared" si="244"/>
        <v>2014</v>
      </c>
      <c r="X1439">
        <f t="shared" si="245"/>
        <v>2014</v>
      </c>
    </row>
    <row r="1440" spans="1:2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38"/>
        <v>3</v>
      </c>
      <c r="P1440" s="7">
        <f t="shared" si="239"/>
        <v>75</v>
      </c>
      <c r="Q1440" t="str">
        <f t="shared" si="236"/>
        <v>publishing</v>
      </c>
      <c r="R1440" t="str">
        <f t="shared" si="237"/>
        <v>translations</v>
      </c>
      <c r="S1440" s="14">
        <f t="shared" si="240"/>
        <v>42487.579861111109</v>
      </c>
      <c r="T1440" s="14">
        <f t="shared" si="241"/>
        <v>42457.871516203704</v>
      </c>
      <c r="U1440" t="str">
        <f t="shared" si="242"/>
        <v>ABR</v>
      </c>
      <c r="V1440" t="str">
        <f t="shared" si="243"/>
        <v>MAR</v>
      </c>
      <c r="W1440">
        <f t="shared" si="244"/>
        <v>2016</v>
      </c>
      <c r="X1440">
        <f t="shared" si="245"/>
        <v>2016</v>
      </c>
    </row>
    <row r="1441" spans="1:2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38"/>
        <v>6.6055045871559637</v>
      </c>
      <c r="P1441" s="7">
        <f t="shared" si="239"/>
        <v>30</v>
      </c>
      <c r="Q1441" t="str">
        <f t="shared" si="236"/>
        <v>publishing</v>
      </c>
      <c r="R1441" t="str">
        <f t="shared" si="237"/>
        <v>translations</v>
      </c>
      <c r="S1441" s="14">
        <f t="shared" si="240"/>
        <v>42070.829872685179</v>
      </c>
      <c r="T1441" s="14">
        <f t="shared" si="241"/>
        <v>42040.829872685179</v>
      </c>
      <c r="U1441" t="str">
        <f t="shared" si="242"/>
        <v>MAR</v>
      </c>
      <c r="V1441" t="str">
        <f t="shared" si="243"/>
        <v>FEB</v>
      </c>
      <c r="W1441">
        <f t="shared" si="244"/>
        <v>2015</v>
      </c>
      <c r="X1441">
        <f t="shared" si="245"/>
        <v>2015</v>
      </c>
    </row>
    <row r="1442" spans="1:2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38"/>
        <v>7.6923076923076927E-3</v>
      </c>
      <c r="P1442" s="7">
        <f t="shared" si="239"/>
        <v>1</v>
      </c>
      <c r="Q1442" t="str">
        <f t="shared" si="236"/>
        <v>publishing</v>
      </c>
      <c r="R1442" t="str">
        <f t="shared" si="237"/>
        <v>translations</v>
      </c>
      <c r="S1442" s="14">
        <f t="shared" si="240"/>
        <v>42516.748414351852</v>
      </c>
      <c r="T1442" s="14">
        <f t="shared" si="241"/>
        <v>42486.748414351852</v>
      </c>
      <c r="U1442" t="str">
        <f t="shared" si="242"/>
        <v>MAY</v>
      </c>
      <c r="V1442" t="str">
        <f t="shared" si="243"/>
        <v>ABR</v>
      </c>
      <c r="W1442">
        <f t="shared" si="244"/>
        <v>2016</v>
      </c>
      <c r="X1442">
        <f t="shared" si="245"/>
        <v>2016</v>
      </c>
    </row>
    <row r="1443" spans="1:2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38"/>
        <v>1.1222222222222222</v>
      </c>
      <c r="P1443" s="7">
        <f t="shared" si="239"/>
        <v>673.33333333333337</v>
      </c>
      <c r="Q1443" t="str">
        <f t="shared" si="236"/>
        <v>publishing</v>
      </c>
      <c r="R1443" t="str">
        <f t="shared" si="237"/>
        <v>translations</v>
      </c>
      <c r="S1443" s="14">
        <f t="shared" si="240"/>
        <v>42258.765844907408</v>
      </c>
      <c r="T1443" s="14">
        <f t="shared" si="241"/>
        <v>42198.765844907408</v>
      </c>
      <c r="U1443" t="str">
        <f t="shared" si="242"/>
        <v>SEP</v>
      </c>
      <c r="V1443" t="str">
        <f t="shared" si="243"/>
        <v>JUL</v>
      </c>
      <c r="W1443">
        <f t="shared" si="244"/>
        <v>2015</v>
      </c>
      <c r="X1443">
        <f t="shared" si="245"/>
        <v>2015</v>
      </c>
    </row>
    <row r="1444" spans="1:2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38"/>
        <v>0</v>
      </c>
      <c r="P1444" s="7" t="str">
        <f t="shared" si="239"/>
        <v>No Backers</v>
      </c>
      <c r="Q1444" t="str">
        <f t="shared" si="236"/>
        <v>publishing</v>
      </c>
      <c r="R1444" t="str">
        <f t="shared" si="237"/>
        <v>translations</v>
      </c>
      <c r="S1444" s="14">
        <f t="shared" si="240"/>
        <v>42515.64534722222</v>
      </c>
      <c r="T1444" s="14">
        <f t="shared" si="241"/>
        <v>42485.64534722222</v>
      </c>
      <c r="U1444" t="str">
        <f t="shared" si="242"/>
        <v>MAY</v>
      </c>
      <c r="V1444" t="str">
        <f t="shared" si="243"/>
        <v>ABR</v>
      </c>
      <c r="W1444">
        <f t="shared" si="244"/>
        <v>2016</v>
      </c>
      <c r="X1444">
        <f t="shared" si="245"/>
        <v>2016</v>
      </c>
    </row>
    <row r="1445" spans="1:2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38"/>
        <v>0</v>
      </c>
      <c r="P1445" s="7" t="str">
        <f t="shared" si="239"/>
        <v>No Backers</v>
      </c>
      <c r="Q1445" t="str">
        <f t="shared" si="236"/>
        <v>publishing</v>
      </c>
      <c r="R1445" t="str">
        <f t="shared" si="237"/>
        <v>translations</v>
      </c>
      <c r="S1445" s="14">
        <f t="shared" si="240"/>
        <v>42737.926030092596</v>
      </c>
      <c r="T1445" s="14">
        <f t="shared" si="241"/>
        <v>42707.926030092596</v>
      </c>
      <c r="U1445" t="str">
        <f t="shared" si="242"/>
        <v>ENE</v>
      </c>
      <c r="V1445" t="str">
        <f t="shared" si="243"/>
        <v>DIC</v>
      </c>
      <c r="W1445">
        <f t="shared" si="244"/>
        <v>2017</v>
      </c>
      <c r="X1445">
        <f t="shared" si="245"/>
        <v>2016</v>
      </c>
    </row>
    <row r="1446" spans="1:2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38"/>
        <v>0</v>
      </c>
      <c r="P1446" s="7" t="str">
        <f t="shared" si="239"/>
        <v>No Backers</v>
      </c>
      <c r="Q1446" t="str">
        <f t="shared" si="236"/>
        <v>publishing</v>
      </c>
      <c r="R1446" t="str">
        <f t="shared" si="237"/>
        <v>translations</v>
      </c>
      <c r="S1446" s="14">
        <f t="shared" si="240"/>
        <v>42259.873402777783</v>
      </c>
      <c r="T1446" s="14">
        <f t="shared" si="241"/>
        <v>42199.873402777783</v>
      </c>
      <c r="U1446" t="str">
        <f t="shared" si="242"/>
        <v>SEP</v>
      </c>
      <c r="V1446" t="str">
        <f t="shared" si="243"/>
        <v>JUL</v>
      </c>
      <c r="W1446">
        <f t="shared" si="244"/>
        <v>2015</v>
      </c>
      <c r="X1446">
        <f t="shared" si="245"/>
        <v>2015</v>
      </c>
    </row>
    <row r="1447" spans="1:2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38"/>
        <v>0</v>
      </c>
      <c r="P1447" s="7" t="str">
        <f t="shared" si="239"/>
        <v>No Backers</v>
      </c>
      <c r="Q1447" t="str">
        <f t="shared" si="236"/>
        <v>publishing</v>
      </c>
      <c r="R1447" t="str">
        <f t="shared" si="237"/>
        <v>translations</v>
      </c>
      <c r="S1447" s="14">
        <f t="shared" si="240"/>
        <v>42169.542303240742</v>
      </c>
      <c r="T1447" s="14">
        <f t="shared" si="241"/>
        <v>42139.542303240742</v>
      </c>
      <c r="U1447" t="str">
        <f t="shared" si="242"/>
        <v>JUN</v>
      </c>
      <c r="V1447" t="str">
        <f t="shared" si="243"/>
        <v>MAY</v>
      </c>
      <c r="W1447">
        <f t="shared" si="244"/>
        <v>2015</v>
      </c>
      <c r="X1447">
        <f t="shared" si="245"/>
        <v>2015</v>
      </c>
    </row>
    <row r="1448" spans="1:2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38"/>
        <v>0</v>
      </c>
      <c r="P1448" s="7" t="str">
        <f t="shared" si="239"/>
        <v>No Backers</v>
      </c>
      <c r="Q1448" t="str">
        <f t="shared" si="236"/>
        <v>publishing</v>
      </c>
      <c r="R1448" t="str">
        <f t="shared" si="237"/>
        <v>translations</v>
      </c>
      <c r="S1448" s="14">
        <f t="shared" si="240"/>
        <v>42481.447662037041</v>
      </c>
      <c r="T1448" s="14">
        <f t="shared" si="241"/>
        <v>42461.447662037041</v>
      </c>
      <c r="U1448" t="str">
        <f t="shared" si="242"/>
        <v>ABR</v>
      </c>
      <c r="V1448" t="str">
        <f t="shared" si="243"/>
        <v>ABR</v>
      </c>
      <c r="W1448">
        <f t="shared" si="244"/>
        <v>2016</v>
      </c>
      <c r="X1448">
        <f t="shared" si="245"/>
        <v>2016</v>
      </c>
    </row>
    <row r="1449" spans="1:2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38"/>
        <v>1.4999999999999999E-2</v>
      </c>
      <c r="P1449" s="7">
        <f t="shared" si="239"/>
        <v>25</v>
      </c>
      <c r="Q1449" t="str">
        <f t="shared" si="236"/>
        <v>publishing</v>
      </c>
      <c r="R1449" t="str">
        <f t="shared" si="237"/>
        <v>translations</v>
      </c>
      <c r="S1449" s="14">
        <f t="shared" si="240"/>
        <v>42559.730717592596</v>
      </c>
      <c r="T1449" s="14">
        <f t="shared" si="241"/>
        <v>42529.730717592596</v>
      </c>
      <c r="U1449" t="str">
        <f t="shared" si="242"/>
        <v>JUL</v>
      </c>
      <c r="V1449" t="str">
        <f t="shared" si="243"/>
        <v>JUN</v>
      </c>
      <c r="W1449">
        <f t="shared" si="244"/>
        <v>2016</v>
      </c>
      <c r="X1449">
        <f t="shared" si="245"/>
        <v>2016</v>
      </c>
    </row>
    <row r="1450" spans="1:2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38"/>
        <v>0</v>
      </c>
      <c r="P1450" s="7" t="str">
        <f t="shared" si="239"/>
        <v>No Backers</v>
      </c>
      <c r="Q1450" t="str">
        <f t="shared" si="236"/>
        <v>publishing</v>
      </c>
      <c r="R1450" t="str">
        <f t="shared" si="237"/>
        <v>translations</v>
      </c>
      <c r="S1450" s="14">
        <f t="shared" si="240"/>
        <v>42146.225694444445</v>
      </c>
      <c r="T1450" s="14">
        <f t="shared" si="241"/>
        <v>42115.936550925922</v>
      </c>
      <c r="U1450" t="str">
        <f t="shared" si="242"/>
        <v>MAY</v>
      </c>
      <c r="V1450" t="str">
        <f t="shared" si="243"/>
        <v>ABR</v>
      </c>
      <c r="W1450">
        <f t="shared" si="244"/>
        <v>2015</v>
      </c>
      <c r="X1450">
        <f t="shared" si="245"/>
        <v>2015</v>
      </c>
    </row>
    <row r="1451" spans="1:2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38"/>
        <v>0</v>
      </c>
      <c r="P1451" s="7" t="str">
        <f t="shared" si="239"/>
        <v>No Backers</v>
      </c>
      <c r="Q1451" t="str">
        <f t="shared" si="236"/>
        <v>publishing</v>
      </c>
      <c r="R1451" t="str">
        <f t="shared" si="237"/>
        <v>translations</v>
      </c>
      <c r="S1451" s="14">
        <f t="shared" si="240"/>
        <v>42134.811400462961</v>
      </c>
      <c r="T1451" s="14">
        <f t="shared" si="241"/>
        <v>42086.811400462961</v>
      </c>
      <c r="U1451" t="str">
        <f t="shared" si="242"/>
        <v>MAY</v>
      </c>
      <c r="V1451" t="str">
        <f t="shared" si="243"/>
        <v>MAR</v>
      </c>
      <c r="W1451">
        <f t="shared" si="244"/>
        <v>2015</v>
      </c>
      <c r="X1451">
        <f t="shared" si="245"/>
        <v>2015</v>
      </c>
    </row>
    <row r="1452" spans="1:2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38"/>
        <v>1E-3</v>
      </c>
      <c r="P1452" s="7">
        <f t="shared" si="239"/>
        <v>1</v>
      </c>
      <c r="Q1452" t="str">
        <f t="shared" si="236"/>
        <v>publishing</v>
      </c>
      <c r="R1452" t="str">
        <f t="shared" si="237"/>
        <v>translations</v>
      </c>
      <c r="S1452" s="14">
        <f t="shared" si="240"/>
        <v>42420.171261574069</v>
      </c>
      <c r="T1452" s="14">
        <f t="shared" si="241"/>
        <v>42390.171261574069</v>
      </c>
      <c r="U1452" t="str">
        <f t="shared" si="242"/>
        <v>FEB</v>
      </c>
      <c r="V1452" t="str">
        <f t="shared" si="243"/>
        <v>ENE</v>
      </c>
      <c r="W1452">
        <f t="shared" si="244"/>
        <v>2016</v>
      </c>
      <c r="X1452">
        <f t="shared" si="245"/>
        <v>2016</v>
      </c>
    </row>
    <row r="1453" spans="1:2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38"/>
        <v>1.0554089709762533E-2</v>
      </c>
      <c r="P1453" s="7">
        <f t="shared" si="239"/>
        <v>1</v>
      </c>
      <c r="Q1453" t="str">
        <f t="shared" si="236"/>
        <v>publishing</v>
      </c>
      <c r="R1453" t="str">
        <f t="shared" si="237"/>
        <v>translations</v>
      </c>
      <c r="S1453" s="14">
        <f t="shared" si="240"/>
        <v>41962.00068287037</v>
      </c>
      <c r="T1453" s="14">
        <f t="shared" si="241"/>
        <v>41931.959016203706</v>
      </c>
      <c r="U1453" t="str">
        <f t="shared" si="242"/>
        <v>NOV</v>
      </c>
      <c r="V1453" t="str">
        <f t="shared" si="243"/>
        <v>OCT</v>
      </c>
      <c r="W1453">
        <f t="shared" si="244"/>
        <v>2014</v>
      </c>
      <c r="X1453">
        <f t="shared" si="245"/>
        <v>2014</v>
      </c>
    </row>
    <row r="1454" spans="1:2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38"/>
        <v>0</v>
      </c>
      <c r="P1454" s="7" t="str">
        <f t="shared" si="239"/>
        <v>No Backers</v>
      </c>
      <c r="Q1454" t="str">
        <f t="shared" si="236"/>
        <v>publishing</v>
      </c>
      <c r="R1454" t="str">
        <f t="shared" si="237"/>
        <v>translations</v>
      </c>
      <c r="S1454" s="14">
        <f t="shared" si="240"/>
        <v>41848.703275462962</v>
      </c>
      <c r="T1454" s="14">
        <f t="shared" si="241"/>
        <v>41818.703275462962</v>
      </c>
      <c r="U1454" t="str">
        <f t="shared" si="242"/>
        <v>JUL</v>
      </c>
      <c r="V1454" t="str">
        <f t="shared" si="243"/>
        <v>JUN</v>
      </c>
      <c r="W1454">
        <f t="shared" si="244"/>
        <v>2014</v>
      </c>
      <c r="X1454">
        <f t="shared" si="245"/>
        <v>2014</v>
      </c>
    </row>
    <row r="1455" spans="1:2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38"/>
        <v>0</v>
      </c>
      <c r="P1455" s="7" t="str">
        <f t="shared" si="239"/>
        <v>No Backers</v>
      </c>
      <c r="Q1455" t="str">
        <f t="shared" si="236"/>
        <v>publishing</v>
      </c>
      <c r="R1455" t="str">
        <f t="shared" si="237"/>
        <v>translations</v>
      </c>
      <c r="S1455" s="14">
        <f t="shared" si="240"/>
        <v>42840.654479166667</v>
      </c>
      <c r="T1455" s="14">
        <f t="shared" si="241"/>
        <v>42795.696145833332</v>
      </c>
      <c r="U1455" t="str">
        <f t="shared" si="242"/>
        <v>ABR</v>
      </c>
      <c r="V1455" t="str">
        <f t="shared" si="243"/>
        <v>MAR</v>
      </c>
      <c r="W1455">
        <f t="shared" si="244"/>
        <v>2017</v>
      </c>
      <c r="X1455">
        <f t="shared" si="245"/>
        <v>2017</v>
      </c>
    </row>
    <row r="1456" spans="1:2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38"/>
        <v>0.8571428571428571</v>
      </c>
      <c r="P1456" s="7">
        <f t="shared" si="239"/>
        <v>15</v>
      </c>
      <c r="Q1456" t="str">
        <f t="shared" si="236"/>
        <v>publishing</v>
      </c>
      <c r="R1456" t="str">
        <f t="shared" si="237"/>
        <v>translations</v>
      </c>
      <c r="S1456" s="14">
        <f t="shared" si="240"/>
        <v>42484.915972222225</v>
      </c>
      <c r="T1456" s="14">
        <f t="shared" si="241"/>
        <v>42463.866666666669</v>
      </c>
      <c r="U1456" t="str">
        <f t="shared" si="242"/>
        <v>ABR</v>
      </c>
      <c r="V1456" t="str">
        <f t="shared" si="243"/>
        <v>ABR</v>
      </c>
      <c r="W1456">
        <f t="shared" si="244"/>
        <v>2016</v>
      </c>
      <c r="X1456">
        <f t="shared" si="245"/>
        <v>2016</v>
      </c>
    </row>
    <row r="1457" spans="1:2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38"/>
        <v>10.5</v>
      </c>
      <c r="P1457" s="7">
        <f t="shared" si="239"/>
        <v>225</v>
      </c>
      <c r="Q1457" t="str">
        <f t="shared" si="236"/>
        <v>publishing</v>
      </c>
      <c r="R1457" t="str">
        <f t="shared" si="237"/>
        <v>translations</v>
      </c>
      <c r="S1457" s="14">
        <f t="shared" si="240"/>
        <v>41887.568749999999</v>
      </c>
      <c r="T1457" s="14">
        <f t="shared" si="241"/>
        <v>41832.672685185185</v>
      </c>
      <c r="U1457" t="str">
        <f t="shared" si="242"/>
        <v>SEP</v>
      </c>
      <c r="V1457" t="str">
        <f t="shared" si="243"/>
        <v>JUL</v>
      </c>
      <c r="W1457">
        <f t="shared" si="244"/>
        <v>2014</v>
      </c>
      <c r="X1457">
        <f t="shared" si="245"/>
        <v>2014</v>
      </c>
    </row>
    <row r="1458" spans="1:2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38"/>
        <v>2.9</v>
      </c>
      <c r="P1458" s="7">
        <f t="shared" si="239"/>
        <v>48.333333333333336</v>
      </c>
      <c r="Q1458" t="str">
        <f t="shared" si="236"/>
        <v>publishing</v>
      </c>
      <c r="R1458" t="str">
        <f t="shared" si="237"/>
        <v>translations</v>
      </c>
      <c r="S1458" s="14">
        <f t="shared" si="240"/>
        <v>42738.668576388889</v>
      </c>
      <c r="T1458" s="14">
        <f t="shared" si="241"/>
        <v>42708.668576388889</v>
      </c>
      <c r="U1458" t="str">
        <f t="shared" si="242"/>
        <v>ENE</v>
      </c>
      <c r="V1458" t="str">
        <f t="shared" si="243"/>
        <v>DIC</v>
      </c>
      <c r="W1458">
        <f t="shared" si="244"/>
        <v>2017</v>
      </c>
      <c r="X1458">
        <f t="shared" si="245"/>
        <v>2016</v>
      </c>
    </row>
    <row r="1459" spans="1:2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38"/>
        <v>0</v>
      </c>
      <c r="P1459" s="7" t="str">
        <f t="shared" si="239"/>
        <v>No Backers</v>
      </c>
      <c r="Q1459" t="str">
        <f t="shared" si="236"/>
        <v>publishing</v>
      </c>
      <c r="R1459" t="str">
        <f t="shared" si="237"/>
        <v>translations</v>
      </c>
      <c r="S1459" s="14">
        <f t="shared" si="240"/>
        <v>42319.938009259262</v>
      </c>
      <c r="T1459" s="14">
        <f t="shared" si="241"/>
        <v>42289.89634259259</v>
      </c>
      <c r="U1459" t="str">
        <f t="shared" si="242"/>
        <v>NOV</v>
      </c>
      <c r="V1459" t="str">
        <f t="shared" si="243"/>
        <v>OCT</v>
      </c>
      <c r="W1459">
        <f t="shared" si="244"/>
        <v>2015</v>
      </c>
      <c r="X1459">
        <f t="shared" si="245"/>
        <v>2015</v>
      </c>
    </row>
    <row r="1460" spans="1:2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38"/>
        <v>0</v>
      </c>
      <c r="P1460" s="7" t="str">
        <f t="shared" si="239"/>
        <v>No Backers</v>
      </c>
      <c r="Q1460" t="str">
        <f t="shared" si="236"/>
        <v>publishing</v>
      </c>
      <c r="R1460" t="str">
        <f t="shared" si="237"/>
        <v>translations</v>
      </c>
      <c r="S1460" s="14">
        <f t="shared" si="240"/>
        <v>41862.166666666664</v>
      </c>
      <c r="T1460" s="14">
        <f t="shared" si="241"/>
        <v>41831.705555555556</v>
      </c>
      <c r="U1460" t="str">
        <f t="shared" si="242"/>
        <v>AGO</v>
      </c>
      <c r="V1460" t="str">
        <f t="shared" si="243"/>
        <v>JUL</v>
      </c>
      <c r="W1460">
        <f t="shared" si="244"/>
        <v>2014</v>
      </c>
      <c r="X1460">
        <f t="shared" si="245"/>
        <v>2014</v>
      </c>
    </row>
    <row r="1461" spans="1:2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38"/>
        <v>0</v>
      </c>
      <c r="P1461" s="7" t="str">
        <f t="shared" si="239"/>
        <v>No Backers</v>
      </c>
      <c r="Q1461" t="str">
        <f t="shared" si="236"/>
        <v>publishing</v>
      </c>
      <c r="R1461" t="str">
        <f t="shared" si="237"/>
        <v>translations</v>
      </c>
      <c r="S1461" s="14">
        <f t="shared" si="240"/>
        <v>42340.725694444445</v>
      </c>
      <c r="T1461" s="14">
        <f t="shared" si="241"/>
        <v>42312.204814814817</v>
      </c>
      <c r="U1461" t="str">
        <f t="shared" si="242"/>
        <v>DIC</v>
      </c>
      <c r="V1461" t="str">
        <f t="shared" si="243"/>
        <v>NOV</v>
      </c>
      <c r="W1461">
        <f t="shared" si="244"/>
        <v>2015</v>
      </c>
      <c r="X1461">
        <f t="shared" si="245"/>
        <v>2015</v>
      </c>
    </row>
    <row r="1462" spans="1:2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38"/>
        <v>0</v>
      </c>
      <c r="P1462" s="7" t="str">
        <f t="shared" si="239"/>
        <v>No Backers</v>
      </c>
      <c r="Q1462" t="str">
        <f t="shared" si="236"/>
        <v>publishing</v>
      </c>
      <c r="R1462" t="str">
        <f t="shared" si="237"/>
        <v>translations</v>
      </c>
      <c r="S1462" s="14">
        <f t="shared" si="240"/>
        <v>41973.989583333328</v>
      </c>
      <c r="T1462" s="14">
        <f t="shared" si="241"/>
        <v>41915.896967592591</v>
      </c>
      <c r="U1462" t="str">
        <f t="shared" si="242"/>
        <v>NOV</v>
      </c>
      <c r="V1462" t="str">
        <f t="shared" si="243"/>
        <v>OCT</v>
      </c>
      <c r="W1462">
        <f t="shared" si="244"/>
        <v>2014</v>
      </c>
      <c r="X1462">
        <f t="shared" si="245"/>
        <v>2014</v>
      </c>
    </row>
    <row r="1463" spans="1:2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38"/>
        <v>101.24460000000001</v>
      </c>
      <c r="P1463" s="7">
        <f t="shared" si="239"/>
        <v>44.66673529411765</v>
      </c>
      <c r="Q1463" t="str">
        <f t="shared" si="236"/>
        <v>publishing</v>
      </c>
      <c r="R1463" t="str">
        <f t="shared" si="237"/>
        <v>radio &amp; podcasts</v>
      </c>
      <c r="S1463" s="14">
        <f t="shared" si="240"/>
        <v>41933</v>
      </c>
      <c r="T1463" s="14">
        <f t="shared" si="241"/>
        <v>41899.645300925928</v>
      </c>
      <c r="U1463" t="str">
        <f t="shared" si="242"/>
        <v>OCT</v>
      </c>
      <c r="V1463" t="str">
        <f t="shared" si="243"/>
        <v>SEP</v>
      </c>
      <c r="W1463">
        <f t="shared" si="244"/>
        <v>2014</v>
      </c>
      <c r="X1463">
        <f t="shared" si="245"/>
        <v>2014</v>
      </c>
    </row>
    <row r="1464" spans="1:2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38"/>
        <v>108.5175</v>
      </c>
      <c r="P1464" s="7">
        <f t="shared" si="239"/>
        <v>28.937999999999999</v>
      </c>
      <c r="Q1464" t="str">
        <f t="shared" si="236"/>
        <v>publishing</v>
      </c>
      <c r="R1464" t="str">
        <f t="shared" si="237"/>
        <v>radio &amp; podcasts</v>
      </c>
      <c r="S1464" s="14">
        <f t="shared" si="240"/>
        <v>41374.662858796299</v>
      </c>
      <c r="T1464" s="14">
        <f t="shared" si="241"/>
        <v>41344.662858796299</v>
      </c>
      <c r="U1464" t="str">
        <f t="shared" si="242"/>
        <v>ABR</v>
      </c>
      <c r="V1464" t="str">
        <f t="shared" si="243"/>
        <v>MAR</v>
      </c>
      <c r="W1464">
        <f t="shared" si="244"/>
        <v>2013</v>
      </c>
      <c r="X1464">
        <f t="shared" si="245"/>
        <v>2013</v>
      </c>
    </row>
    <row r="1465" spans="1:2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38"/>
        <v>147.66666666666666</v>
      </c>
      <c r="P1465" s="7">
        <f t="shared" si="239"/>
        <v>35.44</v>
      </c>
      <c r="Q1465" t="str">
        <f t="shared" si="236"/>
        <v>publishing</v>
      </c>
      <c r="R1465" t="str">
        <f t="shared" si="237"/>
        <v>radio &amp; podcasts</v>
      </c>
      <c r="S1465" s="14">
        <f t="shared" si="240"/>
        <v>41371.869652777779</v>
      </c>
      <c r="T1465" s="14">
        <f t="shared" si="241"/>
        <v>41326.911319444444</v>
      </c>
      <c r="U1465" t="str">
        <f t="shared" si="242"/>
        <v>ABR</v>
      </c>
      <c r="V1465" t="str">
        <f t="shared" si="243"/>
        <v>FEB</v>
      </c>
      <c r="W1465">
        <f t="shared" si="244"/>
        <v>2013</v>
      </c>
      <c r="X1465">
        <f t="shared" si="245"/>
        <v>2013</v>
      </c>
    </row>
    <row r="1466" spans="1:2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38"/>
        <v>163.19999999999999</v>
      </c>
      <c r="P1466" s="7">
        <f t="shared" si="239"/>
        <v>34.871794871794869</v>
      </c>
      <c r="Q1466" t="str">
        <f t="shared" si="236"/>
        <v>publishing</v>
      </c>
      <c r="R1466" t="str">
        <f t="shared" si="237"/>
        <v>radio &amp; podcasts</v>
      </c>
      <c r="S1466" s="14">
        <f t="shared" si="240"/>
        <v>41321.661550925928</v>
      </c>
      <c r="T1466" s="14">
        <f t="shared" si="241"/>
        <v>41291.661550925928</v>
      </c>
      <c r="U1466" t="str">
        <f t="shared" si="242"/>
        <v>FEB</v>
      </c>
      <c r="V1466" t="str">
        <f t="shared" si="243"/>
        <v>ENE</v>
      </c>
      <c r="W1466">
        <f t="shared" si="244"/>
        <v>2013</v>
      </c>
      <c r="X1466">
        <f t="shared" si="245"/>
        <v>2013</v>
      </c>
    </row>
    <row r="1467" spans="1:2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38"/>
        <v>456.41449999999998</v>
      </c>
      <c r="P1467" s="7">
        <f t="shared" si="239"/>
        <v>52.622732513451197</v>
      </c>
      <c r="Q1467" t="str">
        <f t="shared" si="236"/>
        <v>publishing</v>
      </c>
      <c r="R1467" t="str">
        <f t="shared" si="237"/>
        <v>radio &amp; podcasts</v>
      </c>
      <c r="S1467" s="14">
        <f t="shared" si="240"/>
        <v>40990.125</v>
      </c>
      <c r="T1467" s="14">
        <f t="shared" si="241"/>
        <v>40959.734398148146</v>
      </c>
      <c r="U1467" t="str">
        <f t="shared" si="242"/>
        <v>MAR</v>
      </c>
      <c r="V1467" t="str">
        <f t="shared" si="243"/>
        <v>FEB</v>
      </c>
      <c r="W1467">
        <f t="shared" si="244"/>
        <v>2012</v>
      </c>
      <c r="X1467">
        <f t="shared" si="245"/>
        <v>2012</v>
      </c>
    </row>
    <row r="1468" spans="1:2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38"/>
        <v>107.8773125</v>
      </c>
      <c r="P1468" s="7">
        <f t="shared" si="239"/>
        <v>69.598266129032254</v>
      </c>
      <c r="Q1468" t="str">
        <f t="shared" si="236"/>
        <v>publishing</v>
      </c>
      <c r="R1468" t="str">
        <f t="shared" si="237"/>
        <v>radio &amp; podcasts</v>
      </c>
      <c r="S1468" s="14">
        <f t="shared" si="240"/>
        <v>42381.208333333328</v>
      </c>
      <c r="T1468" s="14">
        <f t="shared" si="241"/>
        <v>42340.172060185185</v>
      </c>
      <c r="U1468" t="str">
        <f t="shared" si="242"/>
        <v>ENE</v>
      </c>
      <c r="V1468" t="str">
        <f t="shared" si="243"/>
        <v>DIC</v>
      </c>
      <c r="W1468">
        <f t="shared" si="244"/>
        <v>2016</v>
      </c>
      <c r="X1468">
        <f t="shared" si="245"/>
        <v>2015</v>
      </c>
    </row>
    <row r="1469" spans="1:2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38"/>
        <v>115.08</v>
      </c>
      <c r="P1469" s="7">
        <f t="shared" si="239"/>
        <v>76.72</v>
      </c>
      <c r="Q1469" t="str">
        <f t="shared" si="236"/>
        <v>publishing</v>
      </c>
      <c r="R1469" t="str">
        <f t="shared" si="237"/>
        <v>radio &amp; podcasts</v>
      </c>
      <c r="S1469" s="14">
        <f t="shared" si="240"/>
        <v>40993.760243055556</v>
      </c>
      <c r="T1469" s="14">
        <f t="shared" si="241"/>
        <v>40933.80190972222</v>
      </c>
      <c r="U1469" t="str">
        <f t="shared" si="242"/>
        <v>MAR</v>
      </c>
      <c r="V1469" t="str">
        <f t="shared" si="243"/>
        <v>ENE</v>
      </c>
      <c r="W1469">
        <f t="shared" si="244"/>
        <v>2012</v>
      </c>
      <c r="X1469">
        <f t="shared" si="245"/>
        <v>2012</v>
      </c>
    </row>
    <row r="1470" spans="1:2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38"/>
        <v>102.36842105263158</v>
      </c>
      <c r="P1470" s="7">
        <f t="shared" si="239"/>
        <v>33.191126279863482</v>
      </c>
      <c r="Q1470" t="str">
        <f t="shared" ref="Q1470:Q1502" si="246">MID(N1470,1,10)</f>
        <v>publishing</v>
      </c>
      <c r="R1470" t="str">
        <f t="shared" ref="R1470:R1502" si="247">MID(N1470,12,20)</f>
        <v>radio &amp; podcasts</v>
      </c>
      <c r="S1470" s="14">
        <f t="shared" si="240"/>
        <v>40706.014456018522</v>
      </c>
      <c r="T1470" s="14">
        <f t="shared" si="241"/>
        <v>40646.014456018522</v>
      </c>
      <c r="U1470" t="str">
        <f t="shared" si="242"/>
        <v>JUN</v>
      </c>
      <c r="V1470" t="str">
        <f t="shared" si="243"/>
        <v>ABR</v>
      </c>
      <c r="W1470">
        <f t="shared" si="244"/>
        <v>2011</v>
      </c>
      <c r="X1470">
        <f t="shared" si="245"/>
        <v>2011</v>
      </c>
    </row>
    <row r="1471" spans="1:2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38"/>
        <v>108.42485875706215</v>
      </c>
      <c r="P1471" s="7">
        <f t="shared" si="239"/>
        <v>149.46417445482865</v>
      </c>
      <c r="Q1471" t="str">
        <f t="shared" si="246"/>
        <v>publishing</v>
      </c>
      <c r="R1471" t="str">
        <f t="shared" si="247"/>
        <v>radio &amp; podcasts</v>
      </c>
      <c r="S1471" s="14">
        <f t="shared" si="240"/>
        <v>41320.598483796297</v>
      </c>
      <c r="T1471" s="14">
        <f t="shared" si="241"/>
        <v>41290.598483796297</v>
      </c>
      <c r="U1471" t="str">
        <f t="shared" si="242"/>
        <v>FEB</v>
      </c>
      <c r="V1471" t="str">
        <f t="shared" si="243"/>
        <v>ENE</v>
      </c>
      <c r="W1471">
        <f t="shared" si="244"/>
        <v>2013</v>
      </c>
      <c r="X1471">
        <f t="shared" si="245"/>
        <v>2013</v>
      </c>
    </row>
    <row r="1472" spans="1:2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38"/>
        <v>125.13333333333334</v>
      </c>
      <c r="P1472" s="7">
        <f t="shared" si="239"/>
        <v>23.172839506172838</v>
      </c>
      <c r="Q1472" t="str">
        <f t="shared" si="246"/>
        <v>publishing</v>
      </c>
      <c r="R1472" t="str">
        <f t="shared" si="247"/>
        <v>radio &amp; podcasts</v>
      </c>
      <c r="S1472" s="14">
        <f t="shared" si="240"/>
        <v>41271.827118055553</v>
      </c>
      <c r="T1472" s="14">
        <f t="shared" si="241"/>
        <v>41250.827118055553</v>
      </c>
      <c r="U1472" t="str">
        <f t="shared" si="242"/>
        <v>DIC</v>
      </c>
      <c r="V1472" t="str">
        <f t="shared" si="243"/>
        <v>DIC</v>
      </c>
      <c r="W1472">
        <f t="shared" si="244"/>
        <v>2012</v>
      </c>
      <c r="X1472">
        <f t="shared" si="245"/>
        <v>2012</v>
      </c>
    </row>
    <row r="1473" spans="1:2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38"/>
        <v>103.840625</v>
      </c>
      <c r="P1473" s="7">
        <f t="shared" si="239"/>
        <v>96.877551020408163</v>
      </c>
      <c r="Q1473" t="str">
        <f t="shared" si="246"/>
        <v>publishing</v>
      </c>
      <c r="R1473" t="str">
        <f t="shared" si="247"/>
        <v>radio &amp; podcasts</v>
      </c>
      <c r="S1473" s="14">
        <f t="shared" si="240"/>
        <v>42103.957569444443</v>
      </c>
      <c r="T1473" s="14">
        <f t="shared" si="241"/>
        <v>42073.957569444443</v>
      </c>
      <c r="U1473" t="str">
        <f t="shared" si="242"/>
        <v>ABR</v>
      </c>
      <c r="V1473" t="str">
        <f t="shared" si="243"/>
        <v>MAR</v>
      </c>
      <c r="W1473">
        <f t="shared" si="244"/>
        <v>2015</v>
      </c>
      <c r="X1473">
        <f t="shared" si="245"/>
        <v>2015</v>
      </c>
    </row>
    <row r="1474" spans="1:2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38"/>
        <v>138.70400000000001</v>
      </c>
      <c r="P1474" s="7">
        <f t="shared" si="239"/>
        <v>103.20238095238095</v>
      </c>
      <c r="Q1474" t="str">
        <f t="shared" si="246"/>
        <v>publishing</v>
      </c>
      <c r="R1474" t="str">
        <f t="shared" si="247"/>
        <v>radio &amp; podcasts</v>
      </c>
      <c r="S1474" s="14">
        <f t="shared" si="240"/>
        <v>41563.542858796296</v>
      </c>
      <c r="T1474" s="14">
        <f t="shared" si="241"/>
        <v>41533.542858796296</v>
      </c>
      <c r="U1474" t="str">
        <f t="shared" si="242"/>
        <v>OCT</v>
      </c>
      <c r="V1474" t="str">
        <f t="shared" si="243"/>
        <v>SEP</v>
      </c>
      <c r="W1474">
        <f t="shared" si="244"/>
        <v>2013</v>
      </c>
      <c r="X1474">
        <f t="shared" si="245"/>
        <v>2013</v>
      </c>
    </row>
    <row r="1475" spans="1:2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48">(E1475*100)/D1475</f>
        <v>120.51600000000001</v>
      </c>
      <c r="P1475" s="7">
        <f t="shared" ref="P1475:P1538" si="249">IF(L1475=0,"No Backers",E1475/L1475)</f>
        <v>38.462553191489363</v>
      </c>
      <c r="Q1475" t="str">
        <f t="shared" si="246"/>
        <v>publishing</v>
      </c>
      <c r="R1475" t="str">
        <f t="shared" si="247"/>
        <v>radio &amp; podcasts</v>
      </c>
      <c r="S1475" s="14">
        <f t="shared" ref="S1475:S1538" si="250">(((I1475/60)/60)/24)+DATE(1970,1,1)</f>
        <v>40969.979618055557</v>
      </c>
      <c r="T1475" s="14">
        <f t="shared" ref="T1475:T1538" si="251">(((J1475/60)/60)/24)+DATE(1970,1,1)</f>
        <v>40939.979618055557</v>
      </c>
      <c r="U1475" t="str">
        <f t="shared" ref="U1475:U1538" si="252">UPPER(TEXT(S1475, "mmm"))</f>
        <v>MAR</v>
      </c>
      <c r="V1475" t="str">
        <f t="shared" ref="V1475:V1538" si="253">UPPER(TEXT(T1475, "mmm"))</f>
        <v>ENE</v>
      </c>
      <c r="W1475">
        <f t="shared" ref="W1475:W1538" si="254">YEAR(S1475)</f>
        <v>2012</v>
      </c>
      <c r="X1475">
        <f t="shared" ref="X1475:X1538" si="255">YEAR(T1475)</f>
        <v>2012</v>
      </c>
    </row>
    <row r="1476" spans="1:2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48"/>
        <v>112.26666666666667</v>
      </c>
      <c r="P1476" s="7">
        <f t="shared" si="249"/>
        <v>44.315789473684212</v>
      </c>
      <c r="Q1476" t="str">
        <f t="shared" si="246"/>
        <v>publishing</v>
      </c>
      <c r="R1476" t="str">
        <f t="shared" si="247"/>
        <v>radio &amp; podcasts</v>
      </c>
      <c r="S1476" s="14">
        <f t="shared" si="250"/>
        <v>41530.727916666663</v>
      </c>
      <c r="T1476" s="14">
        <f t="shared" si="251"/>
        <v>41500.727916666663</v>
      </c>
      <c r="U1476" t="str">
        <f t="shared" si="252"/>
        <v>SEP</v>
      </c>
      <c r="V1476" t="str">
        <f t="shared" si="253"/>
        <v>AGO</v>
      </c>
      <c r="W1476">
        <f t="shared" si="254"/>
        <v>2013</v>
      </c>
      <c r="X1476">
        <f t="shared" si="255"/>
        <v>2013</v>
      </c>
    </row>
    <row r="1477" spans="1:2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48"/>
        <v>188.66966666666667</v>
      </c>
      <c r="P1477" s="7">
        <f t="shared" si="249"/>
        <v>64.173356009070289</v>
      </c>
      <c r="Q1477" t="str">
        <f t="shared" si="246"/>
        <v>publishing</v>
      </c>
      <c r="R1477" t="str">
        <f t="shared" si="247"/>
        <v>radio &amp; podcasts</v>
      </c>
      <c r="S1477" s="14">
        <f t="shared" si="250"/>
        <v>41993.207638888889</v>
      </c>
      <c r="T1477" s="14">
        <f t="shared" si="251"/>
        <v>41960.722951388889</v>
      </c>
      <c r="U1477" t="str">
        <f t="shared" si="252"/>
        <v>DIC</v>
      </c>
      <c r="V1477" t="str">
        <f t="shared" si="253"/>
        <v>NOV</v>
      </c>
      <c r="W1477">
        <f t="shared" si="254"/>
        <v>2014</v>
      </c>
      <c r="X1477">
        <f t="shared" si="255"/>
        <v>2014</v>
      </c>
    </row>
    <row r="1478" spans="1:2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48"/>
        <v>661.55466666666666</v>
      </c>
      <c r="P1478" s="7">
        <f t="shared" si="249"/>
        <v>43.333275109170302</v>
      </c>
      <c r="Q1478" t="str">
        <f t="shared" si="246"/>
        <v>publishing</v>
      </c>
      <c r="R1478" t="str">
        <f t="shared" si="247"/>
        <v>radio &amp; podcasts</v>
      </c>
      <c r="S1478" s="14">
        <f t="shared" si="250"/>
        <v>40796.041921296295</v>
      </c>
      <c r="T1478" s="14">
        <f t="shared" si="251"/>
        <v>40766.041921296295</v>
      </c>
      <c r="U1478" t="str">
        <f t="shared" si="252"/>
        <v>SEP</v>
      </c>
      <c r="V1478" t="str">
        <f t="shared" si="253"/>
        <v>AGO</v>
      </c>
      <c r="W1478">
        <f t="shared" si="254"/>
        <v>2011</v>
      </c>
      <c r="X1478">
        <f t="shared" si="255"/>
        <v>2011</v>
      </c>
    </row>
    <row r="1479" spans="1:2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48"/>
        <v>111.31</v>
      </c>
      <c r="P1479" s="7">
        <f t="shared" si="249"/>
        <v>90.495934959349597</v>
      </c>
      <c r="Q1479" t="str">
        <f t="shared" si="246"/>
        <v>publishing</v>
      </c>
      <c r="R1479" t="str">
        <f t="shared" si="247"/>
        <v>radio &amp; podcasts</v>
      </c>
      <c r="S1479" s="14">
        <f t="shared" si="250"/>
        <v>40900.125</v>
      </c>
      <c r="T1479" s="14">
        <f t="shared" si="251"/>
        <v>40840.615787037037</v>
      </c>
      <c r="U1479" t="str">
        <f t="shared" si="252"/>
        <v>DIC</v>
      </c>
      <c r="V1479" t="str">
        <f t="shared" si="253"/>
        <v>OCT</v>
      </c>
      <c r="W1479">
        <f t="shared" si="254"/>
        <v>2011</v>
      </c>
      <c r="X1479">
        <f t="shared" si="255"/>
        <v>2011</v>
      </c>
    </row>
    <row r="1480" spans="1:2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48"/>
        <v>1181.6142199999999</v>
      </c>
      <c r="P1480" s="7">
        <f t="shared" si="249"/>
        <v>29.187190495010373</v>
      </c>
      <c r="Q1480" t="str">
        <f t="shared" si="246"/>
        <v>publishing</v>
      </c>
      <c r="R1480" t="str">
        <f t="shared" si="247"/>
        <v>radio &amp; podcasts</v>
      </c>
      <c r="S1480" s="14">
        <f t="shared" si="250"/>
        <v>41408.871678240743</v>
      </c>
      <c r="T1480" s="14">
        <f t="shared" si="251"/>
        <v>41394.871678240743</v>
      </c>
      <c r="U1480" t="str">
        <f t="shared" si="252"/>
        <v>MAY</v>
      </c>
      <c r="V1480" t="str">
        <f t="shared" si="253"/>
        <v>ABR</v>
      </c>
      <c r="W1480">
        <f t="shared" si="254"/>
        <v>2013</v>
      </c>
      <c r="X1480">
        <f t="shared" si="255"/>
        <v>2013</v>
      </c>
    </row>
    <row r="1481" spans="1:2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48"/>
        <v>137.375</v>
      </c>
      <c r="P1481" s="7">
        <f t="shared" si="249"/>
        <v>30.95774647887324</v>
      </c>
      <c r="Q1481" t="str">
        <f t="shared" si="246"/>
        <v>publishing</v>
      </c>
      <c r="R1481" t="str">
        <f t="shared" si="247"/>
        <v>radio &amp; podcasts</v>
      </c>
      <c r="S1481" s="14">
        <f t="shared" si="250"/>
        <v>41769.165972222225</v>
      </c>
      <c r="T1481" s="14">
        <f t="shared" si="251"/>
        <v>41754.745243055557</v>
      </c>
      <c r="U1481" t="str">
        <f t="shared" si="252"/>
        <v>MAY</v>
      </c>
      <c r="V1481" t="str">
        <f t="shared" si="253"/>
        <v>ABR</v>
      </c>
      <c r="W1481">
        <f t="shared" si="254"/>
        <v>2014</v>
      </c>
      <c r="X1481">
        <f t="shared" si="255"/>
        <v>2014</v>
      </c>
    </row>
    <row r="1482" spans="1:2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48"/>
        <v>117.04040000000001</v>
      </c>
      <c r="P1482" s="7">
        <f t="shared" si="249"/>
        <v>92.157795275590544</v>
      </c>
      <c r="Q1482" t="str">
        <f t="shared" si="246"/>
        <v>publishing</v>
      </c>
      <c r="R1482" t="str">
        <f t="shared" si="247"/>
        <v>radio &amp; podcasts</v>
      </c>
      <c r="S1482" s="14">
        <f t="shared" si="250"/>
        <v>41481.708333333336</v>
      </c>
      <c r="T1482" s="14">
        <f t="shared" si="251"/>
        <v>41464.934016203704</v>
      </c>
      <c r="U1482" t="str">
        <f t="shared" si="252"/>
        <v>JUL</v>
      </c>
      <c r="V1482" t="str">
        <f t="shared" si="253"/>
        <v>JUL</v>
      </c>
      <c r="W1482">
        <f t="shared" si="254"/>
        <v>2013</v>
      </c>
      <c r="X1482">
        <f t="shared" si="255"/>
        <v>2013</v>
      </c>
    </row>
    <row r="1483" spans="1:2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48"/>
        <v>2.1</v>
      </c>
      <c r="P1483" s="7">
        <f t="shared" si="249"/>
        <v>17.5</v>
      </c>
      <c r="Q1483" t="str">
        <f t="shared" si="246"/>
        <v>publishing</v>
      </c>
      <c r="R1483" t="str">
        <f t="shared" si="247"/>
        <v>fiction</v>
      </c>
      <c r="S1483" s="14">
        <f t="shared" si="250"/>
        <v>41580.922974537039</v>
      </c>
      <c r="T1483" s="14">
        <f t="shared" si="251"/>
        <v>41550.922974537039</v>
      </c>
      <c r="U1483" t="str">
        <f t="shared" si="252"/>
        <v>NOV</v>
      </c>
      <c r="V1483" t="str">
        <f t="shared" si="253"/>
        <v>OCT</v>
      </c>
      <c r="W1483">
        <f t="shared" si="254"/>
        <v>2013</v>
      </c>
      <c r="X1483">
        <f t="shared" si="255"/>
        <v>2013</v>
      </c>
    </row>
    <row r="1484" spans="1:2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48"/>
        <v>0.1</v>
      </c>
      <c r="P1484" s="7">
        <f t="shared" si="249"/>
        <v>5</v>
      </c>
      <c r="Q1484" t="str">
        <f t="shared" si="246"/>
        <v>publishing</v>
      </c>
      <c r="R1484" t="str">
        <f t="shared" si="247"/>
        <v>fiction</v>
      </c>
      <c r="S1484" s="14">
        <f t="shared" si="250"/>
        <v>41159.32708333333</v>
      </c>
      <c r="T1484" s="14">
        <f t="shared" si="251"/>
        <v>41136.85805555556</v>
      </c>
      <c r="U1484" t="str">
        <f t="shared" si="252"/>
        <v>SEP</v>
      </c>
      <c r="V1484" t="str">
        <f t="shared" si="253"/>
        <v>AGO</v>
      </c>
      <c r="W1484">
        <f t="shared" si="254"/>
        <v>2012</v>
      </c>
      <c r="X1484">
        <f t="shared" si="255"/>
        <v>2012</v>
      </c>
    </row>
    <row r="1485" spans="1:2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48"/>
        <v>0.7142857142857143</v>
      </c>
      <c r="P1485" s="7">
        <f t="shared" si="249"/>
        <v>25</v>
      </c>
      <c r="Q1485" t="str">
        <f t="shared" si="246"/>
        <v>publishing</v>
      </c>
      <c r="R1485" t="str">
        <f t="shared" si="247"/>
        <v>fiction</v>
      </c>
      <c r="S1485" s="14">
        <f t="shared" si="250"/>
        <v>42573.192997685182</v>
      </c>
      <c r="T1485" s="14">
        <f t="shared" si="251"/>
        <v>42548.192997685182</v>
      </c>
      <c r="U1485" t="str">
        <f t="shared" si="252"/>
        <v>JUL</v>
      </c>
      <c r="V1485" t="str">
        <f t="shared" si="253"/>
        <v>JUN</v>
      </c>
      <c r="W1485">
        <f t="shared" si="254"/>
        <v>2016</v>
      </c>
      <c r="X1485">
        <f t="shared" si="255"/>
        <v>2016</v>
      </c>
    </row>
    <row r="1486" spans="1:2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48"/>
        <v>0</v>
      </c>
      <c r="P1486" s="7" t="str">
        <f t="shared" si="249"/>
        <v>No Backers</v>
      </c>
      <c r="Q1486" t="str">
        <f t="shared" si="246"/>
        <v>publishing</v>
      </c>
      <c r="R1486" t="str">
        <f t="shared" si="247"/>
        <v>fiction</v>
      </c>
      <c r="S1486" s="14">
        <f t="shared" si="250"/>
        <v>41111.618750000001</v>
      </c>
      <c r="T1486" s="14">
        <f t="shared" si="251"/>
        <v>41053.200960648144</v>
      </c>
      <c r="U1486" t="str">
        <f t="shared" si="252"/>
        <v>JUL</v>
      </c>
      <c r="V1486" t="str">
        <f t="shared" si="253"/>
        <v>MAY</v>
      </c>
      <c r="W1486">
        <f t="shared" si="254"/>
        <v>2012</v>
      </c>
      <c r="X1486">
        <f t="shared" si="255"/>
        <v>2012</v>
      </c>
    </row>
    <row r="1487" spans="1:2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48"/>
        <v>2.2388059701492535</v>
      </c>
      <c r="P1487" s="7">
        <f t="shared" si="249"/>
        <v>50</v>
      </c>
      <c r="Q1487" t="str">
        <f t="shared" si="246"/>
        <v>publishing</v>
      </c>
      <c r="R1487" t="str">
        <f t="shared" si="247"/>
        <v>fiction</v>
      </c>
      <c r="S1487" s="14">
        <f t="shared" si="250"/>
        <v>42175.795983796299</v>
      </c>
      <c r="T1487" s="14">
        <f t="shared" si="251"/>
        <v>42130.795983796299</v>
      </c>
      <c r="U1487" t="str">
        <f t="shared" si="252"/>
        <v>JUN</v>
      </c>
      <c r="V1487" t="str">
        <f t="shared" si="253"/>
        <v>MAY</v>
      </c>
      <c r="W1487">
        <f t="shared" si="254"/>
        <v>2015</v>
      </c>
      <c r="X1487">
        <f t="shared" si="255"/>
        <v>2015</v>
      </c>
    </row>
    <row r="1488" spans="1:2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48"/>
        <v>0.24</v>
      </c>
      <c r="P1488" s="7">
        <f t="shared" si="249"/>
        <v>16</v>
      </c>
      <c r="Q1488" t="str">
        <f t="shared" si="246"/>
        <v>publishing</v>
      </c>
      <c r="R1488" t="str">
        <f t="shared" si="247"/>
        <v>fiction</v>
      </c>
      <c r="S1488" s="14">
        <f t="shared" si="250"/>
        <v>42062.168530092589</v>
      </c>
      <c r="T1488" s="14">
        <f t="shared" si="251"/>
        <v>42032.168530092589</v>
      </c>
      <c r="U1488" t="str">
        <f t="shared" si="252"/>
        <v>FEB</v>
      </c>
      <c r="V1488" t="str">
        <f t="shared" si="253"/>
        <v>ENE</v>
      </c>
      <c r="W1488">
        <f t="shared" si="254"/>
        <v>2015</v>
      </c>
      <c r="X1488">
        <f t="shared" si="255"/>
        <v>2015</v>
      </c>
    </row>
    <row r="1489" spans="1:2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48"/>
        <v>0</v>
      </c>
      <c r="P1489" s="7" t="str">
        <f t="shared" si="249"/>
        <v>No Backers</v>
      </c>
      <c r="Q1489" t="str">
        <f t="shared" si="246"/>
        <v>publishing</v>
      </c>
      <c r="R1489" t="str">
        <f t="shared" si="247"/>
        <v>fiction</v>
      </c>
      <c r="S1489" s="14">
        <f t="shared" si="250"/>
        <v>42584.917488425926</v>
      </c>
      <c r="T1489" s="14">
        <f t="shared" si="251"/>
        <v>42554.917488425926</v>
      </c>
      <c r="U1489" t="str">
        <f t="shared" si="252"/>
        <v>AGO</v>
      </c>
      <c r="V1489" t="str">
        <f t="shared" si="253"/>
        <v>JUL</v>
      </c>
      <c r="W1489">
        <f t="shared" si="254"/>
        <v>2016</v>
      </c>
      <c r="X1489">
        <f t="shared" si="255"/>
        <v>2016</v>
      </c>
    </row>
    <row r="1490" spans="1:2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48"/>
        <v>2.4</v>
      </c>
      <c r="P1490" s="7">
        <f t="shared" si="249"/>
        <v>60</v>
      </c>
      <c r="Q1490" t="str">
        <f t="shared" si="246"/>
        <v>publishing</v>
      </c>
      <c r="R1490" t="str">
        <f t="shared" si="247"/>
        <v>fiction</v>
      </c>
      <c r="S1490" s="14">
        <f t="shared" si="250"/>
        <v>41644.563194444447</v>
      </c>
      <c r="T1490" s="14">
        <f t="shared" si="251"/>
        <v>41614.563194444447</v>
      </c>
      <c r="U1490" t="str">
        <f t="shared" si="252"/>
        <v>ENE</v>
      </c>
      <c r="V1490" t="str">
        <f t="shared" si="253"/>
        <v>DIC</v>
      </c>
      <c r="W1490">
        <f t="shared" si="254"/>
        <v>2014</v>
      </c>
      <c r="X1490">
        <f t="shared" si="255"/>
        <v>2013</v>
      </c>
    </row>
    <row r="1491" spans="1:2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48"/>
        <v>0</v>
      </c>
      <c r="P1491" s="7" t="str">
        <f t="shared" si="249"/>
        <v>No Backers</v>
      </c>
      <c r="Q1491" t="str">
        <f t="shared" si="246"/>
        <v>publishing</v>
      </c>
      <c r="R1491" t="str">
        <f t="shared" si="247"/>
        <v>fiction</v>
      </c>
      <c r="S1491" s="14">
        <f t="shared" si="250"/>
        <v>41228.653379629628</v>
      </c>
      <c r="T1491" s="14">
        <f t="shared" si="251"/>
        <v>41198.611712962964</v>
      </c>
      <c r="U1491" t="str">
        <f t="shared" si="252"/>
        <v>NOV</v>
      </c>
      <c r="V1491" t="str">
        <f t="shared" si="253"/>
        <v>OCT</v>
      </c>
      <c r="W1491">
        <f t="shared" si="254"/>
        <v>2012</v>
      </c>
      <c r="X1491">
        <f t="shared" si="255"/>
        <v>2012</v>
      </c>
    </row>
    <row r="1492" spans="1:2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48"/>
        <v>30.862068965517242</v>
      </c>
      <c r="P1492" s="7">
        <f t="shared" si="249"/>
        <v>47.10526315789474</v>
      </c>
      <c r="Q1492" t="str">
        <f t="shared" si="246"/>
        <v>publishing</v>
      </c>
      <c r="R1492" t="str">
        <f t="shared" si="247"/>
        <v>fiction</v>
      </c>
      <c r="S1492" s="14">
        <f t="shared" si="250"/>
        <v>41549.561041666668</v>
      </c>
      <c r="T1492" s="14">
        <f t="shared" si="251"/>
        <v>41520.561041666668</v>
      </c>
      <c r="U1492" t="str">
        <f t="shared" si="252"/>
        <v>OCT</v>
      </c>
      <c r="V1492" t="str">
        <f t="shared" si="253"/>
        <v>SEP</v>
      </c>
      <c r="W1492">
        <f t="shared" si="254"/>
        <v>2013</v>
      </c>
      <c r="X1492">
        <f t="shared" si="255"/>
        <v>2013</v>
      </c>
    </row>
    <row r="1493" spans="1:2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48"/>
        <v>8.3333333333333339</v>
      </c>
      <c r="P1493" s="7">
        <f t="shared" si="249"/>
        <v>100</v>
      </c>
      <c r="Q1493" t="str">
        <f t="shared" si="246"/>
        <v>publishing</v>
      </c>
      <c r="R1493" t="str">
        <f t="shared" si="247"/>
        <v>fiction</v>
      </c>
      <c r="S1493" s="14">
        <f t="shared" si="250"/>
        <v>42050.651388888888</v>
      </c>
      <c r="T1493" s="14">
        <f t="shared" si="251"/>
        <v>41991.713460648149</v>
      </c>
      <c r="U1493" t="str">
        <f t="shared" si="252"/>
        <v>FEB</v>
      </c>
      <c r="V1493" t="str">
        <f t="shared" si="253"/>
        <v>DIC</v>
      </c>
      <c r="W1493">
        <f t="shared" si="254"/>
        <v>2015</v>
      </c>
      <c r="X1493">
        <f t="shared" si="255"/>
        <v>2014</v>
      </c>
    </row>
    <row r="1494" spans="1:2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48"/>
        <v>0.75</v>
      </c>
      <c r="P1494" s="7">
        <f t="shared" si="249"/>
        <v>15</v>
      </c>
      <c r="Q1494" t="str">
        <f t="shared" si="246"/>
        <v>publishing</v>
      </c>
      <c r="R1494" t="str">
        <f t="shared" si="247"/>
        <v>fiction</v>
      </c>
      <c r="S1494" s="14">
        <f t="shared" si="250"/>
        <v>40712.884791666671</v>
      </c>
      <c r="T1494" s="14">
        <f t="shared" si="251"/>
        <v>40682.884791666671</v>
      </c>
      <c r="U1494" t="str">
        <f t="shared" si="252"/>
        <v>JUN</v>
      </c>
      <c r="V1494" t="str">
        <f t="shared" si="253"/>
        <v>MAY</v>
      </c>
      <c r="W1494">
        <f t="shared" si="254"/>
        <v>2011</v>
      </c>
      <c r="X1494">
        <f t="shared" si="255"/>
        <v>2011</v>
      </c>
    </row>
    <row r="1495" spans="1:2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48"/>
        <v>0</v>
      </c>
      <c r="P1495" s="7" t="str">
        <f t="shared" si="249"/>
        <v>No Backers</v>
      </c>
      <c r="Q1495" t="str">
        <f t="shared" si="246"/>
        <v>publishing</v>
      </c>
      <c r="R1495" t="str">
        <f t="shared" si="247"/>
        <v>fiction</v>
      </c>
      <c r="S1495" s="14">
        <f t="shared" si="250"/>
        <v>41441.866608796299</v>
      </c>
      <c r="T1495" s="14">
        <f t="shared" si="251"/>
        <v>41411.866608796299</v>
      </c>
      <c r="U1495" t="str">
        <f t="shared" si="252"/>
        <v>JUN</v>
      </c>
      <c r="V1495" t="str">
        <f t="shared" si="253"/>
        <v>MAY</v>
      </c>
      <c r="W1495">
        <f t="shared" si="254"/>
        <v>2013</v>
      </c>
      <c r="X1495">
        <f t="shared" si="255"/>
        <v>2013</v>
      </c>
    </row>
    <row r="1496" spans="1:2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48"/>
        <v>8.9</v>
      </c>
      <c r="P1496" s="7">
        <f t="shared" si="249"/>
        <v>40.454545454545453</v>
      </c>
      <c r="Q1496" t="str">
        <f t="shared" si="246"/>
        <v>publishing</v>
      </c>
      <c r="R1496" t="str">
        <f t="shared" si="247"/>
        <v>fiction</v>
      </c>
      <c r="S1496" s="14">
        <f t="shared" si="250"/>
        <v>42097.651388888888</v>
      </c>
      <c r="T1496" s="14">
        <f t="shared" si="251"/>
        <v>42067.722372685181</v>
      </c>
      <c r="U1496" t="str">
        <f t="shared" si="252"/>
        <v>ABR</v>
      </c>
      <c r="V1496" t="str">
        <f t="shared" si="253"/>
        <v>MAR</v>
      </c>
      <c r="W1496">
        <f t="shared" si="254"/>
        <v>2015</v>
      </c>
      <c r="X1496">
        <f t="shared" si="255"/>
        <v>2015</v>
      </c>
    </row>
    <row r="1497" spans="1:2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48"/>
        <v>0</v>
      </c>
      <c r="P1497" s="7" t="str">
        <f t="shared" si="249"/>
        <v>No Backers</v>
      </c>
      <c r="Q1497" t="str">
        <f t="shared" si="246"/>
        <v>publishing</v>
      </c>
      <c r="R1497" t="str">
        <f t="shared" si="247"/>
        <v>fiction</v>
      </c>
      <c r="S1497" s="14">
        <f t="shared" si="250"/>
        <v>40782.789710648147</v>
      </c>
      <c r="T1497" s="14">
        <f t="shared" si="251"/>
        <v>40752.789710648147</v>
      </c>
      <c r="U1497" t="str">
        <f t="shared" si="252"/>
        <v>AGO</v>
      </c>
      <c r="V1497" t="str">
        <f t="shared" si="253"/>
        <v>JUL</v>
      </c>
      <c r="W1497">
        <f t="shared" si="254"/>
        <v>2011</v>
      </c>
      <c r="X1497">
        <f t="shared" si="255"/>
        <v>2011</v>
      </c>
    </row>
    <row r="1498" spans="1:2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48"/>
        <v>0</v>
      </c>
      <c r="P1498" s="7" t="str">
        <f t="shared" si="249"/>
        <v>No Backers</v>
      </c>
      <c r="Q1498" t="str">
        <f t="shared" si="246"/>
        <v>publishing</v>
      </c>
      <c r="R1498" t="str">
        <f t="shared" si="247"/>
        <v>fiction</v>
      </c>
      <c r="S1498" s="14">
        <f t="shared" si="250"/>
        <v>41898.475219907406</v>
      </c>
      <c r="T1498" s="14">
        <f t="shared" si="251"/>
        <v>41838.475219907406</v>
      </c>
      <c r="U1498" t="str">
        <f t="shared" si="252"/>
        <v>SEP</v>
      </c>
      <c r="V1498" t="str">
        <f t="shared" si="253"/>
        <v>JUL</v>
      </c>
      <c r="W1498">
        <f t="shared" si="254"/>
        <v>2014</v>
      </c>
      <c r="X1498">
        <f t="shared" si="255"/>
        <v>2014</v>
      </c>
    </row>
    <row r="1499" spans="1:2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48"/>
        <v>6.6666666666666671E-3</v>
      </c>
      <c r="P1499" s="7">
        <f t="shared" si="249"/>
        <v>1</v>
      </c>
      <c r="Q1499" t="str">
        <f t="shared" si="246"/>
        <v>publishing</v>
      </c>
      <c r="R1499" t="str">
        <f t="shared" si="247"/>
        <v>fiction</v>
      </c>
      <c r="S1499" s="14">
        <f t="shared" si="250"/>
        <v>41486.821527777778</v>
      </c>
      <c r="T1499" s="14">
        <f t="shared" si="251"/>
        <v>41444.64261574074</v>
      </c>
      <c r="U1499" t="str">
        <f t="shared" si="252"/>
        <v>JUL</v>
      </c>
      <c r="V1499" t="str">
        <f t="shared" si="253"/>
        <v>JUN</v>
      </c>
      <c r="W1499">
        <f t="shared" si="254"/>
        <v>2013</v>
      </c>
      <c r="X1499">
        <f t="shared" si="255"/>
        <v>2013</v>
      </c>
    </row>
    <row r="1500" spans="1:2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48"/>
        <v>1.9</v>
      </c>
      <c r="P1500" s="7">
        <f t="shared" si="249"/>
        <v>19</v>
      </c>
      <c r="Q1500" t="str">
        <f t="shared" si="246"/>
        <v>publishing</v>
      </c>
      <c r="R1500" t="str">
        <f t="shared" si="247"/>
        <v>fiction</v>
      </c>
      <c r="S1500" s="14">
        <f t="shared" si="250"/>
        <v>41885.983541666668</v>
      </c>
      <c r="T1500" s="14">
        <f t="shared" si="251"/>
        <v>41840.983541666668</v>
      </c>
      <c r="U1500" t="str">
        <f t="shared" si="252"/>
        <v>SEP</v>
      </c>
      <c r="V1500" t="str">
        <f t="shared" si="253"/>
        <v>JUL</v>
      </c>
      <c r="W1500">
        <f t="shared" si="254"/>
        <v>2014</v>
      </c>
      <c r="X1500">
        <f t="shared" si="255"/>
        <v>2014</v>
      </c>
    </row>
    <row r="1501" spans="1:2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48"/>
        <v>0.25</v>
      </c>
      <c r="P1501" s="7">
        <f t="shared" si="249"/>
        <v>5</v>
      </c>
      <c r="Q1501" t="str">
        <f t="shared" si="246"/>
        <v>publishing</v>
      </c>
      <c r="R1501" t="str">
        <f t="shared" si="247"/>
        <v>fiction</v>
      </c>
      <c r="S1501" s="14">
        <f t="shared" si="250"/>
        <v>42587.007326388892</v>
      </c>
      <c r="T1501" s="14">
        <f t="shared" si="251"/>
        <v>42527.007326388892</v>
      </c>
      <c r="U1501" t="str">
        <f t="shared" si="252"/>
        <v>AGO</v>
      </c>
      <c r="V1501" t="str">
        <f t="shared" si="253"/>
        <v>JUN</v>
      </c>
      <c r="W1501">
        <f t="shared" si="254"/>
        <v>2016</v>
      </c>
      <c r="X1501">
        <f t="shared" si="255"/>
        <v>2016</v>
      </c>
    </row>
    <row r="1502" spans="1:2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48"/>
        <v>25.035714285714285</v>
      </c>
      <c r="P1502" s="7">
        <f t="shared" si="249"/>
        <v>46.733333333333334</v>
      </c>
      <c r="Q1502" t="str">
        <f t="shared" si="246"/>
        <v>publishing</v>
      </c>
      <c r="R1502" t="str">
        <f t="shared" si="247"/>
        <v>fiction</v>
      </c>
      <c r="S1502" s="14">
        <f t="shared" si="250"/>
        <v>41395.904594907406</v>
      </c>
      <c r="T1502" s="14">
        <f t="shared" si="251"/>
        <v>41365.904594907406</v>
      </c>
      <c r="U1502" t="str">
        <f t="shared" si="252"/>
        <v>MAY</v>
      </c>
      <c r="V1502" t="str">
        <f t="shared" si="253"/>
        <v>ABR</v>
      </c>
      <c r="W1502">
        <f t="shared" si="254"/>
        <v>2013</v>
      </c>
      <c r="X1502">
        <f t="shared" si="255"/>
        <v>2013</v>
      </c>
    </row>
    <row r="1503" spans="1:2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48"/>
        <v>166.33076923076922</v>
      </c>
      <c r="P1503" s="7">
        <f t="shared" si="249"/>
        <v>97.731073446327684</v>
      </c>
      <c r="Q1503" t="str">
        <f t="shared" ref="Q1503:Q1562" si="256">MID(N1503,1,11)</f>
        <v>photography</v>
      </c>
      <c r="R1503" t="str">
        <f t="shared" ref="R1503:R1562" si="257">MID(N1503,13,20)</f>
        <v>photobooks</v>
      </c>
      <c r="S1503" s="14">
        <f t="shared" si="250"/>
        <v>42193.583599537036</v>
      </c>
      <c r="T1503" s="14">
        <f t="shared" si="251"/>
        <v>42163.583599537036</v>
      </c>
      <c r="U1503" t="str">
        <f t="shared" si="252"/>
        <v>JUL</v>
      </c>
      <c r="V1503" t="str">
        <f t="shared" si="253"/>
        <v>JUN</v>
      </c>
      <c r="W1503">
        <f t="shared" si="254"/>
        <v>2015</v>
      </c>
      <c r="X1503">
        <f t="shared" si="255"/>
        <v>2015</v>
      </c>
    </row>
    <row r="1504" spans="1:2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48"/>
        <v>101.44545454545455</v>
      </c>
      <c r="P1504" s="7">
        <f t="shared" si="249"/>
        <v>67.835866261398181</v>
      </c>
      <c r="Q1504" t="str">
        <f t="shared" si="256"/>
        <v>photography</v>
      </c>
      <c r="R1504" t="str">
        <f t="shared" si="257"/>
        <v>photobooks</v>
      </c>
      <c r="S1504" s="14">
        <f t="shared" si="250"/>
        <v>42454.916666666672</v>
      </c>
      <c r="T1504" s="14">
        <f t="shared" si="251"/>
        <v>42426.542592592596</v>
      </c>
      <c r="U1504" t="str">
        <f t="shared" si="252"/>
        <v>MAR</v>
      </c>
      <c r="V1504" t="str">
        <f t="shared" si="253"/>
        <v>FEB</v>
      </c>
      <c r="W1504">
        <f t="shared" si="254"/>
        <v>2016</v>
      </c>
      <c r="X1504">
        <f t="shared" si="255"/>
        <v>2016</v>
      </c>
    </row>
    <row r="1505" spans="1:2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48"/>
        <v>107.89146666666667</v>
      </c>
      <c r="P1505" s="7">
        <f t="shared" si="249"/>
        <v>56.98492957746479</v>
      </c>
      <c r="Q1505" t="str">
        <f t="shared" si="256"/>
        <v>photography</v>
      </c>
      <c r="R1505" t="str">
        <f t="shared" si="257"/>
        <v>photobooks</v>
      </c>
      <c r="S1505" s="14">
        <f t="shared" si="250"/>
        <v>42666.347233796296</v>
      </c>
      <c r="T1505" s="14">
        <f t="shared" si="251"/>
        <v>42606.347233796296</v>
      </c>
      <c r="U1505" t="str">
        <f t="shared" si="252"/>
        <v>OCT</v>
      </c>
      <c r="V1505" t="str">
        <f t="shared" si="253"/>
        <v>AGO</v>
      </c>
      <c r="W1505">
        <f t="shared" si="254"/>
        <v>2016</v>
      </c>
      <c r="X1505">
        <f t="shared" si="255"/>
        <v>2016</v>
      </c>
    </row>
    <row r="1506" spans="1:2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48"/>
        <v>277.93846153846152</v>
      </c>
      <c r="P1506" s="7">
        <f t="shared" si="249"/>
        <v>67.159851301115239</v>
      </c>
      <c r="Q1506" t="str">
        <f t="shared" si="256"/>
        <v>photography</v>
      </c>
      <c r="R1506" t="str">
        <f t="shared" si="257"/>
        <v>photobooks</v>
      </c>
      <c r="S1506" s="14">
        <f t="shared" si="250"/>
        <v>41800.356249999997</v>
      </c>
      <c r="T1506" s="14">
        <f t="shared" si="251"/>
        <v>41772.657685185186</v>
      </c>
      <c r="U1506" t="str">
        <f t="shared" si="252"/>
        <v>JUN</v>
      </c>
      <c r="V1506" t="str">
        <f t="shared" si="253"/>
        <v>MAY</v>
      </c>
      <c r="W1506">
        <f t="shared" si="254"/>
        <v>2014</v>
      </c>
      <c r="X1506">
        <f t="shared" si="255"/>
        <v>2014</v>
      </c>
    </row>
    <row r="1507" spans="1:2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48"/>
        <v>103.58125</v>
      </c>
      <c r="P1507" s="7">
        <f t="shared" si="249"/>
        <v>48.037681159420288</v>
      </c>
      <c r="Q1507" t="str">
        <f t="shared" si="256"/>
        <v>photography</v>
      </c>
      <c r="R1507" t="str">
        <f t="shared" si="257"/>
        <v>photobooks</v>
      </c>
      <c r="S1507" s="14">
        <f t="shared" si="250"/>
        <v>42451.834027777775</v>
      </c>
      <c r="T1507" s="14">
        <f t="shared" si="251"/>
        <v>42414.44332175926</v>
      </c>
      <c r="U1507" t="str">
        <f t="shared" si="252"/>
        <v>MAR</v>
      </c>
      <c r="V1507" t="str">
        <f t="shared" si="253"/>
        <v>FEB</v>
      </c>
      <c r="W1507">
        <f t="shared" si="254"/>
        <v>2016</v>
      </c>
      <c r="X1507">
        <f t="shared" si="255"/>
        <v>2016</v>
      </c>
    </row>
    <row r="1508" spans="1:2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48"/>
        <v>111.4</v>
      </c>
      <c r="P1508" s="7">
        <f t="shared" si="249"/>
        <v>38.860465116279073</v>
      </c>
      <c r="Q1508" t="str">
        <f t="shared" si="256"/>
        <v>photography</v>
      </c>
      <c r="R1508" t="str">
        <f t="shared" si="257"/>
        <v>photobooks</v>
      </c>
      <c r="S1508" s="14">
        <f t="shared" si="250"/>
        <v>41844.785925925928</v>
      </c>
      <c r="T1508" s="14">
        <f t="shared" si="251"/>
        <v>41814.785925925928</v>
      </c>
      <c r="U1508" t="str">
        <f t="shared" si="252"/>
        <v>JUL</v>
      </c>
      <c r="V1508" t="str">
        <f t="shared" si="253"/>
        <v>JUN</v>
      </c>
      <c r="W1508">
        <f t="shared" si="254"/>
        <v>2014</v>
      </c>
      <c r="X1508">
        <f t="shared" si="255"/>
        <v>2014</v>
      </c>
    </row>
    <row r="1509" spans="1:2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48"/>
        <v>215</v>
      </c>
      <c r="P1509" s="7">
        <f t="shared" si="249"/>
        <v>78.181818181818187</v>
      </c>
      <c r="Q1509" t="str">
        <f t="shared" si="256"/>
        <v>photography</v>
      </c>
      <c r="R1509" t="str">
        <f t="shared" si="257"/>
        <v>photobooks</v>
      </c>
      <c r="S1509" s="14">
        <f t="shared" si="250"/>
        <v>40313.340277777781</v>
      </c>
      <c r="T1509" s="14">
        <f t="shared" si="251"/>
        <v>40254.450335648151</v>
      </c>
      <c r="U1509" t="str">
        <f t="shared" si="252"/>
        <v>MAY</v>
      </c>
      <c r="V1509" t="str">
        <f t="shared" si="253"/>
        <v>MAR</v>
      </c>
      <c r="W1509">
        <f t="shared" si="254"/>
        <v>2010</v>
      </c>
      <c r="X1509">
        <f t="shared" si="255"/>
        <v>2010</v>
      </c>
    </row>
    <row r="1510" spans="1:2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48"/>
        <v>110.76216216216216</v>
      </c>
      <c r="P1510" s="7">
        <f t="shared" si="249"/>
        <v>97.113744075829388</v>
      </c>
      <c r="Q1510" t="str">
        <f t="shared" si="256"/>
        <v>photography</v>
      </c>
      <c r="R1510" t="str">
        <f t="shared" si="257"/>
        <v>photobooks</v>
      </c>
      <c r="S1510" s="14">
        <f t="shared" si="250"/>
        <v>41817.614363425928</v>
      </c>
      <c r="T1510" s="14">
        <f t="shared" si="251"/>
        <v>41786.614363425928</v>
      </c>
      <c r="U1510" t="str">
        <f t="shared" si="252"/>
        <v>JUN</v>
      </c>
      <c r="V1510" t="str">
        <f t="shared" si="253"/>
        <v>MAY</v>
      </c>
      <c r="W1510">
        <f t="shared" si="254"/>
        <v>2014</v>
      </c>
      <c r="X1510">
        <f t="shared" si="255"/>
        <v>2014</v>
      </c>
    </row>
    <row r="1511" spans="1:2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48"/>
        <v>123.64125714285714</v>
      </c>
      <c r="P1511" s="7">
        <f t="shared" si="249"/>
        <v>110.39397959183674</v>
      </c>
      <c r="Q1511" t="str">
        <f t="shared" si="256"/>
        <v>photography</v>
      </c>
      <c r="R1511" t="str">
        <f t="shared" si="257"/>
        <v>photobooks</v>
      </c>
      <c r="S1511" s="14">
        <f t="shared" si="250"/>
        <v>42780.957638888889</v>
      </c>
      <c r="T1511" s="14">
        <f t="shared" si="251"/>
        <v>42751.533391203702</v>
      </c>
      <c r="U1511" t="str">
        <f t="shared" si="252"/>
        <v>FEB</v>
      </c>
      <c r="V1511" t="str">
        <f t="shared" si="253"/>
        <v>ENE</v>
      </c>
      <c r="W1511">
        <f t="shared" si="254"/>
        <v>2017</v>
      </c>
      <c r="X1511">
        <f t="shared" si="255"/>
        <v>2017</v>
      </c>
    </row>
    <row r="1512" spans="1:2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48"/>
        <v>101.035</v>
      </c>
      <c r="P1512" s="7">
        <f t="shared" si="249"/>
        <v>39.91506172839506</v>
      </c>
      <c r="Q1512" t="str">
        <f t="shared" si="256"/>
        <v>photography</v>
      </c>
      <c r="R1512" t="str">
        <f t="shared" si="257"/>
        <v>photobooks</v>
      </c>
      <c r="S1512" s="14">
        <f t="shared" si="250"/>
        <v>41839.385162037033</v>
      </c>
      <c r="T1512" s="14">
        <f t="shared" si="251"/>
        <v>41809.385162037033</v>
      </c>
      <c r="U1512" t="str">
        <f t="shared" si="252"/>
        <v>JUL</v>
      </c>
      <c r="V1512" t="str">
        <f t="shared" si="253"/>
        <v>JUN</v>
      </c>
      <c r="W1512">
        <f t="shared" si="254"/>
        <v>2014</v>
      </c>
      <c r="X1512">
        <f t="shared" si="255"/>
        <v>2014</v>
      </c>
    </row>
    <row r="1513" spans="1:2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48"/>
        <v>111.79285714285714</v>
      </c>
      <c r="P1513" s="7">
        <f t="shared" si="249"/>
        <v>75.975728155339809</v>
      </c>
      <c r="Q1513" t="str">
        <f t="shared" si="256"/>
        <v>photography</v>
      </c>
      <c r="R1513" t="str">
        <f t="shared" si="257"/>
        <v>photobooks</v>
      </c>
      <c r="S1513" s="14">
        <f t="shared" si="250"/>
        <v>42326.625046296293</v>
      </c>
      <c r="T1513" s="14">
        <f t="shared" si="251"/>
        <v>42296.583379629628</v>
      </c>
      <c r="U1513" t="str">
        <f t="shared" si="252"/>
        <v>NOV</v>
      </c>
      <c r="V1513" t="str">
        <f t="shared" si="253"/>
        <v>OCT</v>
      </c>
      <c r="W1513">
        <f t="shared" si="254"/>
        <v>2015</v>
      </c>
      <c r="X1513">
        <f t="shared" si="255"/>
        <v>2015</v>
      </c>
    </row>
    <row r="1514" spans="1:2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48"/>
        <v>558.7714285714286</v>
      </c>
      <c r="P1514" s="7">
        <f t="shared" si="249"/>
        <v>58.379104477611939</v>
      </c>
      <c r="Q1514" t="str">
        <f t="shared" si="256"/>
        <v>photography</v>
      </c>
      <c r="R1514" t="str">
        <f t="shared" si="257"/>
        <v>photobooks</v>
      </c>
      <c r="S1514" s="14">
        <f t="shared" si="250"/>
        <v>42771.684479166666</v>
      </c>
      <c r="T1514" s="14">
        <f t="shared" si="251"/>
        <v>42741.684479166666</v>
      </c>
      <c r="U1514" t="str">
        <f t="shared" si="252"/>
        <v>FEB</v>
      </c>
      <c r="V1514" t="str">
        <f t="shared" si="253"/>
        <v>ENE</v>
      </c>
      <c r="W1514">
        <f t="shared" si="254"/>
        <v>2017</v>
      </c>
      <c r="X1514">
        <f t="shared" si="255"/>
        <v>2017</v>
      </c>
    </row>
    <row r="1515" spans="1:2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48"/>
        <v>150.01875000000001</v>
      </c>
      <c r="P1515" s="7">
        <f t="shared" si="249"/>
        <v>55.82093023255814</v>
      </c>
      <c r="Q1515" t="str">
        <f t="shared" si="256"/>
        <v>photography</v>
      </c>
      <c r="R1515" t="str">
        <f t="shared" si="257"/>
        <v>photobooks</v>
      </c>
      <c r="S1515" s="14">
        <f t="shared" si="250"/>
        <v>41836.637337962966</v>
      </c>
      <c r="T1515" s="14">
        <f t="shared" si="251"/>
        <v>41806.637337962966</v>
      </c>
      <c r="U1515" t="str">
        <f t="shared" si="252"/>
        <v>JUL</v>
      </c>
      <c r="V1515" t="str">
        <f t="shared" si="253"/>
        <v>JUN</v>
      </c>
      <c r="W1515">
        <f t="shared" si="254"/>
        <v>2014</v>
      </c>
      <c r="X1515">
        <f t="shared" si="255"/>
        <v>2014</v>
      </c>
    </row>
    <row r="1516" spans="1:2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48"/>
        <v>106.476</v>
      </c>
      <c r="P1516" s="7">
        <f t="shared" si="249"/>
        <v>151.24431818181819</v>
      </c>
      <c r="Q1516" t="str">
        <f t="shared" si="256"/>
        <v>photography</v>
      </c>
      <c r="R1516" t="str">
        <f t="shared" si="257"/>
        <v>photobooks</v>
      </c>
      <c r="S1516" s="14">
        <f t="shared" si="250"/>
        <v>42274.597685185188</v>
      </c>
      <c r="T1516" s="14">
        <f t="shared" si="251"/>
        <v>42234.597685185188</v>
      </c>
      <c r="U1516" t="str">
        <f t="shared" si="252"/>
        <v>SEP</v>
      </c>
      <c r="V1516" t="str">
        <f t="shared" si="253"/>
        <v>AGO</v>
      </c>
      <c r="W1516">
        <f t="shared" si="254"/>
        <v>2015</v>
      </c>
      <c r="X1516">
        <f t="shared" si="255"/>
        <v>2015</v>
      </c>
    </row>
    <row r="1517" spans="1:2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48"/>
        <v>157.18899999999999</v>
      </c>
      <c r="P1517" s="7">
        <f t="shared" si="249"/>
        <v>849.67027027027029</v>
      </c>
      <c r="Q1517" t="str">
        <f t="shared" si="256"/>
        <v>photography</v>
      </c>
      <c r="R1517" t="str">
        <f t="shared" si="257"/>
        <v>photobooks</v>
      </c>
      <c r="S1517" s="14">
        <f t="shared" si="250"/>
        <v>42445.211770833332</v>
      </c>
      <c r="T1517" s="14">
        <f t="shared" si="251"/>
        <v>42415.253437499996</v>
      </c>
      <c r="U1517" t="str">
        <f t="shared" si="252"/>
        <v>MAR</v>
      </c>
      <c r="V1517" t="str">
        <f t="shared" si="253"/>
        <v>FEB</v>
      </c>
      <c r="W1517">
        <f t="shared" si="254"/>
        <v>2016</v>
      </c>
      <c r="X1517">
        <f t="shared" si="255"/>
        <v>2016</v>
      </c>
    </row>
    <row r="1518" spans="1:2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48"/>
        <v>108.65882352941176</v>
      </c>
      <c r="P1518" s="7">
        <f t="shared" si="249"/>
        <v>159.24137931034483</v>
      </c>
      <c r="Q1518" t="str">
        <f t="shared" si="256"/>
        <v>photography</v>
      </c>
      <c r="R1518" t="str">
        <f t="shared" si="257"/>
        <v>photobooks</v>
      </c>
      <c r="S1518" s="14">
        <f t="shared" si="250"/>
        <v>42649.583333333328</v>
      </c>
      <c r="T1518" s="14">
        <f t="shared" si="251"/>
        <v>42619.466342592597</v>
      </c>
      <c r="U1518" t="str">
        <f t="shared" si="252"/>
        <v>OCT</v>
      </c>
      <c r="V1518" t="str">
        <f t="shared" si="253"/>
        <v>SEP</v>
      </c>
      <c r="W1518">
        <f t="shared" si="254"/>
        <v>2016</v>
      </c>
      <c r="X1518">
        <f t="shared" si="255"/>
        <v>2016</v>
      </c>
    </row>
    <row r="1519" spans="1:2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48"/>
        <v>161.97999999999999</v>
      </c>
      <c r="P1519" s="7">
        <f t="shared" si="249"/>
        <v>39.507317073170732</v>
      </c>
      <c r="Q1519" t="str">
        <f t="shared" si="256"/>
        <v>photography</v>
      </c>
      <c r="R1519" t="str">
        <f t="shared" si="257"/>
        <v>photobooks</v>
      </c>
      <c r="S1519" s="14">
        <f t="shared" si="250"/>
        <v>41979.25</v>
      </c>
      <c r="T1519" s="14">
        <f t="shared" si="251"/>
        <v>41948.56658564815</v>
      </c>
      <c r="U1519" t="str">
        <f t="shared" si="252"/>
        <v>DIC</v>
      </c>
      <c r="V1519" t="str">
        <f t="shared" si="253"/>
        <v>NOV</v>
      </c>
      <c r="W1519">
        <f t="shared" si="254"/>
        <v>2014</v>
      </c>
      <c r="X1519">
        <f t="shared" si="255"/>
        <v>2014</v>
      </c>
    </row>
    <row r="1520" spans="1:2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48"/>
        <v>205.36666666666667</v>
      </c>
      <c r="P1520" s="7">
        <f t="shared" si="249"/>
        <v>130.52966101694915</v>
      </c>
      <c r="Q1520" t="str">
        <f t="shared" si="256"/>
        <v>photography</v>
      </c>
      <c r="R1520" t="str">
        <f t="shared" si="257"/>
        <v>photobooks</v>
      </c>
      <c r="S1520" s="14">
        <f t="shared" si="250"/>
        <v>41790.8200462963</v>
      </c>
      <c r="T1520" s="14">
        <f t="shared" si="251"/>
        <v>41760.8200462963</v>
      </c>
      <c r="U1520" t="str">
        <f t="shared" si="252"/>
        <v>MAY</v>
      </c>
      <c r="V1520" t="str">
        <f t="shared" si="253"/>
        <v>MAY</v>
      </c>
      <c r="W1520">
        <f t="shared" si="254"/>
        <v>2014</v>
      </c>
      <c r="X1520">
        <f t="shared" si="255"/>
        <v>2014</v>
      </c>
    </row>
    <row r="1521" spans="1:2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48"/>
        <v>103.36388888888889</v>
      </c>
      <c r="P1521" s="7">
        <f t="shared" si="249"/>
        <v>64.156896551724131</v>
      </c>
      <c r="Q1521" t="str">
        <f t="shared" si="256"/>
        <v>photography</v>
      </c>
      <c r="R1521" t="str">
        <f t="shared" si="257"/>
        <v>photobooks</v>
      </c>
      <c r="S1521" s="14">
        <f t="shared" si="250"/>
        <v>41810.915972222225</v>
      </c>
      <c r="T1521" s="14">
        <f t="shared" si="251"/>
        <v>41782.741701388892</v>
      </c>
      <c r="U1521" t="str">
        <f t="shared" si="252"/>
        <v>JUN</v>
      </c>
      <c r="V1521" t="str">
        <f t="shared" si="253"/>
        <v>MAY</v>
      </c>
      <c r="W1521">
        <f t="shared" si="254"/>
        <v>2014</v>
      </c>
      <c r="X1521">
        <f t="shared" si="255"/>
        <v>2014</v>
      </c>
    </row>
    <row r="1522" spans="1:2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48"/>
        <v>103.47222222222223</v>
      </c>
      <c r="P1522" s="7">
        <f t="shared" si="249"/>
        <v>111.52694610778443</v>
      </c>
      <c r="Q1522" t="str">
        <f t="shared" si="256"/>
        <v>photography</v>
      </c>
      <c r="R1522" t="str">
        <f t="shared" si="257"/>
        <v>photobooks</v>
      </c>
      <c r="S1522" s="14">
        <f t="shared" si="250"/>
        <v>41992.166666666672</v>
      </c>
      <c r="T1522" s="14">
        <f t="shared" si="251"/>
        <v>41955.857789351852</v>
      </c>
      <c r="U1522" t="str">
        <f t="shared" si="252"/>
        <v>DIC</v>
      </c>
      <c r="V1522" t="str">
        <f t="shared" si="253"/>
        <v>NOV</v>
      </c>
      <c r="W1522">
        <f t="shared" si="254"/>
        <v>2014</v>
      </c>
      <c r="X1522">
        <f t="shared" si="255"/>
        <v>2014</v>
      </c>
    </row>
    <row r="1523" spans="1:2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48"/>
        <v>106.81333333333333</v>
      </c>
      <c r="P1523" s="7">
        <f t="shared" si="249"/>
        <v>170.44680851063831</v>
      </c>
      <c r="Q1523" t="str">
        <f t="shared" si="256"/>
        <v>photography</v>
      </c>
      <c r="R1523" t="str">
        <f t="shared" si="257"/>
        <v>photobooks</v>
      </c>
      <c r="S1523" s="14">
        <f t="shared" si="250"/>
        <v>42528.167719907404</v>
      </c>
      <c r="T1523" s="14">
        <f t="shared" si="251"/>
        <v>42493.167719907404</v>
      </c>
      <c r="U1523" t="str">
        <f t="shared" si="252"/>
        <v>JUN</v>
      </c>
      <c r="V1523" t="str">
        <f t="shared" si="253"/>
        <v>MAY</v>
      </c>
      <c r="W1523">
        <f t="shared" si="254"/>
        <v>2016</v>
      </c>
      <c r="X1523">
        <f t="shared" si="255"/>
        <v>2016</v>
      </c>
    </row>
    <row r="1524" spans="1:2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48"/>
        <v>138.96574712643678</v>
      </c>
      <c r="P1524" s="7">
        <f t="shared" si="249"/>
        <v>133.7391592920354</v>
      </c>
      <c r="Q1524" t="str">
        <f t="shared" si="256"/>
        <v>photography</v>
      </c>
      <c r="R1524" t="str">
        <f t="shared" si="257"/>
        <v>photobooks</v>
      </c>
      <c r="S1524" s="14">
        <f t="shared" si="250"/>
        <v>41929.830312500002</v>
      </c>
      <c r="T1524" s="14">
        <f t="shared" si="251"/>
        <v>41899.830312500002</v>
      </c>
      <c r="U1524" t="str">
        <f t="shared" si="252"/>
        <v>OCT</v>
      </c>
      <c r="V1524" t="str">
        <f t="shared" si="253"/>
        <v>SEP</v>
      </c>
      <c r="W1524">
        <f t="shared" si="254"/>
        <v>2014</v>
      </c>
      <c r="X1524">
        <f t="shared" si="255"/>
        <v>2014</v>
      </c>
    </row>
    <row r="1525" spans="1:2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48"/>
        <v>124.84324324324324</v>
      </c>
      <c r="P1525" s="7">
        <f t="shared" si="249"/>
        <v>95.834024896265561</v>
      </c>
      <c r="Q1525" t="str">
        <f t="shared" si="256"/>
        <v>photography</v>
      </c>
      <c r="R1525" t="str">
        <f t="shared" si="257"/>
        <v>photobooks</v>
      </c>
      <c r="S1525" s="14">
        <f t="shared" si="250"/>
        <v>41996</v>
      </c>
      <c r="T1525" s="14">
        <f t="shared" si="251"/>
        <v>41964.751342592594</v>
      </c>
      <c r="U1525" t="str">
        <f t="shared" si="252"/>
        <v>DIC</v>
      </c>
      <c r="V1525" t="str">
        <f t="shared" si="253"/>
        <v>NOV</v>
      </c>
      <c r="W1525">
        <f t="shared" si="254"/>
        <v>2014</v>
      </c>
      <c r="X1525">
        <f t="shared" si="255"/>
        <v>2014</v>
      </c>
    </row>
    <row r="1526" spans="1:2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48"/>
        <v>207</v>
      </c>
      <c r="P1526" s="7">
        <f t="shared" si="249"/>
        <v>221.78571428571428</v>
      </c>
      <c r="Q1526" t="str">
        <f t="shared" si="256"/>
        <v>photography</v>
      </c>
      <c r="R1526" t="str">
        <f t="shared" si="257"/>
        <v>photobooks</v>
      </c>
      <c r="S1526" s="14">
        <f t="shared" si="250"/>
        <v>42786.501041666663</v>
      </c>
      <c r="T1526" s="14">
        <f t="shared" si="251"/>
        <v>42756.501041666663</v>
      </c>
      <c r="U1526" t="str">
        <f t="shared" si="252"/>
        <v>FEB</v>
      </c>
      <c r="V1526" t="str">
        <f t="shared" si="253"/>
        <v>ENE</v>
      </c>
      <c r="W1526">
        <f t="shared" si="254"/>
        <v>2017</v>
      </c>
      <c r="X1526">
        <f t="shared" si="255"/>
        <v>2017</v>
      </c>
    </row>
    <row r="1527" spans="1:2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48"/>
        <v>174.0057692307692</v>
      </c>
      <c r="P1527" s="7">
        <f t="shared" si="249"/>
        <v>32.315357142857138</v>
      </c>
      <c r="Q1527" t="str">
        <f t="shared" si="256"/>
        <v>photography</v>
      </c>
      <c r="R1527" t="str">
        <f t="shared" si="257"/>
        <v>photobooks</v>
      </c>
      <c r="S1527" s="14">
        <f t="shared" si="250"/>
        <v>42600.702986111108</v>
      </c>
      <c r="T1527" s="14">
        <f t="shared" si="251"/>
        <v>42570.702986111108</v>
      </c>
      <c r="U1527" t="str">
        <f t="shared" si="252"/>
        <v>AGO</v>
      </c>
      <c r="V1527" t="str">
        <f t="shared" si="253"/>
        <v>JUL</v>
      </c>
      <c r="W1527">
        <f t="shared" si="254"/>
        <v>2016</v>
      </c>
      <c r="X1527">
        <f t="shared" si="255"/>
        <v>2016</v>
      </c>
    </row>
    <row r="1528" spans="1:2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48"/>
        <v>120.32608695652173</v>
      </c>
      <c r="P1528" s="7">
        <f t="shared" si="249"/>
        <v>98.839285714285708</v>
      </c>
      <c r="Q1528" t="str">
        <f t="shared" si="256"/>
        <v>photography</v>
      </c>
      <c r="R1528" t="str">
        <f t="shared" si="257"/>
        <v>photobooks</v>
      </c>
      <c r="S1528" s="14">
        <f t="shared" si="250"/>
        <v>42388.276006944448</v>
      </c>
      <c r="T1528" s="14">
        <f t="shared" si="251"/>
        <v>42339.276006944448</v>
      </c>
      <c r="U1528" t="str">
        <f t="shared" si="252"/>
        <v>ENE</v>
      </c>
      <c r="V1528" t="str">
        <f t="shared" si="253"/>
        <v>DIC</v>
      </c>
      <c r="W1528">
        <f t="shared" si="254"/>
        <v>2016</v>
      </c>
      <c r="X1528">
        <f t="shared" si="255"/>
        <v>2015</v>
      </c>
    </row>
    <row r="1529" spans="1:2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48"/>
        <v>110.44428571428571</v>
      </c>
      <c r="P1529" s="7">
        <f t="shared" si="249"/>
        <v>55.222142857142863</v>
      </c>
      <c r="Q1529" t="str">
        <f t="shared" si="256"/>
        <v>photography</v>
      </c>
      <c r="R1529" t="str">
        <f t="shared" si="257"/>
        <v>photobooks</v>
      </c>
      <c r="S1529" s="14">
        <f t="shared" si="250"/>
        <v>42808.558865740735</v>
      </c>
      <c r="T1529" s="14">
        <f t="shared" si="251"/>
        <v>42780.600532407407</v>
      </c>
      <c r="U1529" t="str">
        <f t="shared" si="252"/>
        <v>MAR</v>
      </c>
      <c r="V1529" t="str">
        <f t="shared" si="253"/>
        <v>FEB</v>
      </c>
      <c r="W1529">
        <f t="shared" si="254"/>
        <v>2017</v>
      </c>
      <c r="X1529">
        <f t="shared" si="255"/>
        <v>2017</v>
      </c>
    </row>
    <row r="1530" spans="1:2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48"/>
        <v>281.56666666666666</v>
      </c>
      <c r="P1530" s="7">
        <f t="shared" si="249"/>
        <v>52.793750000000003</v>
      </c>
      <c r="Q1530" t="str">
        <f t="shared" si="256"/>
        <v>photography</v>
      </c>
      <c r="R1530" t="str">
        <f t="shared" si="257"/>
        <v>photobooks</v>
      </c>
      <c r="S1530" s="14">
        <f t="shared" si="250"/>
        <v>42767</v>
      </c>
      <c r="T1530" s="14">
        <f t="shared" si="251"/>
        <v>42736.732893518521</v>
      </c>
      <c r="U1530" t="str">
        <f t="shared" si="252"/>
        <v>FEB</v>
      </c>
      <c r="V1530" t="str">
        <f t="shared" si="253"/>
        <v>ENE</v>
      </c>
      <c r="W1530">
        <f t="shared" si="254"/>
        <v>2017</v>
      </c>
      <c r="X1530">
        <f t="shared" si="255"/>
        <v>2017</v>
      </c>
    </row>
    <row r="1531" spans="1:2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48"/>
        <v>100.67894736842105</v>
      </c>
      <c r="P1531" s="7">
        <f t="shared" si="249"/>
        <v>135.66666666666666</v>
      </c>
      <c r="Q1531" t="str">
        <f t="shared" si="256"/>
        <v>photography</v>
      </c>
      <c r="R1531" t="str">
        <f t="shared" si="257"/>
        <v>photobooks</v>
      </c>
      <c r="S1531" s="14">
        <f t="shared" si="250"/>
        <v>42082.587037037039</v>
      </c>
      <c r="T1531" s="14">
        <f t="shared" si="251"/>
        <v>42052.628703703704</v>
      </c>
      <c r="U1531" t="str">
        <f t="shared" si="252"/>
        <v>MAR</v>
      </c>
      <c r="V1531" t="str">
        <f t="shared" si="253"/>
        <v>FEB</v>
      </c>
      <c r="W1531">
        <f t="shared" si="254"/>
        <v>2015</v>
      </c>
      <c r="X1531">
        <f t="shared" si="255"/>
        <v>2015</v>
      </c>
    </row>
    <row r="1532" spans="1:2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48"/>
        <v>134.8257142857143</v>
      </c>
      <c r="P1532" s="7">
        <f t="shared" si="249"/>
        <v>53.991990846681922</v>
      </c>
      <c r="Q1532" t="str">
        <f t="shared" si="256"/>
        <v>photography</v>
      </c>
      <c r="R1532" t="str">
        <f t="shared" si="257"/>
        <v>photobooks</v>
      </c>
      <c r="S1532" s="14">
        <f t="shared" si="250"/>
        <v>42300.767303240747</v>
      </c>
      <c r="T1532" s="14">
        <f t="shared" si="251"/>
        <v>42275.767303240747</v>
      </c>
      <c r="U1532" t="str">
        <f t="shared" si="252"/>
        <v>OCT</v>
      </c>
      <c r="V1532" t="str">
        <f t="shared" si="253"/>
        <v>SEP</v>
      </c>
      <c r="W1532">
        <f t="shared" si="254"/>
        <v>2015</v>
      </c>
      <c r="X1532">
        <f t="shared" si="255"/>
        <v>2015</v>
      </c>
    </row>
    <row r="1533" spans="1:2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48"/>
        <v>175.95744680851064</v>
      </c>
      <c r="P1533" s="7">
        <f t="shared" si="249"/>
        <v>56.643835616438359</v>
      </c>
      <c r="Q1533" t="str">
        <f t="shared" si="256"/>
        <v>photography</v>
      </c>
      <c r="R1533" t="str">
        <f t="shared" si="257"/>
        <v>photobooks</v>
      </c>
      <c r="S1533" s="14">
        <f t="shared" si="250"/>
        <v>41974.125</v>
      </c>
      <c r="T1533" s="14">
        <f t="shared" si="251"/>
        <v>41941.802384259259</v>
      </c>
      <c r="U1533" t="str">
        <f t="shared" si="252"/>
        <v>DIC</v>
      </c>
      <c r="V1533" t="str">
        <f t="shared" si="253"/>
        <v>OCT</v>
      </c>
      <c r="W1533">
        <f t="shared" si="254"/>
        <v>2014</v>
      </c>
      <c r="X1533">
        <f t="shared" si="255"/>
        <v>2014</v>
      </c>
    </row>
    <row r="1534" spans="1:2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48"/>
        <v>484.02</v>
      </c>
      <c r="P1534" s="7">
        <f t="shared" si="249"/>
        <v>82.316326530612244</v>
      </c>
      <c r="Q1534" t="str">
        <f t="shared" si="256"/>
        <v>photography</v>
      </c>
      <c r="R1534" t="str">
        <f t="shared" si="257"/>
        <v>photobooks</v>
      </c>
      <c r="S1534" s="14">
        <f t="shared" si="250"/>
        <v>42415.625</v>
      </c>
      <c r="T1534" s="14">
        <f t="shared" si="251"/>
        <v>42391.475289351853</v>
      </c>
      <c r="U1534" t="str">
        <f t="shared" si="252"/>
        <v>FEB</v>
      </c>
      <c r="V1534" t="str">
        <f t="shared" si="253"/>
        <v>ENE</v>
      </c>
      <c r="W1534">
        <f t="shared" si="254"/>
        <v>2016</v>
      </c>
      <c r="X1534">
        <f t="shared" si="255"/>
        <v>2016</v>
      </c>
    </row>
    <row r="1535" spans="1:2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48"/>
        <v>145.13999999999999</v>
      </c>
      <c r="P1535" s="7">
        <f t="shared" si="249"/>
        <v>88.26081081081081</v>
      </c>
      <c r="Q1535" t="str">
        <f t="shared" si="256"/>
        <v>photography</v>
      </c>
      <c r="R1535" t="str">
        <f t="shared" si="257"/>
        <v>photobooks</v>
      </c>
      <c r="S1535" s="14">
        <f t="shared" si="250"/>
        <v>42492.165972222225</v>
      </c>
      <c r="T1535" s="14">
        <f t="shared" si="251"/>
        <v>42443.00204861111</v>
      </c>
      <c r="U1535" t="str">
        <f t="shared" si="252"/>
        <v>MAY</v>
      </c>
      <c r="V1535" t="str">
        <f t="shared" si="253"/>
        <v>MAR</v>
      </c>
      <c r="W1535">
        <f t="shared" si="254"/>
        <v>2016</v>
      </c>
      <c r="X1535">
        <f t="shared" si="255"/>
        <v>2016</v>
      </c>
    </row>
    <row r="1536" spans="1:2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48"/>
        <v>417.73333333333335</v>
      </c>
      <c r="P1536" s="7">
        <f t="shared" si="249"/>
        <v>84.905149051490511</v>
      </c>
      <c r="Q1536" t="str">
        <f t="shared" si="256"/>
        <v>photography</v>
      </c>
      <c r="R1536" t="str">
        <f t="shared" si="257"/>
        <v>photobooks</v>
      </c>
      <c r="S1536" s="14">
        <f t="shared" si="250"/>
        <v>42251.67432870371</v>
      </c>
      <c r="T1536" s="14">
        <f t="shared" si="251"/>
        <v>42221.67432870371</v>
      </c>
      <c r="U1536" t="str">
        <f t="shared" si="252"/>
        <v>SEP</v>
      </c>
      <c r="V1536" t="str">
        <f t="shared" si="253"/>
        <v>AGO</v>
      </c>
      <c r="W1536">
        <f t="shared" si="254"/>
        <v>2015</v>
      </c>
      <c r="X1536">
        <f t="shared" si="255"/>
        <v>2015</v>
      </c>
    </row>
    <row r="1537" spans="1:2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48"/>
        <v>132.42500000000001</v>
      </c>
      <c r="P1537" s="7">
        <f t="shared" si="249"/>
        <v>48.154545454545456</v>
      </c>
      <c r="Q1537" t="str">
        <f t="shared" si="256"/>
        <v>photography</v>
      </c>
      <c r="R1537" t="str">
        <f t="shared" si="257"/>
        <v>photobooks</v>
      </c>
      <c r="S1537" s="14">
        <f t="shared" si="250"/>
        <v>42513.916666666672</v>
      </c>
      <c r="T1537" s="14">
        <f t="shared" si="251"/>
        <v>42484.829062500001</v>
      </c>
      <c r="U1537" t="str">
        <f t="shared" si="252"/>
        <v>MAY</v>
      </c>
      <c r="V1537" t="str">
        <f t="shared" si="253"/>
        <v>ABR</v>
      </c>
      <c r="W1537">
        <f t="shared" si="254"/>
        <v>2016</v>
      </c>
      <c r="X1537">
        <f t="shared" si="255"/>
        <v>2016</v>
      </c>
    </row>
    <row r="1538" spans="1:2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48"/>
        <v>250.30841666666666</v>
      </c>
      <c r="P1538" s="7">
        <f t="shared" si="249"/>
        <v>66.015406593406595</v>
      </c>
      <c r="Q1538" t="str">
        <f t="shared" si="256"/>
        <v>photography</v>
      </c>
      <c r="R1538" t="str">
        <f t="shared" si="257"/>
        <v>photobooks</v>
      </c>
      <c r="S1538" s="14">
        <f t="shared" si="250"/>
        <v>42243.802199074074</v>
      </c>
      <c r="T1538" s="14">
        <f t="shared" si="251"/>
        <v>42213.802199074074</v>
      </c>
      <c r="U1538" t="str">
        <f t="shared" si="252"/>
        <v>AGO</v>
      </c>
      <c r="V1538" t="str">
        <f t="shared" si="253"/>
        <v>JUL</v>
      </c>
      <c r="W1538">
        <f t="shared" si="254"/>
        <v>2015</v>
      </c>
      <c r="X1538">
        <f t="shared" si="255"/>
        <v>2015</v>
      </c>
    </row>
    <row r="1539" spans="1:2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58">(E1539*100)/D1539</f>
        <v>179.9</v>
      </c>
      <c r="P1539" s="7">
        <f t="shared" ref="P1539:P1602" si="259">IF(L1539=0,"No Backers",E1539/L1539)</f>
        <v>96.375</v>
      </c>
      <c r="Q1539" t="str">
        <f t="shared" si="256"/>
        <v>photography</v>
      </c>
      <c r="R1539" t="str">
        <f t="shared" si="257"/>
        <v>photobooks</v>
      </c>
      <c r="S1539" s="14">
        <f t="shared" ref="S1539:S1602" si="260">(((I1539/60)/60)/24)+DATE(1970,1,1)</f>
        <v>42588.75</v>
      </c>
      <c r="T1539" s="14">
        <f t="shared" ref="T1539:T1602" si="261">(((J1539/60)/60)/24)+DATE(1970,1,1)</f>
        <v>42552.315127314811</v>
      </c>
      <c r="U1539" t="str">
        <f t="shared" ref="U1539:U1602" si="262">UPPER(TEXT(S1539, "mmm"))</f>
        <v>AGO</v>
      </c>
      <c r="V1539" t="str">
        <f t="shared" ref="V1539:V1602" si="263">UPPER(TEXT(T1539, "mmm"))</f>
        <v>JUL</v>
      </c>
      <c r="W1539">
        <f t="shared" ref="W1539:W1602" si="264">YEAR(S1539)</f>
        <v>2016</v>
      </c>
      <c r="X1539">
        <f t="shared" ref="X1539:X1602" si="265">YEAR(T1539)</f>
        <v>2016</v>
      </c>
    </row>
    <row r="1540" spans="1:2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58"/>
        <v>102.62857142857143</v>
      </c>
      <c r="P1540" s="7">
        <f t="shared" si="259"/>
        <v>156.17391304347825</v>
      </c>
      <c r="Q1540" t="str">
        <f t="shared" si="256"/>
        <v>photography</v>
      </c>
      <c r="R1540" t="str">
        <f t="shared" si="257"/>
        <v>photobooks</v>
      </c>
      <c r="S1540" s="14">
        <f t="shared" si="260"/>
        <v>42026.782060185185</v>
      </c>
      <c r="T1540" s="14">
        <f t="shared" si="261"/>
        <v>41981.782060185185</v>
      </c>
      <c r="U1540" t="str">
        <f t="shared" si="262"/>
        <v>ENE</v>
      </c>
      <c r="V1540" t="str">
        <f t="shared" si="263"/>
        <v>DIC</v>
      </c>
      <c r="W1540">
        <f t="shared" si="264"/>
        <v>2015</v>
      </c>
      <c r="X1540">
        <f t="shared" si="265"/>
        <v>2014</v>
      </c>
    </row>
    <row r="1541" spans="1:2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58"/>
        <v>135.98609999999999</v>
      </c>
      <c r="P1541" s="7">
        <f t="shared" si="259"/>
        <v>95.764859154929582</v>
      </c>
      <c r="Q1541" t="str">
        <f t="shared" si="256"/>
        <v>photography</v>
      </c>
      <c r="R1541" t="str">
        <f t="shared" si="257"/>
        <v>photobooks</v>
      </c>
      <c r="S1541" s="14">
        <f t="shared" si="260"/>
        <v>42738.919201388882</v>
      </c>
      <c r="T1541" s="14">
        <f t="shared" si="261"/>
        <v>42705.919201388882</v>
      </c>
      <c r="U1541" t="str">
        <f t="shared" si="262"/>
        <v>ENE</v>
      </c>
      <c r="V1541" t="str">
        <f t="shared" si="263"/>
        <v>DIC</v>
      </c>
      <c r="W1541">
        <f t="shared" si="264"/>
        <v>2017</v>
      </c>
      <c r="X1541">
        <f t="shared" si="265"/>
        <v>2016</v>
      </c>
    </row>
    <row r="1542" spans="1:2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58"/>
        <v>117.86666666666666</v>
      </c>
      <c r="P1542" s="7">
        <f t="shared" si="259"/>
        <v>180.40816326530611</v>
      </c>
      <c r="Q1542" t="str">
        <f t="shared" si="256"/>
        <v>photography</v>
      </c>
      <c r="R1542" t="str">
        <f t="shared" si="257"/>
        <v>photobooks</v>
      </c>
      <c r="S1542" s="14">
        <f t="shared" si="260"/>
        <v>41969.052083333328</v>
      </c>
      <c r="T1542" s="14">
        <f t="shared" si="261"/>
        <v>41939.00712962963</v>
      </c>
      <c r="U1542" t="str">
        <f t="shared" si="262"/>
        <v>NOV</v>
      </c>
      <c r="V1542" t="str">
        <f t="shared" si="263"/>
        <v>OCT</v>
      </c>
      <c r="W1542">
        <f t="shared" si="264"/>
        <v>2014</v>
      </c>
      <c r="X1542">
        <f t="shared" si="265"/>
        <v>2014</v>
      </c>
    </row>
    <row r="1543" spans="1:2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58"/>
        <v>3.3333333333333333E-2</v>
      </c>
      <c r="P1543" s="7">
        <f t="shared" si="259"/>
        <v>3</v>
      </c>
      <c r="Q1543" t="str">
        <f t="shared" si="256"/>
        <v>photography</v>
      </c>
      <c r="R1543" t="str">
        <f t="shared" si="257"/>
        <v>nature</v>
      </c>
      <c r="S1543" s="14">
        <f t="shared" si="260"/>
        <v>42004.712245370371</v>
      </c>
      <c r="T1543" s="14">
        <f t="shared" si="261"/>
        <v>41974.712245370371</v>
      </c>
      <c r="U1543" t="str">
        <f t="shared" si="262"/>
        <v>DIC</v>
      </c>
      <c r="V1543" t="str">
        <f t="shared" si="263"/>
        <v>DIC</v>
      </c>
      <c r="W1543">
        <f t="shared" si="264"/>
        <v>2014</v>
      </c>
      <c r="X1543">
        <f t="shared" si="265"/>
        <v>2014</v>
      </c>
    </row>
    <row r="1544" spans="1:2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58"/>
        <v>4</v>
      </c>
      <c r="P1544" s="7">
        <f t="shared" si="259"/>
        <v>20</v>
      </c>
      <c r="Q1544" t="str">
        <f t="shared" si="256"/>
        <v>photography</v>
      </c>
      <c r="R1544" t="str">
        <f t="shared" si="257"/>
        <v>nature</v>
      </c>
      <c r="S1544" s="14">
        <f t="shared" si="260"/>
        <v>42185.996527777781</v>
      </c>
      <c r="T1544" s="14">
        <f t="shared" si="261"/>
        <v>42170.996527777781</v>
      </c>
      <c r="U1544" t="str">
        <f t="shared" si="262"/>
        <v>JUN</v>
      </c>
      <c r="V1544" t="str">
        <f t="shared" si="263"/>
        <v>JUN</v>
      </c>
      <c r="W1544">
        <f t="shared" si="264"/>
        <v>2015</v>
      </c>
      <c r="X1544">
        <f t="shared" si="265"/>
        <v>2015</v>
      </c>
    </row>
    <row r="1545" spans="1:2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58"/>
        <v>0.44444444444444442</v>
      </c>
      <c r="P1545" s="7">
        <f t="shared" si="259"/>
        <v>10</v>
      </c>
      <c r="Q1545" t="str">
        <f t="shared" si="256"/>
        <v>photography</v>
      </c>
      <c r="R1545" t="str">
        <f t="shared" si="257"/>
        <v>nature</v>
      </c>
      <c r="S1545" s="14">
        <f t="shared" si="260"/>
        <v>41965.551319444443</v>
      </c>
      <c r="T1545" s="14">
        <f t="shared" si="261"/>
        <v>41935.509652777779</v>
      </c>
      <c r="U1545" t="str">
        <f t="shared" si="262"/>
        <v>NOV</v>
      </c>
      <c r="V1545" t="str">
        <f t="shared" si="263"/>
        <v>OCT</v>
      </c>
      <c r="W1545">
        <f t="shared" si="264"/>
        <v>2014</v>
      </c>
      <c r="X1545">
        <f t="shared" si="265"/>
        <v>2014</v>
      </c>
    </row>
    <row r="1546" spans="1:2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58"/>
        <v>0</v>
      </c>
      <c r="P1546" s="7" t="str">
        <f t="shared" si="259"/>
        <v>No Backers</v>
      </c>
      <c r="Q1546" t="str">
        <f t="shared" si="256"/>
        <v>photography</v>
      </c>
      <c r="R1546" t="str">
        <f t="shared" si="257"/>
        <v>nature</v>
      </c>
      <c r="S1546" s="14">
        <f t="shared" si="260"/>
        <v>42095.012499999997</v>
      </c>
      <c r="T1546" s="14">
        <f t="shared" si="261"/>
        <v>42053.051203703704</v>
      </c>
      <c r="U1546" t="str">
        <f t="shared" si="262"/>
        <v>ABR</v>
      </c>
      <c r="V1546" t="str">
        <f t="shared" si="263"/>
        <v>FEB</v>
      </c>
      <c r="W1546">
        <f t="shared" si="264"/>
        <v>2015</v>
      </c>
      <c r="X1546">
        <f t="shared" si="265"/>
        <v>2015</v>
      </c>
    </row>
    <row r="1547" spans="1:2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58"/>
        <v>3.3333333333333333E-2</v>
      </c>
      <c r="P1547" s="7">
        <f t="shared" si="259"/>
        <v>1</v>
      </c>
      <c r="Q1547" t="str">
        <f t="shared" si="256"/>
        <v>photography</v>
      </c>
      <c r="R1547" t="str">
        <f t="shared" si="257"/>
        <v>nature</v>
      </c>
      <c r="S1547" s="14">
        <f t="shared" si="260"/>
        <v>42065.886111111111</v>
      </c>
      <c r="T1547" s="14">
        <f t="shared" si="261"/>
        <v>42031.884652777779</v>
      </c>
      <c r="U1547" t="str">
        <f t="shared" si="262"/>
        <v>MAR</v>
      </c>
      <c r="V1547" t="str">
        <f t="shared" si="263"/>
        <v>ENE</v>
      </c>
      <c r="W1547">
        <f t="shared" si="264"/>
        <v>2015</v>
      </c>
      <c r="X1547">
        <f t="shared" si="265"/>
        <v>2015</v>
      </c>
    </row>
    <row r="1548" spans="1:2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58"/>
        <v>28.9</v>
      </c>
      <c r="P1548" s="7">
        <f t="shared" si="259"/>
        <v>26.272727272727273</v>
      </c>
      <c r="Q1548" t="str">
        <f t="shared" si="256"/>
        <v>photography</v>
      </c>
      <c r="R1548" t="str">
        <f t="shared" si="257"/>
        <v>nature</v>
      </c>
      <c r="S1548" s="14">
        <f t="shared" si="260"/>
        <v>41899.212951388887</v>
      </c>
      <c r="T1548" s="14">
        <f t="shared" si="261"/>
        <v>41839.212951388887</v>
      </c>
      <c r="U1548" t="str">
        <f t="shared" si="262"/>
        <v>SEP</v>
      </c>
      <c r="V1548" t="str">
        <f t="shared" si="263"/>
        <v>JUL</v>
      </c>
      <c r="W1548">
        <f t="shared" si="264"/>
        <v>2014</v>
      </c>
      <c r="X1548">
        <f t="shared" si="265"/>
        <v>2014</v>
      </c>
    </row>
    <row r="1549" spans="1:2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58"/>
        <v>0</v>
      </c>
      <c r="P1549" s="7" t="str">
        <f t="shared" si="259"/>
        <v>No Backers</v>
      </c>
      <c r="Q1549" t="str">
        <f t="shared" si="256"/>
        <v>photography</v>
      </c>
      <c r="R1549" t="str">
        <f t="shared" si="257"/>
        <v>nature</v>
      </c>
      <c r="S1549" s="14">
        <f t="shared" si="260"/>
        <v>42789.426875000005</v>
      </c>
      <c r="T1549" s="14">
        <f t="shared" si="261"/>
        <v>42782.426875000005</v>
      </c>
      <c r="U1549" t="str">
        <f t="shared" si="262"/>
        <v>FEB</v>
      </c>
      <c r="V1549" t="str">
        <f t="shared" si="263"/>
        <v>FEB</v>
      </c>
      <c r="W1549">
        <f t="shared" si="264"/>
        <v>2017</v>
      </c>
      <c r="X1549">
        <f t="shared" si="265"/>
        <v>2017</v>
      </c>
    </row>
    <row r="1550" spans="1:2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58"/>
        <v>8.5714285714285712</v>
      </c>
      <c r="P1550" s="7">
        <f t="shared" si="259"/>
        <v>60</v>
      </c>
      <c r="Q1550" t="str">
        <f t="shared" si="256"/>
        <v>photography</v>
      </c>
      <c r="R1550" t="str">
        <f t="shared" si="257"/>
        <v>nature</v>
      </c>
      <c r="S1550" s="14">
        <f t="shared" si="260"/>
        <v>42316.923842592587</v>
      </c>
      <c r="T1550" s="14">
        <f t="shared" si="261"/>
        <v>42286.88217592593</v>
      </c>
      <c r="U1550" t="str">
        <f t="shared" si="262"/>
        <v>NOV</v>
      </c>
      <c r="V1550" t="str">
        <f t="shared" si="263"/>
        <v>OCT</v>
      </c>
      <c r="W1550">
        <f t="shared" si="264"/>
        <v>2015</v>
      </c>
      <c r="X1550">
        <f t="shared" si="265"/>
        <v>2015</v>
      </c>
    </row>
    <row r="1551" spans="1:2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58"/>
        <v>34</v>
      </c>
      <c r="P1551" s="7">
        <f t="shared" si="259"/>
        <v>28.333333333333332</v>
      </c>
      <c r="Q1551" t="str">
        <f t="shared" si="256"/>
        <v>photography</v>
      </c>
      <c r="R1551" t="str">
        <f t="shared" si="257"/>
        <v>nature</v>
      </c>
      <c r="S1551" s="14">
        <f t="shared" si="260"/>
        <v>42311.177766203706</v>
      </c>
      <c r="T1551" s="14">
        <f t="shared" si="261"/>
        <v>42281.136099537034</v>
      </c>
      <c r="U1551" t="str">
        <f t="shared" si="262"/>
        <v>NOV</v>
      </c>
      <c r="V1551" t="str">
        <f t="shared" si="263"/>
        <v>OCT</v>
      </c>
      <c r="W1551">
        <f t="shared" si="264"/>
        <v>2015</v>
      </c>
      <c r="X1551">
        <f t="shared" si="265"/>
        <v>2015</v>
      </c>
    </row>
    <row r="1552" spans="1:2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58"/>
        <v>13.466666666666667</v>
      </c>
      <c r="P1552" s="7">
        <f t="shared" si="259"/>
        <v>14.428571428571429</v>
      </c>
      <c r="Q1552" t="str">
        <f t="shared" si="256"/>
        <v>photography</v>
      </c>
      <c r="R1552" t="str">
        <f t="shared" si="257"/>
        <v>nature</v>
      </c>
      <c r="S1552" s="14">
        <f t="shared" si="260"/>
        <v>42502.449467592596</v>
      </c>
      <c r="T1552" s="14">
        <f t="shared" si="261"/>
        <v>42472.449467592596</v>
      </c>
      <c r="U1552" t="str">
        <f t="shared" si="262"/>
        <v>MAY</v>
      </c>
      <c r="V1552" t="str">
        <f t="shared" si="263"/>
        <v>ABR</v>
      </c>
      <c r="W1552">
        <f t="shared" si="264"/>
        <v>2016</v>
      </c>
      <c r="X1552">
        <f t="shared" si="265"/>
        <v>2016</v>
      </c>
    </row>
    <row r="1553" spans="1:2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58"/>
        <v>0</v>
      </c>
      <c r="P1553" s="7" t="str">
        <f t="shared" si="259"/>
        <v>No Backers</v>
      </c>
      <c r="Q1553" t="str">
        <f t="shared" si="256"/>
        <v>photography</v>
      </c>
      <c r="R1553" t="str">
        <f t="shared" si="257"/>
        <v>nature</v>
      </c>
      <c r="S1553" s="14">
        <f t="shared" si="260"/>
        <v>42151.824525462958</v>
      </c>
      <c r="T1553" s="14">
        <f t="shared" si="261"/>
        <v>42121.824525462958</v>
      </c>
      <c r="U1553" t="str">
        <f t="shared" si="262"/>
        <v>MAY</v>
      </c>
      <c r="V1553" t="str">
        <f t="shared" si="263"/>
        <v>ABR</v>
      </c>
      <c r="W1553">
        <f t="shared" si="264"/>
        <v>2015</v>
      </c>
      <c r="X1553">
        <f t="shared" si="265"/>
        <v>2015</v>
      </c>
    </row>
    <row r="1554" spans="1:2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58"/>
        <v>49.186046511627907</v>
      </c>
      <c r="P1554" s="7">
        <f t="shared" si="259"/>
        <v>132.1875</v>
      </c>
      <c r="Q1554" t="str">
        <f t="shared" si="256"/>
        <v>photography</v>
      </c>
      <c r="R1554" t="str">
        <f t="shared" si="257"/>
        <v>nature</v>
      </c>
      <c r="S1554" s="14">
        <f t="shared" si="260"/>
        <v>41913.165972222225</v>
      </c>
      <c r="T1554" s="14">
        <f t="shared" si="261"/>
        <v>41892.688750000001</v>
      </c>
      <c r="U1554" t="str">
        <f t="shared" si="262"/>
        <v>OCT</v>
      </c>
      <c r="V1554" t="str">
        <f t="shared" si="263"/>
        <v>SEP</v>
      </c>
      <c r="W1554">
        <f t="shared" si="264"/>
        <v>2014</v>
      </c>
      <c r="X1554">
        <f t="shared" si="265"/>
        <v>2014</v>
      </c>
    </row>
    <row r="1555" spans="1:2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58"/>
        <v>0</v>
      </c>
      <c r="P1555" s="7" t="str">
        <f t="shared" si="259"/>
        <v>No Backers</v>
      </c>
      <c r="Q1555" t="str">
        <f t="shared" si="256"/>
        <v>photography</v>
      </c>
      <c r="R1555" t="str">
        <f t="shared" si="257"/>
        <v>nature</v>
      </c>
      <c r="S1555" s="14">
        <f t="shared" si="260"/>
        <v>42249.282951388886</v>
      </c>
      <c r="T1555" s="14">
        <f t="shared" si="261"/>
        <v>42219.282951388886</v>
      </c>
      <c r="U1555" t="str">
        <f t="shared" si="262"/>
        <v>SEP</v>
      </c>
      <c r="V1555" t="str">
        <f t="shared" si="263"/>
        <v>AGO</v>
      </c>
      <c r="W1555">
        <f t="shared" si="264"/>
        <v>2015</v>
      </c>
      <c r="X1555">
        <f t="shared" si="265"/>
        <v>2015</v>
      </c>
    </row>
    <row r="1556" spans="1:2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58"/>
        <v>0</v>
      </c>
      <c r="P1556" s="7" t="str">
        <f t="shared" si="259"/>
        <v>No Backers</v>
      </c>
      <c r="Q1556" t="str">
        <f t="shared" si="256"/>
        <v>photography</v>
      </c>
      <c r="R1556" t="str">
        <f t="shared" si="257"/>
        <v>nature</v>
      </c>
      <c r="S1556" s="14">
        <f t="shared" si="260"/>
        <v>42218.252199074079</v>
      </c>
      <c r="T1556" s="14">
        <f t="shared" si="261"/>
        <v>42188.252199074079</v>
      </c>
      <c r="U1556" t="str">
        <f t="shared" si="262"/>
        <v>AGO</v>
      </c>
      <c r="V1556" t="str">
        <f t="shared" si="263"/>
        <v>JUL</v>
      </c>
      <c r="W1556">
        <f t="shared" si="264"/>
        <v>2015</v>
      </c>
      <c r="X1556">
        <f t="shared" si="265"/>
        <v>2015</v>
      </c>
    </row>
    <row r="1557" spans="1:2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58"/>
        <v>0</v>
      </c>
      <c r="P1557" s="7" t="str">
        <f t="shared" si="259"/>
        <v>No Backers</v>
      </c>
      <c r="Q1557" t="str">
        <f t="shared" si="256"/>
        <v>photography</v>
      </c>
      <c r="R1557" t="str">
        <f t="shared" si="257"/>
        <v>nature</v>
      </c>
      <c r="S1557" s="14">
        <f t="shared" si="260"/>
        <v>42264.708333333328</v>
      </c>
      <c r="T1557" s="14">
        <f t="shared" si="261"/>
        <v>42241.613796296297</v>
      </c>
      <c r="U1557" t="str">
        <f t="shared" si="262"/>
        <v>SEP</v>
      </c>
      <c r="V1557" t="str">
        <f t="shared" si="263"/>
        <v>AGO</v>
      </c>
      <c r="W1557">
        <f t="shared" si="264"/>
        <v>2015</v>
      </c>
      <c r="X1557">
        <f t="shared" si="265"/>
        <v>2015</v>
      </c>
    </row>
    <row r="1558" spans="1:2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58"/>
        <v>45.133333333333333</v>
      </c>
      <c r="P1558" s="7">
        <f t="shared" si="259"/>
        <v>56.416666666666664</v>
      </c>
      <c r="Q1558" t="str">
        <f t="shared" si="256"/>
        <v>photography</v>
      </c>
      <c r="R1558" t="str">
        <f t="shared" si="257"/>
        <v>nature</v>
      </c>
      <c r="S1558" s="14">
        <f t="shared" si="260"/>
        <v>42555.153055555551</v>
      </c>
      <c r="T1558" s="14">
        <f t="shared" si="261"/>
        <v>42525.153055555551</v>
      </c>
      <c r="U1558" t="str">
        <f t="shared" si="262"/>
        <v>JUL</v>
      </c>
      <c r="V1558" t="str">
        <f t="shared" si="263"/>
        <v>JUN</v>
      </c>
      <c r="W1558">
        <f t="shared" si="264"/>
        <v>2016</v>
      </c>
      <c r="X1558">
        <f t="shared" si="265"/>
        <v>2016</v>
      </c>
    </row>
    <row r="1559" spans="1:2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58"/>
        <v>4</v>
      </c>
      <c r="P1559" s="7">
        <f t="shared" si="259"/>
        <v>100</v>
      </c>
      <c r="Q1559" t="str">
        <f t="shared" si="256"/>
        <v>photography</v>
      </c>
      <c r="R1559" t="str">
        <f t="shared" si="257"/>
        <v>nature</v>
      </c>
      <c r="S1559" s="14">
        <f t="shared" si="260"/>
        <v>41902.65315972222</v>
      </c>
      <c r="T1559" s="14">
        <f t="shared" si="261"/>
        <v>41871.65315972222</v>
      </c>
      <c r="U1559" t="str">
        <f t="shared" si="262"/>
        <v>SEP</v>
      </c>
      <c r="V1559" t="str">
        <f t="shared" si="263"/>
        <v>AGO</v>
      </c>
      <c r="W1559">
        <f t="shared" si="264"/>
        <v>2014</v>
      </c>
      <c r="X1559">
        <f t="shared" si="265"/>
        <v>2014</v>
      </c>
    </row>
    <row r="1560" spans="1:2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58"/>
        <v>4.666666666666667</v>
      </c>
      <c r="P1560" s="7">
        <f t="shared" si="259"/>
        <v>11.666666666666666</v>
      </c>
      <c r="Q1560" t="str">
        <f t="shared" si="256"/>
        <v>photography</v>
      </c>
      <c r="R1560" t="str">
        <f t="shared" si="257"/>
        <v>nature</v>
      </c>
      <c r="S1560" s="14">
        <f t="shared" si="260"/>
        <v>42244.508333333331</v>
      </c>
      <c r="T1560" s="14">
        <f t="shared" si="261"/>
        <v>42185.397673611107</v>
      </c>
      <c r="U1560" t="str">
        <f t="shared" si="262"/>
        <v>AGO</v>
      </c>
      <c r="V1560" t="str">
        <f t="shared" si="263"/>
        <v>JUN</v>
      </c>
      <c r="W1560">
        <f t="shared" si="264"/>
        <v>2015</v>
      </c>
      <c r="X1560">
        <f t="shared" si="265"/>
        <v>2015</v>
      </c>
    </row>
    <row r="1561" spans="1:2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58"/>
        <v>0.33333333333333331</v>
      </c>
      <c r="P1561" s="7">
        <f t="shared" si="259"/>
        <v>50</v>
      </c>
      <c r="Q1561" t="str">
        <f t="shared" si="256"/>
        <v>photography</v>
      </c>
      <c r="R1561" t="str">
        <f t="shared" si="257"/>
        <v>nature</v>
      </c>
      <c r="S1561" s="14">
        <f t="shared" si="260"/>
        <v>42123.05322916666</v>
      </c>
      <c r="T1561" s="14">
        <f t="shared" si="261"/>
        <v>42108.05322916666</v>
      </c>
      <c r="U1561" t="str">
        <f t="shared" si="262"/>
        <v>ABR</v>
      </c>
      <c r="V1561" t="str">
        <f t="shared" si="263"/>
        <v>ABR</v>
      </c>
      <c r="W1561">
        <f t="shared" si="264"/>
        <v>2015</v>
      </c>
      <c r="X1561">
        <f t="shared" si="265"/>
        <v>2015</v>
      </c>
    </row>
    <row r="1562" spans="1:2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58"/>
        <v>3.76</v>
      </c>
      <c r="P1562" s="7">
        <f t="shared" si="259"/>
        <v>23.5</v>
      </c>
      <c r="Q1562" t="str">
        <f t="shared" si="256"/>
        <v>photography</v>
      </c>
      <c r="R1562" t="str">
        <f t="shared" si="257"/>
        <v>nature</v>
      </c>
      <c r="S1562" s="14">
        <f t="shared" si="260"/>
        <v>41956.062418981484</v>
      </c>
      <c r="T1562" s="14">
        <f t="shared" si="261"/>
        <v>41936.020752314813</v>
      </c>
      <c r="U1562" t="str">
        <f t="shared" si="262"/>
        <v>NOV</v>
      </c>
      <c r="V1562" t="str">
        <f t="shared" si="263"/>
        <v>OCT</v>
      </c>
      <c r="W1562">
        <f t="shared" si="264"/>
        <v>2014</v>
      </c>
      <c r="X1562">
        <f t="shared" si="265"/>
        <v>2014</v>
      </c>
    </row>
    <row r="1563" spans="1:2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58"/>
        <v>0.67</v>
      </c>
      <c r="P1563" s="7">
        <f t="shared" si="259"/>
        <v>67</v>
      </c>
      <c r="Q1563" t="str">
        <f t="shared" ref="Q1563:Q1582" si="266">MID(N1563,1,10)</f>
        <v>publishing</v>
      </c>
      <c r="R1563" t="str">
        <f t="shared" ref="R1563:R1582" si="267">MID(N1563,12,20)</f>
        <v>art books</v>
      </c>
      <c r="S1563" s="14">
        <f t="shared" si="260"/>
        <v>41585.083368055559</v>
      </c>
      <c r="T1563" s="14">
        <f t="shared" si="261"/>
        <v>41555.041701388887</v>
      </c>
      <c r="U1563" t="str">
        <f t="shared" si="262"/>
        <v>NOV</v>
      </c>
      <c r="V1563" t="str">
        <f t="shared" si="263"/>
        <v>OCT</v>
      </c>
      <c r="W1563">
        <f t="shared" si="264"/>
        <v>2013</v>
      </c>
      <c r="X1563">
        <f t="shared" si="265"/>
        <v>2013</v>
      </c>
    </row>
    <row r="1564" spans="1:2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58"/>
        <v>0</v>
      </c>
      <c r="P1564" s="7" t="str">
        <f t="shared" si="259"/>
        <v>No Backers</v>
      </c>
      <c r="Q1564" t="str">
        <f t="shared" si="266"/>
        <v>publishing</v>
      </c>
      <c r="R1564" t="str">
        <f t="shared" si="267"/>
        <v>art books</v>
      </c>
      <c r="S1564" s="14">
        <f t="shared" si="260"/>
        <v>40149.034722222219</v>
      </c>
      <c r="T1564" s="14">
        <f t="shared" si="261"/>
        <v>40079.566157407404</v>
      </c>
      <c r="U1564" t="str">
        <f t="shared" si="262"/>
        <v>DIC</v>
      </c>
      <c r="V1564" t="str">
        <f t="shared" si="263"/>
        <v>SEP</v>
      </c>
      <c r="W1564">
        <f t="shared" si="264"/>
        <v>2009</v>
      </c>
      <c r="X1564">
        <f t="shared" si="265"/>
        <v>2009</v>
      </c>
    </row>
    <row r="1565" spans="1:2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58"/>
        <v>1.4166666666666667</v>
      </c>
      <c r="P1565" s="7">
        <f t="shared" si="259"/>
        <v>42.5</v>
      </c>
      <c r="Q1565" t="str">
        <f t="shared" si="266"/>
        <v>publishing</v>
      </c>
      <c r="R1565" t="str">
        <f t="shared" si="267"/>
        <v>art books</v>
      </c>
      <c r="S1565" s="14">
        <f t="shared" si="260"/>
        <v>41712.700821759259</v>
      </c>
      <c r="T1565" s="14">
        <f t="shared" si="261"/>
        <v>41652.742488425924</v>
      </c>
      <c r="U1565" t="str">
        <f t="shared" si="262"/>
        <v>MAR</v>
      </c>
      <c r="V1565" t="str">
        <f t="shared" si="263"/>
        <v>ENE</v>
      </c>
      <c r="W1565">
        <f t="shared" si="264"/>
        <v>2014</v>
      </c>
      <c r="X1565">
        <f t="shared" si="265"/>
        <v>2014</v>
      </c>
    </row>
    <row r="1566" spans="1:2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58"/>
        <v>0.1</v>
      </c>
      <c r="P1566" s="7">
        <f t="shared" si="259"/>
        <v>10</v>
      </c>
      <c r="Q1566" t="str">
        <f t="shared" si="266"/>
        <v>publishing</v>
      </c>
      <c r="R1566" t="str">
        <f t="shared" si="267"/>
        <v>art books</v>
      </c>
      <c r="S1566" s="14">
        <f t="shared" si="260"/>
        <v>42152.836805555555</v>
      </c>
      <c r="T1566" s="14">
        <f t="shared" si="261"/>
        <v>42121.367002314815</v>
      </c>
      <c r="U1566" t="str">
        <f t="shared" si="262"/>
        <v>MAY</v>
      </c>
      <c r="V1566" t="str">
        <f t="shared" si="263"/>
        <v>ABR</v>
      </c>
      <c r="W1566">
        <f t="shared" si="264"/>
        <v>2015</v>
      </c>
      <c r="X1566">
        <f t="shared" si="265"/>
        <v>2015</v>
      </c>
    </row>
    <row r="1567" spans="1:2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58"/>
        <v>2.5</v>
      </c>
      <c r="P1567" s="7">
        <f t="shared" si="259"/>
        <v>100</v>
      </c>
      <c r="Q1567" t="str">
        <f t="shared" si="266"/>
        <v>publishing</v>
      </c>
      <c r="R1567" t="str">
        <f t="shared" si="267"/>
        <v>art books</v>
      </c>
      <c r="S1567" s="14">
        <f t="shared" si="260"/>
        <v>40702.729872685188</v>
      </c>
      <c r="T1567" s="14">
        <f t="shared" si="261"/>
        <v>40672.729872685188</v>
      </c>
      <c r="U1567" t="str">
        <f t="shared" si="262"/>
        <v>JUN</v>
      </c>
      <c r="V1567" t="str">
        <f t="shared" si="263"/>
        <v>MAY</v>
      </c>
      <c r="W1567">
        <f t="shared" si="264"/>
        <v>2011</v>
      </c>
      <c r="X1567">
        <f t="shared" si="265"/>
        <v>2011</v>
      </c>
    </row>
    <row r="1568" spans="1:2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58"/>
        <v>21.25</v>
      </c>
      <c r="P1568" s="7">
        <f t="shared" si="259"/>
        <v>108.05084745762711</v>
      </c>
      <c r="Q1568" t="str">
        <f t="shared" si="266"/>
        <v>publishing</v>
      </c>
      <c r="R1568" t="str">
        <f t="shared" si="267"/>
        <v>art books</v>
      </c>
      <c r="S1568" s="14">
        <f t="shared" si="260"/>
        <v>42578.916666666672</v>
      </c>
      <c r="T1568" s="14">
        <f t="shared" si="261"/>
        <v>42549.916712962964</v>
      </c>
      <c r="U1568" t="str">
        <f t="shared" si="262"/>
        <v>JUL</v>
      </c>
      <c r="V1568" t="str">
        <f t="shared" si="263"/>
        <v>JUN</v>
      </c>
      <c r="W1568">
        <f t="shared" si="264"/>
        <v>2016</v>
      </c>
      <c r="X1568">
        <f t="shared" si="265"/>
        <v>2016</v>
      </c>
    </row>
    <row r="1569" spans="1:2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58"/>
        <v>4.117647058823529</v>
      </c>
      <c r="P1569" s="7">
        <f t="shared" si="259"/>
        <v>26.923076923076923</v>
      </c>
      <c r="Q1569" t="str">
        <f t="shared" si="266"/>
        <v>publishing</v>
      </c>
      <c r="R1569" t="str">
        <f t="shared" si="267"/>
        <v>art books</v>
      </c>
      <c r="S1569" s="14">
        <f t="shared" si="260"/>
        <v>41687</v>
      </c>
      <c r="T1569" s="14">
        <f t="shared" si="261"/>
        <v>41671.936863425923</v>
      </c>
      <c r="U1569" t="str">
        <f t="shared" si="262"/>
        <v>FEB</v>
      </c>
      <c r="V1569" t="str">
        <f t="shared" si="263"/>
        <v>FEB</v>
      </c>
      <c r="W1569">
        <f t="shared" si="264"/>
        <v>2014</v>
      </c>
      <c r="X1569">
        <f t="shared" si="265"/>
        <v>2014</v>
      </c>
    </row>
    <row r="1570" spans="1:2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58"/>
        <v>13.64</v>
      </c>
      <c r="P1570" s="7">
        <f t="shared" si="259"/>
        <v>155</v>
      </c>
      <c r="Q1570" t="str">
        <f t="shared" si="266"/>
        <v>publishing</v>
      </c>
      <c r="R1570" t="str">
        <f t="shared" si="267"/>
        <v>art books</v>
      </c>
      <c r="S1570" s="14">
        <f t="shared" si="260"/>
        <v>41997.062326388885</v>
      </c>
      <c r="T1570" s="14">
        <f t="shared" si="261"/>
        <v>41962.062326388885</v>
      </c>
      <c r="U1570" t="str">
        <f t="shared" si="262"/>
        <v>DIC</v>
      </c>
      <c r="V1570" t="str">
        <f t="shared" si="263"/>
        <v>NOV</v>
      </c>
      <c r="W1570">
        <f t="shared" si="264"/>
        <v>2014</v>
      </c>
      <c r="X1570">
        <f t="shared" si="265"/>
        <v>2014</v>
      </c>
    </row>
    <row r="1571" spans="1:2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58"/>
        <v>0</v>
      </c>
      <c r="P1571" s="7" t="str">
        <f t="shared" si="259"/>
        <v>No Backers</v>
      </c>
      <c r="Q1571" t="str">
        <f t="shared" si="266"/>
        <v>publishing</v>
      </c>
      <c r="R1571" t="str">
        <f t="shared" si="267"/>
        <v>art books</v>
      </c>
      <c r="S1571" s="14">
        <f t="shared" si="260"/>
        <v>41419.679560185185</v>
      </c>
      <c r="T1571" s="14">
        <f t="shared" si="261"/>
        <v>41389.679560185185</v>
      </c>
      <c r="U1571" t="str">
        <f t="shared" si="262"/>
        <v>MAY</v>
      </c>
      <c r="V1571" t="str">
        <f t="shared" si="263"/>
        <v>ABR</v>
      </c>
      <c r="W1571">
        <f t="shared" si="264"/>
        <v>2013</v>
      </c>
      <c r="X1571">
        <f t="shared" si="265"/>
        <v>2013</v>
      </c>
    </row>
    <row r="1572" spans="1:2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58"/>
        <v>41.4</v>
      </c>
      <c r="P1572" s="7">
        <f t="shared" si="259"/>
        <v>47.769230769230766</v>
      </c>
      <c r="Q1572" t="str">
        <f t="shared" si="266"/>
        <v>publishing</v>
      </c>
      <c r="R1572" t="str">
        <f t="shared" si="267"/>
        <v>art books</v>
      </c>
      <c r="S1572" s="14">
        <f t="shared" si="260"/>
        <v>42468.771782407406</v>
      </c>
      <c r="T1572" s="14">
        <f t="shared" si="261"/>
        <v>42438.813449074078</v>
      </c>
      <c r="U1572" t="str">
        <f t="shared" si="262"/>
        <v>ABR</v>
      </c>
      <c r="V1572" t="str">
        <f t="shared" si="263"/>
        <v>MAR</v>
      </c>
      <c r="W1572">
        <f t="shared" si="264"/>
        <v>2016</v>
      </c>
      <c r="X1572">
        <f t="shared" si="265"/>
        <v>2016</v>
      </c>
    </row>
    <row r="1573" spans="1:2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58"/>
        <v>0.66115702479338845</v>
      </c>
      <c r="P1573" s="7">
        <f t="shared" si="259"/>
        <v>20</v>
      </c>
      <c r="Q1573" t="str">
        <f t="shared" si="266"/>
        <v>publishing</v>
      </c>
      <c r="R1573" t="str">
        <f t="shared" si="267"/>
        <v>art books</v>
      </c>
      <c r="S1573" s="14">
        <f t="shared" si="260"/>
        <v>42174.769479166673</v>
      </c>
      <c r="T1573" s="14">
        <f t="shared" si="261"/>
        <v>42144.769479166673</v>
      </c>
      <c r="U1573" t="str">
        <f t="shared" si="262"/>
        <v>JUN</v>
      </c>
      <c r="V1573" t="str">
        <f t="shared" si="263"/>
        <v>MAY</v>
      </c>
      <c r="W1573">
        <f t="shared" si="264"/>
        <v>2015</v>
      </c>
      <c r="X1573">
        <f t="shared" si="265"/>
        <v>2015</v>
      </c>
    </row>
    <row r="1574" spans="1:2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58"/>
        <v>5</v>
      </c>
      <c r="P1574" s="7">
        <f t="shared" si="259"/>
        <v>41.666666666666664</v>
      </c>
      <c r="Q1574" t="str">
        <f t="shared" si="266"/>
        <v>publishing</v>
      </c>
      <c r="R1574" t="str">
        <f t="shared" si="267"/>
        <v>art books</v>
      </c>
      <c r="S1574" s="14">
        <f t="shared" si="260"/>
        <v>42428.999305555553</v>
      </c>
      <c r="T1574" s="14">
        <f t="shared" si="261"/>
        <v>42404.033090277779</v>
      </c>
      <c r="U1574" t="str">
        <f t="shared" si="262"/>
        <v>FEB</v>
      </c>
      <c r="V1574" t="str">
        <f t="shared" si="263"/>
        <v>FEB</v>
      </c>
      <c r="W1574">
        <f t="shared" si="264"/>
        <v>2016</v>
      </c>
      <c r="X1574">
        <f t="shared" si="265"/>
        <v>2016</v>
      </c>
    </row>
    <row r="1575" spans="1:2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58"/>
        <v>2.4777777777777779</v>
      </c>
      <c r="P1575" s="7">
        <f t="shared" si="259"/>
        <v>74.333333333333329</v>
      </c>
      <c r="Q1575" t="str">
        <f t="shared" si="266"/>
        <v>publishing</v>
      </c>
      <c r="R1575" t="str">
        <f t="shared" si="267"/>
        <v>art books</v>
      </c>
      <c r="S1575" s="14">
        <f t="shared" si="260"/>
        <v>42826.165972222225</v>
      </c>
      <c r="T1575" s="14">
        <f t="shared" si="261"/>
        <v>42786.000023148154</v>
      </c>
      <c r="U1575" t="str">
        <f t="shared" si="262"/>
        <v>ABR</v>
      </c>
      <c r="V1575" t="str">
        <f t="shared" si="263"/>
        <v>FEB</v>
      </c>
      <c r="W1575">
        <f t="shared" si="264"/>
        <v>2017</v>
      </c>
      <c r="X1575">
        <f t="shared" si="265"/>
        <v>2017</v>
      </c>
    </row>
    <row r="1576" spans="1:2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58"/>
        <v>5.0599999999999996</v>
      </c>
      <c r="P1576" s="7">
        <f t="shared" si="259"/>
        <v>84.333333333333329</v>
      </c>
      <c r="Q1576" t="str">
        <f t="shared" si="266"/>
        <v>publishing</v>
      </c>
      <c r="R1576" t="str">
        <f t="shared" si="267"/>
        <v>art books</v>
      </c>
      <c r="S1576" s="14">
        <f t="shared" si="260"/>
        <v>42052.927418981482</v>
      </c>
      <c r="T1576" s="14">
        <f t="shared" si="261"/>
        <v>42017.927418981482</v>
      </c>
      <c r="U1576" t="str">
        <f t="shared" si="262"/>
        <v>FEB</v>
      </c>
      <c r="V1576" t="str">
        <f t="shared" si="263"/>
        <v>ENE</v>
      </c>
      <c r="W1576">
        <f t="shared" si="264"/>
        <v>2015</v>
      </c>
      <c r="X1576">
        <f t="shared" si="265"/>
        <v>2015</v>
      </c>
    </row>
    <row r="1577" spans="1:2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58"/>
        <v>22.91</v>
      </c>
      <c r="P1577" s="7">
        <f t="shared" si="259"/>
        <v>65.457142857142856</v>
      </c>
      <c r="Q1577" t="str">
        <f t="shared" si="266"/>
        <v>publishing</v>
      </c>
      <c r="R1577" t="str">
        <f t="shared" si="267"/>
        <v>art books</v>
      </c>
      <c r="S1577" s="14">
        <f t="shared" si="260"/>
        <v>41829.524259259262</v>
      </c>
      <c r="T1577" s="14">
        <f t="shared" si="261"/>
        <v>41799.524259259262</v>
      </c>
      <c r="U1577" t="str">
        <f t="shared" si="262"/>
        <v>JUL</v>
      </c>
      <c r="V1577" t="str">
        <f t="shared" si="263"/>
        <v>JUN</v>
      </c>
      <c r="W1577">
        <f t="shared" si="264"/>
        <v>2014</v>
      </c>
      <c r="X1577">
        <f t="shared" si="265"/>
        <v>2014</v>
      </c>
    </row>
    <row r="1578" spans="1:2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58"/>
        <v>13</v>
      </c>
      <c r="P1578" s="7">
        <f t="shared" si="259"/>
        <v>65</v>
      </c>
      <c r="Q1578" t="str">
        <f t="shared" si="266"/>
        <v>publishing</v>
      </c>
      <c r="R1578" t="str">
        <f t="shared" si="267"/>
        <v>art books</v>
      </c>
      <c r="S1578" s="14">
        <f t="shared" si="260"/>
        <v>42185.879259259258</v>
      </c>
      <c r="T1578" s="14">
        <f t="shared" si="261"/>
        <v>42140.879259259258</v>
      </c>
      <c r="U1578" t="str">
        <f t="shared" si="262"/>
        <v>JUN</v>
      </c>
      <c r="V1578" t="str">
        <f t="shared" si="263"/>
        <v>MAY</v>
      </c>
      <c r="W1578">
        <f t="shared" si="264"/>
        <v>2015</v>
      </c>
      <c r="X1578">
        <f t="shared" si="265"/>
        <v>2015</v>
      </c>
    </row>
    <row r="1579" spans="1:2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58"/>
        <v>0.55000000000000004</v>
      </c>
      <c r="P1579" s="7">
        <f t="shared" si="259"/>
        <v>27.5</v>
      </c>
      <c r="Q1579" t="str">
        <f t="shared" si="266"/>
        <v>publishing</v>
      </c>
      <c r="R1579" t="str">
        <f t="shared" si="267"/>
        <v>art books</v>
      </c>
      <c r="S1579" s="14">
        <f t="shared" si="260"/>
        <v>41114.847777777781</v>
      </c>
      <c r="T1579" s="14">
        <f t="shared" si="261"/>
        <v>41054.847777777781</v>
      </c>
      <c r="U1579" t="str">
        <f t="shared" si="262"/>
        <v>JUL</v>
      </c>
      <c r="V1579" t="str">
        <f t="shared" si="263"/>
        <v>MAY</v>
      </c>
      <c r="W1579">
        <f t="shared" si="264"/>
        <v>2012</v>
      </c>
      <c r="X1579">
        <f t="shared" si="265"/>
        <v>2012</v>
      </c>
    </row>
    <row r="1580" spans="1:2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58"/>
        <v>10.80653663679494</v>
      </c>
      <c r="P1580" s="7">
        <f t="shared" si="259"/>
        <v>51.25</v>
      </c>
      <c r="Q1580" t="str">
        <f t="shared" si="266"/>
        <v>publishing</v>
      </c>
      <c r="R1580" t="str">
        <f t="shared" si="267"/>
        <v>art books</v>
      </c>
      <c r="S1580" s="14">
        <f t="shared" si="260"/>
        <v>40423.083333333336</v>
      </c>
      <c r="T1580" s="14">
        <f t="shared" si="261"/>
        <v>40399.065868055557</v>
      </c>
      <c r="U1580" t="str">
        <f t="shared" si="262"/>
        <v>SEP</v>
      </c>
      <c r="V1580" t="str">
        <f t="shared" si="263"/>
        <v>AGO</v>
      </c>
      <c r="W1580">
        <f t="shared" si="264"/>
        <v>2010</v>
      </c>
      <c r="X1580">
        <f t="shared" si="265"/>
        <v>2010</v>
      </c>
    </row>
    <row r="1581" spans="1:2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58"/>
        <v>0.84008400840084008</v>
      </c>
      <c r="P1581" s="7">
        <f t="shared" si="259"/>
        <v>14</v>
      </c>
      <c r="Q1581" t="str">
        <f t="shared" si="266"/>
        <v>publishing</v>
      </c>
      <c r="R1581" t="str">
        <f t="shared" si="267"/>
        <v>art books</v>
      </c>
      <c r="S1581" s="14">
        <f t="shared" si="260"/>
        <v>41514.996423611112</v>
      </c>
      <c r="T1581" s="14">
        <f t="shared" si="261"/>
        <v>41481.996423611112</v>
      </c>
      <c r="U1581" t="str">
        <f t="shared" si="262"/>
        <v>AGO</v>
      </c>
      <c r="V1581" t="str">
        <f t="shared" si="263"/>
        <v>JUL</v>
      </c>
      <c r="W1581">
        <f t="shared" si="264"/>
        <v>2013</v>
      </c>
      <c r="X1581">
        <f t="shared" si="265"/>
        <v>2013</v>
      </c>
    </row>
    <row r="1582" spans="1:2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58"/>
        <v>0</v>
      </c>
      <c r="P1582" s="7" t="str">
        <f t="shared" si="259"/>
        <v>No Backers</v>
      </c>
      <c r="Q1582" t="str">
        <f t="shared" si="266"/>
        <v>publishing</v>
      </c>
      <c r="R1582" t="str">
        <f t="shared" si="267"/>
        <v>art books</v>
      </c>
      <c r="S1582" s="14">
        <f t="shared" si="260"/>
        <v>41050.050069444449</v>
      </c>
      <c r="T1582" s="14">
        <f t="shared" si="261"/>
        <v>40990.050069444449</v>
      </c>
      <c r="U1582" t="str">
        <f t="shared" si="262"/>
        <v>MAY</v>
      </c>
      <c r="V1582" t="str">
        <f t="shared" si="263"/>
        <v>MAR</v>
      </c>
      <c r="W1582">
        <f t="shared" si="264"/>
        <v>2012</v>
      </c>
      <c r="X1582">
        <f t="shared" si="265"/>
        <v>2012</v>
      </c>
    </row>
    <row r="1583" spans="1:2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58"/>
        <v>0.5</v>
      </c>
      <c r="P1583" s="7">
        <f t="shared" si="259"/>
        <v>5</v>
      </c>
      <c r="Q1583" t="str">
        <f t="shared" ref="Q1583:Q1602" si="268">MID(N1583,1,11)</f>
        <v>photography</v>
      </c>
      <c r="R1583" t="str">
        <f t="shared" ref="R1583:R1602" si="269">MID(N1583,13,20)</f>
        <v>places</v>
      </c>
      <c r="S1583" s="14">
        <f t="shared" si="260"/>
        <v>42357.448958333334</v>
      </c>
      <c r="T1583" s="14">
        <f t="shared" si="261"/>
        <v>42325.448958333334</v>
      </c>
      <c r="U1583" t="str">
        <f t="shared" si="262"/>
        <v>DIC</v>
      </c>
      <c r="V1583" t="str">
        <f t="shared" si="263"/>
        <v>NOV</v>
      </c>
      <c r="W1583">
        <f t="shared" si="264"/>
        <v>2015</v>
      </c>
      <c r="X1583">
        <f t="shared" si="265"/>
        <v>2015</v>
      </c>
    </row>
    <row r="1584" spans="1:2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58"/>
        <v>9.3000000000000007</v>
      </c>
      <c r="P1584" s="7">
        <f t="shared" si="259"/>
        <v>31</v>
      </c>
      <c r="Q1584" t="str">
        <f t="shared" si="268"/>
        <v>photography</v>
      </c>
      <c r="R1584" t="str">
        <f t="shared" si="269"/>
        <v>places</v>
      </c>
      <c r="S1584" s="14">
        <f t="shared" si="260"/>
        <v>42303.888888888891</v>
      </c>
      <c r="T1584" s="14">
        <f t="shared" si="261"/>
        <v>42246.789965277778</v>
      </c>
      <c r="U1584" t="str">
        <f t="shared" si="262"/>
        <v>OCT</v>
      </c>
      <c r="V1584" t="str">
        <f t="shared" si="263"/>
        <v>AGO</v>
      </c>
      <c r="W1584">
        <f t="shared" si="264"/>
        <v>2015</v>
      </c>
      <c r="X1584">
        <f t="shared" si="265"/>
        <v>2015</v>
      </c>
    </row>
    <row r="1585" spans="1:2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58"/>
        <v>7.4999999999999997E-2</v>
      </c>
      <c r="P1585" s="7">
        <f t="shared" si="259"/>
        <v>15</v>
      </c>
      <c r="Q1585" t="str">
        <f t="shared" si="268"/>
        <v>photography</v>
      </c>
      <c r="R1585" t="str">
        <f t="shared" si="269"/>
        <v>places</v>
      </c>
      <c r="S1585" s="14">
        <f t="shared" si="260"/>
        <v>41907.904988425929</v>
      </c>
      <c r="T1585" s="14">
        <f t="shared" si="261"/>
        <v>41877.904988425929</v>
      </c>
      <c r="U1585" t="str">
        <f t="shared" si="262"/>
        <v>SEP</v>
      </c>
      <c r="V1585" t="str">
        <f t="shared" si="263"/>
        <v>AGO</v>
      </c>
      <c r="W1585">
        <f t="shared" si="264"/>
        <v>2014</v>
      </c>
      <c r="X1585">
        <f t="shared" si="265"/>
        <v>2014</v>
      </c>
    </row>
    <row r="1586" spans="1:2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58"/>
        <v>0</v>
      </c>
      <c r="P1586" s="7" t="str">
        <f t="shared" si="259"/>
        <v>No Backers</v>
      </c>
      <c r="Q1586" t="str">
        <f t="shared" si="268"/>
        <v>photography</v>
      </c>
      <c r="R1586" t="str">
        <f t="shared" si="269"/>
        <v>places</v>
      </c>
      <c r="S1586" s="14">
        <f t="shared" si="260"/>
        <v>41789.649317129632</v>
      </c>
      <c r="T1586" s="14">
        <f t="shared" si="261"/>
        <v>41779.649317129632</v>
      </c>
      <c r="U1586" t="str">
        <f t="shared" si="262"/>
        <v>MAY</v>
      </c>
      <c r="V1586" t="str">
        <f t="shared" si="263"/>
        <v>MAY</v>
      </c>
      <c r="W1586">
        <f t="shared" si="264"/>
        <v>2014</v>
      </c>
      <c r="X1586">
        <f t="shared" si="265"/>
        <v>2014</v>
      </c>
    </row>
    <row r="1587" spans="1:2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58"/>
        <v>79</v>
      </c>
      <c r="P1587" s="7">
        <f t="shared" si="259"/>
        <v>131.66666666666666</v>
      </c>
      <c r="Q1587" t="str">
        <f t="shared" si="268"/>
        <v>photography</v>
      </c>
      <c r="R1587" t="str">
        <f t="shared" si="269"/>
        <v>places</v>
      </c>
      <c r="S1587" s="14">
        <f t="shared" si="260"/>
        <v>42729.458333333328</v>
      </c>
      <c r="T1587" s="14">
        <f t="shared" si="261"/>
        <v>42707.895462962959</v>
      </c>
      <c r="U1587" t="str">
        <f t="shared" si="262"/>
        <v>DIC</v>
      </c>
      <c r="V1587" t="str">
        <f t="shared" si="263"/>
        <v>DIC</v>
      </c>
      <c r="W1587">
        <f t="shared" si="264"/>
        <v>2016</v>
      </c>
      <c r="X1587">
        <f t="shared" si="265"/>
        <v>2016</v>
      </c>
    </row>
    <row r="1588" spans="1:2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58"/>
        <v>0</v>
      </c>
      <c r="P1588" s="7" t="str">
        <f t="shared" si="259"/>
        <v>No Backers</v>
      </c>
      <c r="Q1588" t="str">
        <f t="shared" si="268"/>
        <v>photography</v>
      </c>
      <c r="R1588" t="str">
        <f t="shared" si="269"/>
        <v>places</v>
      </c>
      <c r="S1588" s="14">
        <f t="shared" si="260"/>
        <v>42099.062754629631</v>
      </c>
      <c r="T1588" s="14">
        <f t="shared" si="261"/>
        <v>42069.104421296302</v>
      </c>
      <c r="U1588" t="str">
        <f t="shared" si="262"/>
        <v>ABR</v>
      </c>
      <c r="V1588" t="str">
        <f t="shared" si="263"/>
        <v>MAR</v>
      </c>
      <c r="W1588">
        <f t="shared" si="264"/>
        <v>2015</v>
      </c>
      <c r="X1588">
        <f t="shared" si="265"/>
        <v>2015</v>
      </c>
    </row>
    <row r="1589" spans="1:2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58"/>
        <v>1.3333333333333334E-2</v>
      </c>
      <c r="P1589" s="7">
        <f t="shared" si="259"/>
        <v>1</v>
      </c>
      <c r="Q1589" t="str">
        <f t="shared" si="268"/>
        <v>photography</v>
      </c>
      <c r="R1589" t="str">
        <f t="shared" si="269"/>
        <v>places</v>
      </c>
      <c r="S1589" s="14">
        <f t="shared" si="260"/>
        <v>41986.950983796298</v>
      </c>
      <c r="T1589" s="14">
        <f t="shared" si="261"/>
        <v>41956.950983796298</v>
      </c>
      <c r="U1589" t="str">
        <f t="shared" si="262"/>
        <v>DIC</v>
      </c>
      <c r="V1589" t="str">
        <f t="shared" si="263"/>
        <v>NOV</v>
      </c>
      <c r="W1589">
        <f t="shared" si="264"/>
        <v>2014</v>
      </c>
      <c r="X1589">
        <f t="shared" si="265"/>
        <v>2014</v>
      </c>
    </row>
    <row r="1590" spans="1:2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58"/>
        <v>0</v>
      </c>
      <c r="P1590" s="7" t="str">
        <f t="shared" si="259"/>
        <v>No Backers</v>
      </c>
      <c r="Q1590" t="str">
        <f t="shared" si="268"/>
        <v>photography</v>
      </c>
      <c r="R1590" t="str">
        <f t="shared" si="269"/>
        <v>places</v>
      </c>
      <c r="S1590" s="14">
        <f t="shared" si="260"/>
        <v>42035.841666666667</v>
      </c>
      <c r="T1590" s="14">
        <f t="shared" si="261"/>
        <v>42005.24998842593</v>
      </c>
      <c r="U1590" t="str">
        <f t="shared" si="262"/>
        <v>ENE</v>
      </c>
      <c r="V1590" t="str">
        <f t="shared" si="263"/>
        <v>ENE</v>
      </c>
      <c r="W1590">
        <f t="shared" si="264"/>
        <v>2015</v>
      </c>
      <c r="X1590">
        <f t="shared" si="265"/>
        <v>2015</v>
      </c>
    </row>
    <row r="1591" spans="1:2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58"/>
        <v>0</v>
      </c>
      <c r="P1591" s="7" t="str">
        <f t="shared" si="259"/>
        <v>No Backers</v>
      </c>
      <c r="Q1591" t="str">
        <f t="shared" si="268"/>
        <v>photography</v>
      </c>
      <c r="R1591" t="str">
        <f t="shared" si="269"/>
        <v>places</v>
      </c>
      <c r="S1591" s="14">
        <f t="shared" si="260"/>
        <v>42286.984791666662</v>
      </c>
      <c r="T1591" s="14">
        <f t="shared" si="261"/>
        <v>42256.984791666662</v>
      </c>
      <c r="U1591" t="str">
        <f t="shared" si="262"/>
        <v>OCT</v>
      </c>
      <c r="V1591" t="str">
        <f t="shared" si="263"/>
        <v>SEP</v>
      </c>
      <c r="W1591">
        <f t="shared" si="264"/>
        <v>2015</v>
      </c>
      <c r="X1591">
        <f t="shared" si="265"/>
        <v>2015</v>
      </c>
    </row>
    <row r="1592" spans="1:2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58"/>
        <v>1.7</v>
      </c>
      <c r="P1592" s="7">
        <f t="shared" si="259"/>
        <v>510</v>
      </c>
      <c r="Q1592" t="str">
        <f t="shared" si="268"/>
        <v>photography</v>
      </c>
      <c r="R1592" t="str">
        <f t="shared" si="269"/>
        <v>places</v>
      </c>
      <c r="S1592" s="14">
        <f t="shared" si="260"/>
        <v>42270.857222222221</v>
      </c>
      <c r="T1592" s="14">
        <f t="shared" si="261"/>
        <v>42240.857222222221</v>
      </c>
      <c r="U1592" t="str">
        <f t="shared" si="262"/>
        <v>SEP</v>
      </c>
      <c r="V1592" t="str">
        <f t="shared" si="263"/>
        <v>AGO</v>
      </c>
      <c r="W1592">
        <f t="shared" si="264"/>
        <v>2015</v>
      </c>
      <c r="X1592">
        <f t="shared" si="265"/>
        <v>2015</v>
      </c>
    </row>
    <row r="1593" spans="1:2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58"/>
        <v>29.228571428571428</v>
      </c>
      <c r="P1593" s="7">
        <f t="shared" si="259"/>
        <v>44.478260869565219</v>
      </c>
      <c r="Q1593" t="str">
        <f t="shared" si="268"/>
        <v>photography</v>
      </c>
      <c r="R1593" t="str">
        <f t="shared" si="269"/>
        <v>places</v>
      </c>
      <c r="S1593" s="14">
        <f t="shared" si="260"/>
        <v>42463.68450231482</v>
      </c>
      <c r="T1593" s="14">
        <f t="shared" si="261"/>
        <v>42433.726168981477</v>
      </c>
      <c r="U1593" t="str">
        <f t="shared" si="262"/>
        <v>ABR</v>
      </c>
      <c r="V1593" t="str">
        <f t="shared" si="263"/>
        <v>MAR</v>
      </c>
      <c r="W1593">
        <f t="shared" si="264"/>
        <v>2016</v>
      </c>
      <c r="X1593">
        <f t="shared" si="265"/>
        <v>2016</v>
      </c>
    </row>
    <row r="1594" spans="1:2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58"/>
        <v>0</v>
      </c>
      <c r="P1594" s="7" t="str">
        <f t="shared" si="259"/>
        <v>No Backers</v>
      </c>
      <c r="Q1594" t="str">
        <f t="shared" si="268"/>
        <v>photography</v>
      </c>
      <c r="R1594" t="str">
        <f t="shared" si="269"/>
        <v>places</v>
      </c>
      <c r="S1594" s="14">
        <f t="shared" si="260"/>
        <v>42091.031076388885</v>
      </c>
      <c r="T1594" s="14">
        <f t="shared" si="261"/>
        <v>42046.072743055556</v>
      </c>
      <c r="U1594" t="str">
        <f t="shared" si="262"/>
        <v>MAR</v>
      </c>
      <c r="V1594" t="str">
        <f t="shared" si="263"/>
        <v>FEB</v>
      </c>
      <c r="W1594">
        <f t="shared" si="264"/>
        <v>2015</v>
      </c>
      <c r="X1594">
        <f t="shared" si="265"/>
        <v>2015</v>
      </c>
    </row>
    <row r="1595" spans="1:2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58"/>
        <v>1.3636363636363636E-2</v>
      </c>
      <c r="P1595" s="7">
        <f t="shared" si="259"/>
        <v>1</v>
      </c>
      <c r="Q1595" t="str">
        <f t="shared" si="268"/>
        <v>photography</v>
      </c>
      <c r="R1595" t="str">
        <f t="shared" si="269"/>
        <v>places</v>
      </c>
      <c r="S1595" s="14">
        <f t="shared" si="260"/>
        <v>42063.845543981486</v>
      </c>
      <c r="T1595" s="14">
        <f t="shared" si="261"/>
        <v>42033.845543981486</v>
      </c>
      <c r="U1595" t="str">
        <f t="shared" si="262"/>
        <v>FEB</v>
      </c>
      <c r="V1595" t="str">
        <f t="shared" si="263"/>
        <v>ENE</v>
      </c>
      <c r="W1595">
        <f t="shared" si="264"/>
        <v>2015</v>
      </c>
      <c r="X1595">
        <f t="shared" si="265"/>
        <v>2015</v>
      </c>
    </row>
    <row r="1596" spans="1:2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58"/>
        <v>20.5</v>
      </c>
      <c r="P1596" s="7">
        <f t="shared" si="259"/>
        <v>20.5</v>
      </c>
      <c r="Q1596" t="str">
        <f t="shared" si="268"/>
        <v>photography</v>
      </c>
      <c r="R1596" t="str">
        <f t="shared" si="269"/>
        <v>places</v>
      </c>
      <c r="S1596" s="14">
        <f t="shared" si="260"/>
        <v>42505.681249999994</v>
      </c>
      <c r="T1596" s="14">
        <f t="shared" si="261"/>
        <v>42445.712754629625</v>
      </c>
      <c r="U1596" t="str">
        <f t="shared" si="262"/>
        <v>MAY</v>
      </c>
      <c r="V1596" t="str">
        <f t="shared" si="263"/>
        <v>MAR</v>
      </c>
      <c r="W1596">
        <f t="shared" si="264"/>
        <v>2016</v>
      </c>
      <c r="X1596">
        <f t="shared" si="265"/>
        <v>2016</v>
      </c>
    </row>
    <row r="1597" spans="1:2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58"/>
        <v>0.28000000000000003</v>
      </c>
      <c r="P1597" s="7">
        <f t="shared" si="259"/>
        <v>40</v>
      </c>
      <c r="Q1597" t="str">
        <f t="shared" si="268"/>
        <v>photography</v>
      </c>
      <c r="R1597" t="str">
        <f t="shared" si="269"/>
        <v>places</v>
      </c>
      <c r="S1597" s="14">
        <f t="shared" si="260"/>
        <v>41808.842361111114</v>
      </c>
      <c r="T1597" s="14">
        <f t="shared" si="261"/>
        <v>41780.050092592595</v>
      </c>
      <c r="U1597" t="str">
        <f t="shared" si="262"/>
        <v>JUN</v>
      </c>
      <c r="V1597" t="str">
        <f t="shared" si="263"/>
        <v>MAY</v>
      </c>
      <c r="W1597">
        <f t="shared" si="264"/>
        <v>2014</v>
      </c>
      <c r="X1597">
        <f t="shared" si="265"/>
        <v>2014</v>
      </c>
    </row>
    <row r="1598" spans="1:2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58"/>
        <v>2.3076923076923075</v>
      </c>
      <c r="P1598" s="7">
        <f t="shared" si="259"/>
        <v>25</v>
      </c>
      <c r="Q1598" t="str">
        <f t="shared" si="268"/>
        <v>photography</v>
      </c>
      <c r="R1598" t="str">
        <f t="shared" si="269"/>
        <v>places</v>
      </c>
      <c r="S1598" s="14">
        <f t="shared" si="260"/>
        <v>41986.471863425926</v>
      </c>
      <c r="T1598" s="14">
        <f t="shared" si="261"/>
        <v>41941.430196759262</v>
      </c>
      <c r="U1598" t="str">
        <f t="shared" si="262"/>
        <v>DIC</v>
      </c>
      <c r="V1598" t="str">
        <f t="shared" si="263"/>
        <v>OCT</v>
      </c>
      <c r="W1598">
        <f t="shared" si="264"/>
        <v>2014</v>
      </c>
      <c r="X1598">
        <f t="shared" si="265"/>
        <v>2014</v>
      </c>
    </row>
    <row r="1599" spans="1:2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58"/>
        <v>0</v>
      </c>
      <c r="P1599" s="7" t="str">
        <f t="shared" si="259"/>
        <v>No Backers</v>
      </c>
      <c r="Q1599" t="str">
        <f t="shared" si="268"/>
        <v>photography</v>
      </c>
      <c r="R1599" t="str">
        <f t="shared" si="269"/>
        <v>places</v>
      </c>
      <c r="S1599" s="14">
        <f t="shared" si="260"/>
        <v>42633.354131944448</v>
      </c>
      <c r="T1599" s="14">
        <f t="shared" si="261"/>
        <v>42603.354131944448</v>
      </c>
      <c r="U1599" t="str">
        <f t="shared" si="262"/>
        <v>SEP</v>
      </c>
      <c r="V1599" t="str">
        <f t="shared" si="263"/>
        <v>AGO</v>
      </c>
      <c r="W1599">
        <f t="shared" si="264"/>
        <v>2016</v>
      </c>
      <c r="X1599">
        <f t="shared" si="265"/>
        <v>2016</v>
      </c>
    </row>
    <row r="1600" spans="1:2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58"/>
        <v>0.125</v>
      </c>
      <c r="P1600" s="7">
        <f t="shared" si="259"/>
        <v>1</v>
      </c>
      <c r="Q1600" t="str">
        <f t="shared" si="268"/>
        <v>photography</v>
      </c>
      <c r="R1600" t="str">
        <f t="shared" si="269"/>
        <v>places</v>
      </c>
      <c r="S1600" s="14">
        <f t="shared" si="260"/>
        <v>42211.667337962965</v>
      </c>
      <c r="T1600" s="14">
        <f t="shared" si="261"/>
        <v>42151.667337962965</v>
      </c>
      <c r="U1600" t="str">
        <f t="shared" si="262"/>
        <v>JUL</v>
      </c>
      <c r="V1600" t="str">
        <f t="shared" si="263"/>
        <v>MAY</v>
      </c>
      <c r="W1600">
        <f t="shared" si="264"/>
        <v>2015</v>
      </c>
      <c r="X1600">
        <f t="shared" si="265"/>
        <v>2015</v>
      </c>
    </row>
    <row r="1601" spans="1:2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58"/>
        <v>0</v>
      </c>
      <c r="P1601" s="7" t="str">
        <f t="shared" si="259"/>
        <v>No Backers</v>
      </c>
      <c r="Q1601" t="str">
        <f t="shared" si="268"/>
        <v>photography</v>
      </c>
      <c r="R1601" t="str">
        <f t="shared" si="269"/>
        <v>places</v>
      </c>
      <c r="S1601" s="14">
        <f t="shared" si="260"/>
        <v>42468.497407407413</v>
      </c>
      <c r="T1601" s="14">
        <f t="shared" si="261"/>
        <v>42438.53907407407</v>
      </c>
      <c r="U1601" t="str">
        <f t="shared" si="262"/>
        <v>ABR</v>
      </c>
      <c r="V1601" t="str">
        <f t="shared" si="263"/>
        <v>MAR</v>
      </c>
      <c r="W1601">
        <f t="shared" si="264"/>
        <v>2016</v>
      </c>
      <c r="X1601">
        <f t="shared" si="265"/>
        <v>2016</v>
      </c>
    </row>
    <row r="1602" spans="1:2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58"/>
        <v>7.34</v>
      </c>
      <c r="P1602" s="7">
        <f t="shared" si="259"/>
        <v>40.777777777777779</v>
      </c>
      <c r="Q1602" t="str">
        <f t="shared" si="268"/>
        <v>photography</v>
      </c>
      <c r="R1602" t="str">
        <f t="shared" si="269"/>
        <v>places</v>
      </c>
      <c r="S1602" s="14">
        <f t="shared" si="260"/>
        <v>41835.21597222222</v>
      </c>
      <c r="T1602" s="14">
        <f t="shared" si="261"/>
        <v>41791.057314814818</v>
      </c>
      <c r="U1602" t="str">
        <f t="shared" si="262"/>
        <v>JUL</v>
      </c>
      <c r="V1602" t="str">
        <f t="shared" si="263"/>
        <v>JUN</v>
      </c>
      <c r="W1602">
        <f t="shared" si="264"/>
        <v>2014</v>
      </c>
      <c r="X1602">
        <f t="shared" si="265"/>
        <v>2014</v>
      </c>
    </row>
    <row r="1603" spans="1:2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70">(E1603*100)/D1603</f>
        <v>108.2492</v>
      </c>
      <c r="P1603" s="7">
        <f t="shared" ref="P1603:P1666" si="271">IF(L1603=0,"No Backers",E1603/L1603)</f>
        <v>48.325535714285714</v>
      </c>
      <c r="Q1603" t="str">
        <f t="shared" ref="Q1603:Q1666" si="272">MID(N1603,1,5)</f>
        <v>music</v>
      </c>
      <c r="R1603" t="str">
        <f t="shared" ref="R1603:R1666" si="273">MID(N1603,7,20)</f>
        <v>rock</v>
      </c>
      <c r="S1603" s="14">
        <f t="shared" ref="S1603:S1666" si="274">(((I1603/60)/60)/24)+DATE(1970,1,1)</f>
        <v>40668.092974537038</v>
      </c>
      <c r="T1603" s="14">
        <f t="shared" ref="T1603:T1666" si="275">(((J1603/60)/60)/24)+DATE(1970,1,1)</f>
        <v>40638.092974537038</v>
      </c>
      <c r="U1603" t="str">
        <f t="shared" ref="U1603:U1666" si="276">UPPER(TEXT(S1603, "mmm"))</f>
        <v>MAY</v>
      </c>
      <c r="V1603" t="str">
        <f t="shared" ref="V1603:V1666" si="277">UPPER(TEXT(T1603, "mmm"))</f>
        <v>ABR</v>
      </c>
      <c r="W1603">
        <f t="shared" ref="W1603:W1666" si="278">YEAR(S1603)</f>
        <v>2011</v>
      </c>
      <c r="X1603">
        <f t="shared" ref="X1603:X1666" si="279">YEAR(T1603)</f>
        <v>2011</v>
      </c>
    </row>
    <row r="1604" spans="1:2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70"/>
        <v>100.16666666666667</v>
      </c>
      <c r="P1604" s="7">
        <f t="shared" si="271"/>
        <v>46.953125</v>
      </c>
      <c r="Q1604" t="str">
        <f t="shared" si="272"/>
        <v>music</v>
      </c>
      <c r="R1604" t="str">
        <f t="shared" si="273"/>
        <v>rock</v>
      </c>
      <c r="S1604" s="14">
        <f t="shared" si="274"/>
        <v>40830.958333333336</v>
      </c>
      <c r="T1604" s="14">
        <f t="shared" si="275"/>
        <v>40788.297650462962</v>
      </c>
      <c r="U1604" t="str">
        <f t="shared" si="276"/>
        <v>OCT</v>
      </c>
      <c r="V1604" t="str">
        <f t="shared" si="277"/>
        <v>SEP</v>
      </c>
      <c r="W1604">
        <f t="shared" si="278"/>
        <v>2011</v>
      </c>
      <c r="X1604">
        <f t="shared" si="279"/>
        <v>2011</v>
      </c>
    </row>
    <row r="1605" spans="1:2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70"/>
        <v>100.033</v>
      </c>
      <c r="P1605" s="7">
        <f t="shared" si="271"/>
        <v>66.688666666666663</v>
      </c>
      <c r="Q1605" t="str">
        <f t="shared" si="272"/>
        <v>music</v>
      </c>
      <c r="R1605" t="str">
        <f t="shared" si="273"/>
        <v>rock</v>
      </c>
      <c r="S1605" s="14">
        <f t="shared" si="274"/>
        <v>40936.169664351852</v>
      </c>
      <c r="T1605" s="14">
        <f t="shared" si="275"/>
        <v>40876.169664351852</v>
      </c>
      <c r="U1605" t="str">
        <f t="shared" si="276"/>
        <v>ENE</v>
      </c>
      <c r="V1605" t="str">
        <f t="shared" si="277"/>
        <v>NOV</v>
      </c>
      <c r="W1605">
        <f t="shared" si="278"/>
        <v>2012</v>
      </c>
      <c r="X1605">
        <f t="shared" si="279"/>
        <v>2011</v>
      </c>
    </row>
    <row r="1606" spans="1:2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70"/>
        <v>122.10714285714286</v>
      </c>
      <c r="P1606" s="7">
        <f t="shared" si="271"/>
        <v>48.842857142857142</v>
      </c>
      <c r="Q1606" t="str">
        <f t="shared" si="272"/>
        <v>music</v>
      </c>
      <c r="R1606" t="str">
        <f t="shared" si="273"/>
        <v>rock</v>
      </c>
      <c r="S1606" s="14">
        <f t="shared" si="274"/>
        <v>40985.80364583333</v>
      </c>
      <c r="T1606" s="14">
        <f t="shared" si="275"/>
        <v>40945.845312500001</v>
      </c>
      <c r="U1606" t="str">
        <f t="shared" si="276"/>
        <v>MAR</v>
      </c>
      <c r="V1606" t="str">
        <f t="shared" si="277"/>
        <v>FEB</v>
      </c>
      <c r="W1606">
        <f t="shared" si="278"/>
        <v>2012</v>
      </c>
      <c r="X1606">
        <f t="shared" si="279"/>
        <v>2012</v>
      </c>
    </row>
    <row r="1607" spans="1:2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70"/>
        <v>100.69333333333333</v>
      </c>
      <c r="P1607" s="7">
        <f t="shared" si="271"/>
        <v>137.30909090909091</v>
      </c>
      <c r="Q1607" t="str">
        <f t="shared" si="272"/>
        <v>music</v>
      </c>
      <c r="R1607" t="str">
        <f t="shared" si="273"/>
        <v>rock</v>
      </c>
      <c r="S1607" s="14">
        <f t="shared" si="274"/>
        <v>40756.291666666664</v>
      </c>
      <c r="T1607" s="14">
        <f t="shared" si="275"/>
        <v>40747.012881944444</v>
      </c>
      <c r="U1607" t="str">
        <f t="shared" si="276"/>
        <v>AGO</v>
      </c>
      <c r="V1607" t="str">
        <f t="shared" si="277"/>
        <v>JUL</v>
      </c>
      <c r="W1607">
        <f t="shared" si="278"/>
        <v>2011</v>
      </c>
      <c r="X1607">
        <f t="shared" si="279"/>
        <v>2011</v>
      </c>
    </row>
    <row r="1608" spans="1:2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70"/>
        <v>101.004125</v>
      </c>
      <c r="P1608" s="7">
        <f t="shared" si="271"/>
        <v>87.829673913043479</v>
      </c>
      <c r="Q1608" t="str">
        <f t="shared" si="272"/>
        <v>music</v>
      </c>
      <c r="R1608" t="str">
        <f t="shared" si="273"/>
        <v>rock</v>
      </c>
      <c r="S1608" s="14">
        <f t="shared" si="274"/>
        <v>40626.069884259261</v>
      </c>
      <c r="T1608" s="14">
        <f t="shared" si="275"/>
        <v>40536.111550925925</v>
      </c>
      <c r="U1608" t="str">
        <f t="shared" si="276"/>
        <v>MAR</v>
      </c>
      <c r="V1608" t="str">
        <f t="shared" si="277"/>
        <v>DIC</v>
      </c>
      <c r="W1608">
        <f t="shared" si="278"/>
        <v>2011</v>
      </c>
      <c r="X1608">
        <f t="shared" si="279"/>
        <v>2010</v>
      </c>
    </row>
    <row r="1609" spans="1:2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70"/>
        <v>145.11000000000001</v>
      </c>
      <c r="P1609" s="7">
        <f t="shared" si="271"/>
        <v>70.785365853658533</v>
      </c>
      <c r="Q1609" t="str">
        <f t="shared" si="272"/>
        <v>music</v>
      </c>
      <c r="R1609" t="str">
        <f t="shared" si="273"/>
        <v>rock</v>
      </c>
      <c r="S1609" s="14">
        <f t="shared" si="274"/>
        <v>41074.80846064815</v>
      </c>
      <c r="T1609" s="14">
        <f t="shared" si="275"/>
        <v>41053.80846064815</v>
      </c>
      <c r="U1609" t="str">
        <f t="shared" si="276"/>
        <v>JUN</v>
      </c>
      <c r="V1609" t="str">
        <f t="shared" si="277"/>
        <v>MAY</v>
      </c>
      <c r="W1609">
        <f t="shared" si="278"/>
        <v>2012</v>
      </c>
      <c r="X1609">
        <f t="shared" si="279"/>
        <v>2012</v>
      </c>
    </row>
    <row r="1610" spans="1:2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70"/>
        <v>101.25</v>
      </c>
      <c r="P1610" s="7">
        <f t="shared" si="271"/>
        <v>52.826086956521742</v>
      </c>
      <c r="Q1610" t="str">
        <f t="shared" si="272"/>
        <v>music</v>
      </c>
      <c r="R1610" t="str">
        <f t="shared" si="273"/>
        <v>rock</v>
      </c>
      <c r="S1610" s="14">
        <f t="shared" si="274"/>
        <v>41640.226388888892</v>
      </c>
      <c r="T1610" s="14">
        <f t="shared" si="275"/>
        <v>41607.83085648148</v>
      </c>
      <c r="U1610" t="str">
        <f t="shared" si="276"/>
        <v>ENE</v>
      </c>
      <c r="V1610" t="str">
        <f t="shared" si="277"/>
        <v>NOV</v>
      </c>
      <c r="W1610">
        <f t="shared" si="278"/>
        <v>2014</v>
      </c>
      <c r="X1610">
        <f t="shared" si="279"/>
        <v>2013</v>
      </c>
    </row>
    <row r="1611" spans="1:2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70"/>
        <v>118.33333333333333</v>
      </c>
      <c r="P1611" s="7">
        <f t="shared" si="271"/>
        <v>443.75</v>
      </c>
      <c r="Q1611" t="str">
        <f t="shared" si="272"/>
        <v>music</v>
      </c>
      <c r="R1611" t="str">
        <f t="shared" si="273"/>
        <v>rock</v>
      </c>
      <c r="S1611" s="14">
        <f t="shared" si="274"/>
        <v>40849.333333333336</v>
      </c>
      <c r="T1611" s="14">
        <f t="shared" si="275"/>
        <v>40796.001261574071</v>
      </c>
      <c r="U1611" t="str">
        <f t="shared" si="276"/>
        <v>NOV</v>
      </c>
      <c r="V1611" t="str">
        <f t="shared" si="277"/>
        <v>SEP</v>
      </c>
      <c r="W1611">
        <f t="shared" si="278"/>
        <v>2011</v>
      </c>
      <c r="X1611">
        <f t="shared" si="279"/>
        <v>2011</v>
      </c>
    </row>
    <row r="1612" spans="1:2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70"/>
        <v>271.85000000000002</v>
      </c>
      <c r="P1612" s="7">
        <f t="shared" si="271"/>
        <v>48.544642857142854</v>
      </c>
      <c r="Q1612" t="str">
        <f t="shared" si="272"/>
        <v>music</v>
      </c>
      <c r="R1612" t="str">
        <f t="shared" si="273"/>
        <v>rock</v>
      </c>
      <c r="S1612" s="14">
        <f t="shared" si="274"/>
        <v>41258.924884259257</v>
      </c>
      <c r="T1612" s="14">
        <f t="shared" si="275"/>
        <v>41228.924884259257</v>
      </c>
      <c r="U1612" t="str">
        <f t="shared" si="276"/>
        <v>DIC</v>
      </c>
      <c r="V1612" t="str">
        <f t="shared" si="277"/>
        <v>NOV</v>
      </c>
      <c r="W1612">
        <f t="shared" si="278"/>
        <v>2012</v>
      </c>
      <c r="X1612">
        <f t="shared" si="279"/>
        <v>2012</v>
      </c>
    </row>
    <row r="1613" spans="1:2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70"/>
        <v>125.125</v>
      </c>
      <c r="P1613" s="7">
        <f t="shared" si="271"/>
        <v>37.074074074074076</v>
      </c>
      <c r="Q1613" t="str">
        <f t="shared" si="272"/>
        <v>music</v>
      </c>
      <c r="R1613" t="str">
        <f t="shared" si="273"/>
        <v>rock</v>
      </c>
      <c r="S1613" s="14">
        <f t="shared" si="274"/>
        <v>41430.00037037037</v>
      </c>
      <c r="T1613" s="14">
        <f t="shared" si="275"/>
        <v>41409.00037037037</v>
      </c>
      <c r="U1613" t="str">
        <f t="shared" si="276"/>
        <v>JUN</v>
      </c>
      <c r="V1613" t="str">
        <f t="shared" si="277"/>
        <v>MAY</v>
      </c>
      <c r="W1613">
        <f t="shared" si="278"/>
        <v>2013</v>
      </c>
      <c r="X1613">
        <f t="shared" si="279"/>
        <v>2013</v>
      </c>
    </row>
    <row r="1614" spans="1:2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70"/>
        <v>110</v>
      </c>
      <c r="P1614" s="7">
        <f t="shared" si="271"/>
        <v>50</v>
      </c>
      <c r="Q1614" t="str">
        <f t="shared" si="272"/>
        <v>music</v>
      </c>
      <c r="R1614" t="str">
        <f t="shared" si="273"/>
        <v>rock</v>
      </c>
      <c r="S1614" s="14">
        <f t="shared" si="274"/>
        <v>41276.874814814815</v>
      </c>
      <c r="T1614" s="14">
        <f t="shared" si="275"/>
        <v>41246.874814814815</v>
      </c>
      <c r="U1614" t="str">
        <f t="shared" si="276"/>
        <v>ENE</v>
      </c>
      <c r="V1614" t="str">
        <f t="shared" si="277"/>
        <v>DIC</v>
      </c>
      <c r="W1614">
        <f t="shared" si="278"/>
        <v>2013</v>
      </c>
      <c r="X1614">
        <f t="shared" si="279"/>
        <v>2012</v>
      </c>
    </row>
    <row r="1615" spans="1:2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70"/>
        <v>101.5</v>
      </c>
      <c r="P1615" s="7">
        <f t="shared" si="271"/>
        <v>39.03846153846154</v>
      </c>
      <c r="Q1615" t="str">
        <f t="shared" si="272"/>
        <v>music</v>
      </c>
      <c r="R1615" t="str">
        <f t="shared" si="273"/>
        <v>rock</v>
      </c>
      <c r="S1615" s="14">
        <f t="shared" si="274"/>
        <v>41112.069467592592</v>
      </c>
      <c r="T1615" s="14">
        <f t="shared" si="275"/>
        <v>41082.069467592592</v>
      </c>
      <c r="U1615" t="str">
        <f t="shared" si="276"/>
        <v>JUL</v>
      </c>
      <c r="V1615" t="str">
        <f t="shared" si="277"/>
        <v>JUN</v>
      </c>
      <c r="W1615">
        <f t="shared" si="278"/>
        <v>2012</v>
      </c>
      <c r="X1615">
        <f t="shared" si="279"/>
        <v>2012</v>
      </c>
    </row>
    <row r="1616" spans="1:2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70"/>
        <v>102.7</v>
      </c>
      <c r="P1616" s="7">
        <f t="shared" si="271"/>
        <v>66.688311688311686</v>
      </c>
      <c r="Q1616" t="str">
        <f t="shared" si="272"/>
        <v>music</v>
      </c>
      <c r="R1616" t="str">
        <f t="shared" si="273"/>
        <v>rock</v>
      </c>
      <c r="S1616" s="14">
        <f t="shared" si="274"/>
        <v>41854.708333333336</v>
      </c>
      <c r="T1616" s="14">
        <f t="shared" si="275"/>
        <v>41794.981122685182</v>
      </c>
      <c r="U1616" t="str">
        <f t="shared" si="276"/>
        <v>AGO</v>
      </c>
      <c r="V1616" t="str">
        <f t="shared" si="277"/>
        <v>JUN</v>
      </c>
      <c r="W1616">
        <f t="shared" si="278"/>
        <v>2014</v>
      </c>
      <c r="X1616">
        <f t="shared" si="279"/>
        <v>2014</v>
      </c>
    </row>
    <row r="1617" spans="1:2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70"/>
        <v>114.125</v>
      </c>
      <c r="P1617" s="7">
        <f t="shared" si="271"/>
        <v>67.132352941176464</v>
      </c>
      <c r="Q1617" t="str">
        <f t="shared" si="272"/>
        <v>music</v>
      </c>
      <c r="R1617" t="str">
        <f t="shared" si="273"/>
        <v>rock</v>
      </c>
      <c r="S1617" s="14">
        <f t="shared" si="274"/>
        <v>40890.092546296299</v>
      </c>
      <c r="T1617" s="14">
        <f t="shared" si="275"/>
        <v>40845.050879629627</v>
      </c>
      <c r="U1617" t="str">
        <f t="shared" si="276"/>
        <v>DIC</v>
      </c>
      <c r="V1617" t="str">
        <f t="shared" si="277"/>
        <v>OCT</v>
      </c>
      <c r="W1617">
        <f t="shared" si="278"/>
        <v>2011</v>
      </c>
      <c r="X1617">
        <f t="shared" si="279"/>
        <v>2011</v>
      </c>
    </row>
    <row r="1618" spans="1:2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70"/>
        <v>104.2</v>
      </c>
      <c r="P1618" s="7">
        <f t="shared" si="271"/>
        <v>66.369426751592357</v>
      </c>
      <c r="Q1618" t="str">
        <f t="shared" si="272"/>
        <v>music</v>
      </c>
      <c r="R1618" t="str">
        <f t="shared" si="273"/>
        <v>rock</v>
      </c>
      <c r="S1618" s="14">
        <f t="shared" si="274"/>
        <v>41235.916666666664</v>
      </c>
      <c r="T1618" s="14">
        <f t="shared" si="275"/>
        <v>41194.715520833335</v>
      </c>
      <c r="U1618" t="str">
        <f t="shared" si="276"/>
        <v>NOV</v>
      </c>
      <c r="V1618" t="str">
        <f t="shared" si="277"/>
        <v>OCT</v>
      </c>
      <c r="W1618">
        <f t="shared" si="278"/>
        <v>2012</v>
      </c>
      <c r="X1618">
        <f t="shared" si="279"/>
        <v>2012</v>
      </c>
    </row>
    <row r="1619" spans="1:2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70"/>
        <v>145.85714285714286</v>
      </c>
      <c r="P1619" s="7">
        <f t="shared" si="271"/>
        <v>64.620253164556956</v>
      </c>
      <c r="Q1619" t="str">
        <f t="shared" si="272"/>
        <v>music</v>
      </c>
      <c r="R1619" t="str">
        <f t="shared" si="273"/>
        <v>rock</v>
      </c>
      <c r="S1619" s="14">
        <f t="shared" si="274"/>
        <v>41579.791666666664</v>
      </c>
      <c r="T1619" s="14">
        <f t="shared" si="275"/>
        <v>41546.664212962962</v>
      </c>
      <c r="U1619" t="str">
        <f t="shared" si="276"/>
        <v>NOV</v>
      </c>
      <c r="V1619" t="str">
        <f t="shared" si="277"/>
        <v>SEP</v>
      </c>
      <c r="W1619">
        <f t="shared" si="278"/>
        <v>2013</v>
      </c>
      <c r="X1619">
        <f t="shared" si="279"/>
        <v>2013</v>
      </c>
    </row>
    <row r="1620" spans="1:2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70"/>
        <v>105.06666666666666</v>
      </c>
      <c r="P1620" s="7">
        <f t="shared" si="271"/>
        <v>58.370370370370374</v>
      </c>
      <c r="Q1620" t="str">
        <f t="shared" si="272"/>
        <v>music</v>
      </c>
      <c r="R1620" t="str">
        <f t="shared" si="273"/>
        <v>rock</v>
      </c>
      <c r="S1620" s="14">
        <f t="shared" si="274"/>
        <v>41341.654340277775</v>
      </c>
      <c r="T1620" s="14">
        <f t="shared" si="275"/>
        <v>41301.654340277775</v>
      </c>
      <c r="U1620" t="str">
        <f t="shared" si="276"/>
        <v>MAR</v>
      </c>
      <c r="V1620" t="str">
        <f t="shared" si="277"/>
        <v>ENE</v>
      </c>
      <c r="W1620">
        <f t="shared" si="278"/>
        <v>2013</v>
      </c>
      <c r="X1620">
        <f t="shared" si="279"/>
        <v>2013</v>
      </c>
    </row>
    <row r="1621" spans="1:2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70"/>
        <v>133.33333333333334</v>
      </c>
      <c r="P1621" s="7">
        <f t="shared" si="271"/>
        <v>86.956521739130437</v>
      </c>
      <c r="Q1621" t="str">
        <f t="shared" si="272"/>
        <v>music</v>
      </c>
      <c r="R1621" t="str">
        <f t="shared" si="273"/>
        <v>rock</v>
      </c>
      <c r="S1621" s="14">
        <f t="shared" si="274"/>
        <v>41897.18618055556</v>
      </c>
      <c r="T1621" s="14">
        <f t="shared" si="275"/>
        <v>41876.18618055556</v>
      </c>
      <c r="U1621" t="str">
        <f t="shared" si="276"/>
        <v>SEP</v>
      </c>
      <c r="V1621" t="str">
        <f t="shared" si="277"/>
        <v>AGO</v>
      </c>
      <c r="W1621">
        <f t="shared" si="278"/>
        <v>2014</v>
      </c>
      <c r="X1621">
        <f t="shared" si="279"/>
        <v>2014</v>
      </c>
    </row>
    <row r="1622" spans="1:2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70"/>
        <v>113</v>
      </c>
      <c r="P1622" s="7">
        <f t="shared" si="271"/>
        <v>66.470588235294116</v>
      </c>
      <c r="Q1622" t="str">
        <f t="shared" si="272"/>
        <v>music</v>
      </c>
      <c r="R1622" t="str">
        <f t="shared" si="273"/>
        <v>rock</v>
      </c>
      <c r="S1622" s="14">
        <f t="shared" si="274"/>
        <v>41328.339583333334</v>
      </c>
      <c r="T1622" s="14">
        <f t="shared" si="275"/>
        <v>41321.339583333334</v>
      </c>
      <c r="U1622" t="str">
        <f t="shared" si="276"/>
        <v>FEB</v>
      </c>
      <c r="V1622" t="str">
        <f t="shared" si="277"/>
        <v>FEB</v>
      </c>
      <c r="W1622">
        <f t="shared" si="278"/>
        <v>2013</v>
      </c>
      <c r="X1622">
        <f t="shared" si="279"/>
        <v>2013</v>
      </c>
    </row>
    <row r="1623" spans="1:2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70"/>
        <v>121.2</v>
      </c>
      <c r="P1623" s="7">
        <f t="shared" si="271"/>
        <v>163.78378378378378</v>
      </c>
      <c r="Q1623" t="str">
        <f t="shared" si="272"/>
        <v>music</v>
      </c>
      <c r="R1623" t="str">
        <f t="shared" si="273"/>
        <v>rock</v>
      </c>
      <c r="S1623" s="14">
        <f t="shared" si="274"/>
        <v>41057.165972222225</v>
      </c>
      <c r="T1623" s="14">
        <f t="shared" si="275"/>
        <v>41003.60665509259</v>
      </c>
      <c r="U1623" t="str">
        <f t="shared" si="276"/>
        <v>MAY</v>
      </c>
      <c r="V1623" t="str">
        <f t="shared" si="277"/>
        <v>ABR</v>
      </c>
      <c r="W1623">
        <f t="shared" si="278"/>
        <v>2012</v>
      </c>
      <c r="X1623">
        <f t="shared" si="279"/>
        <v>2012</v>
      </c>
    </row>
    <row r="1624" spans="1:2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70"/>
        <v>101.72463768115942</v>
      </c>
      <c r="P1624" s="7">
        <f t="shared" si="271"/>
        <v>107.98461538461538</v>
      </c>
      <c r="Q1624" t="str">
        <f t="shared" si="272"/>
        <v>music</v>
      </c>
      <c r="R1624" t="str">
        <f t="shared" si="273"/>
        <v>rock</v>
      </c>
      <c r="S1624" s="14">
        <f t="shared" si="274"/>
        <v>41990.332638888889</v>
      </c>
      <c r="T1624" s="14">
        <f t="shared" si="275"/>
        <v>41950.29483796296</v>
      </c>
      <c r="U1624" t="str">
        <f t="shared" si="276"/>
        <v>DIC</v>
      </c>
      <c r="V1624" t="str">
        <f t="shared" si="277"/>
        <v>NOV</v>
      </c>
      <c r="W1624">
        <f t="shared" si="278"/>
        <v>2014</v>
      </c>
      <c r="X1624">
        <f t="shared" si="279"/>
        <v>2014</v>
      </c>
    </row>
    <row r="1625" spans="1:2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70"/>
        <v>101.06666666666666</v>
      </c>
      <c r="P1625" s="7">
        <f t="shared" si="271"/>
        <v>42.111111111111114</v>
      </c>
      <c r="Q1625" t="str">
        <f t="shared" si="272"/>
        <v>music</v>
      </c>
      <c r="R1625" t="str">
        <f t="shared" si="273"/>
        <v>rock</v>
      </c>
      <c r="S1625" s="14">
        <f t="shared" si="274"/>
        <v>41513.688530092593</v>
      </c>
      <c r="T1625" s="14">
        <f t="shared" si="275"/>
        <v>41453.688530092593</v>
      </c>
      <c r="U1625" t="str">
        <f t="shared" si="276"/>
        <v>AGO</v>
      </c>
      <c r="V1625" t="str">
        <f t="shared" si="277"/>
        <v>JUN</v>
      </c>
      <c r="W1625">
        <f t="shared" si="278"/>
        <v>2013</v>
      </c>
      <c r="X1625">
        <f t="shared" si="279"/>
        <v>2013</v>
      </c>
    </row>
    <row r="1626" spans="1:2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70"/>
        <v>118</v>
      </c>
      <c r="P1626" s="7">
        <f t="shared" si="271"/>
        <v>47.2</v>
      </c>
      <c r="Q1626" t="str">
        <f t="shared" si="272"/>
        <v>music</v>
      </c>
      <c r="R1626" t="str">
        <f t="shared" si="273"/>
        <v>rock</v>
      </c>
      <c r="S1626" s="14">
        <f t="shared" si="274"/>
        <v>41283.367303240739</v>
      </c>
      <c r="T1626" s="14">
        <f t="shared" si="275"/>
        <v>41243.367303240739</v>
      </c>
      <c r="U1626" t="str">
        <f t="shared" si="276"/>
        <v>ENE</v>
      </c>
      <c r="V1626" t="str">
        <f t="shared" si="277"/>
        <v>NOV</v>
      </c>
      <c r="W1626">
        <f t="shared" si="278"/>
        <v>2013</v>
      </c>
      <c r="X1626">
        <f t="shared" si="279"/>
        <v>2012</v>
      </c>
    </row>
    <row r="1627" spans="1:2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70"/>
        <v>155.33333333333334</v>
      </c>
      <c r="P1627" s="7">
        <f t="shared" si="271"/>
        <v>112.01923076923077</v>
      </c>
      <c r="Q1627" t="str">
        <f t="shared" si="272"/>
        <v>music</v>
      </c>
      <c r="R1627" t="str">
        <f t="shared" si="273"/>
        <v>rock</v>
      </c>
      <c r="S1627" s="14">
        <f t="shared" si="274"/>
        <v>41163.699687500004</v>
      </c>
      <c r="T1627" s="14">
        <f t="shared" si="275"/>
        <v>41135.699687500004</v>
      </c>
      <c r="U1627" t="str">
        <f t="shared" si="276"/>
        <v>SEP</v>
      </c>
      <c r="V1627" t="str">
        <f t="shared" si="277"/>
        <v>AGO</v>
      </c>
      <c r="W1627">
        <f t="shared" si="278"/>
        <v>2012</v>
      </c>
      <c r="X1627">
        <f t="shared" si="279"/>
        <v>2012</v>
      </c>
    </row>
    <row r="1628" spans="1:2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70"/>
        <v>101.1875</v>
      </c>
      <c r="P1628" s="7">
        <f t="shared" si="271"/>
        <v>74.953703703703709</v>
      </c>
      <c r="Q1628" t="str">
        <f t="shared" si="272"/>
        <v>music</v>
      </c>
      <c r="R1628" t="str">
        <f t="shared" si="273"/>
        <v>rock</v>
      </c>
      <c r="S1628" s="14">
        <f t="shared" si="274"/>
        <v>41609.889664351853</v>
      </c>
      <c r="T1628" s="14">
        <f t="shared" si="275"/>
        <v>41579.847997685189</v>
      </c>
      <c r="U1628" t="str">
        <f t="shared" si="276"/>
        <v>DIC</v>
      </c>
      <c r="V1628" t="str">
        <f t="shared" si="277"/>
        <v>NOV</v>
      </c>
      <c r="W1628">
        <f t="shared" si="278"/>
        <v>2013</v>
      </c>
      <c r="X1628">
        <f t="shared" si="279"/>
        <v>2013</v>
      </c>
    </row>
    <row r="1629" spans="1:2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70"/>
        <v>117</v>
      </c>
      <c r="P1629" s="7">
        <f t="shared" si="271"/>
        <v>61.578947368421055</v>
      </c>
      <c r="Q1629" t="str">
        <f t="shared" si="272"/>
        <v>music</v>
      </c>
      <c r="R1629" t="str">
        <f t="shared" si="273"/>
        <v>rock</v>
      </c>
      <c r="S1629" s="14">
        <f t="shared" si="274"/>
        <v>41239.207638888889</v>
      </c>
      <c r="T1629" s="14">
        <f t="shared" si="275"/>
        <v>41205.707048611112</v>
      </c>
      <c r="U1629" t="str">
        <f t="shared" si="276"/>
        <v>NOV</v>
      </c>
      <c r="V1629" t="str">
        <f t="shared" si="277"/>
        <v>OCT</v>
      </c>
      <c r="W1629">
        <f t="shared" si="278"/>
        <v>2012</v>
      </c>
      <c r="X1629">
        <f t="shared" si="279"/>
        <v>2012</v>
      </c>
    </row>
    <row r="1630" spans="1:2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70"/>
        <v>100.925</v>
      </c>
      <c r="P1630" s="7">
        <f t="shared" si="271"/>
        <v>45.875</v>
      </c>
      <c r="Q1630" t="str">
        <f t="shared" si="272"/>
        <v>music</v>
      </c>
      <c r="R1630" t="str">
        <f t="shared" si="273"/>
        <v>rock</v>
      </c>
      <c r="S1630" s="14">
        <f t="shared" si="274"/>
        <v>41807.737060185187</v>
      </c>
      <c r="T1630" s="14">
        <f t="shared" si="275"/>
        <v>41774.737060185187</v>
      </c>
      <c r="U1630" t="str">
        <f t="shared" si="276"/>
        <v>JUN</v>
      </c>
      <c r="V1630" t="str">
        <f t="shared" si="277"/>
        <v>MAY</v>
      </c>
      <c r="W1630">
        <f t="shared" si="278"/>
        <v>2014</v>
      </c>
      <c r="X1630">
        <f t="shared" si="279"/>
        <v>2014</v>
      </c>
    </row>
    <row r="1631" spans="1:2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70"/>
        <v>103.66666666666667</v>
      </c>
      <c r="P1631" s="7">
        <f t="shared" si="271"/>
        <v>75.853658536585371</v>
      </c>
      <c r="Q1631" t="str">
        <f t="shared" si="272"/>
        <v>music</v>
      </c>
      <c r="R1631" t="str">
        <f t="shared" si="273"/>
        <v>rock</v>
      </c>
      <c r="S1631" s="14">
        <f t="shared" si="274"/>
        <v>41690.867280092592</v>
      </c>
      <c r="T1631" s="14">
        <f t="shared" si="275"/>
        <v>41645.867280092592</v>
      </c>
      <c r="U1631" t="str">
        <f t="shared" si="276"/>
        <v>FEB</v>
      </c>
      <c r="V1631" t="str">
        <f t="shared" si="277"/>
        <v>ENE</v>
      </c>
      <c r="W1631">
        <f t="shared" si="278"/>
        <v>2014</v>
      </c>
      <c r="X1631">
        <f t="shared" si="279"/>
        <v>2014</v>
      </c>
    </row>
    <row r="1632" spans="1:2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70"/>
        <v>265.25</v>
      </c>
      <c r="P1632" s="7">
        <f t="shared" si="271"/>
        <v>84.206349206349202</v>
      </c>
      <c r="Q1632" t="str">
        <f t="shared" si="272"/>
        <v>music</v>
      </c>
      <c r="R1632" t="str">
        <f t="shared" si="273"/>
        <v>rock</v>
      </c>
      <c r="S1632" s="14">
        <f t="shared" si="274"/>
        <v>40970.290972222225</v>
      </c>
      <c r="T1632" s="14">
        <f t="shared" si="275"/>
        <v>40939.837673611109</v>
      </c>
      <c r="U1632" t="str">
        <f t="shared" si="276"/>
        <v>MAR</v>
      </c>
      <c r="V1632" t="str">
        <f t="shared" si="277"/>
        <v>ENE</v>
      </c>
      <c r="W1632">
        <f t="shared" si="278"/>
        <v>2012</v>
      </c>
      <c r="X1632">
        <f t="shared" si="279"/>
        <v>2012</v>
      </c>
    </row>
    <row r="1633" spans="1:2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70"/>
        <v>155.91</v>
      </c>
      <c r="P1633" s="7">
        <f t="shared" si="271"/>
        <v>117.22556390977444</v>
      </c>
      <c r="Q1633" t="str">
        <f t="shared" si="272"/>
        <v>music</v>
      </c>
      <c r="R1633" t="str">
        <f t="shared" si="273"/>
        <v>rock</v>
      </c>
      <c r="S1633" s="14">
        <f t="shared" si="274"/>
        <v>41194.859502314815</v>
      </c>
      <c r="T1633" s="14">
        <f t="shared" si="275"/>
        <v>41164.859502314815</v>
      </c>
      <c r="U1633" t="str">
        <f t="shared" si="276"/>
        <v>OCT</v>
      </c>
      <c r="V1633" t="str">
        <f t="shared" si="277"/>
        <v>SEP</v>
      </c>
      <c r="W1633">
        <f t="shared" si="278"/>
        <v>2012</v>
      </c>
      <c r="X1633">
        <f t="shared" si="279"/>
        <v>2012</v>
      </c>
    </row>
    <row r="1634" spans="1:2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70"/>
        <v>101.625</v>
      </c>
      <c r="P1634" s="7">
        <f t="shared" si="271"/>
        <v>86.489361702127653</v>
      </c>
      <c r="Q1634" t="str">
        <f t="shared" si="272"/>
        <v>music</v>
      </c>
      <c r="R1634" t="str">
        <f t="shared" si="273"/>
        <v>rock</v>
      </c>
      <c r="S1634" s="14">
        <f t="shared" si="274"/>
        <v>40810.340902777774</v>
      </c>
      <c r="T1634" s="14">
        <f t="shared" si="275"/>
        <v>40750.340902777774</v>
      </c>
      <c r="U1634" t="str">
        <f t="shared" si="276"/>
        <v>SEP</v>
      </c>
      <c r="V1634" t="str">
        <f t="shared" si="277"/>
        <v>JUL</v>
      </c>
      <c r="W1634">
        <f t="shared" si="278"/>
        <v>2011</v>
      </c>
      <c r="X1634">
        <f t="shared" si="279"/>
        <v>2011</v>
      </c>
    </row>
    <row r="1635" spans="1:2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70"/>
        <v>100</v>
      </c>
      <c r="P1635" s="7">
        <f t="shared" si="271"/>
        <v>172.41379310344828</v>
      </c>
      <c r="Q1635" t="str">
        <f t="shared" si="272"/>
        <v>music</v>
      </c>
      <c r="R1635" t="str">
        <f t="shared" si="273"/>
        <v>rock</v>
      </c>
      <c r="S1635" s="14">
        <f t="shared" si="274"/>
        <v>40924.208333333336</v>
      </c>
      <c r="T1635" s="14">
        <f t="shared" si="275"/>
        <v>40896.883750000001</v>
      </c>
      <c r="U1635" t="str">
        <f t="shared" si="276"/>
        <v>ENE</v>
      </c>
      <c r="V1635" t="str">
        <f t="shared" si="277"/>
        <v>DIC</v>
      </c>
      <c r="W1635">
        <f t="shared" si="278"/>
        <v>2012</v>
      </c>
      <c r="X1635">
        <f t="shared" si="279"/>
        <v>2011</v>
      </c>
    </row>
    <row r="1636" spans="1:2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70"/>
        <v>100.5</v>
      </c>
      <c r="P1636" s="7">
        <f t="shared" si="271"/>
        <v>62.8125</v>
      </c>
      <c r="Q1636" t="str">
        <f t="shared" si="272"/>
        <v>music</v>
      </c>
      <c r="R1636" t="str">
        <f t="shared" si="273"/>
        <v>rock</v>
      </c>
      <c r="S1636" s="14">
        <f t="shared" si="274"/>
        <v>40696.249305555553</v>
      </c>
      <c r="T1636" s="14">
        <f t="shared" si="275"/>
        <v>40658.189826388887</v>
      </c>
      <c r="U1636" t="str">
        <f t="shared" si="276"/>
        <v>JUN</v>
      </c>
      <c r="V1636" t="str">
        <f t="shared" si="277"/>
        <v>ABR</v>
      </c>
      <c r="W1636">
        <f t="shared" si="278"/>
        <v>2011</v>
      </c>
      <c r="X1636">
        <f t="shared" si="279"/>
        <v>2011</v>
      </c>
    </row>
    <row r="1637" spans="1:2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70"/>
        <v>125.3</v>
      </c>
      <c r="P1637" s="7">
        <f t="shared" si="271"/>
        <v>67.729729729729726</v>
      </c>
      <c r="Q1637" t="str">
        <f t="shared" si="272"/>
        <v>music</v>
      </c>
      <c r="R1637" t="str">
        <f t="shared" si="273"/>
        <v>rock</v>
      </c>
      <c r="S1637" s="14">
        <f t="shared" si="274"/>
        <v>42562.868761574078</v>
      </c>
      <c r="T1637" s="14">
        <f t="shared" si="275"/>
        <v>42502.868761574078</v>
      </c>
      <c r="U1637" t="str">
        <f t="shared" si="276"/>
        <v>JUL</v>
      </c>
      <c r="V1637" t="str">
        <f t="shared" si="277"/>
        <v>MAY</v>
      </c>
      <c r="W1637">
        <f t="shared" si="278"/>
        <v>2016</v>
      </c>
      <c r="X1637">
        <f t="shared" si="279"/>
        <v>2016</v>
      </c>
    </row>
    <row r="1638" spans="1:2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70"/>
        <v>103.55555555555556</v>
      </c>
      <c r="P1638" s="7">
        <f t="shared" si="271"/>
        <v>53.5632183908046</v>
      </c>
      <c r="Q1638" t="str">
        <f t="shared" si="272"/>
        <v>music</v>
      </c>
      <c r="R1638" t="str">
        <f t="shared" si="273"/>
        <v>rock</v>
      </c>
      <c r="S1638" s="14">
        <f t="shared" si="274"/>
        <v>40706.166666666664</v>
      </c>
      <c r="T1638" s="14">
        <f t="shared" si="275"/>
        <v>40663.08666666667</v>
      </c>
      <c r="U1638" t="str">
        <f t="shared" si="276"/>
        <v>JUN</v>
      </c>
      <c r="V1638" t="str">
        <f t="shared" si="277"/>
        <v>ABR</v>
      </c>
      <c r="W1638">
        <f t="shared" si="278"/>
        <v>2011</v>
      </c>
      <c r="X1638">
        <f t="shared" si="279"/>
        <v>2011</v>
      </c>
    </row>
    <row r="1639" spans="1:2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70"/>
        <v>103.8</v>
      </c>
      <c r="P1639" s="7">
        <f t="shared" si="271"/>
        <v>34.6</v>
      </c>
      <c r="Q1639" t="str">
        <f t="shared" si="272"/>
        <v>music</v>
      </c>
      <c r="R1639" t="str">
        <f t="shared" si="273"/>
        <v>rock</v>
      </c>
      <c r="S1639" s="14">
        <f t="shared" si="274"/>
        <v>40178.98541666667</v>
      </c>
      <c r="T1639" s="14">
        <f t="shared" si="275"/>
        <v>40122.751620370371</v>
      </c>
      <c r="U1639" t="str">
        <f t="shared" si="276"/>
        <v>DIC</v>
      </c>
      <c r="V1639" t="str">
        <f t="shared" si="277"/>
        <v>NOV</v>
      </c>
      <c r="W1639">
        <f t="shared" si="278"/>
        <v>2009</v>
      </c>
      <c r="X1639">
        <f t="shared" si="279"/>
        <v>2009</v>
      </c>
    </row>
    <row r="1640" spans="1:2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70"/>
        <v>105</v>
      </c>
      <c r="P1640" s="7">
        <f t="shared" si="271"/>
        <v>38.888888888888886</v>
      </c>
      <c r="Q1640" t="str">
        <f t="shared" si="272"/>
        <v>music</v>
      </c>
      <c r="R1640" t="str">
        <f t="shared" si="273"/>
        <v>rock</v>
      </c>
      <c r="S1640" s="14">
        <f t="shared" si="274"/>
        <v>41333.892361111109</v>
      </c>
      <c r="T1640" s="14">
        <f t="shared" si="275"/>
        <v>41288.68712962963</v>
      </c>
      <c r="U1640" t="str">
        <f t="shared" si="276"/>
        <v>FEB</v>
      </c>
      <c r="V1640" t="str">
        <f t="shared" si="277"/>
        <v>ENE</v>
      </c>
      <c r="W1640">
        <f t="shared" si="278"/>
        <v>2013</v>
      </c>
      <c r="X1640">
        <f t="shared" si="279"/>
        <v>2013</v>
      </c>
    </row>
    <row r="1641" spans="1:2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70"/>
        <v>100</v>
      </c>
      <c r="P1641" s="7">
        <f t="shared" si="271"/>
        <v>94.736842105263165</v>
      </c>
      <c r="Q1641" t="str">
        <f t="shared" si="272"/>
        <v>music</v>
      </c>
      <c r="R1641" t="str">
        <f t="shared" si="273"/>
        <v>rock</v>
      </c>
      <c r="S1641" s="14">
        <f t="shared" si="274"/>
        <v>40971.652372685188</v>
      </c>
      <c r="T1641" s="14">
        <f t="shared" si="275"/>
        <v>40941.652372685188</v>
      </c>
      <c r="U1641" t="str">
        <f t="shared" si="276"/>
        <v>MAR</v>
      </c>
      <c r="V1641" t="str">
        <f t="shared" si="277"/>
        <v>FEB</v>
      </c>
      <c r="W1641">
        <f t="shared" si="278"/>
        <v>2012</v>
      </c>
      <c r="X1641">
        <f t="shared" si="279"/>
        <v>2012</v>
      </c>
    </row>
    <row r="1642" spans="1:2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70"/>
        <v>169.86</v>
      </c>
      <c r="P1642" s="7">
        <f t="shared" si="271"/>
        <v>39.967058823529413</v>
      </c>
      <c r="Q1642" t="str">
        <f t="shared" si="272"/>
        <v>music</v>
      </c>
      <c r="R1642" t="str">
        <f t="shared" si="273"/>
        <v>rock</v>
      </c>
      <c r="S1642" s="14">
        <f t="shared" si="274"/>
        <v>40393.082638888889</v>
      </c>
      <c r="T1642" s="14">
        <f t="shared" si="275"/>
        <v>40379.23096064815</v>
      </c>
      <c r="U1642" t="str">
        <f t="shared" si="276"/>
        <v>AGO</v>
      </c>
      <c r="V1642" t="str">
        <f t="shared" si="277"/>
        <v>JUL</v>
      </c>
      <c r="W1642">
        <f t="shared" si="278"/>
        <v>2010</v>
      </c>
      <c r="X1642">
        <f t="shared" si="279"/>
        <v>2010</v>
      </c>
    </row>
    <row r="1643" spans="1:2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70"/>
        <v>101.4</v>
      </c>
      <c r="P1643" s="7">
        <f t="shared" si="271"/>
        <v>97.5</v>
      </c>
      <c r="Q1643" t="str">
        <f t="shared" si="272"/>
        <v>music</v>
      </c>
      <c r="R1643" t="str">
        <f t="shared" si="273"/>
        <v>pop</v>
      </c>
      <c r="S1643" s="14">
        <f t="shared" si="274"/>
        <v>41992.596574074079</v>
      </c>
      <c r="T1643" s="14">
        <f t="shared" si="275"/>
        <v>41962.596574074079</v>
      </c>
      <c r="U1643" t="str">
        <f t="shared" si="276"/>
        <v>DIC</v>
      </c>
      <c r="V1643" t="str">
        <f t="shared" si="277"/>
        <v>NOV</v>
      </c>
      <c r="W1643">
        <f t="shared" si="278"/>
        <v>2014</v>
      </c>
      <c r="X1643">
        <f t="shared" si="279"/>
        <v>2014</v>
      </c>
    </row>
    <row r="1644" spans="1:2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70"/>
        <v>100</v>
      </c>
      <c r="P1644" s="7">
        <f t="shared" si="271"/>
        <v>42.857142857142854</v>
      </c>
      <c r="Q1644" t="str">
        <f t="shared" si="272"/>
        <v>music</v>
      </c>
      <c r="R1644" t="str">
        <f t="shared" si="273"/>
        <v>pop</v>
      </c>
      <c r="S1644" s="14">
        <f t="shared" si="274"/>
        <v>40708.024618055555</v>
      </c>
      <c r="T1644" s="14">
        <f t="shared" si="275"/>
        <v>40688.024618055555</v>
      </c>
      <c r="U1644" t="str">
        <f t="shared" si="276"/>
        <v>JUN</v>
      </c>
      <c r="V1644" t="str">
        <f t="shared" si="277"/>
        <v>MAY</v>
      </c>
      <c r="W1644">
        <f t="shared" si="278"/>
        <v>2011</v>
      </c>
      <c r="X1644">
        <f t="shared" si="279"/>
        <v>2011</v>
      </c>
    </row>
    <row r="1645" spans="1:2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70"/>
        <v>124.7</v>
      </c>
      <c r="P1645" s="7">
        <f t="shared" si="271"/>
        <v>168.51351351351352</v>
      </c>
      <c r="Q1645" t="str">
        <f t="shared" si="272"/>
        <v>music</v>
      </c>
      <c r="R1645" t="str">
        <f t="shared" si="273"/>
        <v>pop</v>
      </c>
      <c r="S1645" s="14">
        <f t="shared" si="274"/>
        <v>41176.824212962965</v>
      </c>
      <c r="T1645" s="14">
        <f t="shared" si="275"/>
        <v>41146.824212962965</v>
      </c>
      <c r="U1645" t="str">
        <f t="shared" si="276"/>
        <v>SEP</v>
      </c>
      <c r="V1645" t="str">
        <f t="shared" si="277"/>
        <v>AGO</v>
      </c>
      <c r="W1645">
        <f t="shared" si="278"/>
        <v>2012</v>
      </c>
      <c r="X1645">
        <f t="shared" si="279"/>
        <v>2012</v>
      </c>
    </row>
    <row r="1646" spans="1:2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70"/>
        <v>109.5</v>
      </c>
      <c r="P1646" s="7">
        <f t="shared" si="271"/>
        <v>85.546875</v>
      </c>
      <c r="Q1646" t="str">
        <f t="shared" si="272"/>
        <v>music</v>
      </c>
      <c r="R1646" t="str">
        <f t="shared" si="273"/>
        <v>pop</v>
      </c>
      <c r="S1646" s="14">
        <f t="shared" si="274"/>
        <v>41235.101388888892</v>
      </c>
      <c r="T1646" s="14">
        <f t="shared" si="275"/>
        <v>41175.05972222222</v>
      </c>
      <c r="U1646" t="str">
        <f t="shared" si="276"/>
        <v>NOV</v>
      </c>
      <c r="V1646" t="str">
        <f t="shared" si="277"/>
        <v>SEP</v>
      </c>
      <c r="W1646">
        <f t="shared" si="278"/>
        <v>2012</v>
      </c>
      <c r="X1646">
        <f t="shared" si="279"/>
        <v>2012</v>
      </c>
    </row>
    <row r="1647" spans="1:2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70"/>
        <v>110.8</v>
      </c>
      <c r="P1647" s="7">
        <f t="shared" si="271"/>
        <v>554</v>
      </c>
      <c r="Q1647" t="str">
        <f t="shared" si="272"/>
        <v>music</v>
      </c>
      <c r="R1647" t="str">
        <f t="shared" si="273"/>
        <v>pop</v>
      </c>
      <c r="S1647" s="14">
        <f t="shared" si="274"/>
        <v>41535.617361111108</v>
      </c>
      <c r="T1647" s="14">
        <f t="shared" si="275"/>
        <v>41521.617361111108</v>
      </c>
      <c r="U1647" t="str">
        <f t="shared" si="276"/>
        <v>SEP</v>
      </c>
      <c r="V1647" t="str">
        <f t="shared" si="277"/>
        <v>SEP</v>
      </c>
      <c r="W1647">
        <f t="shared" si="278"/>
        <v>2013</v>
      </c>
      <c r="X1647">
        <f t="shared" si="279"/>
        <v>2013</v>
      </c>
    </row>
    <row r="1648" spans="1:2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70"/>
        <v>110.2</v>
      </c>
      <c r="P1648" s="7">
        <f t="shared" si="271"/>
        <v>26.554216867469879</v>
      </c>
      <c r="Q1648" t="str">
        <f t="shared" si="272"/>
        <v>music</v>
      </c>
      <c r="R1648" t="str">
        <f t="shared" si="273"/>
        <v>pop</v>
      </c>
      <c r="S1648" s="14">
        <f t="shared" si="274"/>
        <v>41865.757638888892</v>
      </c>
      <c r="T1648" s="14">
        <f t="shared" si="275"/>
        <v>41833.450266203705</v>
      </c>
      <c r="U1648" t="str">
        <f t="shared" si="276"/>
        <v>AGO</v>
      </c>
      <c r="V1648" t="str">
        <f t="shared" si="277"/>
        <v>JUL</v>
      </c>
      <c r="W1648">
        <f t="shared" si="278"/>
        <v>2014</v>
      </c>
      <c r="X1648">
        <f t="shared" si="279"/>
        <v>2014</v>
      </c>
    </row>
    <row r="1649" spans="1:2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70"/>
        <v>104.72</v>
      </c>
      <c r="P1649" s="7">
        <f t="shared" si="271"/>
        <v>113.82608695652173</v>
      </c>
      <c r="Q1649" t="str">
        <f t="shared" si="272"/>
        <v>music</v>
      </c>
      <c r="R1649" t="str">
        <f t="shared" si="273"/>
        <v>pop</v>
      </c>
      <c r="S1649" s="14">
        <f t="shared" si="274"/>
        <v>41069.409456018519</v>
      </c>
      <c r="T1649" s="14">
        <f t="shared" si="275"/>
        <v>41039.409456018519</v>
      </c>
      <c r="U1649" t="str">
        <f t="shared" si="276"/>
        <v>JUN</v>
      </c>
      <c r="V1649" t="str">
        <f t="shared" si="277"/>
        <v>MAY</v>
      </c>
      <c r="W1649">
        <f t="shared" si="278"/>
        <v>2012</v>
      </c>
      <c r="X1649">
        <f t="shared" si="279"/>
        <v>2012</v>
      </c>
    </row>
    <row r="1650" spans="1:2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70"/>
        <v>125.26086956521739</v>
      </c>
      <c r="P1650" s="7">
        <f t="shared" si="271"/>
        <v>32.011111111111113</v>
      </c>
      <c r="Q1650" t="str">
        <f t="shared" si="272"/>
        <v>music</v>
      </c>
      <c r="R1650" t="str">
        <f t="shared" si="273"/>
        <v>pop</v>
      </c>
      <c r="S1650" s="14">
        <f t="shared" si="274"/>
        <v>40622.662986111114</v>
      </c>
      <c r="T1650" s="14">
        <f t="shared" si="275"/>
        <v>40592.704652777778</v>
      </c>
      <c r="U1650" t="str">
        <f t="shared" si="276"/>
        <v>MAR</v>
      </c>
      <c r="V1650" t="str">
        <f t="shared" si="277"/>
        <v>FEB</v>
      </c>
      <c r="W1650">
        <f t="shared" si="278"/>
        <v>2011</v>
      </c>
      <c r="X1650">
        <f t="shared" si="279"/>
        <v>2011</v>
      </c>
    </row>
    <row r="1651" spans="1:2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70"/>
        <v>100.58763157894737</v>
      </c>
      <c r="P1651" s="7">
        <f t="shared" si="271"/>
        <v>47.189259259259259</v>
      </c>
      <c r="Q1651" t="str">
        <f t="shared" si="272"/>
        <v>music</v>
      </c>
      <c r="R1651" t="str">
        <f t="shared" si="273"/>
        <v>pop</v>
      </c>
      <c r="S1651" s="14">
        <f t="shared" si="274"/>
        <v>41782.684664351851</v>
      </c>
      <c r="T1651" s="14">
        <f t="shared" si="275"/>
        <v>41737.684664351851</v>
      </c>
      <c r="U1651" t="str">
        <f t="shared" si="276"/>
        <v>MAY</v>
      </c>
      <c r="V1651" t="str">
        <f t="shared" si="277"/>
        <v>ABR</v>
      </c>
      <c r="W1651">
        <f t="shared" si="278"/>
        <v>2014</v>
      </c>
      <c r="X1651">
        <f t="shared" si="279"/>
        <v>2014</v>
      </c>
    </row>
    <row r="1652" spans="1:2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70"/>
        <v>141.55000000000001</v>
      </c>
      <c r="P1652" s="7">
        <f t="shared" si="271"/>
        <v>88.46875</v>
      </c>
      <c r="Q1652" t="str">
        <f t="shared" si="272"/>
        <v>music</v>
      </c>
      <c r="R1652" t="str">
        <f t="shared" si="273"/>
        <v>pop</v>
      </c>
      <c r="S1652" s="14">
        <f t="shared" si="274"/>
        <v>41556.435613425929</v>
      </c>
      <c r="T1652" s="14">
        <f t="shared" si="275"/>
        <v>41526.435613425929</v>
      </c>
      <c r="U1652" t="str">
        <f t="shared" si="276"/>
        <v>OCT</v>
      </c>
      <c r="V1652" t="str">
        <f t="shared" si="277"/>
        <v>SEP</v>
      </c>
      <c r="W1652">
        <f t="shared" si="278"/>
        <v>2013</v>
      </c>
      <c r="X1652">
        <f t="shared" si="279"/>
        <v>2013</v>
      </c>
    </row>
    <row r="1653" spans="1:2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70"/>
        <v>100.75</v>
      </c>
      <c r="P1653" s="7">
        <f t="shared" si="271"/>
        <v>100.75</v>
      </c>
      <c r="Q1653" t="str">
        <f t="shared" si="272"/>
        <v>music</v>
      </c>
      <c r="R1653" t="str">
        <f t="shared" si="273"/>
        <v>pop</v>
      </c>
      <c r="S1653" s="14">
        <f t="shared" si="274"/>
        <v>40659.290972222225</v>
      </c>
      <c r="T1653" s="14">
        <f t="shared" si="275"/>
        <v>40625.900694444441</v>
      </c>
      <c r="U1653" t="str">
        <f t="shared" si="276"/>
        <v>ABR</v>
      </c>
      <c r="V1653" t="str">
        <f t="shared" si="277"/>
        <v>MAR</v>
      </c>
      <c r="W1653">
        <f t="shared" si="278"/>
        <v>2011</v>
      </c>
      <c r="X1653">
        <f t="shared" si="279"/>
        <v>2011</v>
      </c>
    </row>
    <row r="1654" spans="1:2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70"/>
        <v>100.66666666666667</v>
      </c>
      <c r="P1654" s="7">
        <f t="shared" si="271"/>
        <v>64.714285714285708</v>
      </c>
      <c r="Q1654" t="str">
        <f t="shared" si="272"/>
        <v>music</v>
      </c>
      <c r="R1654" t="str">
        <f t="shared" si="273"/>
        <v>pop</v>
      </c>
      <c r="S1654" s="14">
        <f t="shared" si="274"/>
        <v>41602.534641203703</v>
      </c>
      <c r="T1654" s="14">
        <f t="shared" si="275"/>
        <v>41572.492974537039</v>
      </c>
      <c r="U1654" t="str">
        <f t="shared" si="276"/>
        <v>NOV</v>
      </c>
      <c r="V1654" t="str">
        <f t="shared" si="277"/>
        <v>OCT</v>
      </c>
      <c r="W1654">
        <f t="shared" si="278"/>
        <v>2013</v>
      </c>
      <c r="X1654">
        <f t="shared" si="279"/>
        <v>2013</v>
      </c>
    </row>
    <row r="1655" spans="1:2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70"/>
        <v>174.2304</v>
      </c>
      <c r="P1655" s="7">
        <f t="shared" si="271"/>
        <v>51.854285714285716</v>
      </c>
      <c r="Q1655" t="str">
        <f t="shared" si="272"/>
        <v>music</v>
      </c>
      <c r="R1655" t="str">
        <f t="shared" si="273"/>
        <v>pop</v>
      </c>
      <c r="S1655" s="14">
        <f t="shared" si="274"/>
        <v>40657.834444444445</v>
      </c>
      <c r="T1655" s="14">
        <f t="shared" si="275"/>
        <v>40626.834444444445</v>
      </c>
      <c r="U1655" t="str">
        <f t="shared" si="276"/>
        <v>ABR</v>
      </c>
      <c r="V1655" t="str">
        <f t="shared" si="277"/>
        <v>MAR</v>
      </c>
      <c r="W1655">
        <f t="shared" si="278"/>
        <v>2011</v>
      </c>
      <c r="X1655">
        <f t="shared" si="279"/>
        <v>2011</v>
      </c>
    </row>
    <row r="1656" spans="1:2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70"/>
        <v>119.90909090909091</v>
      </c>
      <c r="P1656" s="7">
        <f t="shared" si="271"/>
        <v>38.794117647058826</v>
      </c>
      <c r="Q1656" t="str">
        <f t="shared" si="272"/>
        <v>music</v>
      </c>
      <c r="R1656" t="str">
        <f t="shared" si="273"/>
        <v>pop</v>
      </c>
      <c r="S1656" s="14">
        <f t="shared" si="274"/>
        <v>41017.890740740739</v>
      </c>
      <c r="T1656" s="14">
        <f t="shared" si="275"/>
        <v>40987.890740740739</v>
      </c>
      <c r="U1656" t="str">
        <f t="shared" si="276"/>
        <v>ABR</v>
      </c>
      <c r="V1656" t="str">
        <f t="shared" si="277"/>
        <v>MAR</v>
      </c>
      <c r="W1656">
        <f t="shared" si="278"/>
        <v>2012</v>
      </c>
      <c r="X1656">
        <f t="shared" si="279"/>
        <v>2012</v>
      </c>
    </row>
    <row r="1657" spans="1:2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70"/>
        <v>142.86666666666667</v>
      </c>
      <c r="P1657" s="7">
        <f t="shared" si="271"/>
        <v>44.645833333333336</v>
      </c>
      <c r="Q1657" t="str">
        <f t="shared" si="272"/>
        <v>music</v>
      </c>
      <c r="R1657" t="str">
        <f t="shared" si="273"/>
        <v>pop</v>
      </c>
      <c r="S1657" s="14">
        <f t="shared" si="274"/>
        <v>41004.750231481477</v>
      </c>
      <c r="T1657" s="14">
        <f t="shared" si="275"/>
        <v>40974.791898148149</v>
      </c>
      <c r="U1657" t="str">
        <f t="shared" si="276"/>
        <v>ABR</v>
      </c>
      <c r="V1657" t="str">
        <f t="shared" si="277"/>
        <v>MAR</v>
      </c>
      <c r="W1657">
        <f t="shared" si="278"/>
        <v>2012</v>
      </c>
      <c r="X1657">
        <f t="shared" si="279"/>
        <v>2012</v>
      </c>
    </row>
    <row r="1658" spans="1:2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70"/>
        <v>100.33493333333334</v>
      </c>
      <c r="P1658" s="7">
        <f t="shared" si="271"/>
        <v>156.77333333333334</v>
      </c>
      <c r="Q1658" t="str">
        <f t="shared" si="272"/>
        <v>music</v>
      </c>
      <c r="R1658" t="str">
        <f t="shared" si="273"/>
        <v>pop</v>
      </c>
      <c r="S1658" s="14">
        <f t="shared" si="274"/>
        <v>41256.928842592592</v>
      </c>
      <c r="T1658" s="14">
        <f t="shared" si="275"/>
        <v>41226.928842592592</v>
      </c>
      <c r="U1658" t="str">
        <f t="shared" si="276"/>
        <v>DIC</v>
      </c>
      <c r="V1658" t="str">
        <f t="shared" si="277"/>
        <v>NOV</v>
      </c>
      <c r="W1658">
        <f t="shared" si="278"/>
        <v>2012</v>
      </c>
      <c r="X1658">
        <f t="shared" si="279"/>
        <v>2012</v>
      </c>
    </row>
    <row r="1659" spans="1:2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70"/>
        <v>104.93380000000001</v>
      </c>
      <c r="P1659" s="7">
        <f t="shared" si="271"/>
        <v>118.70339366515837</v>
      </c>
      <c r="Q1659" t="str">
        <f t="shared" si="272"/>
        <v>music</v>
      </c>
      <c r="R1659" t="str">
        <f t="shared" si="273"/>
        <v>pop</v>
      </c>
      <c r="S1659" s="14">
        <f t="shared" si="274"/>
        <v>41053.782037037039</v>
      </c>
      <c r="T1659" s="14">
        <f t="shared" si="275"/>
        <v>41023.782037037039</v>
      </c>
      <c r="U1659" t="str">
        <f t="shared" si="276"/>
        <v>MAY</v>
      </c>
      <c r="V1659" t="str">
        <f t="shared" si="277"/>
        <v>ABR</v>
      </c>
      <c r="W1659">
        <f t="shared" si="278"/>
        <v>2012</v>
      </c>
      <c r="X1659">
        <f t="shared" si="279"/>
        <v>2012</v>
      </c>
    </row>
    <row r="1660" spans="1:2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70"/>
        <v>132.23333333333332</v>
      </c>
      <c r="P1660" s="7">
        <f t="shared" si="271"/>
        <v>74.149532710280369</v>
      </c>
      <c r="Q1660" t="str">
        <f t="shared" si="272"/>
        <v>music</v>
      </c>
      <c r="R1660" t="str">
        <f t="shared" si="273"/>
        <v>pop</v>
      </c>
      <c r="S1660" s="14">
        <f t="shared" si="274"/>
        <v>41261.597222222219</v>
      </c>
      <c r="T1660" s="14">
        <f t="shared" si="275"/>
        <v>41223.22184027778</v>
      </c>
      <c r="U1660" t="str">
        <f t="shared" si="276"/>
        <v>DIC</v>
      </c>
      <c r="V1660" t="str">
        <f t="shared" si="277"/>
        <v>NOV</v>
      </c>
      <c r="W1660">
        <f t="shared" si="278"/>
        <v>2012</v>
      </c>
      <c r="X1660">
        <f t="shared" si="279"/>
        <v>2012</v>
      </c>
    </row>
    <row r="1661" spans="1:2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70"/>
        <v>112.8</v>
      </c>
      <c r="P1661" s="7">
        <f t="shared" si="271"/>
        <v>12.533333333333333</v>
      </c>
      <c r="Q1661" t="str">
        <f t="shared" si="272"/>
        <v>music</v>
      </c>
      <c r="R1661" t="str">
        <f t="shared" si="273"/>
        <v>pop</v>
      </c>
      <c r="S1661" s="14">
        <f t="shared" si="274"/>
        <v>41625.5</v>
      </c>
      <c r="T1661" s="14">
        <f t="shared" si="275"/>
        <v>41596.913437499999</v>
      </c>
      <c r="U1661" t="str">
        <f t="shared" si="276"/>
        <v>DIC</v>
      </c>
      <c r="V1661" t="str">
        <f t="shared" si="277"/>
        <v>NOV</v>
      </c>
      <c r="W1661">
        <f t="shared" si="278"/>
        <v>2013</v>
      </c>
      <c r="X1661">
        <f t="shared" si="279"/>
        <v>2013</v>
      </c>
    </row>
    <row r="1662" spans="1:2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70"/>
        <v>1253.75</v>
      </c>
      <c r="P1662" s="7">
        <f t="shared" si="271"/>
        <v>27.861111111111111</v>
      </c>
      <c r="Q1662" t="str">
        <f t="shared" si="272"/>
        <v>music</v>
      </c>
      <c r="R1662" t="str">
        <f t="shared" si="273"/>
        <v>pop</v>
      </c>
      <c r="S1662" s="14">
        <f t="shared" si="274"/>
        <v>42490.915972222225</v>
      </c>
      <c r="T1662" s="14">
        <f t="shared" si="275"/>
        <v>42459.693865740745</v>
      </c>
      <c r="U1662" t="str">
        <f t="shared" si="276"/>
        <v>ABR</v>
      </c>
      <c r="V1662" t="str">
        <f t="shared" si="277"/>
        <v>MAR</v>
      </c>
      <c r="W1662">
        <f t="shared" si="278"/>
        <v>2016</v>
      </c>
      <c r="X1662">
        <f t="shared" si="279"/>
        <v>2016</v>
      </c>
    </row>
    <row r="1663" spans="1:2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70"/>
        <v>102.50632911392405</v>
      </c>
      <c r="P1663" s="7">
        <f t="shared" si="271"/>
        <v>80.178217821782184</v>
      </c>
      <c r="Q1663" t="str">
        <f t="shared" si="272"/>
        <v>music</v>
      </c>
      <c r="R1663" t="str">
        <f t="shared" si="273"/>
        <v>pop</v>
      </c>
      <c r="S1663" s="14">
        <f t="shared" si="274"/>
        <v>42386.875</v>
      </c>
      <c r="T1663" s="14">
        <f t="shared" si="275"/>
        <v>42343.998043981483</v>
      </c>
      <c r="U1663" t="str">
        <f t="shared" si="276"/>
        <v>ENE</v>
      </c>
      <c r="V1663" t="str">
        <f t="shared" si="277"/>
        <v>DIC</v>
      </c>
      <c r="W1663">
        <f t="shared" si="278"/>
        <v>2016</v>
      </c>
      <c r="X1663">
        <f t="shared" si="279"/>
        <v>2015</v>
      </c>
    </row>
    <row r="1664" spans="1:2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70"/>
        <v>102.6375</v>
      </c>
      <c r="P1664" s="7">
        <f t="shared" si="271"/>
        <v>132.43548387096774</v>
      </c>
      <c r="Q1664" t="str">
        <f t="shared" si="272"/>
        <v>music</v>
      </c>
      <c r="R1664" t="str">
        <f t="shared" si="273"/>
        <v>pop</v>
      </c>
      <c r="S1664" s="14">
        <f t="shared" si="274"/>
        <v>40908.239999999998</v>
      </c>
      <c r="T1664" s="14">
        <f t="shared" si="275"/>
        <v>40848.198333333334</v>
      </c>
      <c r="U1664" t="str">
        <f t="shared" si="276"/>
        <v>DIC</v>
      </c>
      <c r="V1664" t="str">
        <f t="shared" si="277"/>
        <v>NOV</v>
      </c>
      <c r="W1664">
        <f t="shared" si="278"/>
        <v>2011</v>
      </c>
      <c r="X1664">
        <f t="shared" si="279"/>
        <v>2011</v>
      </c>
    </row>
    <row r="1665" spans="1:2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70"/>
        <v>108</v>
      </c>
      <c r="P1665" s="7">
        <f t="shared" si="271"/>
        <v>33.75</v>
      </c>
      <c r="Q1665" t="str">
        <f t="shared" si="272"/>
        <v>music</v>
      </c>
      <c r="R1665" t="str">
        <f t="shared" si="273"/>
        <v>pop</v>
      </c>
      <c r="S1665" s="14">
        <f t="shared" si="274"/>
        <v>42036.02207175926</v>
      </c>
      <c r="T1665" s="14">
        <f t="shared" si="275"/>
        <v>42006.02207175926</v>
      </c>
      <c r="U1665" t="str">
        <f t="shared" si="276"/>
        <v>FEB</v>
      </c>
      <c r="V1665" t="str">
        <f t="shared" si="277"/>
        <v>ENE</v>
      </c>
      <c r="W1665">
        <f t="shared" si="278"/>
        <v>2015</v>
      </c>
      <c r="X1665">
        <f t="shared" si="279"/>
        <v>2015</v>
      </c>
    </row>
    <row r="1666" spans="1:2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70"/>
        <v>122.4088</v>
      </c>
      <c r="P1666" s="7">
        <f t="shared" si="271"/>
        <v>34.384494382022467</v>
      </c>
      <c r="Q1666" t="str">
        <f t="shared" si="272"/>
        <v>music</v>
      </c>
      <c r="R1666" t="str">
        <f t="shared" si="273"/>
        <v>pop</v>
      </c>
      <c r="S1666" s="14">
        <f t="shared" si="274"/>
        <v>40984.165972222225</v>
      </c>
      <c r="T1666" s="14">
        <f t="shared" si="275"/>
        <v>40939.761782407404</v>
      </c>
      <c r="U1666" t="str">
        <f t="shared" si="276"/>
        <v>MAR</v>
      </c>
      <c r="V1666" t="str">
        <f t="shared" si="277"/>
        <v>ENE</v>
      </c>
      <c r="W1666">
        <f t="shared" si="278"/>
        <v>2012</v>
      </c>
      <c r="X1666">
        <f t="shared" si="279"/>
        <v>2012</v>
      </c>
    </row>
    <row r="1667" spans="1:2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80">(E1667*100)/D1667</f>
        <v>119.45714285714286</v>
      </c>
      <c r="P1667" s="7">
        <f t="shared" ref="P1667:P1730" si="281">IF(L1667=0,"No Backers",E1667/L1667)</f>
        <v>44.956989247311824</v>
      </c>
      <c r="Q1667" t="str">
        <f t="shared" ref="Q1667:Q1730" si="282">MID(N1667,1,5)</f>
        <v>music</v>
      </c>
      <c r="R1667" t="str">
        <f t="shared" ref="R1667:R1730" si="283">MID(N1667,7,20)</f>
        <v>pop</v>
      </c>
      <c r="S1667" s="14">
        <f t="shared" ref="S1667:S1730" si="284">(((I1667/60)/60)/24)+DATE(1970,1,1)</f>
        <v>40596.125</v>
      </c>
      <c r="T1667" s="14">
        <f t="shared" ref="T1667:T1730" si="285">(((J1667/60)/60)/24)+DATE(1970,1,1)</f>
        <v>40564.649456018517</v>
      </c>
      <c r="U1667" t="str">
        <f t="shared" ref="U1667:U1730" si="286">UPPER(TEXT(S1667, "mmm"))</f>
        <v>FEB</v>
      </c>
      <c r="V1667" t="str">
        <f t="shared" ref="V1667:V1730" si="287">UPPER(TEXT(T1667, "mmm"))</f>
        <v>ENE</v>
      </c>
      <c r="W1667">
        <f t="shared" ref="W1667:W1730" si="288">YEAR(S1667)</f>
        <v>2011</v>
      </c>
      <c r="X1667">
        <f t="shared" ref="X1667:X1730" si="289">YEAR(T1667)</f>
        <v>2011</v>
      </c>
    </row>
    <row r="1668" spans="1:2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80"/>
        <v>160.88</v>
      </c>
      <c r="P1668" s="7">
        <f t="shared" si="281"/>
        <v>41.04081632653061</v>
      </c>
      <c r="Q1668" t="str">
        <f t="shared" si="282"/>
        <v>music</v>
      </c>
      <c r="R1668" t="str">
        <f t="shared" si="283"/>
        <v>pop</v>
      </c>
      <c r="S1668" s="14">
        <f t="shared" si="284"/>
        <v>41361.211493055554</v>
      </c>
      <c r="T1668" s="14">
        <f t="shared" si="285"/>
        <v>41331.253159722226</v>
      </c>
      <c r="U1668" t="str">
        <f t="shared" si="286"/>
        <v>MAR</v>
      </c>
      <c r="V1668" t="str">
        <f t="shared" si="287"/>
        <v>FEB</v>
      </c>
      <c r="W1668">
        <f t="shared" si="288"/>
        <v>2013</v>
      </c>
      <c r="X1668">
        <f t="shared" si="289"/>
        <v>2013</v>
      </c>
    </row>
    <row r="1669" spans="1:2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80"/>
        <v>126.85294117647059</v>
      </c>
      <c r="P1669" s="7">
        <f t="shared" si="281"/>
        <v>52.597560975609753</v>
      </c>
      <c r="Q1669" t="str">
        <f t="shared" si="282"/>
        <v>music</v>
      </c>
      <c r="R1669" t="str">
        <f t="shared" si="283"/>
        <v>pop</v>
      </c>
      <c r="S1669" s="14">
        <f t="shared" si="284"/>
        <v>41709.290972222225</v>
      </c>
      <c r="T1669" s="14">
        <f t="shared" si="285"/>
        <v>41682.0705787037</v>
      </c>
      <c r="U1669" t="str">
        <f t="shared" si="286"/>
        <v>MAR</v>
      </c>
      <c r="V1669" t="str">
        <f t="shared" si="287"/>
        <v>FEB</v>
      </c>
      <c r="W1669">
        <f t="shared" si="288"/>
        <v>2014</v>
      </c>
      <c r="X1669">
        <f t="shared" si="289"/>
        <v>2014</v>
      </c>
    </row>
    <row r="1670" spans="1:2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80"/>
        <v>102.6375</v>
      </c>
      <c r="P1670" s="7">
        <f t="shared" si="281"/>
        <v>70.784482758620683</v>
      </c>
      <c r="Q1670" t="str">
        <f t="shared" si="282"/>
        <v>music</v>
      </c>
      <c r="R1670" t="str">
        <f t="shared" si="283"/>
        <v>pop</v>
      </c>
      <c r="S1670" s="14">
        <f t="shared" si="284"/>
        <v>40875.191423611112</v>
      </c>
      <c r="T1670" s="14">
        <f t="shared" si="285"/>
        <v>40845.14975694444</v>
      </c>
      <c r="U1670" t="str">
        <f t="shared" si="286"/>
        <v>NOV</v>
      </c>
      <c r="V1670" t="str">
        <f t="shared" si="287"/>
        <v>OCT</v>
      </c>
      <c r="W1670">
        <f t="shared" si="288"/>
        <v>2011</v>
      </c>
      <c r="X1670">
        <f t="shared" si="289"/>
        <v>2011</v>
      </c>
    </row>
    <row r="1671" spans="1:2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80"/>
        <v>139.75</v>
      </c>
      <c r="P1671" s="7">
        <f t="shared" si="281"/>
        <v>53.75</v>
      </c>
      <c r="Q1671" t="str">
        <f t="shared" si="282"/>
        <v>music</v>
      </c>
      <c r="R1671" t="str">
        <f t="shared" si="283"/>
        <v>pop</v>
      </c>
      <c r="S1671" s="14">
        <f t="shared" si="284"/>
        <v>42521.885138888887</v>
      </c>
      <c r="T1671" s="14">
        <f t="shared" si="285"/>
        <v>42461.885138888887</v>
      </c>
      <c r="U1671" t="str">
        <f t="shared" si="286"/>
        <v>MAY</v>
      </c>
      <c r="V1671" t="str">
        <f t="shared" si="287"/>
        <v>ABR</v>
      </c>
      <c r="W1671">
        <f t="shared" si="288"/>
        <v>2016</v>
      </c>
      <c r="X1671">
        <f t="shared" si="289"/>
        <v>2016</v>
      </c>
    </row>
    <row r="1672" spans="1:2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80"/>
        <v>102.6</v>
      </c>
      <c r="P1672" s="7">
        <f t="shared" si="281"/>
        <v>44.608695652173914</v>
      </c>
      <c r="Q1672" t="str">
        <f t="shared" si="282"/>
        <v>music</v>
      </c>
      <c r="R1672" t="str">
        <f t="shared" si="283"/>
        <v>pop</v>
      </c>
      <c r="S1672" s="14">
        <f t="shared" si="284"/>
        <v>40364.166666666664</v>
      </c>
      <c r="T1672" s="14">
        <f t="shared" si="285"/>
        <v>40313.930543981485</v>
      </c>
      <c r="U1672" t="str">
        <f t="shared" si="286"/>
        <v>JUL</v>
      </c>
      <c r="V1672" t="str">
        <f t="shared" si="287"/>
        <v>MAY</v>
      </c>
      <c r="W1672">
        <f t="shared" si="288"/>
        <v>2010</v>
      </c>
      <c r="X1672">
        <f t="shared" si="289"/>
        <v>2010</v>
      </c>
    </row>
    <row r="1673" spans="1:2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80"/>
        <v>100.6735</v>
      </c>
      <c r="P1673" s="7">
        <f t="shared" si="281"/>
        <v>26.148961038961041</v>
      </c>
      <c r="Q1673" t="str">
        <f t="shared" si="282"/>
        <v>music</v>
      </c>
      <c r="R1673" t="str">
        <f t="shared" si="283"/>
        <v>pop</v>
      </c>
      <c r="S1673" s="14">
        <f t="shared" si="284"/>
        <v>42583.54414351852</v>
      </c>
      <c r="T1673" s="14">
        <f t="shared" si="285"/>
        <v>42553.54414351852</v>
      </c>
      <c r="U1673" t="str">
        <f t="shared" si="286"/>
        <v>AGO</v>
      </c>
      <c r="V1673" t="str">
        <f t="shared" si="287"/>
        <v>JUL</v>
      </c>
      <c r="W1673">
        <f t="shared" si="288"/>
        <v>2016</v>
      </c>
      <c r="X1673">
        <f t="shared" si="289"/>
        <v>2016</v>
      </c>
    </row>
    <row r="1674" spans="1:2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80"/>
        <v>112.94117647058823</v>
      </c>
      <c r="P1674" s="7">
        <f t="shared" si="281"/>
        <v>39.183673469387756</v>
      </c>
      <c r="Q1674" t="str">
        <f t="shared" si="282"/>
        <v>music</v>
      </c>
      <c r="R1674" t="str">
        <f t="shared" si="283"/>
        <v>pop</v>
      </c>
      <c r="S1674" s="14">
        <f t="shared" si="284"/>
        <v>41064.656597222223</v>
      </c>
      <c r="T1674" s="14">
        <f t="shared" si="285"/>
        <v>41034.656597222223</v>
      </c>
      <c r="U1674" t="str">
        <f t="shared" si="286"/>
        <v>JUN</v>
      </c>
      <c r="V1674" t="str">
        <f t="shared" si="287"/>
        <v>MAY</v>
      </c>
      <c r="W1674">
        <f t="shared" si="288"/>
        <v>2012</v>
      </c>
      <c r="X1674">
        <f t="shared" si="289"/>
        <v>2012</v>
      </c>
    </row>
    <row r="1675" spans="1:2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80"/>
        <v>128.0952380952381</v>
      </c>
      <c r="P1675" s="7">
        <f t="shared" si="281"/>
        <v>45.593220338983052</v>
      </c>
      <c r="Q1675" t="str">
        <f t="shared" si="282"/>
        <v>music</v>
      </c>
      <c r="R1675" t="str">
        <f t="shared" si="283"/>
        <v>pop</v>
      </c>
      <c r="S1675" s="14">
        <f t="shared" si="284"/>
        <v>42069.878379629634</v>
      </c>
      <c r="T1675" s="14">
        <f t="shared" si="285"/>
        <v>42039.878379629634</v>
      </c>
      <c r="U1675" t="str">
        <f t="shared" si="286"/>
        <v>MAR</v>
      </c>
      <c r="V1675" t="str">
        <f t="shared" si="287"/>
        <v>FEB</v>
      </c>
      <c r="W1675">
        <f t="shared" si="288"/>
        <v>2015</v>
      </c>
      <c r="X1675">
        <f t="shared" si="289"/>
        <v>2015</v>
      </c>
    </row>
    <row r="1676" spans="1:2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80"/>
        <v>201.7</v>
      </c>
      <c r="P1676" s="7">
        <f t="shared" si="281"/>
        <v>89.247787610619469</v>
      </c>
      <c r="Q1676" t="str">
        <f t="shared" si="282"/>
        <v>music</v>
      </c>
      <c r="R1676" t="str">
        <f t="shared" si="283"/>
        <v>pop</v>
      </c>
      <c r="S1676" s="14">
        <f t="shared" si="284"/>
        <v>42600.290972222225</v>
      </c>
      <c r="T1676" s="14">
        <f t="shared" si="285"/>
        <v>42569.605393518519</v>
      </c>
      <c r="U1676" t="str">
        <f t="shared" si="286"/>
        <v>AGO</v>
      </c>
      <c r="V1676" t="str">
        <f t="shared" si="287"/>
        <v>JUL</v>
      </c>
      <c r="W1676">
        <f t="shared" si="288"/>
        <v>2016</v>
      </c>
      <c r="X1676">
        <f t="shared" si="289"/>
        <v>2016</v>
      </c>
    </row>
    <row r="1677" spans="1:2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80"/>
        <v>137.416</v>
      </c>
      <c r="P1677" s="7">
        <f t="shared" si="281"/>
        <v>40.416470588235299</v>
      </c>
      <c r="Q1677" t="str">
        <f t="shared" si="282"/>
        <v>music</v>
      </c>
      <c r="R1677" t="str">
        <f t="shared" si="283"/>
        <v>pop</v>
      </c>
      <c r="S1677" s="14">
        <f t="shared" si="284"/>
        <v>40832.918749999997</v>
      </c>
      <c r="T1677" s="14">
        <f t="shared" si="285"/>
        <v>40802.733101851853</v>
      </c>
      <c r="U1677" t="str">
        <f t="shared" si="286"/>
        <v>OCT</v>
      </c>
      <c r="V1677" t="str">
        <f t="shared" si="287"/>
        <v>SEP</v>
      </c>
      <c r="W1677">
        <f t="shared" si="288"/>
        <v>2011</v>
      </c>
      <c r="X1677">
        <f t="shared" si="289"/>
        <v>2011</v>
      </c>
    </row>
    <row r="1678" spans="1:2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80"/>
        <v>115.33333333333333</v>
      </c>
      <c r="P1678" s="7">
        <f t="shared" si="281"/>
        <v>82.38095238095238</v>
      </c>
      <c r="Q1678" t="str">
        <f t="shared" si="282"/>
        <v>music</v>
      </c>
      <c r="R1678" t="str">
        <f t="shared" si="283"/>
        <v>pop</v>
      </c>
      <c r="S1678" s="14">
        <f t="shared" si="284"/>
        <v>41020.165972222225</v>
      </c>
      <c r="T1678" s="14">
        <f t="shared" si="285"/>
        <v>40973.72623842593</v>
      </c>
      <c r="U1678" t="str">
        <f t="shared" si="286"/>
        <v>ABR</v>
      </c>
      <c r="V1678" t="str">
        <f t="shared" si="287"/>
        <v>MAR</v>
      </c>
      <c r="W1678">
        <f t="shared" si="288"/>
        <v>2012</v>
      </c>
      <c r="X1678">
        <f t="shared" si="289"/>
        <v>2012</v>
      </c>
    </row>
    <row r="1679" spans="1:2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80"/>
        <v>111.66666666666667</v>
      </c>
      <c r="P1679" s="7">
        <f t="shared" si="281"/>
        <v>159.52380952380952</v>
      </c>
      <c r="Q1679" t="str">
        <f t="shared" si="282"/>
        <v>music</v>
      </c>
      <c r="R1679" t="str">
        <f t="shared" si="283"/>
        <v>pop</v>
      </c>
      <c r="S1679" s="14">
        <f t="shared" si="284"/>
        <v>42476.249305555553</v>
      </c>
      <c r="T1679" s="14">
        <f t="shared" si="285"/>
        <v>42416.407129629632</v>
      </c>
      <c r="U1679" t="str">
        <f t="shared" si="286"/>
        <v>ABR</v>
      </c>
      <c r="V1679" t="str">
        <f t="shared" si="287"/>
        <v>FEB</v>
      </c>
      <c r="W1679">
        <f t="shared" si="288"/>
        <v>2016</v>
      </c>
      <c r="X1679">
        <f t="shared" si="289"/>
        <v>2016</v>
      </c>
    </row>
    <row r="1680" spans="1:2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80"/>
        <v>118.4</v>
      </c>
      <c r="P1680" s="7">
        <f t="shared" si="281"/>
        <v>36.244897959183675</v>
      </c>
      <c r="Q1680" t="str">
        <f t="shared" si="282"/>
        <v>music</v>
      </c>
      <c r="R1680" t="str">
        <f t="shared" si="283"/>
        <v>pop</v>
      </c>
      <c r="S1680" s="14">
        <f t="shared" si="284"/>
        <v>41676.854988425926</v>
      </c>
      <c r="T1680" s="14">
        <f t="shared" si="285"/>
        <v>41662.854988425926</v>
      </c>
      <c r="U1680" t="str">
        <f t="shared" si="286"/>
        <v>FEB</v>
      </c>
      <c r="V1680" t="str">
        <f t="shared" si="287"/>
        <v>ENE</v>
      </c>
      <c r="W1680">
        <f t="shared" si="288"/>
        <v>2014</v>
      </c>
      <c r="X1680">
        <f t="shared" si="289"/>
        <v>2014</v>
      </c>
    </row>
    <row r="1681" spans="1:2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80"/>
        <v>175</v>
      </c>
      <c r="P1681" s="7">
        <f t="shared" si="281"/>
        <v>62.5</v>
      </c>
      <c r="Q1681" t="str">
        <f t="shared" si="282"/>
        <v>music</v>
      </c>
      <c r="R1681" t="str">
        <f t="shared" si="283"/>
        <v>pop</v>
      </c>
      <c r="S1681" s="14">
        <f t="shared" si="284"/>
        <v>40746.068807870368</v>
      </c>
      <c r="T1681" s="14">
        <f t="shared" si="285"/>
        <v>40723.068807870368</v>
      </c>
      <c r="U1681" t="str">
        <f t="shared" si="286"/>
        <v>JUL</v>
      </c>
      <c r="V1681" t="str">
        <f t="shared" si="287"/>
        <v>JUN</v>
      </c>
      <c r="W1681">
        <f t="shared" si="288"/>
        <v>2011</v>
      </c>
      <c r="X1681">
        <f t="shared" si="289"/>
        <v>2011</v>
      </c>
    </row>
    <row r="1682" spans="1:2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80"/>
        <v>117.5</v>
      </c>
      <c r="P1682" s="7">
        <f t="shared" si="281"/>
        <v>47</v>
      </c>
      <c r="Q1682" t="str">
        <f t="shared" si="282"/>
        <v>music</v>
      </c>
      <c r="R1682" t="str">
        <f t="shared" si="283"/>
        <v>pop</v>
      </c>
      <c r="S1682" s="14">
        <f t="shared" si="284"/>
        <v>41832.757719907408</v>
      </c>
      <c r="T1682" s="14">
        <f t="shared" si="285"/>
        <v>41802.757719907408</v>
      </c>
      <c r="U1682" t="str">
        <f t="shared" si="286"/>
        <v>JUL</v>
      </c>
      <c r="V1682" t="str">
        <f t="shared" si="287"/>
        <v>JUN</v>
      </c>
      <c r="W1682">
        <f t="shared" si="288"/>
        <v>2014</v>
      </c>
      <c r="X1682">
        <f t="shared" si="289"/>
        <v>2014</v>
      </c>
    </row>
    <row r="1683" spans="1:2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80"/>
        <v>101.42212307692307</v>
      </c>
      <c r="P1683" s="7">
        <f t="shared" si="281"/>
        <v>74.575090497737563</v>
      </c>
      <c r="Q1683" t="str">
        <f t="shared" si="282"/>
        <v>music</v>
      </c>
      <c r="R1683" t="str">
        <f t="shared" si="283"/>
        <v>faith</v>
      </c>
      <c r="S1683" s="14">
        <f t="shared" si="284"/>
        <v>42823.083333333328</v>
      </c>
      <c r="T1683" s="14">
        <f t="shared" si="285"/>
        <v>42774.121342592596</v>
      </c>
      <c r="U1683" t="str">
        <f t="shared" si="286"/>
        <v>MAR</v>
      </c>
      <c r="V1683" t="str">
        <f t="shared" si="287"/>
        <v>FEB</v>
      </c>
      <c r="W1683">
        <f t="shared" si="288"/>
        <v>2017</v>
      </c>
      <c r="X1683">
        <f t="shared" si="289"/>
        <v>2017</v>
      </c>
    </row>
    <row r="1684" spans="1:2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80"/>
        <v>0</v>
      </c>
      <c r="P1684" s="7" t="str">
        <f t="shared" si="281"/>
        <v>No Backers</v>
      </c>
      <c r="Q1684" t="str">
        <f t="shared" si="282"/>
        <v>music</v>
      </c>
      <c r="R1684" t="str">
        <f t="shared" si="283"/>
        <v>faith</v>
      </c>
      <c r="S1684" s="14">
        <f t="shared" si="284"/>
        <v>42839.171990740739</v>
      </c>
      <c r="T1684" s="14">
        <f t="shared" si="285"/>
        <v>42779.21365740741</v>
      </c>
      <c r="U1684" t="str">
        <f t="shared" si="286"/>
        <v>ABR</v>
      </c>
      <c r="V1684" t="str">
        <f t="shared" si="287"/>
        <v>FEB</v>
      </c>
      <c r="W1684">
        <f t="shared" si="288"/>
        <v>2017</v>
      </c>
      <c r="X1684">
        <f t="shared" si="289"/>
        <v>2017</v>
      </c>
    </row>
    <row r="1685" spans="1:2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80"/>
        <v>21.714285714285715</v>
      </c>
      <c r="P1685" s="7">
        <f t="shared" si="281"/>
        <v>76</v>
      </c>
      <c r="Q1685" t="str">
        <f t="shared" si="282"/>
        <v>music</v>
      </c>
      <c r="R1685" t="str">
        <f t="shared" si="283"/>
        <v>faith</v>
      </c>
      <c r="S1685" s="14">
        <f t="shared" si="284"/>
        <v>42832.781689814816</v>
      </c>
      <c r="T1685" s="14">
        <f t="shared" si="285"/>
        <v>42808.781689814816</v>
      </c>
      <c r="U1685" t="str">
        <f t="shared" si="286"/>
        <v>ABR</v>
      </c>
      <c r="V1685" t="str">
        <f t="shared" si="287"/>
        <v>MAR</v>
      </c>
      <c r="W1685">
        <f t="shared" si="288"/>
        <v>2017</v>
      </c>
      <c r="X1685">
        <f t="shared" si="289"/>
        <v>2017</v>
      </c>
    </row>
    <row r="1686" spans="1:2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80"/>
        <v>109.125</v>
      </c>
      <c r="P1686" s="7">
        <f t="shared" si="281"/>
        <v>86.43564356435644</v>
      </c>
      <c r="Q1686" t="str">
        <f t="shared" si="282"/>
        <v>music</v>
      </c>
      <c r="R1686" t="str">
        <f t="shared" si="283"/>
        <v>faith</v>
      </c>
      <c r="S1686" s="14">
        <f t="shared" si="284"/>
        <v>42811.773622685185</v>
      </c>
      <c r="T1686" s="14">
        <f t="shared" si="285"/>
        <v>42783.815289351856</v>
      </c>
      <c r="U1686" t="str">
        <f t="shared" si="286"/>
        <v>MAR</v>
      </c>
      <c r="V1686" t="str">
        <f t="shared" si="287"/>
        <v>FEB</v>
      </c>
      <c r="W1686">
        <f t="shared" si="288"/>
        <v>2017</v>
      </c>
      <c r="X1686">
        <f t="shared" si="289"/>
        <v>2017</v>
      </c>
    </row>
    <row r="1687" spans="1:2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80"/>
        <v>102.85714285714286</v>
      </c>
      <c r="P1687" s="7">
        <f t="shared" si="281"/>
        <v>24</v>
      </c>
      <c r="Q1687" t="str">
        <f t="shared" si="282"/>
        <v>music</v>
      </c>
      <c r="R1687" t="str">
        <f t="shared" si="283"/>
        <v>faith</v>
      </c>
      <c r="S1687" s="14">
        <f t="shared" si="284"/>
        <v>42818.208599537036</v>
      </c>
      <c r="T1687" s="14">
        <f t="shared" si="285"/>
        <v>42788.2502662037</v>
      </c>
      <c r="U1687" t="str">
        <f t="shared" si="286"/>
        <v>MAR</v>
      </c>
      <c r="V1687" t="str">
        <f t="shared" si="287"/>
        <v>FEB</v>
      </c>
      <c r="W1687">
        <f t="shared" si="288"/>
        <v>2017</v>
      </c>
      <c r="X1687">
        <f t="shared" si="289"/>
        <v>2017</v>
      </c>
    </row>
    <row r="1688" spans="1:2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80"/>
        <v>0.36</v>
      </c>
      <c r="P1688" s="7">
        <f t="shared" si="281"/>
        <v>18</v>
      </c>
      <c r="Q1688" t="str">
        <f t="shared" si="282"/>
        <v>music</v>
      </c>
      <c r="R1688" t="str">
        <f t="shared" si="283"/>
        <v>faith</v>
      </c>
      <c r="S1688" s="14">
        <f t="shared" si="284"/>
        <v>42852.802303240736</v>
      </c>
      <c r="T1688" s="14">
        <f t="shared" si="285"/>
        <v>42792.843969907408</v>
      </c>
      <c r="U1688" t="str">
        <f t="shared" si="286"/>
        <v>ABR</v>
      </c>
      <c r="V1688" t="str">
        <f t="shared" si="287"/>
        <v>FEB</v>
      </c>
      <c r="W1688">
        <f t="shared" si="288"/>
        <v>2017</v>
      </c>
      <c r="X1688">
        <f t="shared" si="289"/>
        <v>2017</v>
      </c>
    </row>
    <row r="1689" spans="1:2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80"/>
        <v>31.25</v>
      </c>
      <c r="P1689" s="7">
        <f t="shared" si="281"/>
        <v>80.128205128205124</v>
      </c>
      <c r="Q1689" t="str">
        <f t="shared" si="282"/>
        <v>music</v>
      </c>
      <c r="R1689" t="str">
        <f t="shared" si="283"/>
        <v>faith</v>
      </c>
      <c r="S1689" s="14">
        <f t="shared" si="284"/>
        <v>42835.84375</v>
      </c>
      <c r="T1689" s="14">
        <f t="shared" si="285"/>
        <v>42802.046817129631</v>
      </c>
      <c r="U1689" t="str">
        <f t="shared" si="286"/>
        <v>ABR</v>
      </c>
      <c r="V1689" t="str">
        <f t="shared" si="287"/>
        <v>MAR</v>
      </c>
      <c r="W1689">
        <f t="shared" si="288"/>
        <v>2017</v>
      </c>
      <c r="X1689">
        <f t="shared" si="289"/>
        <v>2017</v>
      </c>
    </row>
    <row r="1690" spans="1:2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80"/>
        <v>44.3</v>
      </c>
      <c r="P1690" s="7">
        <f t="shared" si="281"/>
        <v>253.14285714285714</v>
      </c>
      <c r="Q1690" t="str">
        <f t="shared" si="282"/>
        <v>music</v>
      </c>
      <c r="R1690" t="str">
        <f t="shared" si="283"/>
        <v>faith</v>
      </c>
      <c r="S1690" s="14">
        <f t="shared" si="284"/>
        <v>42834.492986111116</v>
      </c>
      <c r="T1690" s="14">
        <f t="shared" si="285"/>
        <v>42804.534652777773</v>
      </c>
      <c r="U1690" t="str">
        <f t="shared" si="286"/>
        <v>ABR</v>
      </c>
      <c r="V1690" t="str">
        <f t="shared" si="287"/>
        <v>MAR</v>
      </c>
      <c r="W1690">
        <f t="shared" si="288"/>
        <v>2017</v>
      </c>
      <c r="X1690">
        <f t="shared" si="289"/>
        <v>2017</v>
      </c>
    </row>
    <row r="1691" spans="1:2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80"/>
        <v>100</v>
      </c>
      <c r="P1691" s="7">
        <f t="shared" si="281"/>
        <v>171.42857142857142</v>
      </c>
      <c r="Q1691" t="str">
        <f t="shared" si="282"/>
        <v>music</v>
      </c>
      <c r="R1691" t="str">
        <f t="shared" si="283"/>
        <v>faith</v>
      </c>
      <c r="S1691" s="14">
        <f t="shared" si="284"/>
        <v>42810.900810185187</v>
      </c>
      <c r="T1691" s="14">
        <f t="shared" si="285"/>
        <v>42780.942476851851</v>
      </c>
      <c r="U1691" t="str">
        <f t="shared" si="286"/>
        <v>MAR</v>
      </c>
      <c r="V1691" t="str">
        <f t="shared" si="287"/>
        <v>FEB</v>
      </c>
      <c r="W1691">
        <f t="shared" si="288"/>
        <v>2017</v>
      </c>
      <c r="X1691">
        <f t="shared" si="289"/>
        <v>2017</v>
      </c>
    </row>
    <row r="1692" spans="1:2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80"/>
        <v>25.4</v>
      </c>
      <c r="P1692" s="7">
        <f t="shared" si="281"/>
        <v>57.727272727272727</v>
      </c>
      <c r="Q1692" t="str">
        <f t="shared" si="282"/>
        <v>music</v>
      </c>
      <c r="R1692" t="str">
        <f t="shared" si="283"/>
        <v>faith</v>
      </c>
      <c r="S1692" s="14">
        <f t="shared" si="284"/>
        <v>42831.389374999999</v>
      </c>
      <c r="T1692" s="14">
        <f t="shared" si="285"/>
        <v>42801.43104166667</v>
      </c>
      <c r="U1692" t="str">
        <f t="shared" si="286"/>
        <v>ABR</v>
      </c>
      <c r="V1692" t="str">
        <f t="shared" si="287"/>
        <v>MAR</v>
      </c>
      <c r="W1692">
        <f t="shared" si="288"/>
        <v>2017</v>
      </c>
      <c r="X1692">
        <f t="shared" si="289"/>
        <v>2017</v>
      </c>
    </row>
    <row r="1693" spans="1:2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80"/>
        <v>33.473333333333336</v>
      </c>
      <c r="P1693" s="7">
        <f t="shared" si="281"/>
        <v>264.26315789473682</v>
      </c>
      <c r="Q1693" t="str">
        <f t="shared" si="282"/>
        <v>music</v>
      </c>
      <c r="R1693" t="str">
        <f t="shared" si="283"/>
        <v>faith</v>
      </c>
      <c r="S1693" s="14">
        <f t="shared" si="284"/>
        <v>42828.041666666672</v>
      </c>
      <c r="T1693" s="14">
        <f t="shared" si="285"/>
        <v>42795.701481481476</v>
      </c>
      <c r="U1693" t="str">
        <f t="shared" si="286"/>
        <v>ABR</v>
      </c>
      <c r="V1693" t="str">
        <f t="shared" si="287"/>
        <v>MAR</v>
      </c>
      <c r="W1693">
        <f t="shared" si="288"/>
        <v>2017</v>
      </c>
      <c r="X1693">
        <f t="shared" si="289"/>
        <v>2017</v>
      </c>
    </row>
    <row r="1694" spans="1:2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80"/>
        <v>47.8</v>
      </c>
      <c r="P1694" s="7">
        <f t="shared" si="281"/>
        <v>159.33333333333334</v>
      </c>
      <c r="Q1694" t="str">
        <f t="shared" si="282"/>
        <v>music</v>
      </c>
      <c r="R1694" t="str">
        <f t="shared" si="283"/>
        <v>faith</v>
      </c>
      <c r="S1694" s="14">
        <f t="shared" si="284"/>
        <v>42820.999305555553</v>
      </c>
      <c r="T1694" s="14">
        <f t="shared" si="285"/>
        <v>42788.151238425926</v>
      </c>
      <c r="U1694" t="str">
        <f t="shared" si="286"/>
        <v>MAR</v>
      </c>
      <c r="V1694" t="str">
        <f t="shared" si="287"/>
        <v>FEB</v>
      </c>
      <c r="W1694">
        <f t="shared" si="288"/>
        <v>2017</v>
      </c>
      <c r="X1694">
        <f t="shared" si="289"/>
        <v>2017</v>
      </c>
    </row>
    <row r="1695" spans="1:2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80"/>
        <v>9.3333333333333339</v>
      </c>
      <c r="P1695" s="7">
        <f t="shared" si="281"/>
        <v>35</v>
      </c>
      <c r="Q1695" t="str">
        <f t="shared" si="282"/>
        <v>music</v>
      </c>
      <c r="R1695" t="str">
        <f t="shared" si="283"/>
        <v>faith</v>
      </c>
      <c r="S1695" s="14">
        <f t="shared" si="284"/>
        <v>42834.833333333328</v>
      </c>
      <c r="T1695" s="14">
        <f t="shared" si="285"/>
        <v>42803.920277777783</v>
      </c>
      <c r="U1695" t="str">
        <f t="shared" si="286"/>
        <v>ABR</v>
      </c>
      <c r="V1695" t="str">
        <f t="shared" si="287"/>
        <v>MAR</v>
      </c>
      <c r="W1695">
        <f t="shared" si="288"/>
        <v>2017</v>
      </c>
      <c r="X1695">
        <f t="shared" si="289"/>
        <v>2017</v>
      </c>
    </row>
    <row r="1696" spans="1:2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80"/>
        <v>0.05</v>
      </c>
      <c r="P1696" s="7">
        <f t="shared" si="281"/>
        <v>5</v>
      </c>
      <c r="Q1696" t="str">
        <f t="shared" si="282"/>
        <v>music</v>
      </c>
      <c r="R1696" t="str">
        <f t="shared" si="283"/>
        <v>faith</v>
      </c>
      <c r="S1696" s="14">
        <f t="shared" si="284"/>
        <v>42821.191666666666</v>
      </c>
      <c r="T1696" s="14">
        <f t="shared" si="285"/>
        <v>42791.669837962967</v>
      </c>
      <c r="U1696" t="str">
        <f t="shared" si="286"/>
        <v>MAR</v>
      </c>
      <c r="V1696" t="str">
        <f t="shared" si="287"/>
        <v>FEB</v>
      </c>
      <c r="W1696">
        <f t="shared" si="288"/>
        <v>2017</v>
      </c>
      <c r="X1696">
        <f t="shared" si="289"/>
        <v>2017</v>
      </c>
    </row>
    <row r="1697" spans="1:2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80"/>
        <v>11.708333333333334</v>
      </c>
      <c r="P1697" s="7">
        <f t="shared" si="281"/>
        <v>61.086956521739133</v>
      </c>
      <c r="Q1697" t="str">
        <f t="shared" si="282"/>
        <v>music</v>
      </c>
      <c r="R1697" t="str">
        <f t="shared" si="283"/>
        <v>faith</v>
      </c>
      <c r="S1697" s="14">
        <f t="shared" si="284"/>
        <v>42835.041666666672</v>
      </c>
      <c r="T1697" s="14">
        <f t="shared" si="285"/>
        <v>42801.031412037039</v>
      </c>
      <c r="U1697" t="str">
        <f t="shared" si="286"/>
        <v>ABR</v>
      </c>
      <c r="V1697" t="str">
        <f t="shared" si="287"/>
        <v>MAR</v>
      </c>
      <c r="W1697">
        <f t="shared" si="288"/>
        <v>2017</v>
      </c>
      <c r="X1697">
        <f t="shared" si="289"/>
        <v>2017</v>
      </c>
    </row>
    <row r="1698" spans="1:2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80"/>
        <v>0</v>
      </c>
      <c r="P1698" s="7" t="str">
        <f t="shared" si="281"/>
        <v>No Backers</v>
      </c>
      <c r="Q1698" t="str">
        <f t="shared" si="282"/>
        <v>music</v>
      </c>
      <c r="R1698" t="str">
        <f t="shared" si="283"/>
        <v>faith</v>
      </c>
      <c r="S1698" s="14">
        <f t="shared" si="284"/>
        <v>42826.027905092589</v>
      </c>
      <c r="T1698" s="14">
        <f t="shared" si="285"/>
        <v>42796.069571759261</v>
      </c>
      <c r="U1698" t="str">
        <f t="shared" si="286"/>
        <v>ABR</v>
      </c>
      <c r="V1698" t="str">
        <f t="shared" si="287"/>
        <v>MAR</v>
      </c>
      <c r="W1698">
        <f t="shared" si="288"/>
        <v>2017</v>
      </c>
      <c r="X1698">
        <f t="shared" si="289"/>
        <v>2017</v>
      </c>
    </row>
    <row r="1699" spans="1:2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80"/>
        <v>20.207999999999998</v>
      </c>
      <c r="P1699" s="7">
        <f t="shared" si="281"/>
        <v>114.81818181818181</v>
      </c>
      <c r="Q1699" t="str">
        <f t="shared" si="282"/>
        <v>music</v>
      </c>
      <c r="R1699" t="str">
        <f t="shared" si="283"/>
        <v>faith</v>
      </c>
      <c r="S1699" s="14">
        <f t="shared" si="284"/>
        <v>42834.991296296299</v>
      </c>
      <c r="T1699" s="14">
        <f t="shared" si="285"/>
        <v>42805.032962962956</v>
      </c>
      <c r="U1699" t="str">
        <f t="shared" si="286"/>
        <v>ABR</v>
      </c>
      <c r="V1699" t="str">
        <f t="shared" si="287"/>
        <v>MAR</v>
      </c>
      <c r="W1699">
        <f t="shared" si="288"/>
        <v>2017</v>
      </c>
      <c r="X1699">
        <f t="shared" si="289"/>
        <v>2017</v>
      </c>
    </row>
    <row r="1700" spans="1:2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80"/>
        <v>0</v>
      </c>
      <c r="P1700" s="7" t="str">
        <f t="shared" si="281"/>
        <v>No Backers</v>
      </c>
      <c r="Q1700" t="str">
        <f t="shared" si="282"/>
        <v>music</v>
      </c>
      <c r="R1700" t="str">
        <f t="shared" si="283"/>
        <v>faith</v>
      </c>
      <c r="S1700" s="14">
        <f t="shared" si="284"/>
        <v>42820.147916666669</v>
      </c>
      <c r="T1700" s="14">
        <f t="shared" si="285"/>
        <v>42796.207870370374</v>
      </c>
      <c r="U1700" t="str">
        <f t="shared" si="286"/>
        <v>MAR</v>
      </c>
      <c r="V1700" t="str">
        <f t="shared" si="287"/>
        <v>MAR</v>
      </c>
      <c r="W1700">
        <f t="shared" si="288"/>
        <v>2017</v>
      </c>
      <c r="X1700">
        <f t="shared" si="289"/>
        <v>2017</v>
      </c>
    </row>
    <row r="1701" spans="1:2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80"/>
        <v>4.2311459353574925</v>
      </c>
      <c r="P1701" s="7">
        <f t="shared" si="281"/>
        <v>54</v>
      </c>
      <c r="Q1701" t="str">
        <f t="shared" si="282"/>
        <v>music</v>
      </c>
      <c r="R1701" t="str">
        <f t="shared" si="283"/>
        <v>faith</v>
      </c>
      <c r="S1701" s="14">
        <f t="shared" si="284"/>
        <v>42836.863946759258</v>
      </c>
      <c r="T1701" s="14">
        <f t="shared" si="285"/>
        <v>42806.863946759258</v>
      </c>
      <c r="U1701" t="str">
        <f t="shared" si="286"/>
        <v>ABR</v>
      </c>
      <c r="V1701" t="str">
        <f t="shared" si="287"/>
        <v>MAR</v>
      </c>
      <c r="W1701">
        <f t="shared" si="288"/>
        <v>2017</v>
      </c>
      <c r="X1701">
        <f t="shared" si="289"/>
        <v>2017</v>
      </c>
    </row>
    <row r="1702" spans="1:2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80"/>
        <v>26.06</v>
      </c>
      <c r="P1702" s="7">
        <f t="shared" si="281"/>
        <v>65.974683544303801</v>
      </c>
      <c r="Q1702" t="str">
        <f t="shared" si="282"/>
        <v>music</v>
      </c>
      <c r="R1702" t="str">
        <f t="shared" si="283"/>
        <v>faith</v>
      </c>
      <c r="S1702" s="14">
        <f t="shared" si="284"/>
        <v>42826.166666666672</v>
      </c>
      <c r="T1702" s="14">
        <f t="shared" si="285"/>
        <v>42796.071643518517</v>
      </c>
      <c r="U1702" t="str">
        <f t="shared" si="286"/>
        <v>ABR</v>
      </c>
      <c r="V1702" t="str">
        <f t="shared" si="287"/>
        <v>MAR</v>
      </c>
      <c r="W1702">
        <f t="shared" si="288"/>
        <v>2017</v>
      </c>
      <c r="X1702">
        <f t="shared" si="289"/>
        <v>2017</v>
      </c>
    </row>
    <row r="1703" spans="1:2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80"/>
        <v>0.19801980198019803</v>
      </c>
      <c r="P1703" s="7">
        <f t="shared" si="281"/>
        <v>5</v>
      </c>
      <c r="Q1703" t="str">
        <f t="shared" si="282"/>
        <v>music</v>
      </c>
      <c r="R1703" t="str">
        <f t="shared" si="283"/>
        <v>faith</v>
      </c>
      <c r="S1703" s="14">
        <f t="shared" si="284"/>
        <v>42019.664409722223</v>
      </c>
      <c r="T1703" s="14">
        <f t="shared" si="285"/>
        <v>41989.664409722223</v>
      </c>
      <c r="U1703" t="str">
        <f t="shared" si="286"/>
        <v>ENE</v>
      </c>
      <c r="V1703" t="str">
        <f t="shared" si="287"/>
        <v>DIC</v>
      </c>
      <c r="W1703">
        <f t="shared" si="288"/>
        <v>2015</v>
      </c>
      <c r="X1703">
        <f t="shared" si="289"/>
        <v>2014</v>
      </c>
    </row>
    <row r="1704" spans="1:2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80"/>
        <v>6.0606060606060606E-3</v>
      </c>
      <c r="P1704" s="7">
        <f t="shared" si="281"/>
        <v>1</v>
      </c>
      <c r="Q1704" t="str">
        <f t="shared" si="282"/>
        <v>music</v>
      </c>
      <c r="R1704" t="str">
        <f t="shared" si="283"/>
        <v>faith</v>
      </c>
      <c r="S1704" s="14">
        <f t="shared" si="284"/>
        <v>42093.828125</v>
      </c>
      <c r="T1704" s="14">
        <f t="shared" si="285"/>
        <v>42063.869791666672</v>
      </c>
      <c r="U1704" t="str">
        <f t="shared" si="286"/>
        <v>MAR</v>
      </c>
      <c r="V1704" t="str">
        <f t="shared" si="287"/>
        <v>FEB</v>
      </c>
      <c r="W1704">
        <f t="shared" si="288"/>
        <v>2015</v>
      </c>
      <c r="X1704">
        <f t="shared" si="289"/>
        <v>2015</v>
      </c>
    </row>
    <row r="1705" spans="1:2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80"/>
        <v>1.02</v>
      </c>
      <c r="P1705" s="7">
        <f t="shared" si="281"/>
        <v>25.5</v>
      </c>
      <c r="Q1705" t="str">
        <f t="shared" si="282"/>
        <v>music</v>
      </c>
      <c r="R1705" t="str">
        <f t="shared" si="283"/>
        <v>faith</v>
      </c>
      <c r="S1705" s="14">
        <f t="shared" si="284"/>
        <v>42247.281678240746</v>
      </c>
      <c r="T1705" s="14">
        <f t="shared" si="285"/>
        <v>42187.281678240746</v>
      </c>
      <c r="U1705" t="str">
        <f t="shared" si="286"/>
        <v>AGO</v>
      </c>
      <c r="V1705" t="str">
        <f t="shared" si="287"/>
        <v>JUL</v>
      </c>
      <c r="W1705">
        <f t="shared" si="288"/>
        <v>2015</v>
      </c>
      <c r="X1705">
        <f t="shared" si="289"/>
        <v>2015</v>
      </c>
    </row>
    <row r="1706" spans="1:2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80"/>
        <v>65.099999999999994</v>
      </c>
      <c r="P1706" s="7">
        <f t="shared" si="281"/>
        <v>118.36363636363636</v>
      </c>
      <c r="Q1706" t="str">
        <f t="shared" si="282"/>
        <v>music</v>
      </c>
      <c r="R1706" t="str">
        <f t="shared" si="283"/>
        <v>faith</v>
      </c>
      <c r="S1706" s="14">
        <f t="shared" si="284"/>
        <v>42051.139733796299</v>
      </c>
      <c r="T1706" s="14">
        <f t="shared" si="285"/>
        <v>42021.139733796299</v>
      </c>
      <c r="U1706" t="str">
        <f t="shared" si="286"/>
        <v>FEB</v>
      </c>
      <c r="V1706" t="str">
        <f t="shared" si="287"/>
        <v>ENE</v>
      </c>
      <c r="W1706">
        <f t="shared" si="288"/>
        <v>2015</v>
      </c>
      <c r="X1706">
        <f t="shared" si="289"/>
        <v>2015</v>
      </c>
    </row>
    <row r="1707" spans="1:2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80"/>
        <v>0</v>
      </c>
      <c r="P1707" s="7" t="str">
        <f t="shared" si="281"/>
        <v>No Backers</v>
      </c>
      <c r="Q1707" t="str">
        <f t="shared" si="282"/>
        <v>music</v>
      </c>
      <c r="R1707" t="str">
        <f t="shared" si="283"/>
        <v>faith</v>
      </c>
      <c r="S1707" s="14">
        <f t="shared" si="284"/>
        <v>42256.666666666672</v>
      </c>
      <c r="T1707" s="14">
        <f t="shared" si="285"/>
        <v>42245.016736111109</v>
      </c>
      <c r="U1707" t="str">
        <f t="shared" si="286"/>
        <v>SEP</v>
      </c>
      <c r="V1707" t="str">
        <f t="shared" si="287"/>
        <v>AGO</v>
      </c>
      <c r="W1707">
        <f t="shared" si="288"/>
        <v>2015</v>
      </c>
      <c r="X1707">
        <f t="shared" si="289"/>
        <v>2015</v>
      </c>
    </row>
    <row r="1708" spans="1:2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80"/>
        <v>0</v>
      </c>
      <c r="P1708" s="7" t="str">
        <f t="shared" si="281"/>
        <v>No Backers</v>
      </c>
      <c r="Q1708" t="str">
        <f t="shared" si="282"/>
        <v>music</v>
      </c>
      <c r="R1708" t="str">
        <f t="shared" si="283"/>
        <v>faith</v>
      </c>
      <c r="S1708" s="14">
        <f t="shared" si="284"/>
        <v>42239.306388888886</v>
      </c>
      <c r="T1708" s="14">
        <f t="shared" si="285"/>
        <v>42179.306388888886</v>
      </c>
      <c r="U1708" t="str">
        <f t="shared" si="286"/>
        <v>AGO</v>
      </c>
      <c r="V1708" t="str">
        <f t="shared" si="287"/>
        <v>JUN</v>
      </c>
      <c r="W1708">
        <f t="shared" si="288"/>
        <v>2015</v>
      </c>
      <c r="X1708">
        <f t="shared" si="289"/>
        <v>2015</v>
      </c>
    </row>
    <row r="1709" spans="1:2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80"/>
        <v>9.74</v>
      </c>
      <c r="P1709" s="7">
        <f t="shared" si="281"/>
        <v>54.111111111111114</v>
      </c>
      <c r="Q1709" t="str">
        <f t="shared" si="282"/>
        <v>music</v>
      </c>
      <c r="R1709" t="str">
        <f t="shared" si="283"/>
        <v>faith</v>
      </c>
      <c r="S1709" s="14">
        <f t="shared" si="284"/>
        <v>42457.679340277777</v>
      </c>
      <c r="T1709" s="14">
        <f t="shared" si="285"/>
        <v>42427.721006944441</v>
      </c>
      <c r="U1709" t="str">
        <f t="shared" si="286"/>
        <v>MAR</v>
      </c>
      <c r="V1709" t="str">
        <f t="shared" si="287"/>
        <v>FEB</v>
      </c>
      <c r="W1709">
        <f t="shared" si="288"/>
        <v>2016</v>
      </c>
      <c r="X1709">
        <f t="shared" si="289"/>
        <v>2016</v>
      </c>
    </row>
    <row r="1710" spans="1:2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80"/>
        <v>0</v>
      </c>
      <c r="P1710" s="7" t="str">
        <f t="shared" si="281"/>
        <v>No Backers</v>
      </c>
      <c r="Q1710" t="str">
        <f t="shared" si="282"/>
        <v>music</v>
      </c>
      <c r="R1710" t="str">
        <f t="shared" si="283"/>
        <v>faith</v>
      </c>
      <c r="S1710" s="14">
        <f t="shared" si="284"/>
        <v>42491.866967592592</v>
      </c>
      <c r="T1710" s="14">
        <f t="shared" si="285"/>
        <v>42451.866967592592</v>
      </c>
      <c r="U1710" t="str">
        <f t="shared" si="286"/>
        <v>MAY</v>
      </c>
      <c r="V1710" t="str">
        <f t="shared" si="287"/>
        <v>MAR</v>
      </c>
      <c r="W1710">
        <f t="shared" si="288"/>
        <v>2016</v>
      </c>
      <c r="X1710">
        <f t="shared" si="289"/>
        <v>2016</v>
      </c>
    </row>
    <row r="1711" spans="1:2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80"/>
        <v>4.8571428571428568</v>
      </c>
      <c r="P1711" s="7">
        <f t="shared" si="281"/>
        <v>21.25</v>
      </c>
      <c r="Q1711" t="str">
        <f t="shared" si="282"/>
        <v>music</v>
      </c>
      <c r="R1711" t="str">
        <f t="shared" si="283"/>
        <v>faith</v>
      </c>
      <c r="S1711" s="14">
        <f t="shared" si="284"/>
        <v>41882.818749999999</v>
      </c>
      <c r="T1711" s="14">
        <f t="shared" si="285"/>
        <v>41841.56381944444</v>
      </c>
      <c r="U1711" t="str">
        <f t="shared" si="286"/>
        <v>AGO</v>
      </c>
      <c r="V1711" t="str">
        <f t="shared" si="287"/>
        <v>JUL</v>
      </c>
      <c r="W1711">
        <f t="shared" si="288"/>
        <v>2014</v>
      </c>
      <c r="X1711">
        <f t="shared" si="289"/>
        <v>2014</v>
      </c>
    </row>
    <row r="1712" spans="1:2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80"/>
        <v>0.68</v>
      </c>
      <c r="P1712" s="7">
        <f t="shared" si="281"/>
        <v>34</v>
      </c>
      <c r="Q1712" t="str">
        <f t="shared" si="282"/>
        <v>music</v>
      </c>
      <c r="R1712" t="str">
        <f t="shared" si="283"/>
        <v>faith</v>
      </c>
      <c r="S1712" s="14">
        <f t="shared" si="284"/>
        <v>42387.541666666672</v>
      </c>
      <c r="T1712" s="14">
        <f t="shared" si="285"/>
        <v>42341.59129629629</v>
      </c>
      <c r="U1712" t="str">
        <f t="shared" si="286"/>
        <v>ENE</v>
      </c>
      <c r="V1712" t="str">
        <f t="shared" si="287"/>
        <v>DIC</v>
      </c>
      <c r="W1712">
        <f t="shared" si="288"/>
        <v>2016</v>
      </c>
      <c r="X1712">
        <f t="shared" si="289"/>
        <v>2015</v>
      </c>
    </row>
    <row r="1713" spans="1:2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80"/>
        <v>10.5</v>
      </c>
      <c r="P1713" s="7">
        <f t="shared" si="281"/>
        <v>525</v>
      </c>
      <c r="Q1713" t="str">
        <f t="shared" si="282"/>
        <v>music</v>
      </c>
      <c r="R1713" t="str">
        <f t="shared" si="283"/>
        <v>faith</v>
      </c>
      <c r="S1713" s="14">
        <f t="shared" si="284"/>
        <v>41883.646226851852</v>
      </c>
      <c r="T1713" s="14">
        <f t="shared" si="285"/>
        <v>41852.646226851852</v>
      </c>
      <c r="U1713" t="str">
        <f t="shared" si="286"/>
        <v>SEP</v>
      </c>
      <c r="V1713" t="str">
        <f t="shared" si="287"/>
        <v>AGO</v>
      </c>
      <c r="W1713">
        <f t="shared" si="288"/>
        <v>2014</v>
      </c>
      <c r="X1713">
        <f t="shared" si="289"/>
        <v>2014</v>
      </c>
    </row>
    <row r="1714" spans="1:2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80"/>
        <v>0</v>
      </c>
      <c r="P1714" s="7" t="str">
        <f t="shared" si="281"/>
        <v>No Backers</v>
      </c>
      <c r="Q1714" t="str">
        <f t="shared" si="282"/>
        <v>music</v>
      </c>
      <c r="R1714" t="str">
        <f t="shared" si="283"/>
        <v>faith</v>
      </c>
      <c r="S1714" s="14">
        <f t="shared" si="284"/>
        <v>42185.913807870369</v>
      </c>
      <c r="T1714" s="14">
        <f t="shared" si="285"/>
        <v>42125.913807870369</v>
      </c>
      <c r="U1714" t="str">
        <f t="shared" si="286"/>
        <v>JUN</v>
      </c>
      <c r="V1714" t="str">
        <f t="shared" si="287"/>
        <v>MAY</v>
      </c>
      <c r="W1714">
        <f t="shared" si="288"/>
        <v>2015</v>
      </c>
      <c r="X1714">
        <f t="shared" si="289"/>
        <v>2015</v>
      </c>
    </row>
    <row r="1715" spans="1:2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80"/>
        <v>1.6666666666666667</v>
      </c>
      <c r="P1715" s="7">
        <f t="shared" si="281"/>
        <v>50</v>
      </c>
      <c r="Q1715" t="str">
        <f t="shared" si="282"/>
        <v>music</v>
      </c>
      <c r="R1715" t="str">
        <f t="shared" si="283"/>
        <v>faith</v>
      </c>
      <c r="S1715" s="14">
        <f t="shared" si="284"/>
        <v>41917.801064814819</v>
      </c>
      <c r="T1715" s="14">
        <f t="shared" si="285"/>
        <v>41887.801064814819</v>
      </c>
      <c r="U1715" t="str">
        <f t="shared" si="286"/>
        <v>OCT</v>
      </c>
      <c r="V1715" t="str">
        <f t="shared" si="287"/>
        <v>SEP</v>
      </c>
      <c r="W1715">
        <f t="shared" si="288"/>
        <v>2014</v>
      </c>
      <c r="X1715">
        <f t="shared" si="289"/>
        <v>2014</v>
      </c>
    </row>
    <row r="1716" spans="1:2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80"/>
        <v>7.8680000000000003</v>
      </c>
      <c r="P1716" s="7">
        <f t="shared" si="281"/>
        <v>115.70588235294117</v>
      </c>
      <c r="Q1716" t="str">
        <f t="shared" si="282"/>
        <v>music</v>
      </c>
      <c r="R1716" t="str">
        <f t="shared" si="283"/>
        <v>faith</v>
      </c>
      <c r="S1716" s="14">
        <f t="shared" si="284"/>
        <v>42125.918530092589</v>
      </c>
      <c r="T1716" s="14">
        <f t="shared" si="285"/>
        <v>42095.918530092589</v>
      </c>
      <c r="U1716" t="str">
        <f t="shared" si="286"/>
        <v>MAY</v>
      </c>
      <c r="V1716" t="str">
        <f t="shared" si="287"/>
        <v>ABR</v>
      </c>
      <c r="W1716">
        <f t="shared" si="288"/>
        <v>2015</v>
      </c>
      <c r="X1716">
        <f t="shared" si="289"/>
        <v>2015</v>
      </c>
    </row>
    <row r="1717" spans="1:2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80"/>
        <v>0.22</v>
      </c>
      <c r="P1717" s="7">
        <f t="shared" si="281"/>
        <v>5.5</v>
      </c>
      <c r="Q1717" t="str">
        <f t="shared" si="282"/>
        <v>music</v>
      </c>
      <c r="R1717" t="str">
        <f t="shared" si="283"/>
        <v>faith</v>
      </c>
      <c r="S1717" s="14">
        <f t="shared" si="284"/>
        <v>42094.140277777777</v>
      </c>
      <c r="T1717" s="14">
        <f t="shared" si="285"/>
        <v>42064.217418981483</v>
      </c>
      <c r="U1717" t="str">
        <f t="shared" si="286"/>
        <v>MAR</v>
      </c>
      <c r="V1717" t="str">
        <f t="shared" si="287"/>
        <v>MAR</v>
      </c>
      <c r="W1717">
        <f t="shared" si="288"/>
        <v>2015</v>
      </c>
      <c r="X1717">
        <f t="shared" si="289"/>
        <v>2015</v>
      </c>
    </row>
    <row r="1718" spans="1:2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80"/>
        <v>7.5</v>
      </c>
      <c r="P1718" s="7">
        <f t="shared" si="281"/>
        <v>50</v>
      </c>
      <c r="Q1718" t="str">
        <f t="shared" si="282"/>
        <v>music</v>
      </c>
      <c r="R1718" t="str">
        <f t="shared" si="283"/>
        <v>faith</v>
      </c>
      <c r="S1718" s="14">
        <f t="shared" si="284"/>
        <v>42713.619201388887</v>
      </c>
      <c r="T1718" s="14">
        <f t="shared" si="285"/>
        <v>42673.577534722222</v>
      </c>
      <c r="U1718" t="str">
        <f t="shared" si="286"/>
        <v>DIC</v>
      </c>
      <c r="V1718" t="str">
        <f t="shared" si="287"/>
        <v>OCT</v>
      </c>
      <c r="W1718">
        <f t="shared" si="288"/>
        <v>2016</v>
      </c>
      <c r="X1718">
        <f t="shared" si="289"/>
        <v>2016</v>
      </c>
    </row>
    <row r="1719" spans="1:2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80"/>
        <v>42.725880551301685</v>
      </c>
      <c r="P1719" s="7">
        <f t="shared" si="281"/>
        <v>34.024390243902438</v>
      </c>
      <c r="Q1719" t="str">
        <f t="shared" si="282"/>
        <v>music</v>
      </c>
      <c r="R1719" t="str">
        <f t="shared" si="283"/>
        <v>faith</v>
      </c>
      <c r="S1719" s="14">
        <f t="shared" si="284"/>
        <v>42481.166666666672</v>
      </c>
      <c r="T1719" s="14">
        <f t="shared" si="285"/>
        <v>42460.98192129629</v>
      </c>
      <c r="U1719" t="str">
        <f t="shared" si="286"/>
        <v>ABR</v>
      </c>
      <c r="V1719" t="str">
        <f t="shared" si="287"/>
        <v>MAR</v>
      </c>
      <c r="W1719">
        <f t="shared" si="288"/>
        <v>2016</v>
      </c>
      <c r="X1719">
        <f t="shared" si="289"/>
        <v>2016</v>
      </c>
    </row>
    <row r="1720" spans="1:2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80"/>
        <v>0.21428571428571427</v>
      </c>
      <c r="P1720" s="7">
        <f t="shared" si="281"/>
        <v>37.5</v>
      </c>
      <c r="Q1720" t="str">
        <f t="shared" si="282"/>
        <v>music</v>
      </c>
      <c r="R1720" t="str">
        <f t="shared" si="283"/>
        <v>faith</v>
      </c>
      <c r="S1720" s="14">
        <f t="shared" si="284"/>
        <v>42504.207638888889</v>
      </c>
      <c r="T1720" s="14">
        <f t="shared" si="285"/>
        <v>42460.610520833332</v>
      </c>
      <c r="U1720" t="str">
        <f t="shared" si="286"/>
        <v>MAY</v>
      </c>
      <c r="V1720" t="str">
        <f t="shared" si="287"/>
        <v>MAR</v>
      </c>
      <c r="W1720">
        <f t="shared" si="288"/>
        <v>2016</v>
      </c>
      <c r="X1720">
        <f t="shared" si="289"/>
        <v>2016</v>
      </c>
    </row>
    <row r="1721" spans="1:2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80"/>
        <v>0.875</v>
      </c>
      <c r="P1721" s="7">
        <f t="shared" si="281"/>
        <v>11.666666666666666</v>
      </c>
      <c r="Q1721" t="str">
        <f t="shared" si="282"/>
        <v>music</v>
      </c>
      <c r="R1721" t="str">
        <f t="shared" si="283"/>
        <v>faith</v>
      </c>
      <c r="S1721" s="14">
        <f t="shared" si="284"/>
        <v>41899.534618055557</v>
      </c>
      <c r="T1721" s="14">
        <f t="shared" si="285"/>
        <v>41869.534618055557</v>
      </c>
      <c r="U1721" t="str">
        <f t="shared" si="286"/>
        <v>SEP</v>
      </c>
      <c r="V1721" t="str">
        <f t="shared" si="287"/>
        <v>AGO</v>
      </c>
      <c r="W1721">
        <f t="shared" si="288"/>
        <v>2014</v>
      </c>
      <c r="X1721">
        <f t="shared" si="289"/>
        <v>2014</v>
      </c>
    </row>
    <row r="1722" spans="1:2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80"/>
        <v>5.625</v>
      </c>
      <c r="P1722" s="7">
        <f t="shared" si="281"/>
        <v>28.125</v>
      </c>
      <c r="Q1722" t="str">
        <f t="shared" si="282"/>
        <v>music</v>
      </c>
      <c r="R1722" t="str">
        <f t="shared" si="283"/>
        <v>faith</v>
      </c>
      <c r="S1722" s="14">
        <f t="shared" si="284"/>
        <v>41952.824895833335</v>
      </c>
      <c r="T1722" s="14">
        <f t="shared" si="285"/>
        <v>41922.783229166671</v>
      </c>
      <c r="U1722" t="str">
        <f t="shared" si="286"/>
        <v>NOV</v>
      </c>
      <c r="V1722" t="str">
        <f t="shared" si="287"/>
        <v>OCT</v>
      </c>
      <c r="W1722">
        <f t="shared" si="288"/>
        <v>2014</v>
      </c>
      <c r="X1722">
        <f t="shared" si="289"/>
        <v>2014</v>
      </c>
    </row>
    <row r="1723" spans="1:2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80"/>
        <v>0</v>
      </c>
      <c r="P1723" s="7" t="str">
        <f t="shared" si="281"/>
        <v>No Backers</v>
      </c>
      <c r="Q1723" t="str">
        <f t="shared" si="282"/>
        <v>music</v>
      </c>
      <c r="R1723" t="str">
        <f t="shared" si="283"/>
        <v>faith</v>
      </c>
      <c r="S1723" s="14">
        <f t="shared" si="284"/>
        <v>42349.461377314816</v>
      </c>
      <c r="T1723" s="14">
        <f t="shared" si="285"/>
        <v>42319.461377314816</v>
      </c>
      <c r="U1723" t="str">
        <f t="shared" si="286"/>
        <v>DIC</v>
      </c>
      <c r="V1723" t="str">
        <f t="shared" si="287"/>
        <v>NOV</v>
      </c>
      <c r="W1723">
        <f t="shared" si="288"/>
        <v>2015</v>
      </c>
      <c r="X1723">
        <f t="shared" si="289"/>
        <v>2015</v>
      </c>
    </row>
    <row r="1724" spans="1:2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80"/>
        <v>3.4722222222222224E-2</v>
      </c>
      <c r="P1724" s="7">
        <f t="shared" si="281"/>
        <v>1</v>
      </c>
      <c r="Q1724" t="str">
        <f t="shared" si="282"/>
        <v>music</v>
      </c>
      <c r="R1724" t="str">
        <f t="shared" si="283"/>
        <v>faith</v>
      </c>
      <c r="S1724" s="14">
        <f t="shared" si="284"/>
        <v>42463.006944444445</v>
      </c>
      <c r="T1724" s="14">
        <f t="shared" si="285"/>
        <v>42425.960983796293</v>
      </c>
      <c r="U1724" t="str">
        <f t="shared" si="286"/>
        <v>ABR</v>
      </c>
      <c r="V1724" t="str">
        <f t="shared" si="287"/>
        <v>FEB</v>
      </c>
      <c r="W1724">
        <f t="shared" si="288"/>
        <v>2016</v>
      </c>
      <c r="X1724">
        <f t="shared" si="289"/>
        <v>2016</v>
      </c>
    </row>
    <row r="1725" spans="1:2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80"/>
        <v>6.5</v>
      </c>
      <c r="P1725" s="7">
        <f t="shared" si="281"/>
        <v>216.66666666666666</v>
      </c>
      <c r="Q1725" t="str">
        <f t="shared" si="282"/>
        <v>music</v>
      </c>
      <c r="R1725" t="str">
        <f t="shared" si="283"/>
        <v>faith</v>
      </c>
      <c r="S1725" s="14">
        <f t="shared" si="284"/>
        <v>42186.25</v>
      </c>
      <c r="T1725" s="14">
        <f t="shared" si="285"/>
        <v>42129.82540509259</v>
      </c>
      <c r="U1725" t="str">
        <f t="shared" si="286"/>
        <v>JUL</v>
      </c>
      <c r="V1725" t="str">
        <f t="shared" si="287"/>
        <v>MAY</v>
      </c>
      <c r="W1725">
        <f t="shared" si="288"/>
        <v>2015</v>
      </c>
      <c r="X1725">
        <f t="shared" si="289"/>
        <v>2015</v>
      </c>
    </row>
    <row r="1726" spans="1:2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80"/>
        <v>0.58333333333333337</v>
      </c>
      <c r="P1726" s="7">
        <f t="shared" si="281"/>
        <v>8.75</v>
      </c>
      <c r="Q1726" t="str">
        <f t="shared" si="282"/>
        <v>music</v>
      </c>
      <c r="R1726" t="str">
        <f t="shared" si="283"/>
        <v>faith</v>
      </c>
      <c r="S1726" s="14">
        <f t="shared" si="284"/>
        <v>41942.932430555556</v>
      </c>
      <c r="T1726" s="14">
        <f t="shared" si="285"/>
        <v>41912.932430555556</v>
      </c>
      <c r="U1726" t="str">
        <f t="shared" si="286"/>
        <v>OCT</v>
      </c>
      <c r="V1726" t="str">
        <f t="shared" si="287"/>
        <v>SEP</v>
      </c>
      <c r="W1726">
        <f t="shared" si="288"/>
        <v>2014</v>
      </c>
      <c r="X1726">
        <f t="shared" si="289"/>
        <v>2014</v>
      </c>
    </row>
    <row r="1727" spans="1:2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80"/>
        <v>10.181818181818182</v>
      </c>
      <c r="P1727" s="7">
        <f t="shared" si="281"/>
        <v>62.222222222222221</v>
      </c>
      <c r="Q1727" t="str">
        <f t="shared" si="282"/>
        <v>music</v>
      </c>
      <c r="R1727" t="str">
        <f t="shared" si="283"/>
        <v>faith</v>
      </c>
      <c r="S1727" s="14">
        <f t="shared" si="284"/>
        <v>41875.968159722222</v>
      </c>
      <c r="T1727" s="14">
        <f t="shared" si="285"/>
        <v>41845.968159722222</v>
      </c>
      <c r="U1727" t="str">
        <f t="shared" si="286"/>
        <v>AGO</v>
      </c>
      <c r="V1727" t="str">
        <f t="shared" si="287"/>
        <v>JUL</v>
      </c>
      <c r="W1727">
        <f t="shared" si="288"/>
        <v>2014</v>
      </c>
      <c r="X1727">
        <f t="shared" si="289"/>
        <v>2014</v>
      </c>
    </row>
    <row r="1728" spans="1:2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80"/>
        <v>33.784615384615385</v>
      </c>
      <c r="P1728" s="7">
        <f t="shared" si="281"/>
        <v>137.25</v>
      </c>
      <c r="Q1728" t="str">
        <f t="shared" si="282"/>
        <v>music</v>
      </c>
      <c r="R1728" t="str">
        <f t="shared" si="283"/>
        <v>faith</v>
      </c>
      <c r="S1728" s="14">
        <f t="shared" si="284"/>
        <v>41817.919722222221</v>
      </c>
      <c r="T1728" s="14">
        <f t="shared" si="285"/>
        <v>41788.919722222221</v>
      </c>
      <c r="U1728" t="str">
        <f t="shared" si="286"/>
        <v>JUN</v>
      </c>
      <c r="V1728" t="str">
        <f t="shared" si="287"/>
        <v>MAY</v>
      </c>
      <c r="W1728">
        <f t="shared" si="288"/>
        <v>2014</v>
      </c>
      <c r="X1728">
        <f t="shared" si="289"/>
        <v>2014</v>
      </c>
    </row>
    <row r="1729" spans="1:2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80"/>
        <v>3.3333333333333333E-2</v>
      </c>
      <c r="P1729" s="7">
        <f t="shared" si="281"/>
        <v>1</v>
      </c>
      <c r="Q1729" t="str">
        <f t="shared" si="282"/>
        <v>music</v>
      </c>
      <c r="R1729" t="str">
        <f t="shared" si="283"/>
        <v>faith</v>
      </c>
      <c r="S1729" s="14">
        <f t="shared" si="284"/>
        <v>42099.458333333328</v>
      </c>
      <c r="T1729" s="14">
        <f t="shared" si="285"/>
        <v>42044.927974537044</v>
      </c>
      <c r="U1729" t="str">
        <f t="shared" si="286"/>
        <v>ABR</v>
      </c>
      <c r="V1729" t="str">
        <f t="shared" si="287"/>
        <v>FEB</v>
      </c>
      <c r="W1729">
        <f t="shared" si="288"/>
        <v>2015</v>
      </c>
      <c r="X1729">
        <f t="shared" si="289"/>
        <v>2015</v>
      </c>
    </row>
    <row r="1730" spans="1:2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80"/>
        <v>68.400000000000006</v>
      </c>
      <c r="P1730" s="7">
        <f t="shared" si="281"/>
        <v>122.14285714285714</v>
      </c>
      <c r="Q1730" t="str">
        <f t="shared" si="282"/>
        <v>music</v>
      </c>
      <c r="R1730" t="str">
        <f t="shared" si="283"/>
        <v>faith</v>
      </c>
      <c r="S1730" s="14">
        <f t="shared" si="284"/>
        <v>42298.625856481478</v>
      </c>
      <c r="T1730" s="14">
        <f t="shared" si="285"/>
        <v>42268.625856481478</v>
      </c>
      <c r="U1730" t="str">
        <f t="shared" si="286"/>
        <v>OCT</v>
      </c>
      <c r="V1730" t="str">
        <f t="shared" si="287"/>
        <v>SEP</v>
      </c>
      <c r="W1730">
        <f t="shared" si="288"/>
        <v>2015</v>
      </c>
      <c r="X1730">
        <f t="shared" si="289"/>
        <v>2015</v>
      </c>
    </row>
    <row r="1731" spans="1:2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90">(E1731*100)/D1731</f>
        <v>0</v>
      </c>
      <c r="P1731" s="7" t="str">
        <f t="shared" ref="P1731:P1794" si="291">IF(L1731=0,"No Backers",E1731/L1731)</f>
        <v>No Backers</v>
      </c>
      <c r="Q1731" t="str">
        <f t="shared" ref="Q1731:Q1742" si="292">MID(N1731,1,5)</f>
        <v>music</v>
      </c>
      <c r="R1731" t="str">
        <f t="shared" ref="R1731:R1742" si="293">MID(N1731,7,20)</f>
        <v>faith</v>
      </c>
      <c r="S1731" s="14">
        <f t="shared" ref="S1731:S1794" si="294">(((I1731/60)/60)/24)+DATE(1970,1,1)</f>
        <v>42531.052152777775</v>
      </c>
      <c r="T1731" s="14">
        <f t="shared" ref="T1731:T1794" si="295">(((J1731/60)/60)/24)+DATE(1970,1,1)</f>
        <v>42471.052152777775</v>
      </c>
      <c r="U1731" t="str">
        <f t="shared" ref="U1731:U1794" si="296">UPPER(TEXT(S1731, "mmm"))</f>
        <v>JUN</v>
      </c>
      <c r="V1731" t="str">
        <f t="shared" ref="V1731:V1794" si="297">UPPER(TEXT(T1731, "mmm"))</f>
        <v>ABR</v>
      </c>
      <c r="W1731">
        <f t="shared" ref="W1731:W1794" si="298">YEAR(S1731)</f>
        <v>2016</v>
      </c>
      <c r="X1731">
        <f t="shared" ref="X1731:X1794" si="299">YEAR(T1731)</f>
        <v>2016</v>
      </c>
    </row>
    <row r="1732" spans="1:2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90"/>
        <v>0</v>
      </c>
      <c r="P1732" s="7" t="str">
        <f t="shared" si="291"/>
        <v>No Backers</v>
      </c>
      <c r="Q1732" t="str">
        <f t="shared" si="292"/>
        <v>music</v>
      </c>
      <c r="R1732" t="str">
        <f t="shared" si="293"/>
        <v>faith</v>
      </c>
      <c r="S1732" s="14">
        <f t="shared" si="294"/>
        <v>42302.087766203709</v>
      </c>
      <c r="T1732" s="14">
        <f t="shared" si="295"/>
        <v>42272.087766203709</v>
      </c>
      <c r="U1732" t="str">
        <f t="shared" si="296"/>
        <v>OCT</v>
      </c>
      <c r="V1732" t="str">
        <f t="shared" si="297"/>
        <v>SEP</v>
      </c>
      <c r="W1732">
        <f t="shared" si="298"/>
        <v>2015</v>
      </c>
      <c r="X1732">
        <f t="shared" si="299"/>
        <v>2015</v>
      </c>
    </row>
    <row r="1733" spans="1:2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90"/>
        <v>0</v>
      </c>
      <c r="P1733" s="7" t="str">
        <f t="shared" si="291"/>
        <v>No Backers</v>
      </c>
      <c r="Q1733" t="str">
        <f t="shared" si="292"/>
        <v>music</v>
      </c>
      <c r="R1733" t="str">
        <f t="shared" si="293"/>
        <v>faith</v>
      </c>
      <c r="S1733" s="14">
        <f t="shared" si="294"/>
        <v>42166.625</v>
      </c>
      <c r="T1733" s="14">
        <f t="shared" si="295"/>
        <v>42152.906851851847</v>
      </c>
      <c r="U1733" t="str">
        <f t="shared" si="296"/>
        <v>JUN</v>
      </c>
      <c r="V1733" t="str">
        <f t="shared" si="297"/>
        <v>MAY</v>
      </c>
      <c r="W1733">
        <f t="shared" si="298"/>
        <v>2015</v>
      </c>
      <c r="X1733">
        <f t="shared" si="299"/>
        <v>2015</v>
      </c>
    </row>
    <row r="1734" spans="1:2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90"/>
        <v>0</v>
      </c>
      <c r="P1734" s="7" t="str">
        <f t="shared" si="291"/>
        <v>No Backers</v>
      </c>
      <c r="Q1734" t="str">
        <f t="shared" si="292"/>
        <v>music</v>
      </c>
      <c r="R1734" t="str">
        <f t="shared" si="293"/>
        <v>faith</v>
      </c>
      <c r="S1734" s="14">
        <f t="shared" si="294"/>
        <v>42385.208333333328</v>
      </c>
      <c r="T1734" s="14">
        <f t="shared" si="295"/>
        <v>42325.683807870373</v>
      </c>
      <c r="U1734" t="str">
        <f t="shared" si="296"/>
        <v>ENE</v>
      </c>
      <c r="V1734" t="str">
        <f t="shared" si="297"/>
        <v>NOV</v>
      </c>
      <c r="W1734">
        <f t="shared" si="298"/>
        <v>2016</v>
      </c>
      <c r="X1734">
        <f t="shared" si="299"/>
        <v>2015</v>
      </c>
    </row>
    <row r="1735" spans="1:2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90"/>
        <v>0</v>
      </c>
      <c r="P1735" s="7" t="str">
        <f t="shared" si="291"/>
        <v>No Backers</v>
      </c>
      <c r="Q1735" t="str">
        <f t="shared" si="292"/>
        <v>music</v>
      </c>
      <c r="R1735" t="str">
        <f t="shared" si="293"/>
        <v>faith</v>
      </c>
      <c r="S1735" s="14">
        <f t="shared" si="294"/>
        <v>42626.895833333328</v>
      </c>
      <c r="T1735" s="14">
        <f t="shared" si="295"/>
        <v>42614.675625000003</v>
      </c>
      <c r="U1735" t="str">
        <f t="shared" si="296"/>
        <v>SEP</v>
      </c>
      <c r="V1735" t="str">
        <f t="shared" si="297"/>
        <v>SEP</v>
      </c>
      <c r="W1735">
        <f t="shared" si="298"/>
        <v>2016</v>
      </c>
      <c r="X1735">
        <f t="shared" si="299"/>
        <v>2016</v>
      </c>
    </row>
    <row r="1736" spans="1:2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90"/>
        <v>2.2222222222222223E-2</v>
      </c>
      <c r="P1736" s="7">
        <f t="shared" si="291"/>
        <v>1</v>
      </c>
      <c r="Q1736" t="str">
        <f t="shared" si="292"/>
        <v>music</v>
      </c>
      <c r="R1736" t="str">
        <f t="shared" si="293"/>
        <v>faith</v>
      </c>
      <c r="S1736" s="14">
        <f t="shared" si="294"/>
        <v>42132.036527777775</v>
      </c>
      <c r="T1736" s="14">
        <f t="shared" si="295"/>
        <v>42102.036527777775</v>
      </c>
      <c r="U1736" t="str">
        <f t="shared" si="296"/>
        <v>MAY</v>
      </c>
      <c r="V1736" t="str">
        <f t="shared" si="297"/>
        <v>ABR</v>
      </c>
      <c r="W1736">
        <f t="shared" si="298"/>
        <v>2015</v>
      </c>
      <c r="X1736">
        <f t="shared" si="299"/>
        <v>2015</v>
      </c>
    </row>
    <row r="1737" spans="1:2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90"/>
        <v>11</v>
      </c>
      <c r="P1737" s="7">
        <f t="shared" si="291"/>
        <v>55</v>
      </c>
      <c r="Q1737" t="str">
        <f t="shared" si="292"/>
        <v>music</v>
      </c>
      <c r="R1737" t="str">
        <f t="shared" si="293"/>
        <v>faith</v>
      </c>
      <c r="S1737" s="14">
        <f t="shared" si="294"/>
        <v>42589.814178240747</v>
      </c>
      <c r="T1737" s="14">
        <f t="shared" si="295"/>
        <v>42559.814178240747</v>
      </c>
      <c r="U1737" t="str">
        <f t="shared" si="296"/>
        <v>AGO</v>
      </c>
      <c r="V1737" t="str">
        <f t="shared" si="297"/>
        <v>JUL</v>
      </c>
      <c r="W1737">
        <f t="shared" si="298"/>
        <v>2016</v>
      </c>
      <c r="X1737">
        <f t="shared" si="299"/>
        <v>2016</v>
      </c>
    </row>
    <row r="1738" spans="1:2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90"/>
        <v>0.73333333333333328</v>
      </c>
      <c r="P1738" s="7">
        <f t="shared" si="291"/>
        <v>22</v>
      </c>
      <c r="Q1738" t="str">
        <f t="shared" si="292"/>
        <v>music</v>
      </c>
      <c r="R1738" t="str">
        <f t="shared" si="293"/>
        <v>faith</v>
      </c>
      <c r="S1738" s="14">
        <f t="shared" si="294"/>
        <v>42316.90315972222</v>
      </c>
      <c r="T1738" s="14">
        <f t="shared" si="295"/>
        <v>42286.861493055556</v>
      </c>
      <c r="U1738" t="str">
        <f t="shared" si="296"/>
        <v>NOV</v>
      </c>
      <c r="V1738" t="str">
        <f t="shared" si="297"/>
        <v>OCT</v>
      </c>
      <c r="W1738">
        <f t="shared" si="298"/>
        <v>2015</v>
      </c>
      <c r="X1738">
        <f t="shared" si="299"/>
        <v>2015</v>
      </c>
    </row>
    <row r="1739" spans="1:2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90"/>
        <v>21.25</v>
      </c>
      <c r="P1739" s="7">
        <f t="shared" si="291"/>
        <v>56.666666666666664</v>
      </c>
      <c r="Q1739" t="str">
        <f t="shared" si="292"/>
        <v>music</v>
      </c>
      <c r="R1739" t="str">
        <f t="shared" si="293"/>
        <v>faith</v>
      </c>
      <c r="S1739" s="14">
        <f t="shared" si="294"/>
        <v>42205.948981481488</v>
      </c>
      <c r="T1739" s="14">
        <f t="shared" si="295"/>
        <v>42175.948981481488</v>
      </c>
      <c r="U1739" t="str">
        <f t="shared" si="296"/>
        <v>JUL</v>
      </c>
      <c r="V1739" t="str">
        <f t="shared" si="297"/>
        <v>JUN</v>
      </c>
      <c r="W1739">
        <f t="shared" si="298"/>
        <v>2015</v>
      </c>
      <c r="X1739">
        <f t="shared" si="299"/>
        <v>2015</v>
      </c>
    </row>
    <row r="1740" spans="1:2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90"/>
        <v>0.4</v>
      </c>
      <c r="P1740" s="7">
        <f t="shared" si="291"/>
        <v>20</v>
      </c>
      <c r="Q1740" t="str">
        <f t="shared" si="292"/>
        <v>music</v>
      </c>
      <c r="R1740" t="str">
        <f t="shared" si="293"/>
        <v>faith</v>
      </c>
      <c r="S1740" s="14">
        <f t="shared" si="294"/>
        <v>41914.874328703707</v>
      </c>
      <c r="T1740" s="14">
        <f t="shared" si="295"/>
        <v>41884.874328703707</v>
      </c>
      <c r="U1740" t="str">
        <f t="shared" si="296"/>
        <v>OCT</v>
      </c>
      <c r="V1740" t="str">
        <f t="shared" si="297"/>
        <v>SEP</v>
      </c>
      <c r="W1740">
        <f t="shared" si="298"/>
        <v>2014</v>
      </c>
      <c r="X1740">
        <f t="shared" si="299"/>
        <v>2014</v>
      </c>
    </row>
    <row r="1741" spans="1:2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90"/>
        <v>0.1</v>
      </c>
      <c r="P1741" s="7">
        <f t="shared" si="291"/>
        <v>1</v>
      </c>
      <c r="Q1741" t="str">
        <f t="shared" si="292"/>
        <v>music</v>
      </c>
      <c r="R1741" t="str">
        <f t="shared" si="293"/>
        <v>faith</v>
      </c>
      <c r="S1741" s="14">
        <f t="shared" si="294"/>
        <v>42494.832546296297</v>
      </c>
      <c r="T1741" s="14">
        <f t="shared" si="295"/>
        <v>42435.874212962968</v>
      </c>
      <c r="U1741" t="str">
        <f t="shared" si="296"/>
        <v>MAY</v>
      </c>
      <c r="V1741" t="str">
        <f t="shared" si="297"/>
        <v>MAR</v>
      </c>
      <c r="W1741">
        <f t="shared" si="298"/>
        <v>2016</v>
      </c>
      <c r="X1741">
        <f t="shared" si="299"/>
        <v>2016</v>
      </c>
    </row>
    <row r="1742" spans="1:2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90"/>
        <v>0</v>
      </c>
      <c r="P1742" s="7" t="str">
        <f t="shared" si="291"/>
        <v>No Backers</v>
      </c>
      <c r="Q1742" t="str">
        <f t="shared" si="292"/>
        <v>music</v>
      </c>
      <c r="R1742" t="str">
        <f t="shared" si="293"/>
        <v>faith</v>
      </c>
      <c r="S1742" s="14">
        <f t="shared" si="294"/>
        <v>42201.817384259266</v>
      </c>
      <c r="T1742" s="14">
        <f t="shared" si="295"/>
        <v>42171.817384259266</v>
      </c>
      <c r="U1742" t="str">
        <f t="shared" si="296"/>
        <v>JUL</v>
      </c>
      <c r="V1742" t="str">
        <f t="shared" si="297"/>
        <v>JUN</v>
      </c>
      <c r="W1742">
        <f t="shared" si="298"/>
        <v>2015</v>
      </c>
      <c r="X1742">
        <f t="shared" si="299"/>
        <v>2015</v>
      </c>
    </row>
    <row r="1743" spans="1:2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90"/>
        <v>110.83333333333333</v>
      </c>
      <c r="P1743" s="7">
        <f t="shared" si="291"/>
        <v>25.576923076923077</v>
      </c>
      <c r="Q1743" t="str">
        <f t="shared" ref="Q1743:Q1806" si="300">MID(N1743,1,11)</f>
        <v>photography</v>
      </c>
      <c r="R1743" t="str">
        <f t="shared" ref="R1743:R1806" si="301">MID(N1743,13,20)</f>
        <v>photobooks</v>
      </c>
      <c r="S1743" s="14">
        <f t="shared" si="294"/>
        <v>42165.628136574072</v>
      </c>
      <c r="T1743" s="14">
        <f t="shared" si="295"/>
        <v>42120.628136574072</v>
      </c>
      <c r="U1743" t="str">
        <f t="shared" si="296"/>
        <v>JUN</v>
      </c>
      <c r="V1743" t="str">
        <f t="shared" si="297"/>
        <v>ABR</v>
      </c>
      <c r="W1743">
        <f t="shared" si="298"/>
        <v>2015</v>
      </c>
      <c r="X1743">
        <f t="shared" si="299"/>
        <v>2015</v>
      </c>
    </row>
    <row r="1744" spans="1:2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90"/>
        <v>108.75</v>
      </c>
      <c r="P1744" s="7">
        <f t="shared" si="291"/>
        <v>63.970588235294116</v>
      </c>
      <c r="Q1744" t="str">
        <f t="shared" si="300"/>
        <v>photography</v>
      </c>
      <c r="R1744" t="str">
        <f t="shared" si="301"/>
        <v>photobooks</v>
      </c>
      <c r="S1744" s="14">
        <f t="shared" si="294"/>
        <v>42742.875</v>
      </c>
      <c r="T1744" s="14">
        <f t="shared" si="295"/>
        <v>42710.876967592587</v>
      </c>
      <c r="U1744" t="str">
        <f t="shared" si="296"/>
        <v>ENE</v>
      </c>
      <c r="V1744" t="str">
        <f t="shared" si="297"/>
        <v>DIC</v>
      </c>
      <c r="W1744">
        <f t="shared" si="298"/>
        <v>2017</v>
      </c>
      <c r="X1744">
        <f t="shared" si="299"/>
        <v>2016</v>
      </c>
    </row>
    <row r="1745" spans="1:2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90"/>
        <v>100.41666666666667</v>
      </c>
      <c r="P1745" s="7">
        <f t="shared" si="291"/>
        <v>89.925373134328353</v>
      </c>
      <c r="Q1745" t="str">
        <f t="shared" si="300"/>
        <v>photography</v>
      </c>
      <c r="R1745" t="str">
        <f t="shared" si="301"/>
        <v>photobooks</v>
      </c>
      <c r="S1745" s="14">
        <f t="shared" si="294"/>
        <v>42609.165972222225</v>
      </c>
      <c r="T1745" s="14">
        <f t="shared" si="295"/>
        <v>42586.925636574073</v>
      </c>
      <c r="U1745" t="str">
        <f t="shared" si="296"/>
        <v>AGO</v>
      </c>
      <c r="V1745" t="str">
        <f t="shared" si="297"/>
        <v>AGO</v>
      </c>
      <c r="W1745">
        <f t="shared" si="298"/>
        <v>2016</v>
      </c>
      <c r="X1745">
        <f t="shared" si="299"/>
        <v>2016</v>
      </c>
    </row>
    <row r="1746" spans="1:2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90"/>
        <v>118.45454545454545</v>
      </c>
      <c r="P1746" s="7">
        <f t="shared" si="291"/>
        <v>93.071428571428569</v>
      </c>
      <c r="Q1746" t="str">
        <f t="shared" si="300"/>
        <v>photography</v>
      </c>
      <c r="R1746" t="str">
        <f t="shared" si="301"/>
        <v>photobooks</v>
      </c>
      <c r="S1746" s="14">
        <f t="shared" si="294"/>
        <v>42071.563391203701</v>
      </c>
      <c r="T1746" s="14">
        <f t="shared" si="295"/>
        <v>42026.605057870373</v>
      </c>
      <c r="U1746" t="str">
        <f t="shared" si="296"/>
        <v>MAR</v>
      </c>
      <c r="V1746" t="str">
        <f t="shared" si="297"/>
        <v>ENE</v>
      </c>
      <c r="W1746">
        <f t="shared" si="298"/>
        <v>2015</v>
      </c>
      <c r="X1746">
        <f t="shared" si="299"/>
        <v>2015</v>
      </c>
    </row>
    <row r="1747" spans="1:2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90"/>
        <v>114.01428571428572</v>
      </c>
      <c r="P1747" s="7">
        <f t="shared" si="291"/>
        <v>89.674157303370791</v>
      </c>
      <c r="Q1747" t="str">
        <f t="shared" si="300"/>
        <v>photography</v>
      </c>
      <c r="R1747" t="str">
        <f t="shared" si="301"/>
        <v>photobooks</v>
      </c>
      <c r="S1747" s="14">
        <f t="shared" si="294"/>
        <v>42726.083333333328</v>
      </c>
      <c r="T1747" s="14">
        <f t="shared" si="295"/>
        <v>42690.259699074071</v>
      </c>
      <c r="U1747" t="str">
        <f t="shared" si="296"/>
        <v>DIC</v>
      </c>
      <c r="V1747" t="str">
        <f t="shared" si="297"/>
        <v>NOV</v>
      </c>
      <c r="W1747">
        <f t="shared" si="298"/>
        <v>2016</v>
      </c>
      <c r="X1747">
        <f t="shared" si="299"/>
        <v>2016</v>
      </c>
    </row>
    <row r="1748" spans="1:2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90"/>
        <v>148.1</v>
      </c>
      <c r="P1748" s="7">
        <f t="shared" si="291"/>
        <v>207.61682242990653</v>
      </c>
      <c r="Q1748" t="str">
        <f t="shared" si="300"/>
        <v>photography</v>
      </c>
      <c r="R1748" t="str">
        <f t="shared" si="301"/>
        <v>photobooks</v>
      </c>
      <c r="S1748" s="14">
        <f t="shared" si="294"/>
        <v>42698.083333333328</v>
      </c>
      <c r="T1748" s="14">
        <f t="shared" si="295"/>
        <v>42668.176701388889</v>
      </c>
      <c r="U1748" t="str">
        <f t="shared" si="296"/>
        <v>NOV</v>
      </c>
      <c r="V1748" t="str">
        <f t="shared" si="297"/>
        <v>OCT</v>
      </c>
      <c r="W1748">
        <f t="shared" si="298"/>
        <v>2016</v>
      </c>
      <c r="X1748">
        <f t="shared" si="299"/>
        <v>2016</v>
      </c>
    </row>
    <row r="1749" spans="1:2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90"/>
        <v>104.95555555555555</v>
      </c>
      <c r="P1749" s="7">
        <f t="shared" si="291"/>
        <v>59.408805031446541</v>
      </c>
      <c r="Q1749" t="str">
        <f t="shared" si="300"/>
        <v>photography</v>
      </c>
      <c r="R1749" t="str">
        <f t="shared" si="301"/>
        <v>photobooks</v>
      </c>
      <c r="S1749" s="14">
        <f t="shared" si="294"/>
        <v>42321.625</v>
      </c>
      <c r="T1749" s="14">
        <f t="shared" si="295"/>
        <v>42292.435532407413</v>
      </c>
      <c r="U1749" t="str">
        <f t="shared" si="296"/>
        <v>NOV</v>
      </c>
      <c r="V1749" t="str">
        <f t="shared" si="297"/>
        <v>OCT</v>
      </c>
      <c r="W1749">
        <f t="shared" si="298"/>
        <v>2015</v>
      </c>
      <c r="X1749">
        <f t="shared" si="299"/>
        <v>2015</v>
      </c>
    </row>
    <row r="1750" spans="1:2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90"/>
        <v>129.94800000000001</v>
      </c>
      <c r="P1750" s="7">
        <f t="shared" si="291"/>
        <v>358.97237569060775</v>
      </c>
      <c r="Q1750" t="str">
        <f t="shared" si="300"/>
        <v>photography</v>
      </c>
      <c r="R1750" t="str">
        <f t="shared" si="301"/>
        <v>photobooks</v>
      </c>
      <c r="S1750" s="14">
        <f t="shared" si="294"/>
        <v>42249.950729166667</v>
      </c>
      <c r="T1750" s="14">
        <f t="shared" si="295"/>
        <v>42219.950729166667</v>
      </c>
      <c r="U1750" t="str">
        <f t="shared" si="296"/>
        <v>SEP</v>
      </c>
      <c r="V1750" t="str">
        <f t="shared" si="297"/>
        <v>AGO</v>
      </c>
      <c r="W1750">
        <f t="shared" si="298"/>
        <v>2015</v>
      </c>
      <c r="X1750">
        <f t="shared" si="299"/>
        <v>2015</v>
      </c>
    </row>
    <row r="1751" spans="1:2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90"/>
        <v>123.48756218905473</v>
      </c>
      <c r="P1751" s="7">
        <f t="shared" si="291"/>
        <v>94.736641221374043</v>
      </c>
      <c r="Q1751" t="str">
        <f t="shared" si="300"/>
        <v>photography</v>
      </c>
      <c r="R1751" t="str">
        <f t="shared" si="301"/>
        <v>photobooks</v>
      </c>
      <c r="S1751" s="14">
        <f t="shared" si="294"/>
        <v>42795.791666666672</v>
      </c>
      <c r="T1751" s="14">
        <f t="shared" si="295"/>
        <v>42758.975937499999</v>
      </c>
      <c r="U1751" t="str">
        <f t="shared" si="296"/>
        <v>MAR</v>
      </c>
      <c r="V1751" t="str">
        <f t="shared" si="297"/>
        <v>ENE</v>
      </c>
      <c r="W1751">
        <f t="shared" si="298"/>
        <v>2017</v>
      </c>
      <c r="X1751">
        <f t="shared" si="299"/>
        <v>2017</v>
      </c>
    </row>
    <row r="1752" spans="1:2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90"/>
        <v>201.62</v>
      </c>
      <c r="P1752" s="7">
        <f t="shared" si="291"/>
        <v>80.647999999999996</v>
      </c>
      <c r="Q1752" t="str">
        <f t="shared" si="300"/>
        <v>photography</v>
      </c>
      <c r="R1752" t="str">
        <f t="shared" si="301"/>
        <v>photobooks</v>
      </c>
      <c r="S1752" s="14">
        <f t="shared" si="294"/>
        <v>42479.836851851855</v>
      </c>
      <c r="T1752" s="14">
        <f t="shared" si="295"/>
        <v>42454.836851851855</v>
      </c>
      <c r="U1752" t="str">
        <f t="shared" si="296"/>
        <v>ABR</v>
      </c>
      <c r="V1752" t="str">
        <f t="shared" si="297"/>
        <v>MAR</v>
      </c>
      <c r="W1752">
        <f t="shared" si="298"/>
        <v>2016</v>
      </c>
      <c r="X1752">
        <f t="shared" si="299"/>
        <v>2016</v>
      </c>
    </row>
    <row r="1753" spans="1:2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90"/>
        <v>102.9</v>
      </c>
      <c r="P1753" s="7">
        <f t="shared" si="291"/>
        <v>168.68852459016392</v>
      </c>
      <c r="Q1753" t="str">
        <f t="shared" si="300"/>
        <v>photography</v>
      </c>
      <c r="R1753" t="str">
        <f t="shared" si="301"/>
        <v>photobooks</v>
      </c>
      <c r="S1753" s="14">
        <f t="shared" si="294"/>
        <v>42082.739849537036</v>
      </c>
      <c r="T1753" s="14">
        <f t="shared" si="295"/>
        <v>42052.7815162037</v>
      </c>
      <c r="U1753" t="str">
        <f t="shared" si="296"/>
        <v>MAR</v>
      </c>
      <c r="V1753" t="str">
        <f t="shared" si="297"/>
        <v>FEB</v>
      </c>
      <c r="W1753">
        <f t="shared" si="298"/>
        <v>2015</v>
      </c>
      <c r="X1753">
        <f t="shared" si="299"/>
        <v>2015</v>
      </c>
    </row>
    <row r="1754" spans="1:2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90"/>
        <v>260.16666666666669</v>
      </c>
      <c r="P1754" s="7">
        <f t="shared" si="291"/>
        <v>34.68888888888889</v>
      </c>
      <c r="Q1754" t="str">
        <f t="shared" si="300"/>
        <v>photography</v>
      </c>
      <c r="R1754" t="str">
        <f t="shared" si="301"/>
        <v>photobooks</v>
      </c>
      <c r="S1754" s="14">
        <f t="shared" si="294"/>
        <v>42657.253263888888</v>
      </c>
      <c r="T1754" s="14">
        <f t="shared" si="295"/>
        <v>42627.253263888888</v>
      </c>
      <c r="U1754" t="str">
        <f t="shared" si="296"/>
        <v>OCT</v>
      </c>
      <c r="V1754" t="str">
        <f t="shared" si="297"/>
        <v>SEP</v>
      </c>
      <c r="W1754">
        <f t="shared" si="298"/>
        <v>2016</v>
      </c>
      <c r="X1754">
        <f t="shared" si="299"/>
        <v>2016</v>
      </c>
    </row>
    <row r="1755" spans="1:2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90"/>
        <v>108</v>
      </c>
      <c r="P1755" s="7">
        <f t="shared" si="291"/>
        <v>462.85714285714283</v>
      </c>
      <c r="Q1755" t="str">
        <f t="shared" si="300"/>
        <v>photography</v>
      </c>
      <c r="R1755" t="str">
        <f t="shared" si="301"/>
        <v>photobooks</v>
      </c>
      <c r="S1755" s="14">
        <f t="shared" si="294"/>
        <v>42450.707962962959</v>
      </c>
      <c r="T1755" s="14">
        <f t="shared" si="295"/>
        <v>42420.74962962963</v>
      </c>
      <c r="U1755" t="str">
        <f t="shared" si="296"/>
        <v>MAR</v>
      </c>
      <c r="V1755" t="str">
        <f t="shared" si="297"/>
        <v>FEB</v>
      </c>
      <c r="W1755">
        <f t="shared" si="298"/>
        <v>2016</v>
      </c>
      <c r="X1755">
        <f t="shared" si="299"/>
        <v>2016</v>
      </c>
    </row>
    <row r="1756" spans="1:2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90"/>
        <v>110.52941176470588</v>
      </c>
      <c r="P1756" s="7">
        <f t="shared" si="291"/>
        <v>104.38888888888889</v>
      </c>
      <c r="Q1756" t="str">
        <f t="shared" si="300"/>
        <v>photography</v>
      </c>
      <c r="R1756" t="str">
        <f t="shared" si="301"/>
        <v>photobooks</v>
      </c>
      <c r="S1756" s="14">
        <f t="shared" si="294"/>
        <v>42097.835104166668</v>
      </c>
      <c r="T1756" s="14">
        <f t="shared" si="295"/>
        <v>42067.876770833333</v>
      </c>
      <c r="U1756" t="str">
        <f t="shared" si="296"/>
        <v>ABR</v>
      </c>
      <c r="V1756" t="str">
        <f t="shared" si="297"/>
        <v>MAR</v>
      </c>
      <c r="W1756">
        <f t="shared" si="298"/>
        <v>2015</v>
      </c>
      <c r="X1756">
        <f t="shared" si="299"/>
        <v>2015</v>
      </c>
    </row>
    <row r="1757" spans="1:2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90"/>
        <v>120</v>
      </c>
      <c r="P1757" s="7">
        <f t="shared" si="291"/>
        <v>7.5</v>
      </c>
      <c r="Q1757" t="str">
        <f t="shared" si="300"/>
        <v>photography</v>
      </c>
      <c r="R1757" t="str">
        <f t="shared" si="301"/>
        <v>photobooks</v>
      </c>
      <c r="S1757" s="14">
        <f t="shared" si="294"/>
        <v>42282.788900462961</v>
      </c>
      <c r="T1757" s="14">
        <f t="shared" si="295"/>
        <v>42252.788900462961</v>
      </c>
      <c r="U1757" t="str">
        <f t="shared" si="296"/>
        <v>OCT</v>
      </c>
      <c r="V1757" t="str">
        <f t="shared" si="297"/>
        <v>SEP</v>
      </c>
      <c r="W1757">
        <f t="shared" si="298"/>
        <v>2015</v>
      </c>
      <c r="X1757">
        <f t="shared" si="299"/>
        <v>2015</v>
      </c>
    </row>
    <row r="1758" spans="1:2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90"/>
        <v>102.82909090909091</v>
      </c>
      <c r="P1758" s="7">
        <f t="shared" si="291"/>
        <v>47.13</v>
      </c>
      <c r="Q1758" t="str">
        <f t="shared" si="300"/>
        <v>photography</v>
      </c>
      <c r="R1758" t="str">
        <f t="shared" si="301"/>
        <v>photobooks</v>
      </c>
      <c r="S1758" s="14">
        <f t="shared" si="294"/>
        <v>42611.167465277773</v>
      </c>
      <c r="T1758" s="14">
        <f t="shared" si="295"/>
        <v>42571.167465277773</v>
      </c>
      <c r="U1758" t="str">
        <f t="shared" si="296"/>
        <v>AGO</v>
      </c>
      <c r="V1758" t="str">
        <f t="shared" si="297"/>
        <v>JUL</v>
      </c>
      <c r="W1758">
        <f t="shared" si="298"/>
        <v>2016</v>
      </c>
      <c r="X1758">
        <f t="shared" si="299"/>
        <v>2016</v>
      </c>
    </row>
    <row r="1759" spans="1:2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90"/>
        <v>116</v>
      </c>
      <c r="P1759" s="7">
        <f t="shared" si="291"/>
        <v>414.28571428571428</v>
      </c>
      <c r="Q1759" t="str">
        <f t="shared" si="300"/>
        <v>photography</v>
      </c>
      <c r="R1759" t="str">
        <f t="shared" si="301"/>
        <v>photobooks</v>
      </c>
      <c r="S1759" s="14">
        <f t="shared" si="294"/>
        <v>42763.811805555553</v>
      </c>
      <c r="T1759" s="14">
        <f t="shared" si="295"/>
        <v>42733.827349537038</v>
      </c>
      <c r="U1759" t="str">
        <f t="shared" si="296"/>
        <v>ENE</v>
      </c>
      <c r="V1759" t="str">
        <f t="shared" si="297"/>
        <v>DIC</v>
      </c>
      <c r="W1759">
        <f t="shared" si="298"/>
        <v>2017</v>
      </c>
      <c r="X1759">
        <f t="shared" si="299"/>
        <v>2016</v>
      </c>
    </row>
    <row r="1760" spans="1:2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90"/>
        <v>114.7</v>
      </c>
      <c r="P1760" s="7">
        <f t="shared" si="291"/>
        <v>42.481481481481481</v>
      </c>
      <c r="Q1760" t="str">
        <f t="shared" si="300"/>
        <v>photography</v>
      </c>
      <c r="R1760" t="str">
        <f t="shared" si="301"/>
        <v>photobooks</v>
      </c>
      <c r="S1760" s="14">
        <f t="shared" si="294"/>
        <v>42565.955925925926</v>
      </c>
      <c r="T1760" s="14">
        <f t="shared" si="295"/>
        <v>42505.955925925926</v>
      </c>
      <c r="U1760" t="str">
        <f t="shared" si="296"/>
        <v>JUL</v>
      </c>
      <c r="V1760" t="str">
        <f t="shared" si="297"/>
        <v>MAY</v>
      </c>
      <c r="W1760">
        <f t="shared" si="298"/>
        <v>2016</v>
      </c>
      <c r="X1760">
        <f t="shared" si="299"/>
        <v>2016</v>
      </c>
    </row>
    <row r="1761" spans="1:2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90"/>
        <v>106.6</v>
      </c>
      <c r="P1761" s="7">
        <f t="shared" si="291"/>
        <v>108.77551020408163</v>
      </c>
      <c r="Q1761" t="str">
        <f t="shared" si="300"/>
        <v>photography</v>
      </c>
      <c r="R1761" t="str">
        <f t="shared" si="301"/>
        <v>photobooks</v>
      </c>
      <c r="S1761" s="14">
        <f t="shared" si="294"/>
        <v>42088.787372685183</v>
      </c>
      <c r="T1761" s="14">
        <f t="shared" si="295"/>
        <v>42068.829039351855</v>
      </c>
      <c r="U1761" t="str">
        <f t="shared" si="296"/>
        <v>MAR</v>
      </c>
      <c r="V1761" t="str">
        <f t="shared" si="297"/>
        <v>MAR</v>
      </c>
      <c r="W1761">
        <f t="shared" si="298"/>
        <v>2015</v>
      </c>
      <c r="X1761">
        <f t="shared" si="299"/>
        <v>2015</v>
      </c>
    </row>
    <row r="1762" spans="1:2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90"/>
        <v>165.44</v>
      </c>
      <c r="P1762" s="7">
        <f t="shared" si="291"/>
        <v>81.098039215686271</v>
      </c>
      <c r="Q1762" t="str">
        <f t="shared" si="300"/>
        <v>photography</v>
      </c>
      <c r="R1762" t="str">
        <f t="shared" si="301"/>
        <v>photobooks</v>
      </c>
      <c r="S1762" s="14">
        <f t="shared" si="294"/>
        <v>42425.67260416667</v>
      </c>
      <c r="T1762" s="14">
        <f t="shared" si="295"/>
        <v>42405.67260416667</v>
      </c>
      <c r="U1762" t="str">
        <f t="shared" si="296"/>
        <v>FEB</v>
      </c>
      <c r="V1762" t="str">
        <f t="shared" si="297"/>
        <v>FEB</v>
      </c>
      <c r="W1762">
        <f t="shared" si="298"/>
        <v>2016</v>
      </c>
      <c r="X1762">
        <f t="shared" si="299"/>
        <v>2016</v>
      </c>
    </row>
    <row r="1763" spans="1:2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90"/>
        <v>155</v>
      </c>
      <c r="P1763" s="7">
        <f t="shared" si="291"/>
        <v>51.666666666666664</v>
      </c>
      <c r="Q1763" t="str">
        <f t="shared" si="300"/>
        <v>photography</v>
      </c>
      <c r="R1763" t="str">
        <f t="shared" si="301"/>
        <v>photobooks</v>
      </c>
      <c r="S1763" s="14">
        <f t="shared" si="294"/>
        <v>42259.567824074074</v>
      </c>
      <c r="T1763" s="14">
        <f t="shared" si="295"/>
        <v>42209.567824074074</v>
      </c>
      <c r="U1763" t="str">
        <f t="shared" si="296"/>
        <v>SEP</v>
      </c>
      <c r="V1763" t="str">
        <f t="shared" si="297"/>
        <v>JUL</v>
      </c>
      <c r="W1763">
        <f t="shared" si="298"/>
        <v>2015</v>
      </c>
      <c r="X1763">
        <f t="shared" si="299"/>
        <v>2015</v>
      </c>
    </row>
    <row r="1764" spans="1:2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90"/>
        <v>885</v>
      </c>
      <c r="P1764" s="7">
        <f t="shared" si="291"/>
        <v>35.4</v>
      </c>
      <c r="Q1764" t="str">
        <f t="shared" si="300"/>
        <v>photography</v>
      </c>
      <c r="R1764" t="str">
        <f t="shared" si="301"/>
        <v>photobooks</v>
      </c>
      <c r="S1764" s="14">
        <f t="shared" si="294"/>
        <v>42440.982002314813</v>
      </c>
      <c r="T1764" s="14">
        <f t="shared" si="295"/>
        <v>42410.982002314813</v>
      </c>
      <c r="U1764" t="str">
        <f t="shared" si="296"/>
        <v>MAR</v>
      </c>
      <c r="V1764" t="str">
        <f t="shared" si="297"/>
        <v>FEB</v>
      </c>
      <c r="W1764">
        <f t="shared" si="298"/>
        <v>2016</v>
      </c>
      <c r="X1764">
        <f t="shared" si="299"/>
        <v>2016</v>
      </c>
    </row>
    <row r="1765" spans="1:2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90"/>
        <v>101.90833333333333</v>
      </c>
      <c r="P1765" s="7">
        <f t="shared" si="291"/>
        <v>103.63559322033899</v>
      </c>
      <c r="Q1765" t="str">
        <f t="shared" si="300"/>
        <v>photography</v>
      </c>
      <c r="R1765" t="str">
        <f t="shared" si="301"/>
        <v>photobooks</v>
      </c>
      <c r="S1765" s="14">
        <f t="shared" si="294"/>
        <v>42666.868518518517</v>
      </c>
      <c r="T1765" s="14">
        <f t="shared" si="295"/>
        <v>42636.868518518517</v>
      </c>
      <c r="U1765" t="str">
        <f t="shared" si="296"/>
        <v>OCT</v>
      </c>
      <c r="V1765" t="str">
        <f t="shared" si="297"/>
        <v>SEP</v>
      </c>
      <c r="W1765">
        <f t="shared" si="298"/>
        <v>2016</v>
      </c>
      <c r="X1765">
        <f t="shared" si="299"/>
        <v>2016</v>
      </c>
    </row>
    <row r="1766" spans="1:2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90"/>
        <v>19.600000000000001</v>
      </c>
      <c r="P1766" s="7">
        <f t="shared" si="291"/>
        <v>55.282051282051285</v>
      </c>
      <c r="Q1766" t="str">
        <f t="shared" si="300"/>
        <v>photography</v>
      </c>
      <c r="R1766" t="str">
        <f t="shared" si="301"/>
        <v>photobooks</v>
      </c>
      <c r="S1766" s="14">
        <f t="shared" si="294"/>
        <v>41854.485868055555</v>
      </c>
      <c r="T1766" s="14">
        <f t="shared" si="295"/>
        <v>41825.485868055555</v>
      </c>
      <c r="U1766" t="str">
        <f t="shared" si="296"/>
        <v>AGO</v>
      </c>
      <c r="V1766" t="str">
        <f t="shared" si="297"/>
        <v>JUL</v>
      </c>
      <c r="W1766">
        <f t="shared" si="298"/>
        <v>2014</v>
      </c>
      <c r="X1766">
        <f t="shared" si="299"/>
        <v>2014</v>
      </c>
    </row>
    <row r="1767" spans="1:2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90"/>
        <v>59.467840000000002</v>
      </c>
      <c r="P1767" s="7">
        <f t="shared" si="291"/>
        <v>72.16970873786407</v>
      </c>
      <c r="Q1767" t="str">
        <f t="shared" si="300"/>
        <v>photography</v>
      </c>
      <c r="R1767" t="str">
        <f t="shared" si="301"/>
        <v>photobooks</v>
      </c>
      <c r="S1767" s="14">
        <f t="shared" si="294"/>
        <v>41864.980462962965</v>
      </c>
      <c r="T1767" s="14">
        <f t="shared" si="295"/>
        <v>41834.980462962965</v>
      </c>
      <c r="U1767" t="str">
        <f t="shared" si="296"/>
        <v>AGO</v>
      </c>
      <c r="V1767" t="str">
        <f t="shared" si="297"/>
        <v>JUL</v>
      </c>
      <c r="W1767">
        <f t="shared" si="298"/>
        <v>2014</v>
      </c>
      <c r="X1767">
        <f t="shared" si="299"/>
        <v>2014</v>
      </c>
    </row>
    <row r="1768" spans="1:2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90"/>
        <v>0</v>
      </c>
      <c r="P1768" s="7" t="str">
        <f t="shared" si="291"/>
        <v>No Backers</v>
      </c>
      <c r="Q1768" t="str">
        <f t="shared" si="300"/>
        <v>photography</v>
      </c>
      <c r="R1768" t="str">
        <f t="shared" si="301"/>
        <v>photobooks</v>
      </c>
      <c r="S1768" s="14">
        <f t="shared" si="294"/>
        <v>41876.859814814816</v>
      </c>
      <c r="T1768" s="14">
        <f t="shared" si="295"/>
        <v>41855.859814814816</v>
      </c>
      <c r="U1768" t="str">
        <f t="shared" si="296"/>
        <v>AGO</v>
      </c>
      <c r="V1768" t="str">
        <f t="shared" si="297"/>
        <v>AGO</v>
      </c>
      <c r="W1768">
        <f t="shared" si="298"/>
        <v>2014</v>
      </c>
      <c r="X1768">
        <f t="shared" si="299"/>
        <v>2014</v>
      </c>
    </row>
    <row r="1769" spans="1:2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90"/>
        <v>45.72</v>
      </c>
      <c r="P1769" s="7">
        <f t="shared" si="291"/>
        <v>58.615384615384613</v>
      </c>
      <c r="Q1769" t="str">
        <f t="shared" si="300"/>
        <v>photography</v>
      </c>
      <c r="R1769" t="str">
        <f t="shared" si="301"/>
        <v>photobooks</v>
      </c>
      <c r="S1769" s="14">
        <f t="shared" si="294"/>
        <v>41854.658379629633</v>
      </c>
      <c r="T1769" s="14">
        <f t="shared" si="295"/>
        <v>41824.658379629633</v>
      </c>
      <c r="U1769" t="str">
        <f t="shared" si="296"/>
        <v>AGO</v>
      </c>
      <c r="V1769" t="str">
        <f t="shared" si="297"/>
        <v>JUL</v>
      </c>
      <c r="W1769">
        <f t="shared" si="298"/>
        <v>2014</v>
      </c>
      <c r="X1769">
        <f t="shared" si="299"/>
        <v>2014</v>
      </c>
    </row>
    <row r="1770" spans="1:2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90"/>
        <v>3.74</v>
      </c>
      <c r="P1770" s="7">
        <f t="shared" si="291"/>
        <v>12.466666666666667</v>
      </c>
      <c r="Q1770" t="str">
        <f t="shared" si="300"/>
        <v>photography</v>
      </c>
      <c r="R1770" t="str">
        <f t="shared" si="301"/>
        <v>photobooks</v>
      </c>
      <c r="S1770" s="14">
        <f t="shared" si="294"/>
        <v>41909.560694444444</v>
      </c>
      <c r="T1770" s="14">
        <f t="shared" si="295"/>
        <v>41849.560694444444</v>
      </c>
      <c r="U1770" t="str">
        <f t="shared" si="296"/>
        <v>SEP</v>
      </c>
      <c r="V1770" t="str">
        <f t="shared" si="297"/>
        <v>JUL</v>
      </c>
      <c r="W1770">
        <f t="shared" si="298"/>
        <v>2014</v>
      </c>
      <c r="X1770">
        <f t="shared" si="299"/>
        <v>2014</v>
      </c>
    </row>
    <row r="1771" spans="1:2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90"/>
        <v>2.7025000000000001</v>
      </c>
      <c r="P1771" s="7">
        <f t="shared" si="291"/>
        <v>49.136363636363633</v>
      </c>
      <c r="Q1771" t="str">
        <f t="shared" si="300"/>
        <v>photography</v>
      </c>
      <c r="R1771" t="str">
        <f t="shared" si="301"/>
        <v>photobooks</v>
      </c>
      <c r="S1771" s="14">
        <f t="shared" si="294"/>
        <v>42017.818969907406</v>
      </c>
      <c r="T1771" s="14">
        <f t="shared" si="295"/>
        <v>41987.818969907406</v>
      </c>
      <c r="U1771" t="str">
        <f t="shared" si="296"/>
        <v>ENE</v>
      </c>
      <c r="V1771" t="str">
        <f t="shared" si="297"/>
        <v>DIC</v>
      </c>
      <c r="W1771">
        <f t="shared" si="298"/>
        <v>2015</v>
      </c>
      <c r="X1771">
        <f t="shared" si="299"/>
        <v>2014</v>
      </c>
    </row>
    <row r="1772" spans="1:2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90"/>
        <v>56.514285714285712</v>
      </c>
      <c r="P1772" s="7">
        <f t="shared" si="291"/>
        <v>150.5</v>
      </c>
      <c r="Q1772" t="str">
        <f t="shared" si="300"/>
        <v>photography</v>
      </c>
      <c r="R1772" t="str">
        <f t="shared" si="301"/>
        <v>photobooks</v>
      </c>
      <c r="S1772" s="14">
        <f t="shared" si="294"/>
        <v>41926.780023148152</v>
      </c>
      <c r="T1772" s="14">
        <f t="shared" si="295"/>
        <v>41891.780023148152</v>
      </c>
      <c r="U1772" t="str">
        <f t="shared" si="296"/>
        <v>OCT</v>
      </c>
      <c r="V1772" t="str">
        <f t="shared" si="297"/>
        <v>SEP</v>
      </c>
      <c r="W1772">
        <f t="shared" si="298"/>
        <v>2014</v>
      </c>
      <c r="X1772">
        <f t="shared" si="299"/>
        <v>2014</v>
      </c>
    </row>
    <row r="1773" spans="1:2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90"/>
        <v>21.30952380952381</v>
      </c>
      <c r="P1773" s="7">
        <f t="shared" si="291"/>
        <v>35.799999999999997</v>
      </c>
      <c r="Q1773" t="str">
        <f t="shared" si="300"/>
        <v>photography</v>
      </c>
      <c r="R1773" t="str">
        <f t="shared" si="301"/>
        <v>photobooks</v>
      </c>
      <c r="S1773" s="14">
        <f t="shared" si="294"/>
        <v>41935.979629629634</v>
      </c>
      <c r="T1773" s="14">
        <f t="shared" si="295"/>
        <v>41905.979629629634</v>
      </c>
      <c r="U1773" t="str">
        <f t="shared" si="296"/>
        <v>OCT</v>
      </c>
      <c r="V1773" t="str">
        <f t="shared" si="297"/>
        <v>SEP</v>
      </c>
      <c r="W1773">
        <f t="shared" si="298"/>
        <v>2014</v>
      </c>
      <c r="X1773">
        <f t="shared" si="299"/>
        <v>2014</v>
      </c>
    </row>
    <row r="1774" spans="1:2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90"/>
        <v>15.6</v>
      </c>
      <c r="P1774" s="7">
        <f t="shared" si="291"/>
        <v>45.157894736842103</v>
      </c>
      <c r="Q1774" t="str">
        <f t="shared" si="300"/>
        <v>photography</v>
      </c>
      <c r="R1774" t="str">
        <f t="shared" si="301"/>
        <v>photobooks</v>
      </c>
      <c r="S1774" s="14">
        <f t="shared" si="294"/>
        <v>41826.718009259261</v>
      </c>
      <c r="T1774" s="14">
        <f t="shared" si="295"/>
        <v>41766.718009259261</v>
      </c>
      <c r="U1774" t="str">
        <f t="shared" si="296"/>
        <v>JUL</v>
      </c>
      <c r="V1774" t="str">
        <f t="shared" si="297"/>
        <v>MAY</v>
      </c>
      <c r="W1774">
        <f t="shared" si="298"/>
        <v>2014</v>
      </c>
      <c r="X1774">
        <f t="shared" si="299"/>
        <v>2014</v>
      </c>
    </row>
    <row r="1775" spans="1:2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90"/>
        <v>6.2566666666666668</v>
      </c>
      <c r="P1775" s="7">
        <f t="shared" si="291"/>
        <v>98.78947368421052</v>
      </c>
      <c r="Q1775" t="str">
        <f t="shared" si="300"/>
        <v>photography</v>
      </c>
      <c r="R1775" t="str">
        <f t="shared" si="301"/>
        <v>photobooks</v>
      </c>
      <c r="S1775" s="14">
        <f t="shared" si="294"/>
        <v>42023.760393518518</v>
      </c>
      <c r="T1775" s="14">
        <f t="shared" si="295"/>
        <v>41978.760393518518</v>
      </c>
      <c r="U1775" t="str">
        <f t="shared" si="296"/>
        <v>ENE</v>
      </c>
      <c r="V1775" t="str">
        <f t="shared" si="297"/>
        <v>DIC</v>
      </c>
      <c r="W1775">
        <f t="shared" si="298"/>
        <v>2015</v>
      </c>
      <c r="X1775">
        <f t="shared" si="299"/>
        <v>2014</v>
      </c>
    </row>
    <row r="1776" spans="1:2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90"/>
        <v>45.92</v>
      </c>
      <c r="P1776" s="7">
        <f t="shared" si="291"/>
        <v>88.307692307692307</v>
      </c>
      <c r="Q1776" t="str">
        <f t="shared" si="300"/>
        <v>photography</v>
      </c>
      <c r="R1776" t="str">
        <f t="shared" si="301"/>
        <v>photobooks</v>
      </c>
      <c r="S1776" s="14">
        <f t="shared" si="294"/>
        <v>41972.624305555553</v>
      </c>
      <c r="T1776" s="14">
        <f t="shared" si="295"/>
        <v>41930.218657407408</v>
      </c>
      <c r="U1776" t="str">
        <f t="shared" si="296"/>
        <v>NOV</v>
      </c>
      <c r="V1776" t="str">
        <f t="shared" si="297"/>
        <v>OCT</v>
      </c>
      <c r="W1776">
        <f t="shared" si="298"/>
        <v>2014</v>
      </c>
      <c r="X1776">
        <f t="shared" si="299"/>
        <v>2014</v>
      </c>
    </row>
    <row r="1777" spans="1:2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90"/>
        <v>65.101538461538468</v>
      </c>
      <c r="P1777" s="7">
        <f t="shared" si="291"/>
        <v>170.62903225806451</v>
      </c>
      <c r="Q1777" t="str">
        <f t="shared" si="300"/>
        <v>photography</v>
      </c>
      <c r="R1777" t="str">
        <f t="shared" si="301"/>
        <v>photobooks</v>
      </c>
      <c r="S1777" s="14">
        <f t="shared" si="294"/>
        <v>41936.976388888892</v>
      </c>
      <c r="T1777" s="14">
        <f t="shared" si="295"/>
        <v>41891.976388888892</v>
      </c>
      <c r="U1777" t="str">
        <f t="shared" si="296"/>
        <v>OCT</v>
      </c>
      <c r="V1777" t="str">
        <f t="shared" si="297"/>
        <v>SEP</v>
      </c>
      <c r="W1777">
        <f t="shared" si="298"/>
        <v>2014</v>
      </c>
      <c r="X1777">
        <f t="shared" si="299"/>
        <v>2014</v>
      </c>
    </row>
    <row r="1778" spans="1:2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90"/>
        <v>6.7</v>
      </c>
      <c r="P1778" s="7">
        <f t="shared" si="291"/>
        <v>83.75</v>
      </c>
      <c r="Q1778" t="str">
        <f t="shared" si="300"/>
        <v>photography</v>
      </c>
      <c r="R1778" t="str">
        <f t="shared" si="301"/>
        <v>photobooks</v>
      </c>
      <c r="S1778" s="14">
        <f t="shared" si="294"/>
        <v>41941.95684027778</v>
      </c>
      <c r="T1778" s="14">
        <f t="shared" si="295"/>
        <v>41905.95684027778</v>
      </c>
      <c r="U1778" t="str">
        <f t="shared" si="296"/>
        <v>OCT</v>
      </c>
      <c r="V1778" t="str">
        <f t="shared" si="297"/>
        <v>SEP</v>
      </c>
      <c r="W1778">
        <f t="shared" si="298"/>
        <v>2014</v>
      </c>
      <c r="X1778">
        <f t="shared" si="299"/>
        <v>2014</v>
      </c>
    </row>
    <row r="1779" spans="1:2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90"/>
        <v>13.5625</v>
      </c>
      <c r="P1779" s="7">
        <f t="shared" si="291"/>
        <v>65.099999999999994</v>
      </c>
      <c r="Q1779" t="str">
        <f t="shared" si="300"/>
        <v>photography</v>
      </c>
      <c r="R1779" t="str">
        <f t="shared" si="301"/>
        <v>photobooks</v>
      </c>
      <c r="S1779" s="14">
        <f t="shared" si="294"/>
        <v>42055.357094907406</v>
      </c>
      <c r="T1779" s="14">
        <f t="shared" si="295"/>
        <v>42025.357094907406</v>
      </c>
      <c r="U1779" t="str">
        <f t="shared" si="296"/>
        <v>FEB</v>
      </c>
      <c r="V1779" t="str">
        <f t="shared" si="297"/>
        <v>ENE</v>
      </c>
      <c r="W1779">
        <f t="shared" si="298"/>
        <v>2015</v>
      </c>
      <c r="X1779">
        <f t="shared" si="299"/>
        <v>2015</v>
      </c>
    </row>
    <row r="1780" spans="1:2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90"/>
        <v>1.99</v>
      </c>
      <c r="P1780" s="7">
        <f t="shared" si="291"/>
        <v>66.333333333333329</v>
      </c>
      <c r="Q1780" t="str">
        <f t="shared" si="300"/>
        <v>photography</v>
      </c>
      <c r="R1780" t="str">
        <f t="shared" si="301"/>
        <v>photobooks</v>
      </c>
      <c r="S1780" s="14">
        <f t="shared" si="294"/>
        <v>42090.821701388893</v>
      </c>
      <c r="T1780" s="14">
        <f t="shared" si="295"/>
        <v>42045.86336805555</v>
      </c>
      <c r="U1780" t="str">
        <f t="shared" si="296"/>
        <v>MAR</v>
      </c>
      <c r="V1780" t="str">
        <f t="shared" si="297"/>
        <v>FEB</v>
      </c>
      <c r="W1780">
        <f t="shared" si="298"/>
        <v>2015</v>
      </c>
      <c r="X1780">
        <f t="shared" si="299"/>
        <v>2015</v>
      </c>
    </row>
    <row r="1781" spans="1:2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90"/>
        <v>36.236363636363635</v>
      </c>
      <c r="P1781" s="7">
        <f t="shared" si="291"/>
        <v>104.89473684210526</v>
      </c>
      <c r="Q1781" t="str">
        <f t="shared" si="300"/>
        <v>photography</v>
      </c>
      <c r="R1781" t="str">
        <f t="shared" si="301"/>
        <v>photobooks</v>
      </c>
      <c r="S1781" s="14">
        <f t="shared" si="294"/>
        <v>42615.691898148143</v>
      </c>
      <c r="T1781" s="14">
        <f t="shared" si="295"/>
        <v>42585.691898148143</v>
      </c>
      <c r="U1781" t="str">
        <f t="shared" si="296"/>
        <v>SEP</v>
      </c>
      <c r="V1781" t="str">
        <f t="shared" si="297"/>
        <v>AGO</v>
      </c>
      <c r="W1781">
        <f t="shared" si="298"/>
        <v>2016</v>
      </c>
      <c r="X1781">
        <f t="shared" si="299"/>
        <v>2016</v>
      </c>
    </row>
    <row r="1782" spans="1:2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90"/>
        <v>39.743333333333332</v>
      </c>
      <c r="P1782" s="7">
        <f t="shared" si="291"/>
        <v>78.440789473684205</v>
      </c>
      <c r="Q1782" t="str">
        <f t="shared" si="300"/>
        <v>photography</v>
      </c>
      <c r="R1782" t="str">
        <f t="shared" si="301"/>
        <v>photobooks</v>
      </c>
      <c r="S1782" s="14">
        <f t="shared" si="294"/>
        <v>42553.600810185191</v>
      </c>
      <c r="T1782" s="14">
        <f t="shared" si="295"/>
        <v>42493.600810185191</v>
      </c>
      <c r="U1782" t="str">
        <f t="shared" si="296"/>
        <v>JUL</v>
      </c>
      <c r="V1782" t="str">
        <f t="shared" si="297"/>
        <v>MAY</v>
      </c>
      <c r="W1782">
        <f t="shared" si="298"/>
        <v>2016</v>
      </c>
      <c r="X1782">
        <f t="shared" si="299"/>
        <v>2016</v>
      </c>
    </row>
    <row r="1783" spans="1:2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90"/>
        <v>25.763636363636362</v>
      </c>
      <c r="P1783" s="7">
        <f t="shared" si="291"/>
        <v>59.041666666666664</v>
      </c>
      <c r="Q1783" t="str">
        <f t="shared" si="300"/>
        <v>photography</v>
      </c>
      <c r="R1783" t="str">
        <f t="shared" si="301"/>
        <v>photobooks</v>
      </c>
      <c r="S1783" s="14">
        <f t="shared" si="294"/>
        <v>42628.617418981477</v>
      </c>
      <c r="T1783" s="14">
        <f t="shared" si="295"/>
        <v>42597.617418981477</v>
      </c>
      <c r="U1783" t="str">
        <f t="shared" si="296"/>
        <v>SEP</v>
      </c>
      <c r="V1783" t="str">
        <f t="shared" si="297"/>
        <v>AGO</v>
      </c>
      <c r="W1783">
        <f t="shared" si="298"/>
        <v>2016</v>
      </c>
      <c r="X1783">
        <f t="shared" si="299"/>
        <v>2016</v>
      </c>
    </row>
    <row r="1784" spans="1:2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90"/>
        <v>15.491428571428571</v>
      </c>
      <c r="P1784" s="7">
        <f t="shared" si="291"/>
        <v>71.34210526315789</v>
      </c>
      <c r="Q1784" t="str">
        <f t="shared" si="300"/>
        <v>photography</v>
      </c>
      <c r="R1784" t="str">
        <f t="shared" si="301"/>
        <v>photobooks</v>
      </c>
      <c r="S1784" s="14">
        <f t="shared" si="294"/>
        <v>42421.575104166666</v>
      </c>
      <c r="T1784" s="14">
        <f t="shared" si="295"/>
        <v>42388.575104166666</v>
      </c>
      <c r="U1784" t="str">
        <f t="shared" si="296"/>
        <v>FEB</v>
      </c>
      <c r="V1784" t="str">
        <f t="shared" si="297"/>
        <v>ENE</v>
      </c>
      <c r="W1784">
        <f t="shared" si="298"/>
        <v>2016</v>
      </c>
      <c r="X1784">
        <f t="shared" si="299"/>
        <v>2016</v>
      </c>
    </row>
    <row r="1785" spans="1:2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90"/>
        <v>23.692499999999999</v>
      </c>
      <c r="P1785" s="7">
        <f t="shared" si="291"/>
        <v>51.227027027027027</v>
      </c>
      <c r="Q1785" t="str">
        <f t="shared" si="300"/>
        <v>photography</v>
      </c>
      <c r="R1785" t="str">
        <f t="shared" si="301"/>
        <v>photobooks</v>
      </c>
      <c r="S1785" s="14">
        <f t="shared" si="294"/>
        <v>42145.949976851851</v>
      </c>
      <c r="T1785" s="14">
        <f t="shared" si="295"/>
        <v>42115.949976851851</v>
      </c>
      <c r="U1785" t="str">
        <f t="shared" si="296"/>
        <v>MAY</v>
      </c>
      <c r="V1785" t="str">
        <f t="shared" si="297"/>
        <v>ABR</v>
      </c>
      <c r="W1785">
        <f t="shared" si="298"/>
        <v>2015</v>
      </c>
      <c r="X1785">
        <f t="shared" si="299"/>
        <v>2015</v>
      </c>
    </row>
    <row r="1786" spans="1:2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90"/>
        <v>39.76</v>
      </c>
      <c r="P1786" s="7">
        <f t="shared" si="291"/>
        <v>60.242424242424242</v>
      </c>
      <c r="Q1786" t="str">
        <f t="shared" si="300"/>
        <v>photography</v>
      </c>
      <c r="R1786" t="str">
        <f t="shared" si="301"/>
        <v>photobooks</v>
      </c>
      <c r="S1786" s="14">
        <f t="shared" si="294"/>
        <v>42035.142361111109</v>
      </c>
      <c r="T1786" s="14">
        <f t="shared" si="295"/>
        <v>42003.655555555553</v>
      </c>
      <c r="U1786" t="str">
        <f t="shared" si="296"/>
        <v>ENE</v>
      </c>
      <c r="V1786" t="str">
        <f t="shared" si="297"/>
        <v>DIC</v>
      </c>
      <c r="W1786">
        <f t="shared" si="298"/>
        <v>2015</v>
      </c>
      <c r="X1786">
        <f t="shared" si="299"/>
        <v>2014</v>
      </c>
    </row>
    <row r="1787" spans="1:2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90"/>
        <v>20.220833333333335</v>
      </c>
      <c r="P1787" s="7">
        <f t="shared" si="291"/>
        <v>44.935185185185183</v>
      </c>
      <c r="Q1787" t="str">
        <f t="shared" si="300"/>
        <v>photography</v>
      </c>
      <c r="R1787" t="str">
        <f t="shared" si="301"/>
        <v>photobooks</v>
      </c>
      <c r="S1787" s="14">
        <f t="shared" si="294"/>
        <v>41928</v>
      </c>
      <c r="T1787" s="14">
        <f t="shared" si="295"/>
        <v>41897.134895833333</v>
      </c>
      <c r="U1787" t="str">
        <f t="shared" si="296"/>
        <v>OCT</v>
      </c>
      <c r="V1787" t="str">
        <f t="shared" si="297"/>
        <v>SEP</v>
      </c>
      <c r="W1787">
        <f t="shared" si="298"/>
        <v>2014</v>
      </c>
      <c r="X1787">
        <f t="shared" si="299"/>
        <v>2014</v>
      </c>
    </row>
    <row r="1788" spans="1:2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90"/>
        <v>47.631578947368418</v>
      </c>
      <c r="P1788" s="7">
        <f t="shared" si="291"/>
        <v>31.206896551724139</v>
      </c>
      <c r="Q1788" t="str">
        <f t="shared" si="300"/>
        <v>photography</v>
      </c>
      <c r="R1788" t="str">
        <f t="shared" si="301"/>
        <v>photobooks</v>
      </c>
      <c r="S1788" s="14">
        <f t="shared" si="294"/>
        <v>41988.550659722227</v>
      </c>
      <c r="T1788" s="14">
        <f t="shared" si="295"/>
        <v>41958.550659722227</v>
      </c>
      <c r="U1788" t="str">
        <f t="shared" si="296"/>
        <v>DIC</v>
      </c>
      <c r="V1788" t="str">
        <f t="shared" si="297"/>
        <v>NOV</v>
      </c>
      <c r="W1788">
        <f t="shared" si="298"/>
        <v>2014</v>
      </c>
      <c r="X1788">
        <f t="shared" si="299"/>
        <v>2014</v>
      </c>
    </row>
    <row r="1789" spans="1:2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90"/>
        <v>15.33</v>
      </c>
      <c r="P1789" s="7">
        <f t="shared" si="291"/>
        <v>63.875</v>
      </c>
      <c r="Q1789" t="str">
        <f t="shared" si="300"/>
        <v>photography</v>
      </c>
      <c r="R1789" t="str">
        <f t="shared" si="301"/>
        <v>photobooks</v>
      </c>
      <c r="S1789" s="14">
        <f t="shared" si="294"/>
        <v>42098.613854166666</v>
      </c>
      <c r="T1789" s="14">
        <f t="shared" si="295"/>
        <v>42068.65552083333</v>
      </c>
      <c r="U1789" t="str">
        <f t="shared" si="296"/>
        <v>ABR</v>
      </c>
      <c r="V1789" t="str">
        <f t="shared" si="297"/>
        <v>MAR</v>
      </c>
      <c r="W1789">
        <f t="shared" si="298"/>
        <v>2015</v>
      </c>
      <c r="X1789">
        <f t="shared" si="299"/>
        <v>2015</v>
      </c>
    </row>
    <row r="1790" spans="1:2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90"/>
        <v>1.3818181818181818</v>
      </c>
      <c r="P1790" s="7">
        <f t="shared" si="291"/>
        <v>19</v>
      </c>
      <c r="Q1790" t="str">
        <f t="shared" si="300"/>
        <v>photography</v>
      </c>
      <c r="R1790" t="str">
        <f t="shared" si="301"/>
        <v>photobooks</v>
      </c>
      <c r="S1790" s="14">
        <f t="shared" si="294"/>
        <v>41943.94840277778</v>
      </c>
      <c r="T1790" s="14">
        <f t="shared" si="295"/>
        <v>41913.94840277778</v>
      </c>
      <c r="U1790" t="str">
        <f t="shared" si="296"/>
        <v>OCT</v>
      </c>
      <c r="V1790" t="str">
        <f t="shared" si="297"/>
        <v>OCT</v>
      </c>
      <c r="W1790">
        <f t="shared" si="298"/>
        <v>2014</v>
      </c>
      <c r="X1790">
        <f t="shared" si="299"/>
        <v>2014</v>
      </c>
    </row>
    <row r="1791" spans="1:2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90"/>
        <v>0.5</v>
      </c>
      <c r="P1791" s="7">
        <f t="shared" si="291"/>
        <v>10</v>
      </c>
      <c r="Q1791" t="str">
        <f t="shared" si="300"/>
        <v>photography</v>
      </c>
      <c r="R1791" t="str">
        <f t="shared" si="301"/>
        <v>photobooks</v>
      </c>
      <c r="S1791" s="14">
        <f t="shared" si="294"/>
        <v>42016.250034722223</v>
      </c>
      <c r="T1791" s="14">
        <f t="shared" si="295"/>
        <v>41956.250034722223</v>
      </c>
      <c r="U1791" t="str">
        <f t="shared" si="296"/>
        <v>ENE</v>
      </c>
      <c r="V1791" t="str">
        <f t="shared" si="297"/>
        <v>NOV</v>
      </c>
      <c r="W1791">
        <f t="shared" si="298"/>
        <v>2015</v>
      </c>
      <c r="X1791">
        <f t="shared" si="299"/>
        <v>2014</v>
      </c>
    </row>
    <row r="1792" spans="1:2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90"/>
        <v>4.957575757575758</v>
      </c>
      <c r="P1792" s="7">
        <f t="shared" si="291"/>
        <v>109.06666666666666</v>
      </c>
      <c r="Q1792" t="str">
        <f t="shared" si="300"/>
        <v>photography</v>
      </c>
      <c r="R1792" t="str">
        <f t="shared" si="301"/>
        <v>photobooks</v>
      </c>
      <c r="S1792" s="14">
        <f t="shared" si="294"/>
        <v>42040.674513888895</v>
      </c>
      <c r="T1792" s="14">
        <f t="shared" si="295"/>
        <v>42010.674513888895</v>
      </c>
      <c r="U1792" t="str">
        <f t="shared" si="296"/>
        <v>FEB</v>
      </c>
      <c r="V1792" t="str">
        <f t="shared" si="297"/>
        <v>ENE</v>
      </c>
      <c r="W1792">
        <f t="shared" si="298"/>
        <v>2015</v>
      </c>
      <c r="X1792">
        <f t="shared" si="299"/>
        <v>2015</v>
      </c>
    </row>
    <row r="1793" spans="1:2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90"/>
        <v>3.5666666666666669</v>
      </c>
      <c r="P1793" s="7">
        <f t="shared" si="291"/>
        <v>26.75</v>
      </c>
      <c r="Q1793" t="str">
        <f t="shared" si="300"/>
        <v>photography</v>
      </c>
      <c r="R1793" t="str">
        <f t="shared" si="301"/>
        <v>photobooks</v>
      </c>
      <c r="S1793" s="14">
        <f t="shared" si="294"/>
        <v>42033.740335648152</v>
      </c>
      <c r="T1793" s="14">
        <f t="shared" si="295"/>
        <v>41973.740335648152</v>
      </c>
      <c r="U1793" t="str">
        <f t="shared" si="296"/>
        <v>ENE</v>
      </c>
      <c r="V1793" t="str">
        <f t="shared" si="297"/>
        <v>NOV</v>
      </c>
      <c r="W1793">
        <f t="shared" si="298"/>
        <v>2015</v>
      </c>
      <c r="X1793">
        <f t="shared" si="299"/>
        <v>2014</v>
      </c>
    </row>
    <row r="1794" spans="1:2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90"/>
        <v>61.124000000000002</v>
      </c>
      <c r="P1794" s="7">
        <f t="shared" si="291"/>
        <v>109.93525179856115</v>
      </c>
      <c r="Q1794" t="str">
        <f t="shared" si="300"/>
        <v>photography</v>
      </c>
      <c r="R1794" t="str">
        <f t="shared" si="301"/>
        <v>photobooks</v>
      </c>
      <c r="S1794" s="14">
        <f t="shared" si="294"/>
        <v>42226.290972222225</v>
      </c>
      <c r="T1794" s="14">
        <f t="shared" si="295"/>
        <v>42189.031041666662</v>
      </c>
      <c r="U1794" t="str">
        <f t="shared" si="296"/>
        <v>AGO</v>
      </c>
      <c r="V1794" t="str">
        <f t="shared" si="297"/>
        <v>JUL</v>
      </c>
      <c r="W1794">
        <f t="shared" si="298"/>
        <v>2015</v>
      </c>
      <c r="X1794">
        <f t="shared" si="299"/>
        <v>2015</v>
      </c>
    </row>
    <row r="1795" spans="1:2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302">(E1795*100)/D1795</f>
        <v>1.3333333333333333</v>
      </c>
      <c r="P1795" s="7">
        <f t="shared" ref="P1795:P1858" si="303">IF(L1795=0,"No Backers",E1795/L1795)</f>
        <v>20</v>
      </c>
      <c r="Q1795" t="str">
        <f t="shared" si="300"/>
        <v>photography</v>
      </c>
      <c r="R1795" t="str">
        <f t="shared" si="301"/>
        <v>photobooks</v>
      </c>
      <c r="S1795" s="14">
        <f t="shared" ref="S1795:S1858" si="304">(((I1795/60)/60)/24)+DATE(1970,1,1)</f>
        <v>41970.933333333334</v>
      </c>
      <c r="T1795" s="14">
        <f t="shared" ref="T1795:T1858" si="305">(((J1795/60)/60)/24)+DATE(1970,1,1)</f>
        <v>41940.89166666667</v>
      </c>
      <c r="U1795" t="str">
        <f t="shared" ref="U1795:U1858" si="306">UPPER(TEXT(S1795, "mmm"))</f>
        <v>NOV</v>
      </c>
      <c r="V1795" t="str">
        <f t="shared" ref="V1795:V1858" si="307">UPPER(TEXT(T1795, "mmm"))</f>
        <v>OCT</v>
      </c>
      <c r="W1795">
        <f t="shared" ref="W1795:W1858" si="308">YEAR(S1795)</f>
        <v>2014</v>
      </c>
      <c r="X1795">
        <f t="shared" ref="X1795:X1858" si="309">YEAR(T1795)</f>
        <v>2014</v>
      </c>
    </row>
    <row r="1796" spans="1:2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302"/>
        <v>11.077777777777778</v>
      </c>
      <c r="P1796" s="7">
        <f t="shared" si="303"/>
        <v>55.388888888888886</v>
      </c>
      <c r="Q1796" t="str">
        <f t="shared" si="300"/>
        <v>photography</v>
      </c>
      <c r="R1796" t="str">
        <f t="shared" si="301"/>
        <v>photobooks</v>
      </c>
      <c r="S1796" s="14">
        <f t="shared" si="304"/>
        <v>42046.551180555558</v>
      </c>
      <c r="T1796" s="14">
        <f t="shared" si="305"/>
        <v>42011.551180555558</v>
      </c>
      <c r="U1796" t="str">
        <f t="shared" si="306"/>
        <v>FEB</v>
      </c>
      <c r="V1796" t="str">
        <f t="shared" si="307"/>
        <v>ENE</v>
      </c>
      <c r="W1796">
        <f t="shared" si="308"/>
        <v>2015</v>
      </c>
      <c r="X1796">
        <f t="shared" si="309"/>
        <v>2015</v>
      </c>
    </row>
    <row r="1797" spans="1:2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302"/>
        <v>38.735714285714288</v>
      </c>
      <c r="P1797" s="7">
        <f t="shared" si="303"/>
        <v>133.90123456790124</v>
      </c>
      <c r="Q1797" t="str">
        <f t="shared" si="300"/>
        <v>photography</v>
      </c>
      <c r="R1797" t="str">
        <f t="shared" si="301"/>
        <v>photobooks</v>
      </c>
      <c r="S1797" s="14">
        <f t="shared" si="304"/>
        <v>42657.666666666672</v>
      </c>
      <c r="T1797" s="14">
        <f t="shared" si="305"/>
        <v>42628.288668981477</v>
      </c>
      <c r="U1797" t="str">
        <f t="shared" si="306"/>
        <v>OCT</v>
      </c>
      <c r="V1797" t="str">
        <f t="shared" si="307"/>
        <v>SEP</v>
      </c>
      <c r="W1797">
        <f t="shared" si="308"/>
        <v>2016</v>
      </c>
      <c r="X1797">
        <f t="shared" si="309"/>
        <v>2016</v>
      </c>
    </row>
    <row r="1798" spans="1:2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302"/>
        <v>22.05263157894737</v>
      </c>
      <c r="P1798" s="7">
        <f t="shared" si="303"/>
        <v>48.720930232558139</v>
      </c>
      <c r="Q1798" t="str">
        <f t="shared" si="300"/>
        <v>photography</v>
      </c>
      <c r="R1798" t="str">
        <f t="shared" si="301"/>
        <v>photobooks</v>
      </c>
      <c r="S1798" s="14">
        <f t="shared" si="304"/>
        <v>42575.439421296294</v>
      </c>
      <c r="T1798" s="14">
        <f t="shared" si="305"/>
        <v>42515.439421296294</v>
      </c>
      <c r="U1798" t="str">
        <f t="shared" si="306"/>
        <v>JUL</v>
      </c>
      <c r="V1798" t="str">
        <f t="shared" si="307"/>
        <v>MAY</v>
      </c>
      <c r="W1798">
        <f t="shared" si="308"/>
        <v>2016</v>
      </c>
      <c r="X1798">
        <f t="shared" si="309"/>
        <v>2016</v>
      </c>
    </row>
    <row r="1799" spans="1:2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302"/>
        <v>67.55</v>
      </c>
      <c r="P1799" s="7">
        <f t="shared" si="303"/>
        <v>48.25</v>
      </c>
      <c r="Q1799" t="str">
        <f t="shared" si="300"/>
        <v>photography</v>
      </c>
      <c r="R1799" t="str">
        <f t="shared" si="301"/>
        <v>photobooks</v>
      </c>
      <c r="S1799" s="14">
        <f t="shared" si="304"/>
        <v>42719.56931712963</v>
      </c>
      <c r="T1799" s="14">
        <f t="shared" si="305"/>
        <v>42689.56931712963</v>
      </c>
      <c r="U1799" t="str">
        <f t="shared" si="306"/>
        <v>DIC</v>
      </c>
      <c r="V1799" t="str">
        <f t="shared" si="307"/>
        <v>NOV</v>
      </c>
      <c r="W1799">
        <f t="shared" si="308"/>
        <v>2016</v>
      </c>
      <c r="X1799">
        <f t="shared" si="309"/>
        <v>2016</v>
      </c>
    </row>
    <row r="1800" spans="1:2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302"/>
        <v>13.637499999999999</v>
      </c>
      <c r="P1800" s="7">
        <f t="shared" si="303"/>
        <v>58.972972972972975</v>
      </c>
      <c r="Q1800" t="str">
        <f t="shared" si="300"/>
        <v>photography</v>
      </c>
      <c r="R1800" t="str">
        <f t="shared" si="301"/>
        <v>photobooks</v>
      </c>
      <c r="S1800" s="14">
        <f t="shared" si="304"/>
        <v>42404.32677083333</v>
      </c>
      <c r="T1800" s="14">
        <f t="shared" si="305"/>
        <v>42344.32677083333</v>
      </c>
      <c r="U1800" t="str">
        <f t="shared" si="306"/>
        <v>FEB</v>
      </c>
      <c r="V1800" t="str">
        <f t="shared" si="307"/>
        <v>DIC</v>
      </c>
      <c r="W1800">
        <f t="shared" si="308"/>
        <v>2016</v>
      </c>
      <c r="X1800">
        <f t="shared" si="309"/>
        <v>2015</v>
      </c>
    </row>
    <row r="1801" spans="1:2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302"/>
        <v>1.7457499999999999</v>
      </c>
      <c r="P1801" s="7">
        <f t="shared" si="303"/>
        <v>11.638333333333334</v>
      </c>
      <c r="Q1801" t="str">
        <f t="shared" si="300"/>
        <v>photography</v>
      </c>
      <c r="R1801" t="str">
        <f t="shared" si="301"/>
        <v>photobooks</v>
      </c>
      <c r="S1801" s="14">
        <f t="shared" si="304"/>
        <v>41954.884351851855</v>
      </c>
      <c r="T1801" s="14">
        <f t="shared" si="305"/>
        <v>41934.842685185184</v>
      </c>
      <c r="U1801" t="str">
        <f t="shared" si="306"/>
        <v>NOV</v>
      </c>
      <c r="V1801" t="str">
        <f t="shared" si="307"/>
        <v>OCT</v>
      </c>
      <c r="W1801">
        <f t="shared" si="308"/>
        <v>2014</v>
      </c>
      <c r="X1801">
        <f t="shared" si="309"/>
        <v>2014</v>
      </c>
    </row>
    <row r="1802" spans="1:2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302"/>
        <v>20.44963251188932</v>
      </c>
      <c r="P1802" s="7">
        <f t="shared" si="303"/>
        <v>83.716814159292042</v>
      </c>
      <c r="Q1802" t="str">
        <f t="shared" si="300"/>
        <v>photography</v>
      </c>
      <c r="R1802" t="str">
        <f t="shared" si="301"/>
        <v>photobooks</v>
      </c>
      <c r="S1802" s="14">
        <f t="shared" si="304"/>
        <v>42653.606134259258</v>
      </c>
      <c r="T1802" s="14">
        <f t="shared" si="305"/>
        <v>42623.606134259258</v>
      </c>
      <c r="U1802" t="str">
        <f t="shared" si="306"/>
        <v>OCT</v>
      </c>
      <c r="V1802" t="str">
        <f t="shared" si="307"/>
        <v>SEP</v>
      </c>
      <c r="W1802">
        <f t="shared" si="308"/>
        <v>2016</v>
      </c>
      <c r="X1802">
        <f t="shared" si="309"/>
        <v>2016</v>
      </c>
    </row>
    <row r="1803" spans="1:2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302"/>
        <v>13.852941176470589</v>
      </c>
      <c r="P1803" s="7">
        <f t="shared" si="303"/>
        <v>63.648648648648646</v>
      </c>
      <c r="Q1803" t="str">
        <f t="shared" si="300"/>
        <v>photography</v>
      </c>
      <c r="R1803" t="str">
        <f t="shared" si="301"/>
        <v>photobooks</v>
      </c>
      <c r="S1803" s="14">
        <f t="shared" si="304"/>
        <v>42353.506944444445</v>
      </c>
      <c r="T1803" s="14">
        <f t="shared" si="305"/>
        <v>42321.660509259258</v>
      </c>
      <c r="U1803" t="str">
        <f t="shared" si="306"/>
        <v>DIC</v>
      </c>
      <c r="V1803" t="str">
        <f t="shared" si="307"/>
        <v>NOV</v>
      </c>
      <c r="W1803">
        <f t="shared" si="308"/>
        <v>2015</v>
      </c>
      <c r="X1803">
        <f t="shared" si="309"/>
        <v>2015</v>
      </c>
    </row>
    <row r="1804" spans="1:2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302"/>
        <v>48.485714285714288</v>
      </c>
      <c r="P1804" s="7">
        <f t="shared" si="303"/>
        <v>94.277777777777771</v>
      </c>
      <c r="Q1804" t="str">
        <f t="shared" si="300"/>
        <v>photography</v>
      </c>
      <c r="R1804" t="str">
        <f t="shared" si="301"/>
        <v>photobooks</v>
      </c>
      <c r="S1804" s="14">
        <f t="shared" si="304"/>
        <v>42182.915972222225</v>
      </c>
      <c r="T1804" s="14">
        <f t="shared" si="305"/>
        <v>42159.47256944445</v>
      </c>
      <c r="U1804" t="str">
        <f t="shared" si="306"/>
        <v>JUN</v>
      </c>
      <c r="V1804" t="str">
        <f t="shared" si="307"/>
        <v>JUN</v>
      </c>
      <c r="W1804">
        <f t="shared" si="308"/>
        <v>2015</v>
      </c>
      <c r="X1804">
        <f t="shared" si="309"/>
        <v>2015</v>
      </c>
    </row>
    <row r="1805" spans="1:2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302"/>
        <v>30.8</v>
      </c>
      <c r="P1805" s="7">
        <f t="shared" si="303"/>
        <v>71.86666666666666</v>
      </c>
      <c r="Q1805" t="str">
        <f t="shared" si="300"/>
        <v>photography</v>
      </c>
      <c r="R1805" t="str">
        <f t="shared" si="301"/>
        <v>photobooks</v>
      </c>
      <c r="S1805" s="14">
        <f t="shared" si="304"/>
        <v>42049.071550925932</v>
      </c>
      <c r="T1805" s="14">
        <f t="shared" si="305"/>
        <v>42018.071550925932</v>
      </c>
      <c r="U1805" t="str">
        <f t="shared" si="306"/>
        <v>FEB</v>
      </c>
      <c r="V1805" t="str">
        <f t="shared" si="307"/>
        <v>ENE</v>
      </c>
      <c r="W1805">
        <f t="shared" si="308"/>
        <v>2015</v>
      </c>
      <c r="X1805">
        <f t="shared" si="309"/>
        <v>2015</v>
      </c>
    </row>
    <row r="1806" spans="1:2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302"/>
        <v>35.174193548387095</v>
      </c>
      <c r="P1806" s="7">
        <f t="shared" si="303"/>
        <v>104.84615384615384</v>
      </c>
      <c r="Q1806" t="str">
        <f t="shared" si="300"/>
        <v>photography</v>
      </c>
      <c r="R1806" t="str">
        <f t="shared" si="301"/>
        <v>photobooks</v>
      </c>
      <c r="S1806" s="14">
        <f t="shared" si="304"/>
        <v>42322.719953703709</v>
      </c>
      <c r="T1806" s="14">
        <f t="shared" si="305"/>
        <v>42282.678287037037</v>
      </c>
      <c r="U1806" t="str">
        <f t="shared" si="306"/>
        <v>NOV</v>
      </c>
      <c r="V1806" t="str">
        <f t="shared" si="307"/>
        <v>OCT</v>
      </c>
      <c r="W1806">
        <f t="shared" si="308"/>
        <v>2015</v>
      </c>
      <c r="X1806">
        <f t="shared" si="309"/>
        <v>2015</v>
      </c>
    </row>
    <row r="1807" spans="1:2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302"/>
        <v>36.404444444444444</v>
      </c>
      <c r="P1807" s="7">
        <f t="shared" si="303"/>
        <v>67.139344262295083</v>
      </c>
      <c r="Q1807" t="str">
        <f t="shared" ref="Q1807:Q1822" si="310">MID(N1807,1,11)</f>
        <v>photography</v>
      </c>
      <c r="R1807" t="str">
        <f t="shared" ref="R1807:R1822" si="311">MID(N1807,13,20)</f>
        <v>photobooks</v>
      </c>
      <c r="S1807" s="14">
        <f t="shared" si="304"/>
        <v>42279.75</v>
      </c>
      <c r="T1807" s="14">
        <f t="shared" si="305"/>
        <v>42247.803912037038</v>
      </c>
      <c r="U1807" t="str">
        <f t="shared" si="306"/>
        <v>OCT</v>
      </c>
      <c r="V1807" t="str">
        <f t="shared" si="307"/>
        <v>AGO</v>
      </c>
      <c r="W1807">
        <f t="shared" si="308"/>
        <v>2015</v>
      </c>
      <c r="X1807">
        <f t="shared" si="309"/>
        <v>2015</v>
      </c>
    </row>
    <row r="1808" spans="1:2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302"/>
        <v>2.9550000000000001</v>
      </c>
      <c r="P1808" s="7">
        <f t="shared" si="303"/>
        <v>73.875</v>
      </c>
      <c r="Q1808" t="str">
        <f t="shared" si="310"/>
        <v>photography</v>
      </c>
      <c r="R1808" t="str">
        <f t="shared" si="311"/>
        <v>photobooks</v>
      </c>
      <c r="S1808" s="14">
        <f t="shared" si="304"/>
        <v>41912.638298611113</v>
      </c>
      <c r="T1808" s="14">
        <f t="shared" si="305"/>
        <v>41877.638298611113</v>
      </c>
      <c r="U1808" t="str">
        <f t="shared" si="306"/>
        <v>SEP</v>
      </c>
      <c r="V1808" t="str">
        <f t="shared" si="307"/>
        <v>AGO</v>
      </c>
      <c r="W1808">
        <f t="shared" si="308"/>
        <v>2014</v>
      </c>
      <c r="X1808">
        <f t="shared" si="309"/>
        <v>2014</v>
      </c>
    </row>
    <row r="1809" spans="1:2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302"/>
        <v>11.06</v>
      </c>
      <c r="P1809" s="7">
        <f t="shared" si="303"/>
        <v>69.125</v>
      </c>
      <c r="Q1809" t="str">
        <f t="shared" si="310"/>
        <v>photography</v>
      </c>
      <c r="R1809" t="str">
        <f t="shared" si="311"/>
        <v>photobooks</v>
      </c>
      <c r="S1809" s="14">
        <f t="shared" si="304"/>
        <v>41910.068437499998</v>
      </c>
      <c r="T1809" s="14">
        <f t="shared" si="305"/>
        <v>41880.068437499998</v>
      </c>
      <c r="U1809" t="str">
        <f t="shared" si="306"/>
        <v>SEP</v>
      </c>
      <c r="V1809" t="str">
        <f t="shared" si="307"/>
        <v>AGO</v>
      </c>
      <c r="W1809">
        <f t="shared" si="308"/>
        <v>2014</v>
      </c>
      <c r="X1809">
        <f t="shared" si="309"/>
        <v>2014</v>
      </c>
    </row>
    <row r="1810" spans="1:2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302"/>
        <v>41.407142857142858</v>
      </c>
      <c r="P1810" s="7">
        <f t="shared" si="303"/>
        <v>120.77083333333333</v>
      </c>
      <c r="Q1810" t="str">
        <f t="shared" si="310"/>
        <v>photography</v>
      </c>
      <c r="R1810" t="str">
        <f t="shared" si="311"/>
        <v>photobooks</v>
      </c>
      <c r="S1810" s="14">
        <f t="shared" si="304"/>
        <v>42777.680902777778</v>
      </c>
      <c r="T1810" s="14">
        <f t="shared" si="305"/>
        <v>42742.680902777778</v>
      </c>
      <c r="U1810" t="str">
        <f t="shared" si="306"/>
        <v>FEB</v>
      </c>
      <c r="V1810" t="str">
        <f t="shared" si="307"/>
        <v>ENE</v>
      </c>
      <c r="W1810">
        <f t="shared" si="308"/>
        <v>2017</v>
      </c>
      <c r="X1810">
        <f t="shared" si="309"/>
        <v>2017</v>
      </c>
    </row>
    <row r="1811" spans="1:2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302"/>
        <v>10.857142857142858</v>
      </c>
      <c r="P1811" s="7">
        <f t="shared" si="303"/>
        <v>42.222222222222221</v>
      </c>
      <c r="Q1811" t="str">
        <f t="shared" si="310"/>
        <v>photography</v>
      </c>
      <c r="R1811" t="str">
        <f t="shared" si="311"/>
        <v>photobooks</v>
      </c>
      <c r="S1811" s="14">
        <f t="shared" si="304"/>
        <v>42064.907858796301</v>
      </c>
      <c r="T1811" s="14">
        <f t="shared" si="305"/>
        <v>42029.907858796301</v>
      </c>
      <c r="U1811" t="str">
        <f t="shared" si="306"/>
        <v>MAR</v>
      </c>
      <c r="V1811" t="str">
        <f t="shared" si="307"/>
        <v>ENE</v>
      </c>
      <c r="W1811">
        <f t="shared" si="308"/>
        <v>2015</v>
      </c>
      <c r="X1811">
        <f t="shared" si="309"/>
        <v>2015</v>
      </c>
    </row>
    <row r="1812" spans="1:2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302"/>
        <v>3.3333333333333335</v>
      </c>
      <c r="P1812" s="7">
        <f t="shared" si="303"/>
        <v>7.5</v>
      </c>
      <c r="Q1812" t="str">
        <f t="shared" si="310"/>
        <v>photography</v>
      </c>
      <c r="R1812" t="str">
        <f t="shared" si="311"/>
        <v>photobooks</v>
      </c>
      <c r="S1812" s="14">
        <f t="shared" si="304"/>
        <v>41872.91002314815</v>
      </c>
      <c r="T1812" s="14">
        <f t="shared" si="305"/>
        <v>41860.91002314815</v>
      </c>
      <c r="U1812" t="str">
        <f t="shared" si="306"/>
        <v>AGO</v>
      </c>
      <c r="V1812" t="str">
        <f t="shared" si="307"/>
        <v>AGO</v>
      </c>
      <c r="W1812">
        <f t="shared" si="308"/>
        <v>2014</v>
      </c>
      <c r="X1812">
        <f t="shared" si="309"/>
        <v>2014</v>
      </c>
    </row>
    <row r="1813" spans="1:2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302"/>
        <v>7.407407407407407E-2</v>
      </c>
      <c r="P1813" s="7">
        <f t="shared" si="303"/>
        <v>1.5384615384615385</v>
      </c>
      <c r="Q1813" t="str">
        <f t="shared" si="310"/>
        <v>photography</v>
      </c>
      <c r="R1813" t="str">
        <f t="shared" si="311"/>
        <v>photobooks</v>
      </c>
      <c r="S1813" s="14">
        <f t="shared" si="304"/>
        <v>41936.166666666664</v>
      </c>
      <c r="T1813" s="14">
        <f t="shared" si="305"/>
        <v>41876.433680555558</v>
      </c>
      <c r="U1813" t="str">
        <f t="shared" si="306"/>
        <v>OCT</v>
      </c>
      <c r="V1813" t="str">
        <f t="shared" si="307"/>
        <v>AGO</v>
      </c>
      <c r="W1813">
        <f t="shared" si="308"/>
        <v>2014</v>
      </c>
      <c r="X1813">
        <f t="shared" si="309"/>
        <v>2014</v>
      </c>
    </row>
    <row r="1814" spans="1:2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302"/>
        <v>13.307692307692308</v>
      </c>
      <c r="P1814" s="7">
        <f t="shared" si="303"/>
        <v>37.608695652173914</v>
      </c>
      <c r="Q1814" t="str">
        <f t="shared" si="310"/>
        <v>photography</v>
      </c>
      <c r="R1814" t="str">
        <f t="shared" si="311"/>
        <v>photobooks</v>
      </c>
      <c r="S1814" s="14">
        <f t="shared" si="304"/>
        <v>42554.318703703699</v>
      </c>
      <c r="T1814" s="14">
        <f t="shared" si="305"/>
        <v>42524.318703703699</v>
      </c>
      <c r="U1814" t="str">
        <f t="shared" si="306"/>
        <v>JUL</v>
      </c>
      <c r="V1814" t="str">
        <f t="shared" si="307"/>
        <v>JUN</v>
      </c>
      <c r="W1814">
        <f t="shared" si="308"/>
        <v>2016</v>
      </c>
      <c r="X1814">
        <f t="shared" si="309"/>
        <v>2016</v>
      </c>
    </row>
    <row r="1815" spans="1:2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302"/>
        <v>0</v>
      </c>
      <c r="P1815" s="7" t="str">
        <f t="shared" si="303"/>
        <v>No Backers</v>
      </c>
      <c r="Q1815" t="str">
        <f t="shared" si="310"/>
        <v>photography</v>
      </c>
      <c r="R1815" t="str">
        <f t="shared" si="311"/>
        <v>photobooks</v>
      </c>
      <c r="S1815" s="14">
        <f t="shared" si="304"/>
        <v>41859.889027777775</v>
      </c>
      <c r="T1815" s="14">
        <f t="shared" si="305"/>
        <v>41829.889027777775</v>
      </c>
      <c r="U1815" t="str">
        <f t="shared" si="306"/>
        <v>AGO</v>
      </c>
      <c r="V1815" t="str">
        <f t="shared" si="307"/>
        <v>JUL</v>
      </c>
      <c r="W1815">
        <f t="shared" si="308"/>
        <v>2014</v>
      </c>
      <c r="X1815">
        <f t="shared" si="309"/>
        <v>2014</v>
      </c>
    </row>
    <row r="1816" spans="1:2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302"/>
        <v>49.18333333333333</v>
      </c>
      <c r="P1816" s="7">
        <f t="shared" si="303"/>
        <v>42.157142857142858</v>
      </c>
      <c r="Q1816" t="str">
        <f t="shared" si="310"/>
        <v>photography</v>
      </c>
      <c r="R1816" t="str">
        <f t="shared" si="311"/>
        <v>photobooks</v>
      </c>
      <c r="S1816" s="14">
        <f t="shared" si="304"/>
        <v>42063.314074074078</v>
      </c>
      <c r="T1816" s="14">
        <f t="shared" si="305"/>
        <v>42033.314074074078</v>
      </c>
      <c r="U1816" t="str">
        <f t="shared" si="306"/>
        <v>FEB</v>
      </c>
      <c r="V1816" t="str">
        <f t="shared" si="307"/>
        <v>ENE</v>
      </c>
      <c r="W1816">
        <f t="shared" si="308"/>
        <v>2015</v>
      </c>
      <c r="X1816">
        <f t="shared" si="309"/>
        <v>2015</v>
      </c>
    </row>
    <row r="1817" spans="1:2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302"/>
        <v>0</v>
      </c>
      <c r="P1817" s="7" t="str">
        <f t="shared" si="303"/>
        <v>No Backers</v>
      </c>
      <c r="Q1817" t="str">
        <f t="shared" si="310"/>
        <v>photography</v>
      </c>
      <c r="R1817" t="str">
        <f t="shared" si="311"/>
        <v>photobooks</v>
      </c>
      <c r="S1817" s="14">
        <f t="shared" si="304"/>
        <v>42186.906678240746</v>
      </c>
      <c r="T1817" s="14">
        <f t="shared" si="305"/>
        <v>42172.906678240746</v>
      </c>
      <c r="U1817" t="str">
        <f t="shared" si="306"/>
        <v>JUL</v>
      </c>
      <c r="V1817" t="str">
        <f t="shared" si="307"/>
        <v>JUN</v>
      </c>
      <c r="W1817">
        <f t="shared" si="308"/>
        <v>2015</v>
      </c>
      <c r="X1817">
        <f t="shared" si="309"/>
        <v>2015</v>
      </c>
    </row>
    <row r="1818" spans="1:2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302"/>
        <v>2.036</v>
      </c>
      <c r="P1818" s="7">
        <f t="shared" si="303"/>
        <v>84.833333333333329</v>
      </c>
      <c r="Q1818" t="str">
        <f t="shared" si="310"/>
        <v>photography</v>
      </c>
      <c r="R1818" t="str">
        <f t="shared" si="311"/>
        <v>photobooks</v>
      </c>
      <c r="S1818" s="14">
        <f t="shared" si="304"/>
        <v>42576.791666666672</v>
      </c>
      <c r="T1818" s="14">
        <f t="shared" si="305"/>
        <v>42548.876192129625</v>
      </c>
      <c r="U1818" t="str">
        <f t="shared" si="306"/>
        <v>JUL</v>
      </c>
      <c r="V1818" t="str">
        <f t="shared" si="307"/>
        <v>JUN</v>
      </c>
      <c r="W1818">
        <f t="shared" si="308"/>
        <v>2016</v>
      </c>
      <c r="X1818">
        <f t="shared" si="309"/>
        <v>2016</v>
      </c>
    </row>
    <row r="1819" spans="1:2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302"/>
        <v>52.327777777777776</v>
      </c>
      <c r="P1819" s="7">
        <f t="shared" si="303"/>
        <v>94.19</v>
      </c>
      <c r="Q1819" t="str">
        <f t="shared" si="310"/>
        <v>photography</v>
      </c>
      <c r="R1819" t="str">
        <f t="shared" si="311"/>
        <v>photobooks</v>
      </c>
      <c r="S1819" s="14">
        <f t="shared" si="304"/>
        <v>42765.290972222225</v>
      </c>
      <c r="T1819" s="14">
        <f t="shared" si="305"/>
        <v>42705.662118055552</v>
      </c>
      <c r="U1819" t="str">
        <f t="shared" si="306"/>
        <v>ENE</v>
      </c>
      <c r="V1819" t="str">
        <f t="shared" si="307"/>
        <v>DIC</v>
      </c>
      <c r="W1819">
        <f t="shared" si="308"/>
        <v>2017</v>
      </c>
      <c r="X1819">
        <f t="shared" si="309"/>
        <v>2016</v>
      </c>
    </row>
    <row r="1820" spans="1:2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302"/>
        <v>0</v>
      </c>
      <c r="P1820" s="7" t="str">
        <f t="shared" si="303"/>
        <v>No Backers</v>
      </c>
      <c r="Q1820" t="str">
        <f t="shared" si="310"/>
        <v>photography</v>
      </c>
      <c r="R1820" t="str">
        <f t="shared" si="311"/>
        <v>photobooks</v>
      </c>
      <c r="S1820" s="14">
        <f t="shared" si="304"/>
        <v>42097.192708333328</v>
      </c>
      <c r="T1820" s="14">
        <f t="shared" si="305"/>
        <v>42067.234375</v>
      </c>
      <c r="U1820" t="str">
        <f t="shared" si="306"/>
        <v>ABR</v>
      </c>
      <c r="V1820" t="str">
        <f t="shared" si="307"/>
        <v>MAR</v>
      </c>
      <c r="W1820">
        <f t="shared" si="308"/>
        <v>2015</v>
      </c>
      <c r="X1820">
        <f t="shared" si="309"/>
        <v>2015</v>
      </c>
    </row>
    <row r="1821" spans="1:2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302"/>
        <v>2.0833333333333335</v>
      </c>
      <c r="P1821" s="7">
        <f t="shared" si="303"/>
        <v>6.25</v>
      </c>
      <c r="Q1821" t="str">
        <f t="shared" si="310"/>
        <v>photography</v>
      </c>
      <c r="R1821" t="str">
        <f t="shared" si="311"/>
        <v>photobooks</v>
      </c>
      <c r="S1821" s="14">
        <f t="shared" si="304"/>
        <v>41850.752268518518</v>
      </c>
      <c r="T1821" s="14">
        <f t="shared" si="305"/>
        <v>41820.752268518518</v>
      </c>
      <c r="U1821" t="str">
        <f t="shared" si="306"/>
        <v>JUL</v>
      </c>
      <c r="V1821" t="str">
        <f t="shared" si="307"/>
        <v>JUN</v>
      </c>
      <c r="W1821">
        <f t="shared" si="308"/>
        <v>2014</v>
      </c>
      <c r="X1821">
        <f t="shared" si="309"/>
        <v>2014</v>
      </c>
    </row>
    <row r="1822" spans="1:2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302"/>
        <v>6.5653846153846152</v>
      </c>
      <c r="P1822" s="7">
        <f t="shared" si="303"/>
        <v>213.375</v>
      </c>
      <c r="Q1822" t="str">
        <f t="shared" si="310"/>
        <v>photography</v>
      </c>
      <c r="R1822" t="str">
        <f t="shared" si="311"/>
        <v>photobooks</v>
      </c>
      <c r="S1822" s="14">
        <f t="shared" si="304"/>
        <v>42095.042708333334</v>
      </c>
      <c r="T1822" s="14">
        <f t="shared" si="305"/>
        <v>42065.084375000006</v>
      </c>
      <c r="U1822" t="str">
        <f t="shared" si="306"/>
        <v>ABR</v>
      </c>
      <c r="V1822" t="str">
        <f t="shared" si="307"/>
        <v>MAR</v>
      </c>
      <c r="W1822">
        <f t="shared" si="308"/>
        <v>2015</v>
      </c>
      <c r="X1822">
        <f t="shared" si="309"/>
        <v>2015</v>
      </c>
    </row>
    <row r="1823" spans="1:2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302"/>
        <v>134.88999999999999</v>
      </c>
      <c r="P1823" s="7">
        <f t="shared" si="303"/>
        <v>59.162280701754383</v>
      </c>
      <c r="Q1823" t="str">
        <f t="shared" ref="Q1823:Q1862" si="312">MID(N1823,1,5)</f>
        <v>music</v>
      </c>
      <c r="R1823" t="str">
        <f t="shared" ref="R1823:R1862" si="313">MID(N1823,7,20)</f>
        <v>rock</v>
      </c>
      <c r="S1823" s="14">
        <f t="shared" si="304"/>
        <v>40971.319062499999</v>
      </c>
      <c r="T1823" s="14">
        <f t="shared" si="305"/>
        <v>40926.319062499999</v>
      </c>
      <c r="U1823" t="str">
        <f t="shared" si="306"/>
        <v>MAR</v>
      </c>
      <c r="V1823" t="str">
        <f t="shared" si="307"/>
        <v>ENE</v>
      </c>
      <c r="W1823">
        <f t="shared" si="308"/>
        <v>2012</v>
      </c>
      <c r="X1823">
        <f t="shared" si="309"/>
        <v>2012</v>
      </c>
    </row>
    <row r="1824" spans="1:2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302"/>
        <v>100</v>
      </c>
      <c r="P1824" s="7">
        <f t="shared" si="303"/>
        <v>27.272727272727273</v>
      </c>
      <c r="Q1824" t="str">
        <f t="shared" si="312"/>
        <v>music</v>
      </c>
      <c r="R1824" t="str">
        <f t="shared" si="313"/>
        <v>rock</v>
      </c>
      <c r="S1824" s="14">
        <f t="shared" si="304"/>
        <v>41670.792361111111</v>
      </c>
      <c r="T1824" s="14">
        <f t="shared" si="305"/>
        <v>41634.797013888885</v>
      </c>
      <c r="U1824" t="str">
        <f t="shared" si="306"/>
        <v>ENE</v>
      </c>
      <c r="V1824" t="str">
        <f t="shared" si="307"/>
        <v>DIC</v>
      </c>
      <c r="W1824">
        <f t="shared" si="308"/>
        <v>2014</v>
      </c>
      <c r="X1824">
        <f t="shared" si="309"/>
        <v>2013</v>
      </c>
    </row>
    <row r="1825" spans="1:2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302"/>
        <v>115.85714285714286</v>
      </c>
      <c r="P1825" s="7">
        <f t="shared" si="303"/>
        <v>24.575757575757574</v>
      </c>
      <c r="Q1825" t="str">
        <f t="shared" si="312"/>
        <v>music</v>
      </c>
      <c r="R1825" t="str">
        <f t="shared" si="313"/>
        <v>rock</v>
      </c>
      <c r="S1825" s="14">
        <f t="shared" si="304"/>
        <v>41206.684907407405</v>
      </c>
      <c r="T1825" s="14">
        <f t="shared" si="305"/>
        <v>41176.684907407405</v>
      </c>
      <c r="U1825" t="str">
        <f t="shared" si="306"/>
        <v>OCT</v>
      </c>
      <c r="V1825" t="str">
        <f t="shared" si="307"/>
        <v>SEP</v>
      </c>
      <c r="W1825">
        <f t="shared" si="308"/>
        <v>2012</v>
      </c>
      <c r="X1825">
        <f t="shared" si="309"/>
        <v>2012</v>
      </c>
    </row>
    <row r="1826" spans="1:2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302"/>
        <v>100.06666666666666</v>
      </c>
      <c r="P1826" s="7">
        <f t="shared" si="303"/>
        <v>75.05</v>
      </c>
      <c r="Q1826" t="str">
        <f t="shared" si="312"/>
        <v>music</v>
      </c>
      <c r="R1826" t="str">
        <f t="shared" si="313"/>
        <v>rock</v>
      </c>
      <c r="S1826" s="14">
        <f t="shared" si="304"/>
        <v>41647.088888888888</v>
      </c>
      <c r="T1826" s="14">
        <f t="shared" si="305"/>
        <v>41626.916284722225</v>
      </c>
      <c r="U1826" t="str">
        <f t="shared" si="306"/>
        <v>ENE</v>
      </c>
      <c r="V1826" t="str">
        <f t="shared" si="307"/>
        <v>DIC</v>
      </c>
      <c r="W1826">
        <f t="shared" si="308"/>
        <v>2014</v>
      </c>
      <c r="X1826">
        <f t="shared" si="309"/>
        <v>2013</v>
      </c>
    </row>
    <row r="1827" spans="1:2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302"/>
        <v>105.05</v>
      </c>
      <c r="P1827" s="7">
        <f t="shared" si="303"/>
        <v>42.02</v>
      </c>
      <c r="Q1827" t="str">
        <f t="shared" si="312"/>
        <v>music</v>
      </c>
      <c r="R1827" t="str">
        <f t="shared" si="313"/>
        <v>rock</v>
      </c>
      <c r="S1827" s="14">
        <f t="shared" si="304"/>
        <v>41466.83452546296</v>
      </c>
      <c r="T1827" s="14">
        <f t="shared" si="305"/>
        <v>41443.83452546296</v>
      </c>
      <c r="U1827" t="str">
        <f t="shared" si="306"/>
        <v>JUL</v>
      </c>
      <c r="V1827" t="str">
        <f t="shared" si="307"/>
        <v>JUN</v>
      </c>
      <c r="W1827">
        <f t="shared" si="308"/>
        <v>2013</v>
      </c>
      <c r="X1827">
        <f t="shared" si="309"/>
        <v>2013</v>
      </c>
    </row>
    <row r="1828" spans="1:2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302"/>
        <v>101</v>
      </c>
      <c r="P1828" s="7">
        <f t="shared" si="303"/>
        <v>53.157894736842103</v>
      </c>
      <c r="Q1828" t="str">
        <f t="shared" si="312"/>
        <v>music</v>
      </c>
      <c r="R1828" t="str">
        <f t="shared" si="313"/>
        <v>rock</v>
      </c>
      <c r="S1828" s="14">
        <f t="shared" si="304"/>
        <v>41687.923807870371</v>
      </c>
      <c r="T1828" s="14">
        <f t="shared" si="305"/>
        <v>41657.923807870371</v>
      </c>
      <c r="U1828" t="str">
        <f t="shared" si="306"/>
        <v>FEB</v>
      </c>
      <c r="V1828" t="str">
        <f t="shared" si="307"/>
        <v>ENE</v>
      </c>
      <c r="W1828">
        <f t="shared" si="308"/>
        <v>2014</v>
      </c>
      <c r="X1828">
        <f t="shared" si="309"/>
        <v>2014</v>
      </c>
    </row>
    <row r="1829" spans="1:2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302"/>
        <v>100.66249999999999</v>
      </c>
      <c r="P1829" s="7">
        <f t="shared" si="303"/>
        <v>83.885416666666671</v>
      </c>
      <c r="Q1829" t="str">
        <f t="shared" si="312"/>
        <v>music</v>
      </c>
      <c r="R1829" t="str">
        <f t="shared" si="313"/>
        <v>rock</v>
      </c>
      <c r="S1829" s="14">
        <f t="shared" si="304"/>
        <v>40605.325937499998</v>
      </c>
      <c r="T1829" s="14">
        <f t="shared" si="305"/>
        <v>40555.325937499998</v>
      </c>
      <c r="U1829" t="str">
        <f t="shared" si="306"/>
        <v>MAR</v>
      </c>
      <c r="V1829" t="str">
        <f t="shared" si="307"/>
        <v>ENE</v>
      </c>
      <c r="W1829">
        <f t="shared" si="308"/>
        <v>2011</v>
      </c>
      <c r="X1829">
        <f t="shared" si="309"/>
        <v>2011</v>
      </c>
    </row>
    <row r="1830" spans="1:2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302"/>
        <v>100.16</v>
      </c>
      <c r="P1830" s="7">
        <f t="shared" si="303"/>
        <v>417.33333333333331</v>
      </c>
      <c r="Q1830" t="str">
        <f t="shared" si="312"/>
        <v>music</v>
      </c>
      <c r="R1830" t="str">
        <f t="shared" si="313"/>
        <v>rock</v>
      </c>
      <c r="S1830" s="14">
        <f t="shared" si="304"/>
        <v>41768.916666666664</v>
      </c>
      <c r="T1830" s="14">
        <f t="shared" si="305"/>
        <v>41736.899652777778</v>
      </c>
      <c r="U1830" t="str">
        <f t="shared" si="306"/>
        <v>MAY</v>
      </c>
      <c r="V1830" t="str">
        <f t="shared" si="307"/>
        <v>ABR</v>
      </c>
      <c r="W1830">
        <f t="shared" si="308"/>
        <v>2014</v>
      </c>
      <c r="X1830">
        <f t="shared" si="309"/>
        <v>2014</v>
      </c>
    </row>
    <row r="1831" spans="1:2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302"/>
        <v>166.68333333333334</v>
      </c>
      <c r="P1831" s="7">
        <f t="shared" si="303"/>
        <v>75.765151515151516</v>
      </c>
      <c r="Q1831" t="str">
        <f t="shared" si="312"/>
        <v>music</v>
      </c>
      <c r="R1831" t="str">
        <f t="shared" si="313"/>
        <v>rock</v>
      </c>
      <c r="S1831" s="14">
        <f t="shared" si="304"/>
        <v>40564.916666666664</v>
      </c>
      <c r="T1831" s="14">
        <f t="shared" si="305"/>
        <v>40516.087627314817</v>
      </c>
      <c r="U1831" t="str">
        <f t="shared" si="306"/>
        <v>ENE</v>
      </c>
      <c r="V1831" t="str">
        <f t="shared" si="307"/>
        <v>DIC</v>
      </c>
      <c r="W1831">
        <f t="shared" si="308"/>
        <v>2011</v>
      </c>
      <c r="X1831">
        <f t="shared" si="309"/>
        <v>2010</v>
      </c>
    </row>
    <row r="1832" spans="1:2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302"/>
        <v>101.53333333333333</v>
      </c>
      <c r="P1832" s="7">
        <f t="shared" si="303"/>
        <v>67.389380530973455</v>
      </c>
      <c r="Q1832" t="str">
        <f t="shared" si="312"/>
        <v>music</v>
      </c>
      <c r="R1832" t="str">
        <f t="shared" si="313"/>
        <v>rock</v>
      </c>
      <c r="S1832" s="14">
        <f t="shared" si="304"/>
        <v>41694.684108796297</v>
      </c>
      <c r="T1832" s="14">
        <f t="shared" si="305"/>
        <v>41664.684108796297</v>
      </c>
      <c r="U1832" t="str">
        <f t="shared" si="306"/>
        <v>FEB</v>
      </c>
      <c r="V1832" t="str">
        <f t="shared" si="307"/>
        <v>ENE</v>
      </c>
      <c r="W1832">
        <f t="shared" si="308"/>
        <v>2014</v>
      </c>
      <c r="X1832">
        <f t="shared" si="309"/>
        <v>2014</v>
      </c>
    </row>
    <row r="1833" spans="1:2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302"/>
        <v>103</v>
      </c>
      <c r="P1833" s="7">
        <f t="shared" si="303"/>
        <v>73.571428571428569</v>
      </c>
      <c r="Q1833" t="str">
        <f t="shared" si="312"/>
        <v>music</v>
      </c>
      <c r="R1833" t="str">
        <f t="shared" si="313"/>
        <v>rock</v>
      </c>
      <c r="S1833" s="14">
        <f t="shared" si="304"/>
        <v>41041.996099537035</v>
      </c>
      <c r="T1833" s="14">
        <f t="shared" si="305"/>
        <v>41026.996099537035</v>
      </c>
      <c r="U1833" t="str">
        <f t="shared" si="306"/>
        <v>MAY</v>
      </c>
      <c r="V1833" t="str">
        <f t="shared" si="307"/>
        <v>ABR</v>
      </c>
      <c r="W1833">
        <f t="shared" si="308"/>
        <v>2012</v>
      </c>
      <c r="X1833">
        <f t="shared" si="309"/>
        <v>2012</v>
      </c>
    </row>
    <row r="1834" spans="1:2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302"/>
        <v>142.85714285714286</v>
      </c>
      <c r="P1834" s="7">
        <f t="shared" si="303"/>
        <v>25</v>
      </c>
      <c r="Q1834" t="str">
        <f t="shared" si="312"/>
        <v>music</v>
      </c>
      <c r="R1834" t="str">
        <f t="shared" si="313"/>
        <v>rock</v>
      </c>
      <c r="S1834" s="14">
        <f t="shared" si="304"/>
        <v>40606.539664351854</v>
      </c>
      <c r="T1834" s="14">
        <f t="shared" si="305"/>
        <v>40576.539664351854</v>
      </c>
      <c r="U1834" t="str">
        <f t="shared" si="306"/>
        <v>MAR</v>
      </c>
      <c r="V1834" t="str">
        <f t="shared" si="307"/>
        <v>FEB</v>
      </c>
      <c r="W1834">
        <f t="shared" si="308"/>
        <v>2011</v>
      </c>
      <c r="X1834">
        <f t="shared" si="309"/>
        <v>2011</v>
      </c>
    </row>
    <row r="1835" spans="1:2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302"/>
        <v>262.5</v>
      </c>
      <c r="P1835" s="7">
        <f t="shared" si="303"/>
        <v>42</v>
      </c>
      <c r="Q1835" t="str">
        <f t="shared" si="312"/>
        <v>music</v>
      </c>
      <c r="R1835" t="str">
        <f t="shared" si="313"/>
        <v>rock</v>
      </c>
      <c r="S1835" s="14">
        <f t="shared" si="304"/>
        <v>41335.332638888889</v>
      </c>
      <c r="T1835" s="14">
        <f t="shared" si="305"/>
        <v>41303.044016203705</v>
      </c>
      <c r="U1835" t="str">
        <f t="shared" si="306"/>
        <v>MAR</v>
      </c>
      <c r="V1835" t="str">
        <f t="shared" si="307"/>
        <v>ENE</v>
      </c>
      <c r="W1835">
        <f t="shared" si="308"/>
        <v>2013</v>
      </c>
      <c r="X1835">
        <f t="shared" si="309"/>
        <v>2013</v>
      </c>
    </row>
    <row r="1836" spans="1:2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302"/>
        <v>118.05</v>
      </c>
      <c r="P1836" s="7">
        <f t="shared" si="303"/>
        <v>131.16666666666666</v>
      </c>
      <c r="Q1836" t="str">
        <f t="shared" si="312"/>
        <v>music</v>
      </c>
      <c r="R1836" t="str">
        <f t="shared" si="313"/>
        <v>rock</v>
      </c>
      <c r="S1836" s="14">
        <f t="shared" si="304"/>
        <v>42028.964062500003</v>
      </c>
      <c r="T1836" s="14">
        <f t="shared" si="305"/>
        <v>41988.964062500003</v>
      </c>
      <c r="U1836" t="str">
        <f t="shared" si="306"/>
        <v>ENE</v>
      </c>
      <c r="V1836" t="str">
        <f t="shared" si="307"/>
        <v>DIC</v>
      </c>
      <c r="W1836">
        <f t="shared" si="308"/>
        <v>2015</v>
      </c>
      <c r="X1836">
        <f t="shared" si="309"/>
        <v>2014</v>
      </c>
    </row>
    <row r="1837" spans="1:2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302"/>
        <v>104</v>
      </c>
      <c r="P1837" s="7">
        <f t="shared" si="303"/>
        <v>47.272727272727273</v>
      </c>
      <c r="Q1837" t="str">
        <f t="shared" si="312"/>
        <v>music</v>
      </c>
      <c r="R1837" t="str">
        <f t="shared" si="313"/>
        <v>rock</v>
      </c>
      <c r="S1837" s="14">
        <f t="shared" si="304"/>
        <v>42460.660543981481</v>
      </c>
      <c r="T1837" s="14">
        <f t="shared" si="305"/>
        <v>42430.702210648145</v>
      </c>
      <c r="U1837" t="str">
        <f t="shared" si="306"/>
        <v>MAR</v>
      </c>
      <c r="V1837" t="str">
        <f t="shared" si="307"/>
        <v>MAR</v>
      </c>
      <c r="W1837">
        <f t="shared" si="308"/>
        <v>2016</v>
      </c>
      <c r="X1837">
        <f t="shared" si="309"/>
        <v>2016</v>
      </c>
    </row>
    <row r="1838" spans="1:2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302"/>
        <v>200.34</v>
      </c>
      <c r="P1838" s="7">
        <f t="shared" si="303"/>
        <v>182.12727272727273</v>
      </c>
      <c r="Q1838" t="str">
        <f t="shared" si="312"/>
        <v>music</v>
      </c>
      <c r="R1838" t="str">
        <f t="shared" si="313"/>
        <v>rock</v>
      </c>
      <c r="S1838" s="14">
        <f t="shared" si="304"/>
        <v>41322.809363425928</v>
      </c>
      <c r="T1838" s="14">
        <f t="shared" si="305"/>
        <v>41305.809363425928</v>
      </c>
      <c r="U1838" t="str">
        <f t="shared" si="306"/>
        <v>FEB</v>
      </c>
      <c r="V1838" t="str">
        <f t="shared" si="307"/>
        <v>ENE</v>
      </c>
      <c r="W1838">
        <f t="shared" si="308"/>
        <v>2013</v>
      </c>
      <c r="X1838">
        <f t="shared" si="309"/>
        <v>2013</v>
      </c>
    </row>
    <row r="1839" spans="1:2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302"/>
        <v>306.83333333333331</v>
      </c>
      <c r="P1839" s="7">
        <f t="shared" si="303"/>
        <v>61.366666666666667</v>
      </c>
      <c r="Q1839" t="str">
        <f t="shared" si="312"/>
        <v>music</v>
      </c>
      <c r="R1839" t="str">
        <f t="shared" si="313"/>
        <v>rock</v>
      </c>
      <c r="S1839" s="14">
        <f t="shared" si="304"/>
        <v>40986.006192129629</v>
      </c>
      <c r="T1839" s="14">
        <f t="shared" si="305"/>
        <v>40926.047858796301</v>
      </c>
      <c r="U1839" t="str">
        <f t="shared" si="306"/>
        <v>MAR</v>
      </c>
      <c r="V1839" t="str">
        <f t="shared" si="307"/>
        <v>ENE</v>
      </c>
      <c r="W1839">
        <f t="shared" si="308"/>
        <v>2012</v>
      </c>
      <c r="X1839">
        <f t="shared" si="309"/>
        <v>2012</v>
      </c>
    </row>
    <row r="1840" spans="1:2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302"/>
        <v>100.149</v>
      </c>
      <c r="P1840" s="7">
        <f t="shared" si="303"/>
        <v>35.767499999999998</v>
      </c>
      <c r="Q1840" t="str">
        <f t="shared" si="312"/>
        <v>music</v>
      </c>
      <c r="R1840" t="str">
        <f t="shared" si="313"/>
        <v>rock</v>
      </c>
      <c r="S1840" s="14">
        <f t="shared" si="304"/>
        <v>40817.125</v>
      </c>
      <c r="T1840" s="14">
        <f t="shared" si="305"/>
        <v>40788.786539351851</v>
      </c>
      <c r="U1840" t="str">
        <f t="shared" si="306"/>
        <v>OCT</v>
      </c>
      <c r="V1840" t="str">
        <f t="shared" si="307"/>
        <v>SEP</v>
      </c>
      <c r="W1840">
        <f t="shared" si="308"/>
        <v>2011</v>
      </c>
      <c r="X1840">
        <f t="shared" si="309"/>
        <v>2011</v>
      </c>
    </row>
    <row r="1841" spans="1:2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302"/>
        <v>205.3</v>
      </c>
      <c r="P1841" s="7">
        <f t="shared" si="303"/>
        <v>45.62222222222222</v>
      </c>
      <c r="Q1841" t="str">
        <f t="shared" si="312"/>
        <v>music</v>
      </c>
      <c r="R1841" t="str">
        <f t="shared" si="313"/>
        <v>rock</v>
      </c>
      <c r="S1841" s="14">
        <f t="shared" si="304"/>
        <v>42644.722013888888</v>
      </c>
      <c r="T1841" s="14">
        <f t="shared" si="305"/>
        <v>42614.722013888888</v>
      </c>
      <c r="U1841" t="str">
        <f t="shared" si="306"/>
        <v>OCT</v>
      </c>
      <c r="V1841" t="str">
        <f t="shared" si="307"/>
        <v>SEP</v>
      </c>
      <c r="W1841">
        <f t="shared" si="308"/>
        <v>2016</v>
      </c>
      <c r="X1841">
        <f t="shared" si="309"/>
        <v>2016</v>
      </c>
    </row>
    <row r="1842" spans="1:2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302"/>
        <v>108.88888888888889</v>
      </c>
      <c r="P1842" s="7">
        <f t="shared" si="303"/>
        <v>75.384615384615387</v>
      </c>
      <c r="Q1842" t="str">
        <f t="shared" si="312"/>
        <v>music</v>
      </c>
      <c r="R1842" t="str">
        <f t="shared" si="313"/>
        <v>rock</v>
      </c>
      <c r="S1842" s="14">
        <f t="shared" si="304"/>
        <v>41401.207638888889</v>
      </c>
      <c r="T1842" s="14">
        <f t="shared" si="305"/>
        <v>41382.096180555556</v>
      </c>
      <c r="U1842" t="str">
        <f t="shared" si="306"/>
        <v>MAY</v>
      </c>
      <c r="V1842" t="str">
        <f t="shared" si="307"/>
        <v>ABR</v>
      </c>
      <c r="W1842">
        <f t="shared" si="308"/>
        <v>2013</v>
      </c>
      <c r="X1842">
        <f t="shared" si="309"/>
        <v>2013</v>
      </c>
    </row>
    <row r="1843" spans="1:2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302"/>
        <v>101.75</v>
      </c>
      <c r="P1843" s="7">
        <f t="shared" si="303"/>
        <v>50.875</v>
      </c>
      <c r="Q1843" t="str">
        <f t="shared" si="312"/>
        <v>music</v>
      </c>
      <c r="R1843" t="str">
        <f t="shared" si="313"/>
        <v>rock</v>
      </c>
      <c r="S1843" s="14">
        <f t="shared" si="304"/>
        <v>41779.207638888889</v>
      </c>
      <c r="T1843" s="14">
        <f t="shared" si="305"/>
        <v>41745.84542824074</v>
      </c>
      <c r="U1843" t="str">
        <f t="shared" si="306"/>
        <v>MAY</v>
      </c>
      <c r="V1843" t="str">
        <f t="shared" si="307"/>
        <v>ABR</v>
      </c>
      <c r="W1843">
        <f t="shared" si="308"/>
        <v>2014</v>
      </c>
      <c r="X1843">
        <f t="shared" si="309"/>
        <v>2014</v>
      </c>
    </row>
    <row r="1844" spans="1:2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302"/>
        <v>125.25</v>
      </c>
      <c r="P1844" s="7">
        <f t="shared" si="303"/>
        <v>119.28571428571429</v>
      </c>
      <c r="Q1844" t="str">
        <f t="shared" si="312"/>
        <v>music</v>
      </c>
      <c r="R1844" t="str">
        <f t="shared" si="313"/>
        <v>rock</v>
      </c>
      <c r="S1844" s="14">
        <f t="shared" si="304"/>
        <v>42065.249305555553</v>
      </c>
      <c r="T1844" s="14">
        <f t="shared" si="305"/>
        <v>42031.631724537037</v>
      </c>
      <c r="U1844" t="str">
        <f t="shared" si="306"/>
        <v>MAR</v>
      </c>
      <c r="V1844" t="str">
        <f t="shared" si="307"/>
        <v>ENE</v>
      </c>
      <c r="W1844">
        <f t="shared" si="308"/>
        <v>2015</v>
      </c>
      <c r="X1844">
        <f t="shared" si="309"/>
        <v>2015</v>
      </c>
    </row>
    <row r="1845" spans="1:2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302"/>
        <v>124.0061</v>
      </c>
      <c r="P1845" s="7">
        <f t="shared" si="303"/>
        <v>92.541865671641801</v>
      </c>
      <c r="Q1845" t="str">
        <f t="shared" si="312"/>
        <v>music</v>
      </c>
      <c r="R1845" t="str">
        <f t="shared" si="313"/>
        <v>rock</v>
      </c>
      <c r="S1845" s="14">
        <f t="shared" si="304"/>
        <v>40594.994837962964</v>
      </c>
      <c r="T1845" s="14">
        <f t="shared" si="305"/>
        <v>40564.994837962964</v>
      </c>
      <c r="U1845" t="str">
        <f t="shared" si="306"/>
        <v>FEB</v>
      </c>
      <c r="V1845" t="str">
        <f t="shared" si="307"/>
        <v>ENE</v>
      </c>
      <c r="W1845">
        <f t="shared" si="308"/>
        <v>2011</v>
      </c>
      <c r="X1845">
        <f t="shared" si="309"/>
        <v>2011</v>
      </c>
    </row>
    <row r="1846" spans="1:2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302"/>
        <v>101.4</v>
      </c>
      <c r="P1846" s="7">
        <f t="shared" si="303"/>
        <v>76.05</v>
      </c>
      <c r="Q1846" t="str">
        <f t="shared" si="312"/>
        <v>music</v>
      </c>
      <c r="R1846" t="str">
        <f t="shared" si="313"/>
        <v>rock</v>
      </c>
      <c r="S1846" s="14">
        <f t="shared" si="304"/>
        <v>40705.125</v>
      </c>
      <c r="T1846" s="14">
        <f t="shared" si="305"/>
        <v>40666.973541666666</v>
      </c>
      <c r="U1846" t="str">
        <f t="shared" si="306"/>
        <v>JUN</v>
      </c>
      <c r="V1846" t="str">
        <f t="shared" si="307"/>
        <v>MAY</v>
      </c>
      <c r="W1846">
        <f t="shared" si="308"/>
        <v>2011</v>
      </c>
      <c r="X1846">
        <f t="shared" si="309"/>
        <v>2011</v>
      </c>
    </row>
    <row r="1847" spans="1:2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302"/>
        <v>100</v>
      </c>
      <c r="P1847" s="7">
        <f t="shared" si="303"/>
        <v>52.631578947368418</v>
      </c>
      <c r="Q1847" t="str">
        <f t="shared" si="312"/>
        <v>music</v>
      </c>
      <c r="R1847" t="str">
        <f t="shared" si="313"/>
        <v>rock</v>
      </c>
      <c r="S1847" s="14">
        <f t="shared" si="304"/>
        <v>42538.204861111109</v>
      </c>
      <c r="T1847" s="14">
        <f t="shared" si="305"/>
        <v>42523.333310185189</v>
      </c>
      <c r="U1847" t="str">
        <f t="shared" si="306"/>
        <v>JUN</v>
      </c>
      <c r="V1847" t="str">
        <f t="shared" si="307"/>
        <v>JUN</v>
      </c>
      <c r="W1847">
        <f t="shared" si="308"/>
        <v>2016</v>
      </c>
      <c r="X1847">
        <f t="shared" si="309"/>
        <v>2016</v>
      </c>
    </row>
    <row r="1848" spans="1:2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302"/>
        <v>137.92666666666668</v>
      </c>
      <c r="P1848" s="7">
        <f t="shared" si="303"/>
        <v>98.990430622009569</v>
      </c>
      <c r="Q1848" t="str">
        <f t="shared" si="312"/>
        <v>music</v>
      </c>
      <c r="R1848" t="str">
        <f t="shared" si="313"/>
        <v>rock</v>
      </c>
      <c r="S1848" s="14">
        <f t="shared" si="304"/>
        <v>41258.650196759263</v>
      </c>
      <c r="T1848" s="14">
        <f t="shared" si="305"/>
        <v>41228.650196759263</v>
      </c>
      <c r="U1848" t="str">
        <f t="shared" si="306"/>
        <v>DIC</v>
      </c>
      <c r="V1848" t="str">
        <f t="shared" si="307"/>
        <v>NOV</v>
      </c>
      <c r="W1848">
        <f t="shared" si="308"/>
        <v>2012</v>
      </c>
      <c r="X1848">
        <f t="shared" si="309"/>
        <v>2012</v>
      </c>
    </row>
    <row r="1849" spans="1:2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302"/>
        <v>120.88</v>
      </c>
      <c r="P1849" s="7">
        <f t="shared" si="303"/>
        <v>79.526315789473685</v>
      </c>
      <c r="Q1849" t="str">
        <f t="shared" si="312"/>
        <v>music</v>
      </c>
      <c r="R1849" t="str">
        <f t="shared" si="313"/>
        <v>rock</v>
      </c>
      <c r="S1849" s="14">
        <f t="shared" si="304"/>
        <v>42115.236481481479</v>
      </c>
      <c r="T1849" s="14">
        <f t="shared" si="305"/>
        <v>42094.236481481479</v>
      </c>
      <c r="U1849" t="str">
        <f t="shared" si="306"/>
        <v>ABR</v>
      </c>
      <c r="V1849" t="str">
        <f t="shared" si="307"/>
        <v>MAR</v>
      </c>
      <c r="W1849">
        <f t="shared" si="308"/>
        <v>2015</v>
      </c>
      <c r="X1849">
        <f t="shared" si="309"/>
        <v>2015</v>
      </c>
    </row>
    <row r="1850" spans="1:2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302"/>
        <v>107.36666666666666</v>
      </c>
      <c r="P1850" s="7">
        <f t="shared" si="303"/>
        <v>134.20833333333334</v>
      </c>
      <c r="Q1850" t="str">
        <f t="shared" si="312"/>
        <v>music</v>
      </c>
      <c r="R1850" t="str">
        <f t="shared" si="313"/>
        <v>rock</v>
      </c>
      <c r="S1850" s="14">
        <f t="shared" si="304"/>
        <v>40755.290972222225</v>
      </c>
      <c r="T1850" s="14">
        <f t="shared" si="305"/>
        <v>40691.788055555553</v>
      </c>
      <c r="U1850" t="str">
        <f t="shared" si="306"/>
        <v>JUL</v>
      </c>
      <c r="V1850" t="str">
        <f t="shared" si="307"/>
        <v>MAY</v>
      </c>
      <c r="W1850">
        <f t="shared" si="308"/>
        <v>2011</v>
      </c>
      <c r="X1850">
        <f t="shared" si="309"/>
        <v>2011</v>
      </c>
    </row>
    <row r="1851" spans="1:2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302"/>
        <v>100.33333333333333</v>
      </c>
      <c r="P1851" s="7">
        <f t="shared" si="303"/>
        <v>37.625</v>
      </c>
      <c r="Q1851" t="str">
        <f t="shared" si="312"/>
        <v>music</v>
      </c>
      <c r="R1851" t="str">
        <f t="shared" si="313"/>
        <v>rock</v>
      </c>
      <c r="S1851" s="14">
        <f t="shared" si="304"/>
        <v>41199.845590277779</v>
      </c>
      <c r="T1851" s="14">
        <f t="shared" si="305"/>
        <v>41169.845590277779</v>
      </c>
      <c r="U1851" t="str">
        <f t="shared" si="306"/>
        <v>OCT</v>
      </c>
      <c r="V1851" t="str">
        <f t="shared" si="307"/>
        <v>SEP</v>
      </c>
      <c r="W1851">
        <f t="shared" si="308"/>
        <v>2012</v>
      </c>
      <c r="X1851">
        <f t="shared" si="309"/>
        <v>2012</v>
      </c>
    </row>
    <row r="1852" spans="1:2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302"/>
        <v>101.52222222222223</v>
      </c>
      <c r="P1852" s="7">
        <f t="shared" si="303"/>
        <v>51.044692737430168</v>
      </c>
      <c r="Q1852" t="str">
        <f t="shared" si="312"/>
        <v>music</v>
      </c>
      <c r="R1852" t="str">
        <f t="shared" si="313"/>
        <v>rock</v>
      </c>
      <c r="S1852" s="14">
        <f t="shared" si="304"/>
        <v>41830.959490740745</v>
      </c>
      <c r="T1852" s="14">
        <f t="shared" si="305"/>
        <v>41800.959490740745</v>
      </c>
      <c r="U1852" t="str">
        <f t="shared" si="306"/>
        <v>JUL</v>
      </c>
      <c r="V1852" t="str">
        <f t="shared" si="307"/>
        <v>JUN</v>
      </c>
      <c r="W1852">
        <f t="shared" si="308"/>
        <v>2014</v>
      </c>
      <c r="X1852">
        <f t="shared" si="309"/>
        <v>2014</v>
      </c>
    </row>
    <row r="1853" spans="1:2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302"/>
        <v>100.07692307692308</v>
      </c>
      <c r="P1853" s="7">
        <f t="shared" si="303"/>
        <v>50.03846153846154</v>
      </c>
      <c r="Q1853" t="str">
        <f t="shared" si="312"/>
        <v>music</v>
      </c>
      <c r="R1853" t="str">
        <f t="shared" si="313"/>
        <v>rock</v>
      </c>
      <c r="S1853" s="14">
        <f t="shared" si="304"/>
        <v>41848.041666666664</v>
      </c>
      <c r="T1853" s="14">
        <f t="shared" si="305"/>
        <v>41827.906689814816</v>
      </c>
      <c r="U1853" t="str">
        <f t="shared" si="306"/>
        <v>JUL</v>
      </c>
      <c r="V1853" t="str">
        <f t="shared" si="307"/>
        <v>JUL</v>
      </c>
      <c r="W1853">
        <f t="shared" si="308"/>
        <v>2014</v>
      </c>
      <c r="X1853">
        <f t="shared" si="309"/>
        <v>2014</v>
      </c>
    </row>
    <row r="1854" spans="1:2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302"/>
        <v>116.96666666666667</v>
      </c>
      <c r="P1854" s="7">
        <f t="shared" si="303"/>
        <v>133.93129770992365</v>
      </c>
      <c r="Q1854" t="str">
        <f t="shared" si="312"/>
        <v>music</v>
      </c>
      <c r="R1854" t="str">
        <f t="shared" si="313"/>
        <v>rock</v>
      </c>
      <c r="S1854" s="14">
        <f t="shared" si="304"/>
        <v>42119</v>
      </c>
      <c r="T1854" s="14">
        <f t="shared" si="305"/>
        <v>42081.77143518519</v>
      </c>
      <c r="U1854" t="str">
        <f t="shared" si="306"/>
        <v>ABR</v>
      </c>
      <c r="V1854" t="str">
        <f t="shared" si="307"/>
        <v>MAR</v>
      </c>
      <c r="W1854">
        <f t="shared" si="308"/>
        <v>2015</v>
      </c>
      <c r="X1854">
        <f t="shared" si="309"/>
        <v>2015</v>
      </c>
    </row>
    <row r="1855" spans="1:2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302"/>
        <v>101.875</v>
      </c>
      <c r="P1855" s="7">
        <f t="shared" si="303"/>
        <v>58.214285714285715</v>
      </c>
      <c r="Q1855" t="str">
        <f t="shared" si="312"/>
        <v>music</v>
      </c>
      <c r="R1855" t="str">
        <f t="shared" si="313"/>
        <v>rock</v>
      </c>
      <c r="S1855" s="14">
        <f t="shared" si="304"/>
        <v>41227.102048611108</v>
      </c>
      <c r="T1855" s="14">
        <f t="shared" si="305"/>
        <v>41177.060381944444</v>
      </c>
      <c r="U1855" t="str">
        <f t="shared" si="306"/>
        <v>NOV</v>
      </c>
      <c r="V1855" t="str">
        <f t="shared" si="307"/>
        <v>SEP</v>
      </c>
      <c r="W1855">
        <f t="shared" si="308"/>
        <v>2012</v>
      </c>
      <c r="X1855">
        <f t="shared" si="309"/>
        <v>2012</v>
      </c>
    </row>
    <row r="1856" spans="1:2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302"/>
        <v>102.12366666666667</v>
      </c>
      <c r="P1856" s="7">
        <f t="shared" si="303"/>
        <v>88.037643678160919</v>
      </c>
      <c r="Q1856" t="str">
        <f t="shared" si="312"/>
        <v>music</v>
      </c>
      <c r="R1856" t="str">
        <f t="shared" si="313"/>
        <v>rock</v>
      </c>
      <c r="S1856" s="14">
        <f t="shared" si="304"/>
        <v>41418.021261574075</v>
      </c>
      <c r="T1856" s="14">
        <f t="shared" si="305"/>
        <v>41388.021261574075</v>
      </c>
      <c r="U1856" t="str">
        <f t="shared" si="306"/>
        <v>MAY</v>
      </c>
      <c r="V1856" t="str">
        <f t="shared" si="307"/>
        <v>ABR</v>
      </c>
      <c r="W1856">
        <f t="shared" si="308"/>
        <v>2013</v>
      </c>
      <c r="X1856">
        <f t="shared" si="309"/>
        <v>2013</v>
      </c>
    </row>
    <row r="1857" spans="1:2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302"/>
        <v>154.05897142857143</v>
      </c>
      <c r="P1857" s="7">
        <f t="shared" si="303"/>
        <v>70.576753926701571</v>
      </c>
      <c r="Q1857" t="str">
        <f t="shared" si="312"/>
        <v>music</v>
      </c>
      <c r="R1857" t="str">
        <f t="shared" si="313"/>
        <v>rock</v>
      </c>
      <c r="S1857" s="14">
        <f t="shared" si="304"/>
        <v>41645.538657407407</v>
      </c>
      <c r="T1857" s="14">
        <f t="shared" si="305"/>
        <v>41600.538657407407</v>
      </c>
      <c r="U1857" t="str">
        <f t="shared" si="306"/>
        <v>ENE</v>
      </c>
      <c r="V1857" t="str">
        <f t="shared" si="307"/>
        <v>NOV</v>
      </c>
      <c r="W1857">
        <f t="shared" si="308"/>
        <v>2014</v>
      </c>
      <c r="X1857">
        <f t="shared" si="309"/>
        <v>2013</v>
      </c>
    </row>
    <row r="1858" spans="1:2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302"/>
        <v>101.25</v>
      </c>
      <c r="P1858" s="7">
        <f t="shared" si="303"/>
        <v>53.289473684210527</v>
      </c>
      <c r="Q1858" t="str">
        <f t="shared" si="312"/>
        <v>music</v>
      </c>
      <c r="R1858" t="str">
        <f t="shared" si="313"/>
        <v>rock</v>
      </c>
      <c r="S1858" s="14">
        <f t="shared" si="304"/>
        <v>41838.854999999996</v>
      </c>
      <c r="T1858" s="14">
        <f t="shared" si="305"/>
        <v>41817.854999999996</v>
      </c>
      <c r="U1858" t="str">
        <f t="shared" si="306"/>
        <v>JUL</v>
      </c>
      <c r="V1858" t="str">
        <f t="shared" si="307"/>
        <v>JUN</v>
      </c>
      <c r="W1858">
        <f t="shared" si="308"/>
        <v>2014</v>
      </c>
      <c r="X1858">
        <f t="shared" si="309"/>
        <v>2014</v>
      </c>
    </row>
    <row r="1859" spans="1:2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314">(E1859*100)/D1859</f>
        <v>100</v>
      </c>
      <c r="P1859" s="7">
        <f t="shared" ref="P1859:P1922" si="315">IF(L1859=0,"No Backers",E1859/L1859)</f>
        <v>136.36363636363637</v>
      </c>
      <c r="Q1859" t="str">
        <f t="shared" si="312"/>
        <v>music</v>
      </c>
      <c r="R1859" t="str">
        <f t="shared" si="313"/>
        <v>rock</v>
      </c>
      <c r="S1859" s="14">
        <f t="shared" ref="S1859:S1922" si="316">(((I1859/60)/60)/24)+DATE(1970,1,1)</f>
        <v>41894.76866898148</v>
      </c>
      <c r="T1859" s="14">
        <f t="shared" ref="T1859:T1922" si="317">(((J1859/60)/60)/24)+DATE(1970,1,1)</f>
        <v>41864.76866898148</v>
      </c>
      <c r="U1859" t="str">
        <f t="shared" ref="U1859:U1922" si="318">UPPER(TEXT(S1859, "mmm"))</f>
        <v>SEP</v>
      </c>
      <c r="V1859" t="str">
        <f t="shared" ref="V1859:V1922" si="319">UPPER(TEXT(T1859, "mmm"))</f>
        <v>AGO</v>
      </c>
      <c r="W1859">
        <f t="shared" ref="W1859:W1922" si="320">YEAR(S1859)</f>
        <v>2014</v>
      </c>
      <c r="X1859">
        <f t="shared" ref="X1859:X1922" si="321">YEAR(T1859)</f>
        <v>2014</v>
      </c>
    </row>
    <row r="1860" spans="1:2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314"/>
        <v>108.74800874800874</v>
      </c>
      <c r="P1860" s="7">
        <f t="shared" si="315"/>
        <v>40.547315436241611</v>
      </c>
      <c r="Q1860" t="str">
        <f t="shared" si="312"/>
        <v>music</v>
      </c>
      <c r="R1860" t="str">
        <f t="shared" si="313"/>
        <v>rock</v>
      </c>
      <c r="S1860" s="14">
        <f t="shared" si="316"/>
        <v>40893.242141203707</v>
      </c>
      <c r="T1860" s="14">
        <f t="shared" si="317"/>
        <v>40833.200474537036</v>
      </c>
      <c r="U1860" t="str">
        <f t="shared" si="318"/>
        <v>DIC</v>
      </c>
      <c r="V1860" t="str">
        <f t="shared" si="319"/>
        <v>OCT</v>
      </c>
      <c r="W1860">
        <f t="shared" si="320"/>
        <v>2011</v>
      </c>
      <c r="X1860">
        <f t="shared" si="321"/>
        <v>2011</v>
      </c>
    </row>
    <row r="1861" spans="1:2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314"/>
        <v>131.83333333333334</v>
      </c>
      <c r="P1861" s="7">
        <f t="shared" si="315"/>
        <v>70.625</v>
      </c>
      <c r="Q1861" t="str">
        <f t="shared" si="312"/>
        <v>music</v>
      </c>
      <c r="R1861" t="str">
        <f t="shared" si="313"/>
        <v>rock</v>
      </c>
      <c r="S1861" s="14">
        <f t="shared" si="316"/>
        <v>40808.770011574074</v>
      </c>
      <c r="T1861" s="14">
        <f t="shared" si="317"/>
        <v>40778.770011574074</v>
      </c>
      <c r="U1861" t="str">
        <f t="shared" si="318"/>
        <v>SEP</v>
      </c>
      <c r="V1861" t="str">
        <f t="shared" si="319"/>
        <v>AGO</v>
      </c>
      <c r="W1861">
        <f t="shared" si="320"/>
        <v>2011</v>
      </c>
      <c r="X1861">
        <f t="shared" si="321"/>
        <v>2011</v>
      </c>
    </row>
    <row r="1862" spans="1:2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314"/>
        <v>133.46666666666667</v>
      </c>
      <c r="P1862" s="7">
        <f t="shared" si="315"/>
        <v>52.684210526315788</v>
      </c>
      <c r="Q1862" t="str">
        <f t="shared" si="312"/>
        <v>music</v>
      </c>
      <c r="R1862" t="str">
        <f t="shared" si="313"/>
        <v>rock</v>
      </c>
      <c r="S1862" s="14">
        <f t="shared" si="316"/>
        <v>41676.709305555552</v>
      </c>
      <c r="T1862" s="14">
        <f t="shared" si="317"/>
        <v>41655.709305555552</v>
      </c>
      <c r="U1862" t="str">
        <f t="shared" si="318"/>
        <v>FEB</v>
      </c>
      <c r="V1862" t="str">
        <f t="shared" si="319"/>
        <v>ENE</v>
      </c>
      <c r="W1862">
        <f t="shared" si="320"/>
        <v>2014</v>
      </c>
      <c r="X1862">
        <f t="shared" si="321"/>
        <v>2014</v>
      </c>
    </row>
    <row r="1863" spans="1:2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314"/>
        <v>0</v>
      </c>
      <c r="P1863" s="7" t="str">
        <f t="shared" si="315"/>
        <v>No Backers</v>
      </c>
      <c r="Q1863" t="str">
        <f>MID(N1863,1,5)</f>
        <v>games</v>
      </c>
      <c r="R1863" t="str">
        <f>MID(N1863,7,20)</f>
        <v>mobile games</v>
      </c>
      <c r="S1863" s="14">
        <f t="shared" si="316"/>
        <v>42030.300243055557</v>
      </c>
      <c r="T1863" s="14">
        <f t="shared" si="317"/>
        <v>42000.300243055557</v>
      </c>
      <c r="U1863" t="str">
        <f t="shared" si="318"/>
        <v>ENE</v>
      </c>
      <c r="V1863" t="str">
        <f t="shared" si="319"/>
        <v>DIC</v>
      </c>
      <c r="W1863">
        <f t="shared" si="320"/>
        <v>2015</v>
      </c>
      <c r="X1863">
        <f t="shared" si="321"/>
        <v>2014</v>
      </c>
    </row>
    <row r="1864" spans="1:2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314"/>
        <v>8.0833333333333339</v>
      </c>
      <c r="P1864" s="7">
        <f t="shared" si="315"/>
        <v>90.9375</v>
      </c>
      <c r="Q1864" t="str">
        <f t="shared" ref="Q1864:Q1902" si="322">MID(N1864,1,5)</f>
        <v>games</v>
      </c>
      <c r="R1864" t="str">
        <f t="shared" ref="R1864:R1902" si="323">MID(N1864,7,20)</f>
        <v>mobile games</v>
      </c>
      <c r="S1864" s="14">
        <f t="shared" si="316"/>
        <v>42802.3125</v>
      </c>
      <c r="T1864" s="14">
        <f t="shared" si="317"/>
        <v>42755.492754629624</v>
      </c>
      <c r="U1864" t="str">
        <f t="shared" si="318"/>
        <v>MAR</v>
      </c>
      <c r="V1864" t="str">
        <f t="shared" si="319"/>
        <v>ENE</v>
      </c>
      <c r="W1864">
        <f t="shared" si="320"/>
        <v>2017</v>
      </c>
      <c r="X1864">
        <f t="shared" si="321"/>
        <v>2017</v>
      </c>
    </row>
    <row r="1865" spans="1:2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314"/>
        <v>0.4</v>
      </c>
      <c r="P1865" s="7">
        <f t="shared" si="315"/>
        <v>5</v>
      </c>
      <c r="Q1865" t="str">
        <f t="shared" si="322"/>
        <v>games</v>
      </c>
      <c r="R1865" t="str">
        <f t="shared" si="323"/>
        <v>mobile games</v>
      </c>
      <c r="S1865" s="14">
        <f t="shared" si="316"/>
        <v>41802.797280092593</v>
      </c>
      <c r="T1865" s="14">
        <f t="shared" si="317"/>
        <v>41772.797280092593</v>
      </c>
      <c r="U1865" t="str">
        <f t="shared" si="318"/>
        <v>JUN</v>
      </c>
      <c r="V1865" t="str">
        <f t="shared" si="319"/>
        <v>MAY</v>
      </c>
      <c r="W1865">
        <f t="shared" si="320"/>
        <v>2014</v>
      </c>
      <c r="X1865">
        <f t="shared" si="321"/>
        <v>2014</v>
      </c>
    </row>
    <row r="1866" spans="1:2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314"/>
        <v>42.892307692307689</v>
      </c>
      <c r="P1866" s="7">
        <f t="shared" si="315"/>
        <v>58.083333333333336</v>
      </c>
      <c r="Q1866" t="str">
        <f t="shared" si="322"/>
        <v>games</v>
      </c>
      <c r="R1866" t="str">
        <f t="shared" si="323"/>
        <v>mobile games</v>
      </c>
      <c r="S1866" s="14">
        <f t="shared" si="316"/>
        <v>41763.716435185182</v>
      </c>
      <c r="T1866" s="14">
        <f t="shared" si="317"/>
        <v>41733.716435185182</v>
      </c>
      <c r="U1866" t="str">
        <f t="shared" si="318"/>
        <v>MAY</v>
      </c>
      <c r="V1866" t="str">
        <f t="shared" si="319"/>
        <v>ABR</v>
      </c>
      <c r="W1866">
        <f t="shared" si="320"/>
        <v>2014</v>
      </c>
      <c r="X1866">
        <f t="shared" si="321"/>
        <v>2014</v>
      </c>
    </row>
    <row r="1867" spans="1:2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314"/>
        <v>3.6363636363636364E-3</v>
      </c>
      <c r="P1867" s="7">
        <f t="shared" si="315"/>
        <v>2</v>
      </c>
      <c r="Q1867" t="str">
        <f t="shared" si="322"/>
        <v>games</v>
      </c>
      <c r="R1867" t="str">
        <f t="shared" si="323"/>
        <v>mobile games</v>
      </c>
      <c r="S1867" s="14">
        <f t="shared" si="316"/>
        <v>42680.409108796302</v>
      </c>
      <c r="T1867" s="14">
        <f t="shared" si="317"/>
        <v>42645.367442129631</v>
      </c>
      <c r="U1867" t="str">
        <f t="shared" si="318"/>
        <v>NOV</v>
      </c>
      <c r="V1867" t="str">
        <f t="shared" si="319"/>
        <v>OCT</v>
      </c>
      <c r="W1867">
        <f t="shared" si="320"/>
        <v>2016</v>
      </c>
      <c r="X1867">
        <f t="shared" si="321"/>
        <v>2016</v>
      </c>
    </row>
    <row r="1868" spans="1:2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314"/>
        <v>0.5</v>
      </c>
      <c r="P1868" s="7">
        <f t="shared" si="315"/>
        <v>62.5</v>
      </c>
      <c r="Q1868" t="str">
        <f t="shared" si="322"/>
        <v>games</v>
      </c>
      <c r="R1868" t="str">
        <f t="shared" si="323"/>
        <v>mobile games</v>
      </c>
      <c r="S1868" s="14">
        <f t="shared" si="316"/>
        <v>42795.166666666672</v>
      </c>
      <c r="T1868" s="14">
        <f t="shared" si="317"/>
        <v>42742.246493055558</v>
      </c>
      <c r="U1868" t="str">
        <f t="shared" si="318"/>
        <v>MAR</v>
      </c>
      <c r="V1868" t="str">
        <f t="shared" si="319"/>
        <v>ENE</v>
      </c>
      <c r="W1868">
        <f t="shared" si="320"/>
        <v>2017</v>
      </c>
      <c r="X1868">
        <f t="shared" si="321"/>
        <v>2017</v>
      </c>
    </row>
    <row r="1869" spans="1:2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314"/>
        <v>0.05</v>
      </c>
      <c r="P1869" s="7">
        <f t="shared" si="315"/>
        <v>10</v>
      </c>
      <c r="Q1869" t="str">
        <f t="shared" si="322"/>
        <v>games</v>
      </c>
      <c r="R1869" t="str">
        <f t="shared" si="323"/>
        <v>mobile games</v>
      </c>
      <c r="S1869" s="14">
        <f t="shared" si="316"/>
        <v>42679.924907407403</v>
      </c>
      <c r="T1869" s="14">
        <f t="shared" si="317"/>
        <v>42649.924907407403</v>
      </c>
      <c r="U1869" t="str">
        <f t="shared" si="318"/>
        <v>NOV</v>
      </c>
      <c r="V1869" t="str">
        <f t="shared" si="319"/>
        <v>OCT</v>
      </c>
      <c r="W1869">
        <f t="shared" si="320"/>
        <v>2016</v>
      </c>
      <c r="X1869">
        <f t="shared" si="321"/>
        <v>2016</v>
      </c>
    </row>
    <row r="1870" spans="1:2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314"/>
        <v>4.8680000000000003</v>
      </c>
      <c r="P1870" s="7">
        <f t="shared" si="315"/>
        <v>71.588235294117652</v>
      </c>
      <c r="Q1870" t="str">
        <f t="shared" si="322"/>
        <v>games</v>
      </c>
      <c r="R1870" t="str">
        <f t="shared" si="323"/>
        <v>mobile games</v>
      </c>
      <c r="S1870" s="14">
        <f t="shared" si="316"/>
        <v>42353.332638888889</v>
      </c>
      <c r="T1870" s="14">
        <f t="shared" si="317"/>
        <v>42328.779224537036</v>
      </c>
      <c r="U1870" t="str">
        <f t="shared" si="318"/>
        <v>DIC</v>
      </c>
      <c r="V1870" t="str">
        <f t="shared" si="319"/>
        <v>NOV</v>
      </c>
      <c r="W1870">
        <f t="shared" si="320"/>
        <v>2015</v>
      </c>
      <c r="X1870">
        <f t="shared" si="321"/>
        <v>2015</v>
      </c>
    </row>
    <row r="1871" spans="1:2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314"/>
        <v>0</v>
      </c>
      <c r="P1871" s="7" t="str">
        <f t="shared" si="315"/>
        <v>No Backers</v>
      </c>
      <c r="Q1871" t="str">
        <f t="shared" si="322"/>
        <v>games</v>
      </c>
      <c r="R1871" t="str">
        <f t="shared" si="323"/>
        <v>mobile games</v>
      </c>
      <c r="S1871" s="14">
        <f t="shared" si="316"/>
        <v>42739.002881944441</v>
      </c>
      <c r="T1871" s="14">
        <f t="shared" si="317"/>
        <v>42709.002881944441</v>
      </c>
      <c r="U1871" t="str">
        <f t="shared" si="318"/>
        <v>ENE</v>
      </c>
      <c r="V1871" t="str">
        <f t="shared" si="319"/>
        <v>DIC</v>
      </c>
      <c r="W1871">
        <f t="shared" si="320"/>
        <v>2017</v>
      </c>
      <c r="X1871">
        <f t="shared" si="321"/>
        <v>2016</v>
      </c>
    </row>
    <row r="1872" spans="1:2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314"/>
        <v>10.314285714285715</v>
      </c>
      <c r="P1872" s="7">
        <f t="shared" si="315"/>
        <v>32.81818181818182</v>
      </c>
      <c r="Q1872" t="str">
        <f t="shared" si="322"/>
        <v>games</v>
      </c>
      <c r="R1872" t="str">
        <f t="shared" si="323"/>
        <v>mobile games</v>
      </c>
      <c r="S1872" s="14">
        <f t="shared" si="316"/>
        <v>42400.178472222222</v>
      </c>
      <c r="T1872" s="14">
        <f t="shared" si="317"/>
        <v>42371.355729166666</v>
      </c>
      <c r="U1872" t="str">
        <f t="shared" si="318"/>
        <v>ENE</v>
      </c>
      <c r="V1872" t="str">
        <f t="shared" si="319"/>
        <v>ENE</v>
      </c>
      <c r="W1872">
        <f t="shared" si="320"/>
        <v>2016</v>
      </c>
      <c r="X1872">
        <f t="shared" si="321"/>
        <v>2016</v>
      </c>
    </row>
    <row r="1873" spans="1:2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314"/>
        <v>71.784615384615378</v>
      </c>
      <c r="P1873" s="7">
        <f t="shared" si="315"/>
        <v>49.11578947368421</v>
      </c>
      <c r="Q1873" t="str">
        <f t="shared" si="322"/>
        <v>games</v>
      </c>
      <c r="R1873" t="str">
        <f t="shared" si="323"/>
        <v>mobile games</v>
      </c>
      <c r="S1873" s="14">
        <f t="shared" si="316"/>
        <v>41963.825243055559</v>
      </c>
      <c r="T1873" s="14">
        <f t="shared" si="317"/>
        <v>41923.783576388887</v>
      </c>
      <c r="U1873" t="str">
        <f t="shared" si="318"/>
        <v>NOV</v>
      </c>
      <c r="V1873" t="str">
        <f t="shared" si="319"/>
        <v>OCT</v>
      </c>
      <c r="W1873">
        <f t="shared" si="320"/>
        <v>2014</v>
      </c>
      <c r="X1873">
        <f t="shared" si="321"/>
        <v>2014</v>
      </c>
    </row>
    <row r="1874" spans="1:2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314"/>
        <v>1.06</v>
      </c>
      <c r="P1874" s="7">
        <f t="shared" si="315"/>
        <v>16.307692307692307</v>
      </c>
      <c r="Q1874" t="str">
        <f t="shared" si="322"/>
        <v>games</v>
      </c>
      <c r="R1874" t="str">
        <f t="shared" si="323"/>
        <v>mobile games</v>
      </c>
      <c r="S1874" s="14">
        <f t="shared" si="316"/>
        <v>42185.129652777774</v>
      </c>
      <c r="T1874" s="14">
        <f t="shared" si="317"/>
        <v>42155.129652777774</v>
      </c>
      <c r="U1874" t="str">
        <f t="shared" si="318"/>
        <v>JUN</v>
      </c>
      <c r="V1874" t="str">
        <f t="shared" si="319"/>
        <v>MAY</v>
      </c>
      <c r="W1874">
        <f t="shared" si="320"/>
        <v>2015</v>
      </c>
      <c r="X1874">
        <f t="shared" si="321"/>
        <v>2015</v>
      </c>
    </row>
    <row r="1875" spans="1:2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314"/>
        <v>0.45</v>
      </c>
      <c r="P1875" s="7">
        <f t="shared" si="315"/>
        <v>18</v>
      </c>
      <c r="Q1875" t="str">
        <f t="shared" si="322"/>
        <v>games</v>
      </c>
      <c r="R1875" t="str">
        <f t="shared" si="323"/>
        <v>mobile games</v>
      </c>
      <c r="S1875" s="14">
        <f t="shared" si="316"/>
        <v>42193.697916666672</v>
      </c>
      <c r="T1875" s="14">
        <f t="shared" si="317"/>
        <v>42164.615856481483</v>
      </c>
      <c r="U1875" t="str">
        <f t="shared" si="318"/>
        <v>JUL</v>
      </c>
      <c r="V1875" t="str">
        <f t="shared" si="319"/>
        <v>JUN</v>
      </c>
      <c r="W1875">
        <f t="shared" si="320"/>
        <v>2015</v>
      </c>
      <c r="X1875">
        <f t="shared" si="321"/>
        <v>2015</v>
      </c>
    </row>
    <row r="1876" spans="1:2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314"/>
        <v>1.6250000000000001E-2</v>
      </c>
      <c r="P1876" s="7">
        <f t="shared" si="315"/>
        <v>13</v>
      </c>
      <c r="Q1876" t="str">
        <f t="shared" si="322"/>
        <v>games</v>
      </c>
      <c r="R1876" t="str">
        <f t="shared" si="323"/>
        <v>mobile games</v>
      </c>
      <c r="S1876" s="14">
        <f t="shared" si="316"/>
        <v>42549.969131944439</v>
      </c>
      <c r="T1876" s="14">
        <f t="shared" si="317"/>
        <v>42529.969131944439</v>
      </c>
      <c r="U1876" t="str">
        <f t="shared" si="318"/>
        <v>JUN</v>
      </c>
      <c r="V1876" t="str">
        <f t="shared" si="319"/>
        <v>JUN</v>
      </c>
      <c r="W1876">
        <f t="shared" si="320"/>
        <v>2016</v>
      </c>
      <c r="X1876">
        <f t="shared" si="321"/>
        <v>2016</v>
      </c>
    </row>
    <row r="1877" spans="1:2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314"/>
        <v>0.51</v>
      </c>
      <c r="P1877" s="7">
        <f t="shared" si="315"/>
        <v>17</v>
      </c>
      <c r="Q1877" t="str">
        <f t="shared" si="322"/>
        <v>games</v>
      </c>
      <c r="R1877" t="str">
        <f t="shared" si="323"/>
        <v>mobile games</v>
      </c>
      <c r="S1877" s="14">
        <f t="shared" si="316"/>
        <v>42588.899398148147</v>
      </c>
      <c r="T1877" s="14">
        <f t="shared" si="317"/>
        <v>42528.899398148147</v>
      </c>
      <c r="U1877" t="str">
        <f t="shared" si="318"/>
        <v>AGO</v>
      </c>
      <c r="V1877" t="str">
        <f t="shared" si="319"/>
        <v>JUN</v>
      </c>
      <c r="W1877">
        <f t="shared" si="320"/>
        <v>2016</v>
      </c>
      <c r="X1877">
        <f t="shared" si="321"/>
        <v>2016</v>
      </c>
    </row>
    <row r="1878" spans="1:2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314"/>
        <v>0</v>
      </c>
      <c r="P1878" s="7" t="str">
        <f t="shared" si="315"/>
        <v>No Backers</v>
      </c>
      <c r="Q1878" t="str">
        <f t="shared" si="322"/>
        <v>games</v>
      </c>
      <c r="R1878" t="str">
        <f t="shared" si="323"/>
        <v>mobile games</v>
      </c>
      <c r="S1878" s="14">
        <f t="shared" si="316"/>
        <v>41806.284780092588</v>
      </c>
      <c r="T1878" s="14">
        <f t="shared" si="317"/>
        <v>41776.284780092588</v>
      </c>
      <c r="U1878" t="str">
        <f t="shared" si="318"/>
        <v>JUN</v>
      </c>
      <c r="V1878" t="str">
        <f t="shared" si="319"/>
        <v>MAY</v>
      </c>
      <c r="W1878">
        <f t="shared" si="320"/>
        <v>2014</v>
      </c>
      <c r="X1878">
        <f t="shared" si="321"/>
        <v>2014</v>
      </c>
    </row>
    <row r="1879" spans="1:2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314"/>
        <v>0</v>
      </c>
      <c r="P1879" s="7" t="str">
        <f t="shared" si="315"/>
        <v>No Backers</v>
      </c>
      <c r="Q1879" t="str">
        <f t="shared" si="322"/>
        <v>games</v>
      </c>
      <c r="R1879" t="str">
        <f t="shared" si="323"/>
        <v>mobile games</v>
      </c>
      <c r="S1879" s="14">
        <f t="shared" si="316"/>
        <v>42064.029224537036</v>
      </c>
      <c r="T1879" s="14">
        <f t="shared" si="317"/>
        <v>42035.029224537036</v>
      </c>
      <c r="U1879" t="str">
        <f t="shared" si="318"/>
        <v>MAR</v>
      </c>
      <c r="V1879" t="str">
        <f t="shared" si="319"/>
        <v>ENE</v>
      </c>
      <c r="W1879">
        <f t="shared" si="320"/>
        <v>2015</v>
      </c>
      <c r="X1879">
        <f t="shared" si="321"/>
        <v>2015</v>
      </c>
    </row>
    <row r="1880" spans="1:2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314"/>
        <v>0</v>
      </c>
      <c r="P1880" s="7" t="str">
        <f t="shared" si="315"/>
        <v>No Backers</v>
      </c>
      <c r="Q1880" t="str">
        <f t="shared" si="322"/>
        <v>games</v>
      </c>
      <c r="R1880" t="str">
        <f t="shared" si="323"/>
        <v>mobile games</v>
      </c>
      <c r="S1880" s="14">
        <f t="shared" si="316"/>
        <v>41803.008738425924</v>
      </c>
      <c r="T1880" s="14">
        <f t="shared" si="317"/>
        <v>41773.008738425924</v>
      </c>
      <c r="U1880" t="str">
        <f t="shared" si="318"/>
        <v>JUN</v>
      </c>
      <c r="V1880" t="str">
        <f t="shared" si="319"/>
        <v>MAY</v>
      </c>
      <c r="W1880">
        <f t="shared" si="320"/>
        <v>2014</v>
      </c>
      <c r="X1880">
        <f t="shared" si="321"/>
        <v>2014</v>
      </c>
    </row>
    <row r="1881" spans="1:2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314"/>
        <v>0.12</v>
      </c>
      <c r="P1881" s="7">
        <f t="shared" si="315"/>
        <v>3</v>
      </c>
      <c r="Q1881" t="str">
        <f t="shared" si="322"/>
        <v>games</v>
      </c>
      <c r="R1881" t="str">
        <f t="shared" si="323"/>
        <v>mobile games</v>
      </c>
      <c r="S1881" s="14">
        <f t="shared" si="316"/>
        <v>42443.607974537037</v>
      </c>
      <c r="T1881" s="14">
        <f t="shared" si="317"/>
        <v>42413.649641203709</v>
      </c>
      <c r="U1881" t="str">
        <f t="shared" si="318"/>
        <v>MAR</v>
      </c>
      <c r="V1881" t="str">
        <f t="shared" si="319"/>
        <v>FEB</v>
      </c>
      <c r="W1881">
        <f t="shared" si="320"/>
        <v>2016</v>
      </c>
      <c r="X1881">
        <f t="shared" si="321"/>
        <v>2016</v>
      </c>
    </row>
    <row r="1882" spans="1:2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314"/>
        <v>20.079999999999998</v>
      </c>
      <c r="P1882" s="7">
        <f t="shared" si="315"/>
        <v>41.833333333333336</v>
      </c>
      <c r="Q1882" t="str">
        <f t="shared" si="322"/>
        <v>games</v>
      </c>
      <c r="R1882" t="str">
        <f t="shared" si="323"/>
        <v>mobile games</v>
      </c>
      <c r="S1882" s="14">
        <f t="shared" si="316"/>
        <v>42459.525231481486</v>
      </c>
      <c r="T1882" s="14">
        <f t="shared" si="317"/>
        <v>42430.566898148143</v>
      </c>
      <c r="U1882" t="str">
        <f t="shared" si="318"/>
        <v>MAR</v>
      </c>
      <c r="V1882" t="str">
        <f t="shared" si="319"/>
        <v>MAR</v>
      </c>
      <c r="W1882">
        <f t="shared" si="320"/>
        <v>2016</v>
      </c>
      <c r="X1882">
        <f t="shared" si="321"/>
        <v>2016</v>
      </c>
    </row>
    <row r="1883" spans="1:2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314"/>
        <v>172.68450000000001</v>
      </c>
      <c r="P1883" s="7">
        <f t="shared" si="315"/>
        <v>49.338428571428572</v>
      </c>
      <c r="Q1883" t="str">
        <f t="shared" si="322"/>
        <v>music</v>
      </c>
      <c r="R1883" t="str">
        <f t="shared" si="323"/>
        <v>indie rock</v>
      </c>
      <c r="S1883" s="14">
        <f t="shared" si="316"/>
        <v>42073.110983796301</v>
      </c>
      <c r="T1883" s="14">
        <f t="shared" si="317"/>
        <v>42043.152650462958</v>
      </c>
      <c r="U1883" t="str">
        <f t="shared" si="318"/>
        <v>MAR</v>
      </c>
      <c r="V1883" t="str">
        <f t="shared" si="319"/>
        <v>FEB</v>
      </c>
      <c r="W1883">
        <f t="shared" si="320"/>
        <v>2015</v>
      </c>
      <c r="X1883">
        <f t="shared" si="321"/>
        <v>2015</v>
      </c>
    </row>
    <row r="1884" spans="1:2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314"/>
        <v>100.8955223880597</v>
      </c>
      <c r="P1884" s="7">
        <f t="shared" si="315"/>
        <v>41.728395061728392</v>
      </c>
      <c r="Q1884" t="str">
        <f t="shared" si="322"/>
        <v>music</v>
      </c>
      <c r="R1884" t="str">
        <f t="shared" si="323"/>
        <v>indie rock</v>
      </c>
      <c r="S1884" s="14">
        <f t="shared" si="316"/>
        <v>41100.991666666669</v>
      </c>
      <c r="T1884" s="14">
        <f t="shared" si="317"/>
        <v>41067.949212962965</v>
      </c>
      <c r="U1884" t="str">
        <f t="shared" si="318"/>
        <v>JUL</v>
      </c>
      <c r="V1884" t="str">
        <f t="shared" si="319"/>
        <v>JUN</v>
      </c>
      <c r="W1884">
        <f t="shared" si="320"/>
        <v>2012</v>
      </c>
      <c r="X1884">
        <f t="shared" si="321"/>
        <v>2012</v>
      </c>
    </row>
    <row r="1885" spans="1:2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314"/>
        <v>104.8048048048048</v>
      </c>
      <c r="P1885" s="7">
        <f t="shared" si="315"/>
        <v>32.71875</v>
      </c>
      <c r="Q1885" t="str">
        <f t="shared" si="322"/>
        <v>music</v>
      </c>
      <c r="R1885" t="str">
        <f t="shared" si="323"/>
        <v>indie rock</v>
      </c>
      <c r="S1885" s="14">
        <f t="shared" si="316"/>
        <v>41007.906342592592</v>
      </c>
      <c r="T1885" s="14">
        <f t="shared" si="317"/>
        <v>40977.948009259257</v>
      </c>
      <c r="U1885" t="str">
        <f t="shared" si="318"/>
        <v>ABR</v>
      </c>
      <c r="V1885" t="str">
        <f t="shared" si="319"/>
        <v>MAR</v>
      </c>
      <c r="W1885">
        <f t="shared" si="320"/>
        <v>2012</v>
      </c>
      <c r="X1885">
        <f t="shared" si="321"/>
        <v>2012</v>
      </c>
    </row>
    <row r="1886" spans="1:2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314"/>
        <v>135.1</v>
      </c>
      <c r="P1886" s="7">
        <f t="shared" si="315"/>
        <v>51.96153846153846</v>
      </c>
      <c r="Q1886" t="str">
        <f t="shared" si="322"/>
        <v>music</v>
      </c>
      <c r="R1886" t="str">
        <f t="shared" si="323"/>
        <v>indie rock</v>
      </c>
      <c r="S1886" s="14">
        <f t="shared" si="316"/>
        <v>41240.5</v>
      </c>
      <c r="T1886" s="14">
        <f t="shared" si="317"/>
        <v>41205.198321759257</v>
      </c>
      <c r="U1886" t="str">
        <f t="shared" si="318"/>
        <v>NOV</v>
      </c>
      <c r="V1886" t="str">
        <f t="shared" si="319"/>
        <v>OCT</v>
      </c>
      <c r="W1886">
        <f t="shared" si="320"/>
        <v>2012</v>
      </c>
      <c r="X1886">
        <f t="shared" si="321"/>
        <v>2012</v>
      </c>
    </row>
    <row r="1887" spans="1:2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314"/>
        <v>116.32786885245902</v>
      </c>
      <c r="P1887" s="7">
        <f t="shared" si="315"/>
        <v>50.685714285714283</v>
      </c>
      <c r="Q1887" t="str">
        <f t="shared" si="322"/>
        <v>music</v>
      </c>
      <c r="R1887" t="str">
        <f t="shared" si="323"/>
        <v>indie rock</v>
      </c>
      <c r="S1887" s="14">
        <f t="shared" si="316"/>
        <v>41131.916666666664</v>
      </c>
      <c r="T1887" s="14">
        <f t="shared" si="317"/>
        <v>41099.093865740739</v>
      </c>
      <c r="U1887" t="str">
        <f t="shared" si="318"/>
        <v>AGO</v>
      </c>
      <c r="V1887" t="str">
        <f t="shared" si="319"/>
        <v>JUL</v>
      </c>
      <c r="W1887">
        <f t="shared" si="320"/>
        <v>2012</v>
      </c>
      <c r="X1887">
        <f t="shared" si="321"/>
        <v>2012</v>
      </c>
    </row>
    <row r="1888" spans="1:2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314"/>
        <v>102.08333333333333</v>
      </c>
      <c r="P1888" s="7">
        <f t="shared" si="315"/>
        <v>42.241379310344826</v>
      </c>
      <c r="Q1888" t="str">
        <f t="shared" si="322"/>
        <v>music</v>
      </c>
      <c r="R1888" t="str">
        <f t="shared" si="323"/>
        <v>indie rock</v>
      </c>
      <c r="S1888" s="14">
        <f t="shared" si="316"/>
        <v>41955.94835648148</v>
      </c>
      <c r="T1888" s="14">
        <f t="shared" si="317"/>
        <v>41925.906689814816</v>
      </c>
      <c r="U1888" t="str">
        <f t="shared" si="318"/>
        <v>NOV</v>
      </c>
      <c r="V1888" t="str">
        <f t="shared" si="319"/>
        <v>OCT</v>
      </c>
      <c r="W1888">
        <f t="shared" si="320"/>
        <v>2014</v>
      </c>
      <c r="X1888">
        <f t="shared" si="321"/>
        <v>2014</v>
      </c>
    </row>
    <row r="1889" spans="1:2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314"/>
        <v>111.16666666666667</v>
      </c>
      <c r="P1889" s="7">
        <f t="shared" si="315"/>
        <v>416.875</v>
      </c>
      <c r="Q1889" t="str">
        <f t="shared" si="322"/>
        <v>music</v>
      </c>
      <c r="R1889" t="str">
        <f t="shared" si="323"/>
        <v>indie rock</v>
      </c>
      <c r="S1889" s="14">
        <f t="shared" si="316"/>
        <v>42341.895833333328</v>
      </c>
      <c r="T1889" s="14">
        <f t="shared" si="317"/>
        <v>42323.800138888888</v>
      </c>
      <c r="U1889" t="str">
        <f t="shared" si="318"/>
        <v>DIC</v>
      </c>
      <c r="V1889" t="str">
        <f t="shared" si="319"/>
        <v>NOV</v>
      </c>
      <c r="W1889">
        <f t="shared" si="320"/>
        <v>2015</v>
      </c>
      <c r="X1889">
        <f t="shared" si="321"/>
        <v>2015</v>
      </c>
    </row>
    <row r="1890" spans="1:2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314"/>
        <v>166.08</v>
      </c>
      <c r="P1890" s="7">
        <f t="shared" si="315"/>
        <v>46.651685393258425</v>
      </c>
      <c r="Q1890" t="str">
        <f t="shared" si="322"/>
        <v>music</v>
      </c>
      <c r="R1890" t="str">
        <f t="shared" si="323"/>
        <v>indie rock</v>
      </c>
      <c r="S1890" s="14">
        <f t="shared" si="316"/>
        <v>40330.207638888889</v>
      </c>
      <c r="T1890" s="14">
        <f t="shared" si="317"/>
        <v>40299.239953703705</v>
      </c>
      <c r="U1890" t="str">
        <f t="shared" si="318"/>
        <v>JUN</v>
      </c>
      <c r="V1890" t="str">
        <f t="shared" si="319"/>
        <v>MAY</v>
      </c>
      <c r="W1890">
        <f t="shared" si="320"/>
        <v>2010</v>
      </c>
      <c r="X1890">
        <f t="shared" si="321"/>
        <v>2010</v>
      </c>
    </row>
    <row r="1891" spans="1:2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314"/>
        <v>106.6</v>
      </c>
      <c r="P1891" s="7">
        <f t="shared" si="315"/>
        <v>48.454545454545453</v>
      </c>
      <c r="Q1891" t="str">
        <f t="shared" si="322"/>
        <v>music</v>
      </c>
      <c r="R1891" t="str">
        <f t="shared" si="323"/>
        <v>indie rock</v>
      </c>
      <c r="S1891" s="14">
        <f t="shared" si="316"/>
        <v>41344.751689814817</v>
      </c>
      <c r="T1891" s="14">
        <f t="shared" si="317"/>
        <v>41299.793356481481</v>
      </c>
      <c r="U1891" t="str">
        <f t="shared" si="318"/>
        <v>MAR</v>
      </c>
      <c r="V1891" t="str">
        <f t="shared" si="319"/>
        <v>ENE</v>
      </c>
      <c r="W1891">
        <f t="shared" si="320"/>
        <v>2013</v>
      </c>
      <c r="X1891">
        <f t="shared" si="321"/>
        <v>2013</v>
      </c>
    </row>
    <row r="1892" spans="1:2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314"/>
        <v>144.58441666666667</v>
      </c>
      <c r="P1892" s="7">
        <f t="shared" si="315"/>
        <v>70.5289837398374</v>
      </c>
      <c r="Q1892" t="str">
        <f t="shared" si="322"/>
        <v>music</v>
      </c>
      <c r="R1892" t="str">
        <f t="shared" si="323"/>
        <v>indie rock</v>
      </c>
      <c r="S1892" s="14">
        <f t="shared" si="316"/>
        <v>41258.786203703705</v>
      </c>
      <c r="T1892" s="14">
        <f t="shared" si="317"/>
        <v>41228.786203703705</v>
      </c>
      <c r="U1892" t="str">
        <f t="shared" si="318"/>
        <v>DIC</v>
      </c>
      <c r="V1892" t="str">
        <f t="shared" si="319"/>
        <v>NOV</v>
      </c>
      <c r="W1892">
        <f t="shared" si="320"/>
        <v>2012</v>
      </c>
      <c r="X1892">
        <f t="shared" si="321"/>
        <v>2012</v>
      </c>
    </row>
    <row r="1893" spans="1:2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314"/>
        <v>105.55</v>
      </c>
      <c r="P1893" s="7">
        <f t="shared" si="315"/>
        <v>87.958333333333329</v>
      </c>
      <c r="Q1893" t="str">
        <f t="shared" si="322"/>
        <v>music</v>
      </c>
      <c r="R1893" t="str">
        <f t="shared" si="323"/>
        <v>indie rock</v>
      </c>
      <c r="S1893" s="14">
        <f t="shared" si="316"/>
        <v>40381.25</v>
      </c>
      <c r="T1893" s="14">
        <f t="shared" si="317"/>
        <v>40335.798078703701</v>
      </c>
      <c r="U1893" t="str">
        <f t="shared" si="318"/>
        <v>JUL</v>
      </c>
      <c r="V1893" t="str">
        <f t="shared" si="319"/>
        <v>JUN</v>
      </c>
      <c r="W1893">
        <f t="shared" si="320"/>
        <v>2010</v>
      </c>
      <c r="X1893">
        <f t="shared" si="321"/>
        <v>2010</v>
      </c>
    </row>
    <row r="1894" spans="1:2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314"/>
        <v>136.6</v>
      </c>
      <c r="P1894" s="7">
        <f t="shared" si="315"/>
        <v>26.26923076923077</v>
      </c>
      <c r="Q1894" t="str">
        <f t="shared" si="322"/>
        <v>music</v>
      </c>
      <c r="R1894" t="str">
        <f t="shared" si="323"/>
        <v>indie rock</v>
      </c>
      <c r="S1894" s="14">
        <f t="shared" si="316"/>
        <v>40701.637511574074</v>
      </c>
      <c r="T1894" s="14">
        <f t="shared" si="317"/>
        <v>40671.637511574074</v>
      </c>
      <c r="U1894" t="str">
        <f t="shared" si="318"/>
        <v>JUN</v>
      </c>
      <c r="V1894" t="str">
        <f t="shared" si="319"/>
        <v>MAY</v>
      </c>
      <c r="W1894">
        <f t="shared" si="320"/>
        <v>2011</v>
      </c>
      <c r="X1894">
        <f t="shared" si="321"/>
        <v>2011</v>
      </c>
    </row>
    <row r="1895" spans="1:2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314"/>
        <v>104</v>
      </c>
      <c r="P1895" s="7">
        <f t="shared" si="315"/>
        <v>57.777777777777779</v>
      </c>
      <c r="Q1895" t="str">
        <f t="shared" si="322"/>
        <v>music</v>
      </c>
      <c r="R1895" t="str">
        <f t="shared" si="323"/>
        <v>indie rock</v>
      </c>
      <c r="S1895" s="14">
        <f t="shared" si="316"/>
        <v>40649.165972222225</v>
      </c>
      <c r="T1895" s="14">
        <f t="shared" si="317"/>
        <v>40632.94195601852</v>
      </c>
      <c r="U1895" t="str">
        <f t="shared" si="318"/>
        <v>ABR</v>
      </c>
      <c r="V1895" t="str">
        <f t="shared" si="319"/>
        <v>MAR</v>
      </c>
      <c r="W1895">
        <f t="shared" si="320"/>
        <v>2011</v>
      </c>
      <c r="X1895">
        <f t="shared" si="321"/>
        <v>2011</v>
      </c>
    </row>
    <row r="1896" spans="1:2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314"/>
        <v>114.5</v>
      </c>
      <c r="P1896" s="7">
        <f t="shared" si="315"/>
        <v>57.25</v>
      </c>
      <c r="Q1896" t="str">
        <f t="shared" si="322"/>
        <v>music</v>
      </c>
      <c r="R1896" t="str">
        <f t="shared" si="323"/>
        <v>indie rock</v>
      </c>
      <c r="S1896" s="14">
        <f t="shared" si="316"/>
        <v>40951.904895833337</v>
      </c>
      <c r="T1896" s="14">
        <f t="shared" si="317"/>
        <v>40920.904895833337</v>
      </c>
      <c r="U1896" t="str">
        <f t="shared" si="318"/>
        <v>FEB</v>
      </c>
      <c r="V1896" t="str">
        <f t="shared" si="319"/>
        <v>ENE</v>
      </c>
      <c r="W1896">
        <f t="shared" si="320"/>
        <v>2012</v>
      </c>
      <c r="X1896">
        <f t="shared" si="321"/>
        <v>2012</v>
      </c>
    </row>
    <row r="1897" spans="1:2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314"/>
        <v>101.71957671957672</v>
      </c>
      <c r="P1897" s="7">
        <f t="shared" si="315"/>
        <v>196.34042553191489</v>
      </c>
      <c r="Q1897" t="str">
        <f t="shared" si="322"/>
        <v>music</v>
      </c>
      <c r="R1897" t="str">
        <f t="shared" si="323"/>
        <v>indie rock</v>
      </c>
      <c r="S1897" s="14">
        <f t="shared" si="316"/>
        <v>42297.746782407412</v>
      </c>
      <c r="T1897" s="14">
        <f t="shared" si="317"/>
        <v>42267.746782407412</v>
      </c>
      <c r="U1897" t="str">
        <f t="shared" si="318"/>
        <v>OCT</v>
      </c>
      <c r="V1897" t="str">
        <f t="shared" si="319"/>
        <v>SEP</v>
      </c>
      <c r="W1897">
        <f t="shared" si="320"/>
        <v>2015</v>
      </c>
      <c r="X1897">
        <f t="shared" si="321"/>
        <v>2015</v>
      </c>
    </row>
    <row r="1898" spans="1:2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314"/>
        <v>123.94678492239468</v>
      </c>
      <c r="P1898" s="7">
        <f t="shared" si="315"/>
        <v>43</v>
      </c>
      <c r="Q1898" t="str">
        <f t="shared" si="322"/>
        <v>music</v>
      </c>
      <c r="R1898" t="str">
        <f t="shared" si="323"/>
        <v>indie rock</v>
      </c>
      <c r="S1898" s="14">
        <f t="shared" si="316"/>
        <v>41011.710243055553</v>
      </c>
      <c r="T1898" s="14">
        <f t="shared" si="317"/>
        <v>40981.710243055553</v>
      </c>
      <c r="U1898" t="str">
        <f t="shared" si="318"/>
        <v>ABR</v>
      </c>
      <c r="V1898" t="str">
        <f t="shared" si="319"/>
        <v>MAR</v>
      </c>
      <c r="W1898">
        <f t="shared" si="320"/>
        <v>2012</v>
      </c>
      <c r="X1898">
        <f t="shared" si="321"/>
        <v>2012</v>
      </c>
    </row>
    <row r="1899" spans="1:2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314"/>
        <v>102.45669291338582</v>
      </c>
      <c r="P1899" s="7">
        <f t="shared" si="315"/>
        <v>35.551912568306008</v>
      </c>
      <c r="Q1899" t="str">
        <f t="shared" si="322"/>
        <v>music</v>
      </c>
      <c r="R1899" t="str">
        <f t="shared" si="323"/>
        <v>indie rock</v>
      </c>
      <c r="S1899" s="14">
        <f t="shared" si="316"/>
        <v>41702.875</v>
      </c>
      <c r="T1899" s="14">
        <f t="shared" si="317"/>
        <v>41680.583402777782</v>
      </c>
      <c r="U1899" t="str">
        <f t="shared" si="318"/>
        <v>MAR</v>
      </c>
      <c r="V1899" t="str">
        <f t="shared" si="319"/>
        <v>FEB</v>
      </c>
      <c r="W1899">
        <f t="shared" si="320"/>
        <v>2014</v>
      </c>
      <c r="X1899">
        <f t="shared" si="321"/>
        <v>2014</v>
      </c>
    </row>
    <row r="1900" spans="1:2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314"/>
        <v>144.5</v>
      </c>
      <c r="P1900" s="7">
        <f t="shared" si="315"/>
        <v>68.80952380952381</v>
      </c>
      <c r="Q1900" t="str">
        <f t="shared" si="322"/>
        <v>music</v>
      </c>
      <c r="R1900" t="str">
        <f t="shared" si="323"/>
        <v>indie rock</v>
      </c>
      <c r="S1900" s="14">
        <f t="shared" si="316"/>
        <v>42401.75</v>
      </c>
      <c r="T1900" s="14">
        <f t="shared" si="317"/>
        <v>42366.192974537036</v>
      </c>
      <c r="U1900" t="str">
        <f t="shared" si="318"/>
        <v>FEB</v>
      </c>
      <c r="V1900" t="str">
        <f t="shared" si="319"/>
        <v>DIC</v>
      </c>
      <c r="W1900">
        <f t="shared" si="320"/>
        <v>2016</v>
      </c>
      <c r="X1900">
        <f t="shared" si="321"/>
        <v>2015</v>
      </c>
    </row>
    <row r="1901" spans="1:2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314"/>
        <v>133.33333333333334</v>
      </c>
      <c r="P1901" s="7">
        <f t="shared" si="315"/>
        <v>28.571428571428573</v>
      </c>
      <c r="Q1901" t="str">
        <f t="shared" si="322"/>
        <v>music</v>
      </c>
      <c r="R1901" t="str">
        <f t="shared" si="323"/>
        <v>indie rock</v>
      </c>
      <c r="S1901" s="14">
        <f t="shared" si="316"/>
        <v>42088.90006944444</v>
      </c>
      <c r="T1901" s="14">
        <f t="shared" si="317"/>
        <v>42058.941736111112</v>
      </c>
      <c r="U1901" t="str">
        <f t="shared" si="318"/>
        <v>MAR</v>
      </c>
      <c r="V1901" t="str">
        <f t="shared" si="319"/>
        <v>FEB</v>
      </c>
      <c r="W1901">
        <f t="shared" si="320"/>
        <v>2015</v>
      </c>
      <c r="X1901">
        <f t="shared" si="321"/>
        <v>2015</v>
      </c>
    </row>
    <row r="1902" spans="1:2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314"/>
        <v>109.3644</v>
      </c>
      <c r="P1902" s="7">
        <f t="shared" si="315"/>
        <v>50.631666666666668</v>
      </c>
      <c r="Q1902" t="str">
        <f t="shared" si="322"/>
        <v>music</v>
      </c>
      <c r="R1902" t="str">
        <f t="shared" si="323"/>
        <v>indie rock</v>
      </c>
      <c r="S1902" s="14">
        <f t="shared" si="316"/>
        <v>41188.415972222225</v>
      </c>
      <c r="T1902" s="14">
        <f t="shared" si="317"/>
        <v>41160.871886574074</v>
      </c>
      <c r="U1902" t="str">
        <f t="shared" si="318"/>
        <v>OCT</v>
      </c>
      <c r="V1902" t="str">
        <f t="shared" si="319"/>
        <v>SEP</v>
      </c>
      <c r="W1902">
        <f t="shared" si="320"/>
        <v>2012</v>
      </c>
      <c r="X1902">
        <f t="shared" si="321"/>
        <v>2012</v>
      </c>
    </row>
    <row r="1903" spans="1:2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314"/>
        <v>2.6969696969696968</v>
      </c>
      <c r="P1903" s="7">
        <f t="shared" si="315"/>
        <v>106.8</v>
      </c>
      <c r="Q1903" t="str">
        <f t="shared" ref="Q1903:Q1922" si="324">MID(N1903,1,10)</f>
        <v>technology</v>
      </c>
      <c r="R1903" t="str">
        <f t="shared" ref="R1903:R1922" si="325">MID(N1903,12,20)</f>
        <v>gadgets</v>
      </c>
      <c r="S1903" s="14">
        <f t="shared" si="316"/>
        <v>42146.541666666672</v>
      </c>
      <c r="T1903" s="14">
        <f t="shared" si="317"/>
        <v>42116.54315972222</v>
      </c>
      <c r="U1903" t="str">
        <f t="shared" si="318"/>
        <v>MAY</v>
      </c>
      <c r="V1903" t="str">
        <f t="shared" si="319"/>
        <v>ABR</v>
      </c>
      <c r="W1903">
        <f t="shared" si="320"/>
        <v>2015</v>
      </c>
      <c r="X1903">
        <f t="shared" si="321"/>
        <v>2015</v>
      </c>
    </row>
    <row r="1904" spans="1:2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314"/>
        <v>1.2</v>
      </c>
      <c r="P1904" s="7">
        <f t="shared" si="315"/>
        <v>4</v>
      </c>
      <c r="Q1904" t="str">
        <f t="shared" si="324"/>
        <v>technology</v>
      </c>
      <c r="R1904" t="str">
        <f t="shared" si="325"/>
        <v>gadgets</v>
      </c>
      <c r="S1904" s="14">
        <f t="shared" si="316"/>
        <v>42067.789895833332</v>
      </c>
      <c r="T1904" s="14">
        <f t="shared" si="317"/>
        <v>42037.789895833332</v>
      </c>
      <c r="U1904" t="str">
        <f t="shared" si="318"/>
        <v>MAR</v>
      </c>
      <c r="V1904" t="str">
        <f t="shared" si="319"/>
        <v>FEB</v>
      </c>
      <c r="W1904">
        <f t="shared" si="320"/>
        <v>2015</v>
      </c>
      <c r="X1904">
        <f t="shared" si="321"/>
        <v>2015</v>
      </c>
    </row>
    <row r="1905" spans="1:2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314"/>
        <v>46.6</v>
      </c>
      <c r="P1905" s="7">
        <f t="shared" si="315"/>
        <v>34.097560975609753</v>
      </c>
      <c r="Q1905" t="str">
        <f t="shared" si="324"/>
        <v>technology</v>
      </c>
      <c r="R1905" t="str">
        <f t="shared" si="325"/>
        <v>gadgets</v>
      </c>
      <c r="S1905" s="14">
        <f t="shared" si="316"/>
        <v>42762.770729166667</v>
      </c>
      <c r="T1905" s="14">
        <f t="shared" si="317"/>
        <v>42702.770729166667</v>
      </c>
      <c r="U1905" t="str">
        <f t="shared" si="318"/>
        <v>ENE</v>
      </c>
      <c r="V1905" t="str">
        <f t="shared" si="319"/>
        <v>NOV</v>
      </c>
      <c r="W1905">
        <f t="shared" si="320"/>
        <v>2017</v>
      </c>
      <c r="X1905">
        <f t="shared" si="321"/>
        <v>2016</v>
      </c>
    </row>
    <row r="1906" spans="1:2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314"/>
        <v>0.1</v>
      </c>
      <c r="P1906" s="7">
        <f t="shared" si="315"/>
        <v>25</v>
      </c>
      <c r="Q1906" t="str">
        <f t="shared" si="324"/>
        <v>technology</v>
      </c>
      <c r="R1906" t="str">
        <f t="shared" si="325"/>
        <v>gadgets</v>
      </c>
      <c r="S1906" s="14">
        <f t="shared" si="316"/>
        <v>42371.685428240744</v>
      </c>
      <c r="T1906" s="14">
        <f t="shared" si="317"/>
        <v>42326.685428240744</v>
      </c>
      <c r="U1906" t="str">
        <f t="shared" si="318"/>
        <v>ENE</v>
      </c>
      <c r="V1906" t="str">
        <f t="shared" si="319"/>
        <v>NOV</v>
      </c>
      <c r="W1906">
        <f t="shared" si="320"/>
        <v>2016</v>
      </c>
      <c r="X1906">
        <f t="shared" si="321"/>
        <v>2015</v>
      </c>
    </row>
    <row r="1907" spans="1:2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314"/>
        <v>0.16800000000000001</v>
      </c>
      <c r="P1907" s="7">
        <f t="shared" si="315"/>
        <v>10.5</v>
      </c>
      <c r="Q1907" t="str">
        <f t="shared" si="324"/>
        <v>technology</v>
      </c>
      <c r="R1907" t="str">
        <f t="shared" si="325"/>
        <v>gadgets</v>
      </c>
      <c r="S1907" s="14">
        <f t="shared" si="316"/>
        <v>41889.925856481481</v>
      </c>
      <c r="T1907" s="14">
        <f t="shared" si="317"/>
        <v>41859.925856481481</v>
      </c>
      <c r="U1907" t="str">
        <f t="shared" si="318"/>
        <v>SEP</v>
      </c>
      <c r="V1907" t="str">
        <f t="shared" si="319"/>
        <v>AGO</v>
      </c>
      <c r="W1907">
        <f t="shared" si="320"/>
        <v>2014</v>
      </c>
      <c r="X1907">
        <f t="shared" si="321"/>
        <v>2014</v>
      </c>
    </row>
    <row r="1908" spans="1:2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314"/>
        <v>42.76</v>
      </c>
      <c r="P1908" s="7">
        <f t="shared" si="315"/>
        <v>215.95959595959596</v>
      </c>
      <c r="Q1908" t="str">
        <f t="shared" si="324"/>
        <v>technology</v>
      </c>
      <c r="R1908" t="str">
        <f t="shared" si="325"/>
        <v>gadgets</v>
      </c>
      <c r="S1908" s="14">
        <f t="shared" si="316"/>
        <v>42544.671099537038</v>
      </c>
      <c r="T1908" s="14">
        <f t="shared" si="317"/>
        <v>42514.671099537038</v>
      </c>
      <c r="U1908" t="str">
        <f t="shared" si="318"/>
        <v>JUN</v>
      </c>
      <c r="V1908" t="str">
        <f t="shared" si="319"/>
        <v>MAY</v>
      </c>
      <c r="W1908">
        <f t="shared" si="320"/>
        <v>2016</v>
      </c>
      <c r="X1908">
        <f t="shared" si="321"/>
        <v>2016</v>
      </c>
    </row>
    <row r="1909" spans="1:2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314"/>
        <v>0.28333333333333333</v>
      </c>
      <c r="P1909" s="7">
        <f t="shared" si="315"/>
        <v>21.25</v>
      </c>
      <c r="Q1909" t="str">
        <f t="shared" si="324"/>
        <v>technology</v>
      </c>
      <c r="R1909" t="str">
        <f t="shared" si="325"/>
        <v>gadgets</v>
      </c>
      <c r="S1909" s="14">
        <f t="shared" si="316"/>
        <v>41782.587094907409</v>
      </c>
      <c r="T1909" s="14">
        <f t="shared" si="317"/>
        <v>41767.587094907409</v>
      </c>
      <c r="U1909" t="str">
        <f t="shared" si="318"/>
        <v>MAY</v>
      </c>
      <c r="V1909" t="str">
        <f t="shared" si="319"/>
        <v>MAY</v>
      </c>
      <c r="W1909">
        <f t="shared" si="320"/>
        <v>2014</v>
      </c>
      <c r="X1909">
        <f t="shared" si="321"/>
        <v>2014</v>
      </c>
    </row>
    <row r="1910" spans="1:2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314"/>
        <v>1.732</v>
      </c>
      <c r="P1910" s="7">
        <f t="shared" si="315"/>
        <v>108.25</v>
      </c>
      <c r="Q1910" t="str">
        <f t="shared" si="324"/>
        <v>technology</v>
      </c>
      <c r="R1910" t="str">
        <f t="shared" si="325"/>
        <v>gadgets</v>
      </c>
      <c r="S1910" s="14">
        <f t="shared" si="316"/>
        <v>42733.917824074073</v>
      </c>
      <c r="T1910" s="14">
        <f t="shared" si="317"/>
        <v>42703.917824074073</v>
      </c>
      <c r="U1910" t="str">
        <f t="shared" si="318"/>
        <v>DIC</v>
      </c>
      <c r="V1910" t="str">
        <f t="shared" si="319"/>
        <v>NOV</v>
      </c>
      <c r="W1910">
        <f t="shared" si="320"/>
        <v>2016</v>
      </c>
      <c r="X1910">
        <f t="shared" si="321"/>
        <v>2016</v>
      </c>
    </row>
    <row r="1911" spans="1:2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314"/>
        <v>14.111428571428572</v>
      </c>
      <c r="P1911" s="7">
        <f t="shared" si="315"/>
        <v>129.97368421052633</v>
      </c>
      <c r="Q1911" t="str">
        <f t="shared" si="324"/>
        <v>technology</v>
      </c>
      <c r="R1911" t="str">
        <f t="shared" si="325"/>
        <v>gadgets</v>
      </c>
      <c r="S1911" s="14">
        <f t="shared" si="316"/>
        <v>41935.429155092592</v>
      </c>
      <c r="T1911" s="14">
        <f t="shared" si="317"/>
        <v>41905.429155092592</v>
      </c>
      <c r="U1911" t="str">
        <f t="shared" si="318"/>
        <v>OCT</v>
      </c>
      <c r="V1911" t="str">
        <f t="shared" si="319"/>
        <v>SEP</v>
      </c>
      <c r="W1911">
        <f t="shared" si="320"/>
        <v>2014</v>
      </c>
      <c r="X1911">
        <f t="shared" si="321"/>
        <v>2014</v>
      </c>
    </row>
    <row r="1912" spans="1:2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314"/>
        <v>39.395294117647062</v>
      </c>
      <c r="P1912" s="7">
        <f t="shared" si="315"/>
        <v>117.49473684210527</v>
      </c>
      <c r="Q1912" t="str">
        <f t="shared" si="324"/>
        <v>technology</v>
      </c>
      <c r="R1912" t="str">
        <f t="shared" si="325"/>
        <v>gadgets</v>
      </c>
      <c r="S1912" s="14">
        <f t="shared" si="316"/>
        <v>42308.947916666672</v>
      </c>
      <c r="T1912" s="14">
        <f t="shared" si="317"/>
        <v>42264.963159722218</v>
      </c>
      <c r="U1912" t="str">
        <f t="shared" si="318"/>
        <v>OCT</v>
      </c>
      <c r="V1912" t="str">
        <f t="shared" si="319"/>
        <v>SEP</v>
      </c>
      <c r="W1912">
        <f t="shared" si="320"/>
        <v>2015</v>
      </c>
      <c r="X1912">
        <f t="shared" si="321"/>
        <v>2015</v>
      </c>
    </row>
    <row r="1913" spans="1:2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314"/>
        <v>2.3529411764705882E-2</v>
      </c>
      <c r="P1913" s="7">
        <f t="shared" si="315"/>
        <v>10</v>
      </c>
      <c r="Q1913" t="str">
        <f t="shared" si="324"/>
        <v>technology</v>
      </c>
      <c r="R1913" t="str">
        <f t="shared" si="325"/>
        <v>gadgets</v>
      </c>
      <c r="S1913" s="14">
        <f t="shared" si="316"/>
        <v>41860.033958333333</v>
      </c>
      <c r="T1913" s="14">
        <f t="shared" si="317"/>
        <v>41830.033958333333</v>
      </c>
      <c r="U1913" t="str">
        <f t="shared" si="318"/>
        <v>AGO</v>
      </c>
      <c r="V1913" t="str">
        <f t="shared" si="319"/>
        <v>JUL</v>
      </c>
      <c r="W1913">
        <f t="shared" si="320"/>
        <v>2014</v>
      </c>
      <c r="X1913">
        <f t="shared" si="321"/>
        <v>2014</v>
      </c>
    </row>
    <row r="1914" spans="1:2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314"/>
        <v>59.3</v>
      </c>
      <c r="P1914" s="7">
        <f t="shared" si="315"/>
        <v>70.595238095238102</v>
      </c>
      <c r="Q1914" t="str">
        <f t="shared" si="324"/>
        <v>technology</v>
      </c>
      <c r="R1914" t="str">
        <f t="shared" si="325"/>
        <v>gadgets</v>
      </c>
      <c r="S1914" s="14">
        <f t="shared" si="316"/>
        <v>42159.226388888885</v>
      </c>
      <c r="T1914" s="14">
        <f t="shared" si="317"/>
        <v>42129.226388888885</v>
      </c>
      <c r="U1914" t="str">
        <f t="shared" si="318"/>
        <v>JUN</v>
      </c>
      <c r="V1914" t="str">
        <f t="shared" si="319"/>
        <v>MAY</v>
      </c>
      <c r="W1914">
        <f t="shared" si="320"/>
        <v>2015</v>
      </c>
      <c r="X1914">
        <f t="shared" si="321"/>
        <v>2015</v>
      </c>
    </row>
    <row r="1915" spans="1:2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314"/>
        <v>1.3270833333333334</v>
      </c>
      <c r="P1915" s="7">
        <f t="shared" si="315"/>
        <v>24.5</v>
      </c>
      <c r="Q1915" t="str">
        <f t="shared" si="324"/>
        <v>technology</v>
      </c>
      <c r="R1915" t="str">
        <f t="shared" si="325"/>
        <v>gadgets</v>
      </c>
      <c r="S1915" s="14">
        <f t="shared" si="316"/>
        <v>41920.511319444442</v>
      </c>
      <c r="T1915" s="14">
        <f t="shared" si="317"/>
        <v>41890.511319444442</v>
      </c>
      <c r="U1915" t="str">
        <f t="shared" si="318"/>
        <v>OCT</v>
      </c>
      <c r="V1915" t="str">
        <f t="shared" si="319"/>
        <v>SEP</v>
      </c>
      <c r="W1915">
        <f t="shared" si="320"/>
        <v>2014</v>
      </c>
      <c r="X1915">
        <f t="shared" si="321"/>
        <v>2014</v>
      </c>
    </row>
    <row r="1916" spans="1:2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314"/>
        <v>9.0090090090090094</v>
      </c>
      <c r="P1916" s="7">
        <f t="shared" si="315"/>
        <v>30</v>
      </c>
      <c r="Q1916" t="str">
        <f t="shared" si="324"/>
        <v>technology</v>
      </c>
      <c r="R1916" t="str">
        <f t="shared" si="325"/>
        <v>gadgets</v>
      </c>
      <c r="S1916" s="14">
        <f t="shared" si="316"/>
        <v>41944.165972222225</v>
      </c>
      <c r="T1916" s="14">
        <f t="shared" si="317"/>
        <v>41929.174456018518</v>
      </c>
      <c r="U1916" t="str">
        <f t="shared" si="318"/>
        <v>NOV</v>
      </c>
      <c r="V1916" t="str">
        <f t="shared" si="319"/>
        <v>OCT</v>
      </c>
      <c r="W1916">
        <f t="shared" si="320"/>
        <v>2014</v>
      </c>
      <c r="X1916">
        <f t="shared" si="321"/>
        <v>2014</v>
      </c>
    </row>
    <row r="1917" spans="1:2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314"/>
        <v>1.6</v>
      </c>
      <c r="P1917" s="7">
        <f t="shared" si="315"/>
        <v>2</v>
      </c>
      <c r="Q1917" t="str">
        <f t="shared" si="324"/>
        <v>technology</v>
      </c>
      <c r="R1917" t="str">
        <f t="shared" si="325"/>
        <v>gadgets</v>
      </c>
      <c r="S1917" s="14">
        <f t="shared" si="316"/>
        <v>41884.04886574074</v>
      </c>
      <c r="T1917" s="14">
        <f t="shared" si="317"/>
        <v>41864.04886574074</v>
      </c>
      <c r="U1917" t="str">
        <f t="shared" si="318"/>
        <v>SEP</v>
      </c>
      <c r="V1917" t="str">
        <f t="shared" si="319"/>
        <v>AGO</v>
      </c>
      <c r="W1917">
        <f t="shared" si="320"/>
        <v>2014</v>
      </c>
      <c r="X1917">
        <f t="shared" si="321"/>
        <v>2014</v>
      </c>
    </row>
    <row r="1918" spans="1:2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314"/>
        <v>0.51</v>
      </c>
      <c r="P1918" s="7">
        <f t="shared" si="315"/>
        <v>17</v>
      </c>
      <c r="Q1918" t="str">
        <f t="shared" si="324"/>
        <v>technology</v>
      </c>
      <c r="R1918" t="str">
        <f t="shared" si="325"/>
        <v>gadgets</v>
      </c>
      <c r="S1918" s="14">
        <f t="shared" si="316"/>
        <v>42681.758969907409</v>
      </c>
      <c r="T1918" s="14">
        <f t="shared" si="317"/>
        <v>42656.717303240745</v>
      </c>
      <c r="U1918" t="str">
        <f t="shared" si="318"/>
        <v>NOV</v>
      </c>
      <c r="V1918" t="str">
        <f t="shared" si="319"/>
        <v>OCT</v>
      </c>
      <c r="W1918">
        <f t="shared" si="320"/>
        <v>2016</v>
      </c>
      <c r="X1918">
        <f t="shared" si="321"/>
        <v>2016</v>
      </c>
    </row>
    <row r="1919" spans="1:2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314"/>
        <v>52.570512820512818</v>
      </c>
      <c r="P1919" s="7">
        <f t="shared" si="315"/>
        <v>2928.9285714285716</v>
      </c>
      <c r="Q1919" t="str">
        <f t="shared" si="324"/>
        <v>technology</v>
      </c>
      <c r="R1919" t="str">
        <f t="shared" si="325"/>
        <v>gadgets</v>
      </c>
      <c r="S1919" s="14">
        <f t="shared" si="316"/>
        <v>42776.270057870366</v>
      </c>
      <c r="T1919" s="14">
        <f t="shared" si="317"/>
        <v>42746.270057870366</v>
      </c>
      <c r="U1919" t="str">
        <f t="shared" si="318"/>
        <v>FEB</v>
      </c>
      <c r="V1919" t="str">
        <f t="shared" si="319"/>
        <v>ENE</v>
      </c>
      <c r="W1919">
        <f t="shared" si="320"/>
        <v>2017</v>
      </c>
      <c r="X1919">
        <f t="shared" si="321"/>
        <v>2017</v>
      </c>
    </row>
    <row r="1920" spans="1:2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314"/>
        <v>1.04</v>
      </c>
      <c r="P1920" s="7">
        <f t="shared" si="315"/>
        <v>28.888888888888889</v>
      </c>
      <c r="Q1920" t="str">
        <f t="shared" si="324"/>
        <v>technology</v>
      </c>
      <c r="R1920" t="str">
        <f t="shared" si="325"/>
        <v>gadgets</v>
      </c>
      <c r="S1920" s="14">
        <f t="shared" si="316"/>
        <v>41863.789942129632</v>
      </c>
      <c r="T1920" s="14">
        <f t="shared" si="317"/>
        <v>41828.789942129632</v>
      </c>
      <c r="U1920" t="str">
        <f t="shared" si="318"/>
        <v>AGO</v>
      </c>
      <c r="V1920" t="str">
        <f t="shared" si="319"/>
        <v>JUL</v>
      </c>
      <c r="W1920">
        <f t="shared" si="320"/>
        <v>2014</v>
      </c>
      <c r="X1920">
        <f t="shared" si="321"/>
        <v>2014</v>
      </c>
    </row>
    <row r="1921" spans="1:2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314"/>
        <v>47.4</v>
      </c>
      <c r="P1921" s="7">
        <f t="shared" si="315"/>
        <v>29.625</v>
      </c>
      <c r="Q1921" t="str">
        <f t="shared" si="324"/>
        <v>technology</v>
      </c>
      <c r="R1921" t="str">
        <f t="shared" si="325"/>
        <v>gadgets</v>
      </c>
      <c r="S1921" s="14">
        <f t="shared" si="316"/>
        <v>42143.875567129624</v>
      </c>
      <c r="T1921" s="14">
        <f t="shared" si="317"/>
        <v>42113.875567129624</v>
      </c>
      <c r="U1921" t="str">
        <f t="shared" si="318"/>
        <v>MAY</v>
      </c>
      <c r="V1921" t="str">
        <f t="shared" si="319"/>
        <v>ABR</v>
      </c>
      <c r="W1921">
        <f t="shared" si="320"/>
        <v>2015</v>
      </c>
      <c r="X1921">
        <f t="shared" si="321"/>
        <v>2015</v>
      </c>
    </row>
    <row r="1922" spans="1:2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314"/>
        <v>43.03</v>
      </c>
      <c r="P1922" s="7">
        <f t="shared" si="315"/>
        <v>40.980952380952381</v>
      </c>
      <c r="Q1922" t="str">
        <f t="shared" si="324"/>
        <v>technology</v>
      </c>
      <c r="R1922" t="str">
        <f t="shared" si="325"/>
        <v>gadgets</v>
      </c>
      <c r="S1922" s="14">
        <f t="shared" si="316"/>
        <v>42298.958333333328</v>
      </c>
      <c r="T1922" s="14">
        <f t="shared" si="317"/>
        <v>42270.875706018516</v>
      </c>
      <c r="U1922" t="str">
        <f t="shared" si="318"/>
        <v>OCT</v>
      </c>
      <c r="V1922" t="str">
        <f t="shared" si="319"/>
        <v>SEP</v>
      </c>
      <c r="W1922">
        <f t="shared" si="320"/>
        <v>2015</v>
      </c>
      <c r="X1922">
        <f t="shared" si="321"/>
        <v>2015</v>
      </c>
    </row>
    <row r="1923" spans="1:2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326">(E1923*100)/D1923</f>
        <v>136.80000000000001</v>
      </c>
      <c r="P1923" s="7">
        <f t="shared" ref="P1923:P1986" si="327">IF(L1923=0,"No Backers",E1923/L1923)</f>
        <v>54</v>
      </c>
      <c r="Q1923" t="str">
        <f t="shared" ref="Q1923:Q1942" si="328">MID(N1923,1,5)</f>
        <v>music</v>
      </c>
      <c r="R1923" t="str">
        <f t="shared" ref="R1923:R1942" si="329">MID(N1923,7,20)</f>
        <v>indie rock</v>
      </c>
      <c r="S1923" s="14">
        <f t="shared" ref="S1923:S1986" si="330">(((I1923/60)/60)/24)+DATE(1970,1,1)</f>
        <v>41104.221562500003</v>
      </c>
      <c r="T1923" s="14">
        <f t="shared" ref="T1923:T1986" si="331">(((J1923/60)/60)/24)+DATE(1970,1,1)</f>
        <v>41074.221562500003</v>
      </c>
      <c r="U1923" t="str">
        <f t="shared" ref="U1923:U1986" si="332">UPPER(TEXT(S1923, "mmm"))</f>
        <v>JUL</v>
      </c>
      <c r="V1923" t="str">
        <f t="shared" ref="V1923:V1986" si="333">UPPER(TEXT(T1923, "mmm"))</f>
        <v>JUN</v>
      </c>
      <c r="W1923">
        <f t="shared" ref="W1923:W1986" si="334">YEAR(S1923)</f>
        <v>2012</v>
      </c>
      <c r="X1923">
        <f t="shared" ref="X1923:X1986" si="335">YEAR(T1923)</f>
        <v>2012</v>
      </c>
    </row>
    <row r="1924" spans="1:2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26"/>
        <v>115.55</v>
      </c>
      <c r="P1924" s="7">
        <f t="shared" si="327"/>
        <v>36.109375</v>
      </c>
      <c r="Q1924" t="str">
        <f t="shared" si="328"/>
        <v>music</v>
      </c>
      <c r="R1924" t="str">
        <f t="shared" si="329"/>
        <v>indie rock</v>
      </c>
      <c r="S1924" s="14">
        <f t="shared" si="330"/>
        <v>41620.255868055552</v>
      </c>
      <c r="T1924" s="14">
        <f t="shared" si="331"/>
        <v>41590.255868055552</v>
      </c>
      <c r="U1924" t="str">
        <f t="shared" si="332"/>
        <v>DIC</v>
      </c>
      <c r="V1924" t="str">
        <f t="shared" si="333"/>
        <v>NOV</v>
      </c>
      <c r="W1924">
        <f t="shared" si="334"/>
        <v>2013</v>
      </c>
      <c r="X1924">
        <f t="shared" si="335"/>
        <v>2013</v>
      </c>
    </row>
    <row r="1925" spans="1:2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26"/>
        <v>240.8</v>
      </c>
      <c r="P1925" s="7">
        <f t="shared" si="327"/>
        <v>23.153846153846153</v>
      </c>
      <c r="Q1925" t="str">
        <f t="shared" si="328"/>
        <v>music</v>
      </c>
      <c r="R1925" t="str">
        <f t="shared" si="329"/>
        <v>indie rock</v>
      </c>
      <c r="S1925" s="14">
        <f t="shared" si="330"/>
        <v>40813.207638888889</v>
      </c>
      <c r="T1925" s="14">
        <f t="shared" si="331"/>
        <v>40772.848749999997</v>
      </c>
      <c r="U1925" t="str">
        <f t="shared" si="332"/>
        <v>SEP</v>
      </c>
      <c r="V1925" t="str">
        <f t="shared" si="333"/>
        <v>AGO</v>
      </c>
      <c r="W1925">
        <f t="shared" si="334"/>
        <v>2011</v>
      </c>
      <c r="X1925">
        <f t="shared" si="335"/>
        <v>2011</v>
      </c>
    </row>
    <row r="1926" spans="1:2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26"/>
        <v>114.4</v>
      </c>
      <c r="P1926" s="7">
        <f t="shared" si="327"/>
        <v>104</v>
      </c>
      <c r="Q1926" t="str">
        <f t="shared" si="328"/>
        <v>music</v>
      </c>
      <c r="R1926" t="str">
        <f t="shared" si="329"/>
        <v>indie rock</v>
      </c>
      <c r="S1926" s="14">
        <f t="shared" si="330"/>
        <v>41654.814583333333</v>
      </c>
      <c r="T1926" s="14">
        <f t="shared" si="331"/>
        <v>41626.761053240742</v>
      </c>
      <c r="U1926" t="str">
        <f t="shared" si="332"/>
        <v>ENE</v>
      </c>
      <c r="V1926" t="str">
        <f t="shared" si="333"/>
        <v>DIC</v>
      </c>
      <c r="W1926">
        <f t="shared" si="334"/>
        <v>2014</v>
      </c>
      <c r="X1926">
        <f t="shared" si="335"/>
        <v>2013</v>
      </c>
    </row>
    <row r="1927" spans="1:2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26"/>
        <v>110.33333333333333</v>
      </c>
      <c r="P1927" s="7">
        <f t="shared" si="327"/>
        <v>31.826923076923077</v>
      </c>
      <c r="Q1927" t="str">
        <f t="shared" si="328"/>
        <v>music</v>
      </c>
      <c r="R1927" t="str">
        <f t="shared" si="329"/>
        <v>indie rock</v>
      </c>
      <c r="S1927" s="14">
        <f t="shared" si="330"/>
        <v>41558</v>
      </c>
      <c r="T1927" s="14">
        <f t="shared" si="331"/>
        <v>41535.90148148148</v>
      </c>
      <c r="U1927" t="str">
        <f t="shared" si="332"/>
        <v>OCT</v>
      </c>
      <c r="V1927" t="str">
        <f t="shared" si="333"/>
        <v>SEP</v>
      </c>
      <c r="W1927">
        <f t="shared" si="334"/>
        <v>2013</v>
      </c>
      <c r="X1927">
        <f t="shared" si="335"/>
        <v>2013</v>
      </c>
    </row>
    <row r="1928" spans="1:2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26"/>
        <v>195.37933333333334</v>
      </c>
      <c r="P1928" s="7">
        <f t="shared" si="327"/>
        <v>27.3896261682243</v>
      </c>
      <c r="Q1928" t="str">
        <f t="shared" si="328"/>
        <v>music</v>
      </c>
      <c r="R1928" t="str">
        <f t="shared" si="329"/>
        <v>indie rock</v>
      </c>
      <c r="S1928" s="14">
        <f t="shared" si="330"/>
        <v>40484.018055555556</v>
      </c>
      <c r="T1928" s="14">
        <f t="shared" si="331"/>
        <v>40456.954351851848</v>
      </c>
      <c r="U1928" t="str">
        <f t="shared" si="332"/>
        <v>NOV</v>
      </c>
      <c r="V1928" t="str">
        <f t="shared" si="333"/>
        <v>OCT</v>
      </c>
      <c r="W1928">
        <f t="shared" si="334"/>
        <v>2010</v>
      </c>
      <c r="X1928">
        <f t="shared" si="335"/>
        <v>2010</v>
      </c>
    </row>
    <row r="1929" spans="1:2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26"/>
        <v>103.33333333333333</v>
      </c>
      <c r="P1929" s="7">
        <f t="shared" si="327"/>
        <v>56.363636363636367</v>
      </c>
      <c r="Q1929" t="str">
        <f t="shared" si="328"/>
        <v>music</v>
      </c>
      <c r="R1929" t="str">
        <f t="shared" si="329"/>
        <v>indie rock</v>
      </c>
      <c r="S1929" s="14">
        <f t="shared" si="330"/>
        <v>40976.207638888889</v>
      </c>
      <c r="T1929" s="14">
        <f t="shared" si="331"/>
        <v>40960.861562500002</v>
      </c>
      <c r="U1929" t="str">
        <f t="shared" si="332"/>
        <v>MAR</v>
      </c>
      <c r="V1929" t="str">
        <f t="shared" si="333"/>
        <v>FEB</v>
      </c>
      <c r="W1929">
        <f t="shared" si="334"/>
        <v>2012</v>
      </c>
      <c r="X1929">
        <f t="shared" si="335"/>
        <v>2012</v>
      </c>
    </row>
    <row r="1930" spans="1:2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26"/>
        <v>103.13725490196079</v>
      </c>
      <c r="P1930" s="7">
        <f t="shared" si="327"/>
        <v>77.352941176470594</v>
      </c>
      <c r="Q1930" t="str">
        <f t="shared" si="328"/>
        <v>music</v>
      </c>
      <c r="R1930" t="str">
        <f t="shared" si="329"/>
        <v>indie rock</v>
      </c>
      <c r="S1930" s="14">
        <f t="shared" si="330"/>
        <v>41401.648078703707</v>
      </c>
      <c r="T1930" s="14">
        <f t="shared" si="331"/>
        <v>41371.648078703707</v>
      </c>
      <c r="U1930" t="str">
        <f t="shared" si="332"/>
        <v>MAY</v>
      </c>
      <c r="V1930" t="str">
        <f t="shared" si="333"/>
        <v>ABR</v>
      </c>
      <c r="W1930">
        <f t="shared" si="334"/>
        <v>2013</v>
      </c>
      <c r="X1930">
        <f t="shared" si="335"/>
        <v>2013</v>
      </c>
    </row>
    <row r="1931" spans="1:2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26"/>
        <v>100.3125</v>
      </c>
      <c r="P1931" s="7">
        <f t="shared" si="327"/>
        <v>42.8</v>
      </c>
      <c r="Q1931" t="str">
        <f t="shared" si="328"/>
        <v>music</v>
      </c>
      <c r="R1931" t="str">
        <f t="shared" si="329"/>
        <v>indie rock</v>
      </c>
      <c r="S1931" s="14">
        <f t="shared" si="330"/>
        <v>40729.021597222221</v>
      </c>
      <c r="T1931" s="14">
        <f t="shared" si="331"/>
        <v>40687.021597222221</v>
      </c>
      <c r="U1931" t="str">
        <f t="shared" si="332"/>
        <v>JUL</v>
      </c>
      <c r="V1931" t="str">
        <f t="shared" si="333"/>
        <v>MAY</v>
      </c>
      <c r="W1931">
        <f t="shared" si="334"/>
        <v>2011</v>
      </c>
      <c r="X1931">
        <f t="shared" si="335"/>
        <v>2011</v>
      </c>
    </row>
    <row r="1932" spans="1:2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26"/>
        <v>127</v>
      </c>
      <c r="P1932" s="7">
        <f t="shared" si="327"/>
        <v>48.846153846153847</v>
      </c>
      <c r="Q1932" t="str">
        <f t="shared" si="328"/>
        <v>music</v>
      </c>
      <c r="R1932" t="str">
        <f t="shared" si="329"/>
        <v>indie rock</v>
      </c>
      <c r="S1932" s="14">
        <f t="shared" si="330"/>
        <v>41462.558819444443</v>
      </c>
      <c r="T1932" s="14">
        <f t="shared" si="331"/>
        <v>41402.558819444443</v>
      </c>
      <c r="U1932" t="str">
        <f t="shared" si="332"/>
        <v>JUL</v>
      </c>
      <c r="V1932" t="str">
        <f t="shared" si="333"/>
        <v>MAY</v>
      </c>
      <c r="W1932">
        <f t="shared" si="334"/>
        <v>2013</v>
      </c>
      <c r="X1932">
        <f t="shared" si="335"/>
        <v>2013</v>
      </c>
    </row>
    <row r="1933" spans="1:2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26"/>
        <v>120.601</v>
      </c>
      <c r="P1933" s="7">
        <f t="shared" si="327"/>
        <v>48.240400000000001</v>
      </c>
      <c r="Q1933" t="str">
        <f t="shared" si="328"/>
        <v>music</v>
      </c>
      <c r="R1933" t="str">
        <f t="shared" si="329"/>
        <v>indie rock</v>
      </c>
      <c r="S1933" s="14">
        <f t="shared" si="330"/>
        <v>41051.145833333336</v>
      </c>
      <c r="T1933" s="14">
        <f t="shared" si="331"/>
        <v>41037.892465277779</v>
      </c>
      <c r="U1933" t="str">
        <f t="shared" si="332"/>
        <v>MAY</v>
      </c>
      <c r="V1933" t="str">
        <f t="shared" si="333"/>
        <v>MAY</v>
      </c>
      <c r="W1933">
        <f t="shared" si="334"/>
        <v>2012</v>
      </c>
      <c r="X1933">
        <f t="shared" si="335"/>
        <v>2012</v>
      </c>
    </row>
    <row r="1934" spans="1:2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26"/>
        <v>106.99047619047619</v>
      </c>
      <c r="P1934" s="7">
        <f t="shared" si="327"/>
        <v>70.212500000000006</v>
      </c>
      <c r="Q1934" t="str">
        <f t="shared" si="328"/>
        <v>music</v>
      </c>
      <c r="R1934" t="str">
        <f t="shared" si="329"/>
        <v>indie rock</v>
      </c>
      <c r="S1934" s="14">
        <f t="shared" si="330"/>
        <v>40932.809872685182</v>
      </c>
      <c r="T1934" s="14">
        <f t="shared" si="331"/>
        <v>40911.809872685182</v>
      </c>
      <c r="U1934" t="str">
        <f t="shared" si="332"/>
        <v>ENE</v>
      </c>
      <c r="V1934" t="str">
        <f t="shared" si="333"/>
        <v>ENE</v>
      </c>
      <c r="W1934">
        <f t="shared" si="334"/>
        <v>2012</v>
      </c>
      <c r="X1934">
        <f t="shared" si="335"/>
        <v>2012</v>
      </c>
    </row>
    <row r="1935" spans="1:2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26"/>
        <v>172.43333333333334</v>
      </c>
      <c r="P1935" s="7">
        <f t="shared" si="327"/>
        <v>94.054545454545448</v>
      </c>
      <c r="Q1935" t="str">
        <f t="shared" si="328"/>
        <v>music</v>
      </c>
      <c r="R1935" t="str">
        <f t="shared" si="329"/>
        <v>indie rock</v>
      </c>
      <c r="S1935" s="14">
        <f t="shared" si="330"/>
        <v>41909.130868055552</v>
      </c>
      <c r="T1935" s="14">
        <f t="shared" si="331"/>
        <v>41879.130868055552</v>
      </c>
      <c r="U1935" t="str">
        <f t="shared" si="332"/>
        <v>SEP</v>
      </c>
      <c r="V1935" t="str">
        <f t="shared" si="333"/>
        <v>AGO</v>
      </c>
      <c r="W1935">
        <f t="shared" si="334"/>
        <v>2014</v>
      </c>
      <c r="X1935">
        <f t="shared" si="335"/>
        <v>2014</v>
      </c>
    </row>
    <row r="1936" spans="1:2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26"/>
        <v>123.62</v>
      </c>
      <c r="P1936" s="7">
        <f t="shared" si="327"/>
        <v>80.272727272727266</v>
      </c>
      <c r="Q1936" t="str">
        <f t="shared" si="328"/>
        <v>music</v>
      </c>
      <c r="R1936" t="str">
        <f t="shared" si="329"/>
        <v>indie rock</v>
      </c>
      <c r="S1936" s="14">
        <f t="shared" si="330"/>
        <v>40902.208333333336</v>
      </c>
      <c r="T1936" s="14">
        <f t="shared" si="331"/>
        <v>40865.867141203707</v>
      </c>
      <c r="U1936" t="str">
        <f t="shared" si="332"/>
        <v>DIC</v>
      </c>
      <c r="V1936" t="str">
        <f t="shared" si="333"/>
        <v>NOV</v>
      </c>
      <c r="W1936">
        <f t="shared" si="334"/>
        <v>2011</v>
      </c>
      <c r="X1936">
        <f t="shared" si="335"/>
        <v>2011</v>
      </c>
    </row>
    <row r="1937" spans="1:2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26"/>
        <v>108.4</v>
      </c>
      <c r="P1937" s="7">
        <f t="shared" si="327"/>
        <v>54.2</v>
      </c>
      <c r="Q1937" t="str">
        <f t="shared" si="328"/>
        <v>music</v>
      </c>
      <c r="R1937" t="str">
        <f t="shared" si="329"/>
        <v>indie rock</v>
      </c>
      <c r="S1937" s="14">
        <f t="shared" si="330"/>
        <v>41811.207638888889</v>
      </c>
      <c r="T1937" s="14">
        <f t="shared" si="331"/>
        <v>41773.932534722226</v>
      </c>
      <c r="U1937" t="str">
        <f t="shared" si="332"/>
        <v>JUN</v>
      </c>
      <c r="V1937" t="str">
        <f t="shared" si="333"/>
        <v>MAY</v>
      </c>
      <c r="W1937">
        <f t="shared" si="334"/>
        <v>2014</v>
      </c>
      <c r="X1937">
        <f t="shared" si="335"/>
        <v>2014</v>
      </c>
    </row>
    <row r="1938" spans="1:2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26"/>
        <v>116.52013333333333</v>
      </c>
      <c r="P1938" s="7">
        <f t="shared" si="327"/>
        <v>60.26903448275862</v>
      </c>
      <c r="Q1938" t="str">
        <f t="shared" si="328"/>
        <v>music</v>
      </c>
      <c r="R1938" t="str">
        <f t="shared" si="329"/>
        <v>indie rock</v>
      </c>
      <c r="S1938" s="14">
        <f t="shared" si="330"/>
        <v>40883.249305555553</v>
      </c>
      <c r="T1938" s="14">
        <f t="shared" si="331"/>
        <v>40852.889699074076</v>
      </c>
      <c r="U1938" t="str">
        <f t="shared" si="332"/>
        <v>DIC</v>
      </c>
      <c r="V1938" t="str">
        <f t="shared" si="333"/>
        <v>NOV</v>
      </c>
      <c r="W1938">
        <f t="shared" si="334"/>
        <v>2011</v>
      </c>
      <c r="X1938">
        <f t="shared" si="335"/>
        <v>2011</v>
      </c>
    </row>
    <row r="1939" spans="1:2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26"/>
        <v>187.245</v>
      </c>
      <c r="P1939" s="7">
        <f t="shared" si="327"/>
        <v>38.740344827586206</v>
      </c>
      <c r="Q1939" t="str">
        <f t="shared" si="328"/>
        <v>music</v>
      </c>
      <c r="R1939" t="str">
        <f t="shared" si="329"/>
        <v>indie rock</v>
      </c>
      <c r="S1939" s="14">
        <f t="shared" si="330"/>
        <v>41075.165972222225</v>
      </c>
      <c r="T1939" s="14">
        <f t="shared" si="331"/>
        <v>41059.118993055556</v>
      </c>
      <c r="U1939" t="str">
        <f t="shared" si="332"/>
        <v>JUN</v>
      </c>
      <c r="V1939" t="str">
        <f t="shared" si="333"/>
        <v>MAY</v>
      </c>
      <c r="W1939">
        <f t="shared" si="334"/>
        <v>2012</v>
      </c>
      <c r="X1939">
        <f t="shared" si="335"/>
        <v>2012</v>
      </c>
    </row>
    <row r="1940" spans="1:2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26"/>
        <v>115.93333333333334</v>
      </c>
      <c r="P1940" s="7">
        <f t="shared" si="327"/>
        <v>152.54385964912279</v>
      </c>
      <c r="Q1940" t="str">
        <f t="shared" si="328"/>
        <v>music</v>
      </c>
      <c r="R1940" t="str">
        <f t="shared" si="329"/>
        <v>indie rock</v>
      </c>
      <c r="S1940" s="14">
        <f t="shared" si="330"/>
        <v>41457.208333333336</v>
      </c>
      <c r="T1940" s="14">
        <f t="shared" si="331"/>
        <v>41426.259618055556</v>
      </c>
      <c r="U1940" t="str">
        <f t="shared" si="332"/>
        <v>JUL</v>
      </c>
      <c r="V1940" t="str">
        <f t="shared" si="333"/>
        <v>JUN</v>
      </c>
      <c r="W1940">
        <f t="shared" si="334"/>
        <v>2013</v>
      </c>
      <c r="X1940">
        <f t="shared" si="335"/>
        <v>2013</v>
      </c>
    </row>
    <row r="1941" spans="1:2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26"/>
        <v>110.7</v>
      </c>
      <c r="P1941" s="7">
        <f t="shared" si="327"/>
        <v>115.3125</v>
      </c>
      <c r="Q1941" t="str">
        <f t="shared" si="328"/>
        <v>music</v>
      </c>
      <c r="R1941" t="str">
        <f t="shared" si="329"/>
        <v>indie rock</v>
      </c>
      <c r="S1941" s="14">
        <f t="shared" si="330"/>
        <v>41343.943379629629</v>
      </c>
      <c r="T1941" s="14">
        <f t="shared" si="331"/>
        <v>41313.985046296293</v>
      </c>
      <c r="U1941" t="str">
        <f t="shared" si="332"/>
        <v>MAR</v>
      </c>
      <c r="V1941" t="str">
        <f t="shared" si="333"/>
        <v>FEB</v>
      </c>
      <c r="W1941">
        <f t="shared" si="334"/>
        <v>2013</v>
      </c>
      <c r="X1941">
        <f t="shared" si="335"/>
        <v>2013</v>
      </c>
    </row>
    <row r="1942" spans="1:2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26"/>
        <v>170.92307692307693</v>
      </c>
      <c r="P1942" s="7">
        <f t="shared" si="327"/>
        <v>35.838709677419352</v>
      </c>
      <c r="Q1942" t="str">
        <f t="shared" si="328"/>
        <v>music</v>
      </c>
      <c r="R1942" t="str">
        <f t="shared" si="329"/>
        <v>indie rock</v>
      </c>
      <c r="S1942" s="14">
        <f t="shared" si="330"/>
        <v>40709.165972222225</v>
      </c>
      <c r="T1942" s="14">
        <f t="shared" si="331"/>
        <v>40670.507326388892</v>
      </c>
      <c r="U1942" t="str">
        <f t="shared" si="332"/>
        <v>JUN</v>
      </c>
      <c r="V1942" t="str">
        <f t="shared" si="333"/>
        <v>MAY</v>
      </c>
      <c r="W1942">
        <f t="shared" si="334"/>
        <v>2011</v>
      </c>
      <c r="X1942">
        <f t="shared" si="335"/>
        <v>2011</v>
      </c>
    </row>
    <row r="1943" spans="1:2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26"/>
        <v>126.11835600000001</v>
      </c>
      <c r="P1943" s="7">
        <f t="shared" si="327"/>
        <v>64.570118779438872</v>
      </c>
      <c r="Q1943" t="str">
        <f t="shared" ref="Q1943:Q1982" si="336">MID(N1943,1,10)</f>
        <v>technology</v>
      </c>
      <c r="R1943" t="str">
        <f t="shared" ref="R1943:R1982" si="337">MID(N1943,12,20)</f>
        <v>hardware</v>
      </c>
      <c r="S1943" s="14">
        <f t="shared" si="330"/>
        <v>41774.290868055556</v>
      </c>
      <c r="T1943" s="14">
        <f t="shared" si="331"/>
        <v>41744.290868055556</v>
      </c>
      <c r="U1943" t="str">
        <f t="shared" si="332"/>
        <v>MAY</v>
      </c>
      <c r="V1943" t="str">
        <f t="shared" si="333"/>
        <v>ABR</v>
      </c>
      <c r="W1943">
        <f t="shared" si="334"/>
        <v>2014</v>
      </c>
      <c r="X1943">
        <f t="shared" si="335"/>
        <v>2014</v>
      </c>
    </row>
    <row r="1944" spans="1:2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26"/>
        <v>138.44033333333334</v>
      </c>
      <c r="P1944" s="7">
        <f t="shared" si="327"/>
        <v>87.436000000000007</v>
      </c>
      <c r="Q1944" t="str">
        <f t="shared" si="336"/>
        <v>technology</v>
      </c>
      <c r="R1944" t="str">
        <f t="shared" si="337"/>
        <v>hardware</v>
      </c>
      <c r="S1944" s="14">
        <f t="shared" si="330"/>
        <v>40728.828009259261</v>
      </c>
      <c r="T1944" s="14">
        <f t="shared" si="331"/>
        <v>40638.828009259261</v>
      </c>
      <c r="U1944" t="str">
        <f t="shared" si="332"/>
        <v>JUL</v>
      </c>
      <c r="V1944" t="str">
        <f t="shared" si="333"/>
        <v>ABR</v>
      </c>
      <c r="W1944">
        <f t="shared" si="334"/>
        <v>2011</v>
      </c>
      <c r="X1944">
        <f t="shared" si="335"/>
        <v>2011</v>
      </c>
    </row>
    <row r="1945" spans="1:2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26"/>
        <v>1705.25</v>
      </c>
      <c r="P1945" s="7">
        <f t="shared" si="327"/>
        <v>68.815577078288939</v>
      </c>
      <c r="Q1945" t="str">
        <f t="shared" si="336"/>
        <v>technology</v>
      </c>
      <c r="R1945" t="str">
        <f t="shared" si="337"/>
        <v>hardware</v>
      </c>
      <c r="S1945" s="14">
        <f t="shared" si="330"/>
        <v>42593.269861111112</v>
      </c>
      <c r="T1945" s="14">
        <f t="shared" si="331"/>
        <v>42548.269861111112</v>
      </c>
      <c r="U1945" t="str">
        <f t="shared" si="332"/>
        <v>AGO</v>
      </c>
      <c r="V1945" t="str">
        <f t="shared" si="333"/>
        <v>JUN</v>
      </c>
      <c r="W1945">
        <f t="shared" si="334"/>
        <v>2016</v>
      </c>
      <c r="X1945">
        <f t="shared" si="335"/>
        <v>2016</v>
      </c>
    </row>
    <row r="1946" spans="1:2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26"/>
        <v>788.05550000000005</v>
      </c>
      <c r="P1946" s="7">
        <f t="shared" si="327"/>
        <v>176.200223588597</v>
      </c>
      <c r="Q1946" t="str">
        <f t="shared" si="336"/>
        <v>technology</v>
      </c>
      <c r="R1946" t="str">
        <f t="shared" si="337"/>
        <v>hardware</v>
      </c>
      <c r="S1946" s="14">
        <f t="shared" si="330"/>
        <v>41760.584374999999</v>
      </c>
      <c r="T1946" s="14">
        <f t="shared" si="331"/>
        <v>41730.584374999999</v>
      </c>
      <c r="U1946" t="str">
        <f t="shared" si="332"/>
        <v>MAY</v>
      </c>
      <c r="V1946" t="str">
        <f t="shared" si="333"/>
        <v>ABR</v>
      </c>
      <c r="W1946">
        <f t="shared" si="334"/>
        <v>2014</v>
      </c>
      <c r="X1946">
        <f t="shared" si="335"/>
        <v>2014</v>
      </c>
    </row>
    <row r="1947" spans="1:2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26"/>
        <v>348.01799999999997</v>
      </c>
      <c r="P1947" s="7">
        <f t="shared" si="327"/>
        <v>511.79117647058825</v>
      </c>
      <c r="Q1947" t="str">
        <f t="shared" si="336"/>
        <v>technology</v>
      </c>
      <c r="R1947" t="str">
        <f t="shared" si="337"/>
        <v>hardware</v>
      </c>
      <c r="S1947" s="14">
        <f t="shared" si="330"/>
        <v>42197.251828703709</v>
      </c>
      <c r="T1947" s="14">
        <f t="shared" si="331"/>
        <v>42157.251828703709</v>
      </c>
      <c r="U1947" t="str">
        <f t="shared" si="332"/>
        <v>JUL</v>
      </c>
      <c r="V1947" t="str">
        <f t="shared" si="333"/>
        <v>JUN</v>
      </c>
      <c r="W1947">
        <f t="shared" si="334"/>
        <v>2015</v>
      </c>
      <c r="X1947">
        <f t="shared" si="335"/>
        <v>2015</v>
      </c>
    </row>
    <row r="1948" spans="1:2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26"/>
        <v>149.74666666666667</v>
      </c>
      <c r="P1948" s="7">
        <f t="shared" si="327"/>
        <v>160.44285714285715</v>
      </c>
      <c r="Q1948" t="str">
        <f t="shared" si="336"/>
        <v>technology</v>
      </c>
      <c r="R1948" t="str">
        <f t="shared" si="337"/>
        <v>hardware</v>
      </c>
      <c r="S1948" s="14">
        <f t="shared" si="330"/>
        <v>41749.108344907407</v>
      </c>
      <c r="T1948" s="14">
        <f t="shared" si="331"/>
        <v>41689.150011574071</v>
      </c>
      <c r="U1948" t="str">
        <f t="shared" si="332"/>
        <v>ABR</v>
      </c>
      <c r="V1948" t="str">
        <f t="shared" si="333"/>
        <v>FEB</v>
      </c>
      <c r="W1948">
        <f t="shared" si="334"/>
        <v>2014</v>
      </c>
      <c r="X1948">
        <f t="shared" si="335"/>
        <v>2014</v>
      </c>
    </row>
    <row r="1949" spans="1:2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26"/>
        <v>100.63375000000001</v>
      </c>
      <c r="P1949" s="7">
        <f t="shared" si="327"/>
        <v>35.003043478260871</v>
      </c>
      <c r="Q1949" t="str">
        <f t="shared" si="336"/>
        <v>technology</v>
      </c>
      <c r="R1949" t="str">
        <f t="shared" si="337"/>
        <v>hardware</v>
      </c>
      <c r="S1949" s="14">
        <f t="shared" si="330"/>
        <v>40140.249305555553</v>
      </c>
      <c r="T1949" s="14">
        <f t="shared" si="331"/>
        <v>40102.918055555558</v>
      </c>
      <c r="U1949" t="str">
        <f t="shared" si="332"/>
        <v>NOV</v>
      </c>
      <c r="V1949" t="str">
        <f t="shared" si="333"/>
        <v>OCT</v>
      </c>
      <c r="W1949">
        <f t="shared" si="334"/>
        <v>2009</v>
      </c>
      <c r="X1949">
        <f t="shared" si="335"/>
        <v>2009</v>
      </c>
    </row>
    <row r="1950" spans="1:2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26"/>
        <v>800.21100000000001</v>
      </c>
      <c r="P1950" s="7">
        <f t="shared" si="327"/>
        <v>188.50671378091872</v>
      </c>
      <c r="Q1950" t="str">
        <f t="shared" si="336"/>
        <v>technology</v>
      </c>
      <c r="R1950" t="str">
        <f t="shared" si="337"/>
        <v>hardware</v>
      </c>
      <c r="S1950" s="14">
        <f t="shared" si="330"/>
        <v>42527.709722222222</v>
      </c>
      <c r="T1950" s="14">
        <f t="shared" si="331"/>
        <v>42473.604270833333</v>
      </c>
      <c r="U1950" t="str">
        <f t="shared" si="332"/>
        <v>JUN</v>
      </c>
      <c r="V1950" t="str">
        <f t="shared" si="333"/>
        <v>ABR</v>
      </c>
      <c r="W1950">
        <f t="shared" si="334"/>
        <v>2016</v>
      </c>
      <c r="X1950">
        <f t="shared" si="335"/>
        <v>2016</v>
      </c>
    </row>
    <row r="1951" spans="1:2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26"/>
        <v>106.0026</v>
      </c>
      <c r="P1951" s="7">
        <f t="shared" si="327"/>
        <v>56.204984093319197</v>
      </c>
      <c r="Q1951" t="str">
        <f t="shared" si="336"/>
        <v>technology</v>
      </c>
      <c r="R1951" t="str">
        <f t="shared" si="337"/>
        <v>hardware</v>
      </c>
      <c r="S1951" s="14">
        <f t="shared" si="330"/>
        <v>41830.423043981478</v>
      </c>
      <c r="T1951" s="14">
        <f t="shared" si="331"/>
        <v>41800.423043981478</v>
      </c>
      <c r="U1951" t="str">
        <f t="shared" si="332"/>
        <v>JUL</v>
      </c>
      <c r="V1951" t="str">
        <f t="shared" si="333"/>
        <v>JUN</v>
      </c>
      <c r="W1951">
        <f t="shared" si="334"/>
        <v>2014</v>
      </c>
      <c r="X1951">
        <f t="shared" si="335"/>
        <v>2014</v>
      </c>
    </row>
    <row r="1952" spans="1:2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26"/>
        <v>200.51866666666666</v>
      </c>
      <c r="P1952" s="7">
        <f t="shared" si="327"/>
        <v>51.3054157782516</v>
      </c>
      <c r="Q1952" t="str">
        <f t="shared" si="336"/>
        <v>technology</v>
      </c>
      <c r="R1952" t="str">
        <f t="shared" si="337"/>
        <v>hardware</v>
      </c>
      <c r="S1952" s="14">
        <f t="shared" si="330"/>
        <v>40655.181400462963</v>
      </c>
      <c r="T1952" s="14">
        <f t="shared" si="331"/>
        <v>40624.181400462963</v>
      </c>
      <c r="U1952" t="str">
        <f t="shared" si="332"/>
        <v>ABR</v>
      </c>
      <c r="V1952" t="str">
        <f t="shared" si="333"/>
        <v>MAR</v>
      </c>
      <c r="W1952">
        <f t="shared" si="334"/>
        <v>2011</v>
      </c>
      <c r="X1952">
        <f t="shared" si="335"/>
        <v>2011</v>
      </c>
    </row>
    <row r="1953" spans="1:2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26"/>
        <v>212.44399999999999</v>
      </c>
      <c r="P1953" s="7">
        <f t="shared" si="327"/>
        <v>127.36450839328538</v>
      </c>
      <c r="Q1953" t="str">
        <f t="shared" si="336"/>
        <v>technology</v>
      </c>
      <c r="R1953" t="str">
        <f t="shared" si="337"/>
        <v>hardware</v>
      </c>
      <c r="S1953" s="14">
        <f t="shared" si="330"/>
        <v>42681.462233796294</v>
      </c>
      <c r="T1953" s="14">
        <f t="shared" si="331"/>
        <v>42651.420567129629</v>
      </c>
      <c r="U1953" t="str">
        <f t="shared" si="332"/>
        <v>NOV</v>
      </c>
      <c r="V1953" t="str">
        <f t="shared" si="333"/>
        <v>OCT</v>
      </c>
      <c r="W1953">
        <f t="shared" si="334"/>
        <v>2016</v>
      </c>
      <c r="X1953">
        <f t="shared" si="335"/>
        <v>2016</v>
      </c>
    </row>
    <row r="1954" spans="1:2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26"/>
        <v>198.47237142857142</v>
      </c>
      <c r="P1954" s="7">
        <f t="shared" si="327"/>
        <v>101.85532258064516</v>
      </c>
      <c r="Q1954" t="str">
        <f t="shared" si="336"/>
        <v>technology</v>
      </c>
      <c r="R1954" t="str">
        <f t="shared" si="337"/>
        <v>hardware</v>
      </c>
      <c r="S1954" s="14">
        <f t="shared" si="330"/>
        <v>41563.60665509259</v>
      </c>
      <c r="T1954" s="14">
        <f t="shared" si="331"/>
        <v>41526.60665509259</v>
      </c>
      <c r="U1954" t="str">
        <f t="shared" si="332"/>
        <v>OCT</v>
      </c>
      <c r="V1954" t="str">
        <f t="shared" si="333"/>
        <v>SEP</v>
      </c>
      <c r="W1954">
        <f t="shared" si="334"/>
        <v>2013</v>
      </c>
      <c r="X1954">
        <f t="shared" si="335"/>
        <v>2013</v>
      </c>
    </row>
    <row r="1955" spans="1:2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26"/>
        <v>225.94666666666666</v>
      </c>
      <c r="P1955" s="7">
        <f t="shared" si="327"/>
        <v>230.55782312925169</v>
      </c>
      <c r="Q1955" t="str">
        <f t="shared" si="336"/>
        <v>technology</v>
      </c>
      <c r="R1955" t="str">
        <f t="shared" si="337"/>
        <v>hardware</v>
      </c>
      <c r="S1955" s="14">
        <f t="shared" si="330"/>
        <v>40970.125</v>
      </c>
      <c r="T1955" s="14">
        <f t="shared" si="331"/>
        <v>40941.199826388889</v>
      </c>
      <c r="U1955" t="str">
        <f t="shared" si="332"/>
        <v>MAR</v>
      </c>
      <c r="V1955" t="str">
        <f t="shared" si="333"/>
        <v>FEB</v>
      </c>
      <c r="W1955">
        <f t="shared" si="334"/>
        <v>2012</v>
      </c>
      <c r="X1955">
        <f t="shared" si="335"/>
        <v>2012</v>
      </c>
    </row>
    <row r="1956" spans="1:2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26"/>
        <v>698.94799999999998</v>
      </c>
      <c r="P1956" s="7">
        <f t="shared" si="327"/>
        <v>842.10602409638557</v>
      </c>
      <c r="Q1956" t="str">
        <f t="shared" si="336"/>
        <v>technology</v>
      </c>
      <c r="R1956" t="str">
        <f t="shared" si="337"/>
        <v>hardware</v>
      </c>
      <c r="S1956" s="14">
        <f t="shared" si="330"/>
        <v>42441.208333333328</v>
      </c>
      <c r="T1956" s="14">
        <f t="shared" si="331"/>
        <v>42394.580740740741</v>
      </c>
      <c r="U1956" t="str">
        <f t="shared" si="332"/>
        <v>MAR</v>
      </c>
      <c r="V1956" t="str">
        <f t="shared" si="333"/>
        <v>ENE</v>
      </c>
      <c r="W1956">
        <f t="shared" si="334"/>
        <v>2016</v>
      </c>
      <c r="X1956">
        <f t="shared" si="335"/>
        <v>2016</v>
      </c>
    </row>
    <row r="1957" spans="1:2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26"/>
        <v>398.59528571428569</v>
      </c>
      <c r="P1957" s="7">
        <f t="shared" si="327"/>
        <v>577.27593103448271</v>
      </c>
      <c r="Q1957" t="str">
        <f t="shared" si="336"/>
        <v>technology</v>
      </c>
      <c r="R1957" t="str">
        <f t="shared" si="337"/>
        <v>hardware</v>
      </c>
      <c r="S1957" s="14">
        <f t="shared" si="330"/>
        <v>41052.791666666664</v>
      </c>
      <c r="T1957" s="14">
        <f t="shared" si="331"/>
        <v>41020.271770833337</v>
      </c>
      <c r="U1957" t="str">
        <f t="shared" si="332"/>
        <v>MAY</v>
      </c>
      <c r="V1957" t="str">
        <f t="shared" si="333"/>
        <v>ABR</v>
      </c>
      <c r="W1957">
        <f t="shared" si="334"/>
        <v>2012</v>
      </c>
      <c r="X1957">
        <f t="shared" si="335"/>
        <v>2012</v>
      </c>
    </row>
    <row r="1958" spans="1:2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26"/>
        <v>294.03333333333336</v>
      </c>
      <c r="P1958" s="7">
        <f t="shared" si="327"/>
        <v>483.34246575342468</v>
      </c>
      <c r="Q1958" t="str">
        <f t="shared" si="336"/>
        <v>technology</v>
      </c>
      <c r="R1958" t="str">
        <f t="shared" si="337"/>
        <v>hardware</v>
      </c>
      <c r="S1958" s="14">
        <f t="shared" si="330"/>
        <v>42112.882002314815</v>
      </c>
      <c r="T1958" s="14">
        <f t="shared" si="331"/>
        <v>42067.923668981486</v>
      </c>
      <c r="U1958" t="str">
        <f t="shared" si="332"/>
        <v>ABR</v>
      </c>
      <c r="V1958" t="str">
        <f t="shared" si="333"/>
        <v>MAR</v>
      </c>
      <c r="W1958">
        <f t="shared" si="334"/>
        <v>2015</v>
      </c>
      <c r="X1958">
        <f t="shared" si="335"/>
        <v>2015</v>
      </c>
    </row>
    <row r="1959" spans="1:2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26"/>
        <v>167.50470000000001</v>
      </c>
      <c r="P1959" s="7">
        <f t="shared" si="327"/>
        <v>76.138500000000008</v>
      </c>
      <c r="Q1959" t="str">
        <f t="shared" si="336"/>
        <v>technology</v>
      </c>
      <c r="R1959" t="str">
        <f t="shared" si="337"/>
        <v>hardware</v>
      </c>
      <c r="S1959" s="14">
        <f t="shared" si="330"/>
        <v>41209.098530092589</v>
      </c>
      <c r="T1959" s="14">
        <f t="shared" si="331"/>
        <v>41179.098530092589</v>
      </c>
      <c r="U1959" t="str">
        <f t="shared" si="332"/>
        <v>OCT</v>
      </c>
      <c r="V1959" t="str">
        <f t="shared" si="333"/>
        <v>SEP</v>
      </c>
      <c r="W1959">
        <f t="shared" si="334"/>
        <v>2012</v>
      </c>
      <c r="X1959">
        <f t="shared" si="335"/>
        <v>2012</v>
      </c>
    </row>
    <row r="1960" spans="1:2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26"/>
        <v>1435.5717142857143</v>
      </c>
      <c r="P1960" s="7">
        <f t="shared" si="327"/>
        <v>74.107684365781708</v>
      </c>
      <c r="Q1960" t="str">
        <f t="shared" si="336"/>
        <v>technology</v>
      </c>
      <c r="R1960" t="str">
        <f t="shared" si="337"/>
        <v>hardware</v>
      </c>
      <c r="S1960" s="14">
        <f t="shared" si="330"/>
        <v>41356.94630787037</v>
      </c>
      <c r="T1960" s="14">
        <f t="shared" si="331"/>
        <v>41326.987974537034</v>
      </c>
      <c r="U1960" t="str">
        <f t="shared" si="332"/>
        <v>MAR</v>
      </c>
      <c r="V1960" t="str">
        <f t="shared" si="333"/>
        <v>FEB</v>
      </c>
      <c r="W1960">
        <f t="shared" si="334"/>
        <v>2013</v>
      </c>
      <c r="X1960">
        <f t="shared" si="335"/>
        <v>2013</v>
      </c>
    </row>
    <row r="1961" spans="1:2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26"/>
        <v>156.73439999999999</v>
      </c>
      <c r="P1961" s="7">
        <f t="shared" si="327"/>
        <v>36.965660377358489</v>
      </c>
      <c r="Q1961" t="str">
        <f t="shared" si="336"/>
        <v>technology</v>
      </c>
      <c r="R1961" t="str">
        <f t="shared" si="337"/>
        <v>hardware</v>
      </c>
      <c r="S1961" s="14">
        <f t="shared" si="330"/>
        <v>41913</v>
      </c>
      <c r="T1961" s="14">
        <f t="shared" si="331"/>
        <v>41871.845601851855</v>
      </c>
      <c r="U1961" t="str">
        <f t="shared" si="332"/>
        <v>OCT</v>
      </c>
      <c r="V1961" t="str">
        <f t="shared" si="333"/>
        <v>AGO</v>
      </c>
      <c r="W1961">
        <f t="shared" si="334"/>
        <v>2014</v>
      </c>
      <c r="X1961">
        <f t="shared" si="335"/>
        <v>2014</v>
      </c>
    </row>
    <row r="1962" spans="1:2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26"/>
        <v>117.90285714285714</v>
      </c>
      <c r="P1962" s="7">
        <f t="shared" si="327"/>
        <v>2500.969696969697</v>
      </c>
      <c r="Q1962" t="str">
        <f t="shared" si="336"/>
        <v>technology</v>
      </c>
      <c r="R1962" t="str">
        <f t="shared" si="337"/>
        <v>hardware</v>
      </c>
      <c r="S1962" s="14">
        <f t="shared" si="330"/>
        <v>41994.362743055557</v>
      </c>
      <c r="T1962" s="14">
        <f t="shared" si="331"/>
        <v>41964.362743055557</v>
      </c>
      <c r="U1962" t="str">
        <f t="shared" si="332"/>
        <v>DIC</v>
      </c>
      <c r="V1962" t="str">
        <f t="shared" si="333"/>
        <v>NOV</v>
      </c>
      <c r="W1962">
        <f t="shared" si="334"/>
        <v>2014</v>
      </c>
      <c r="X1962">
        <f t="shared" si="335"/>
        <v>2014</v>
      </c>
    </row>
    <row r="1963" spans="1:2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26"/>
        <v>1105.3812</v>
      </c>
      <c r="P1963" s="7">
        <f t="shared" si="327"/>
        <v>67.690214329454989</v>
      </c>
      <c r="Q1963" t="str">
        <f t="shared" si="336"/>
        <v>technology</v>
      </c>
      <c r="R1963" t="str">
        <f t="shared" si="337"/>
        <v>hardware</v>
      </c>
      <c r="S1963" s="14">
        <f t="shared" si="330"/>
        <v>41188.165972222225</v>
      </c>
      <c r="T1963" s="14">
        <f t="shared" si="331"/>
        <v>41148.194641203707</v>
      </c>
      <c r="U1963" t="str">
        <f t="shared" si="332"/>
        <v>OCT</v>
      </c>
      <c r="V1963" t="str">
        <f t="shared" si="333"/>
        <v>AGO</v>
      </c>
      <c r="W1963">
        <f t="shared" si="334"/>
        <v>2012</v>
      </c>
      <c r="X1963">
        <f t="shared" si="335"/>
        <v>2012</v>
      </c>
    </row>
    <row r="1964" spans="1:2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26"/>
        <v>192.92500000000001</v>
      </c>
      <c r="P1964" s="7">
        <f t="shared" si="327"/>
        <v>63.04738562091503</v>
      </c>
      <c r="Q1964" t="str">
        <f t="shared" si="336"/>
        <v>technology</v>
      </c>
      <c r="R1964" t="str">
        <f t="shared" si="337"/>
        <v>hardware</v>
      </c>
      <c r="S1964" s="14">
        <f t="shared" si="330"/>
        <v>41772.780509259261</v>
      </c>
      <c r="T1964" s="14">
        <f t="shared" si="331"/>
        <v>41742.780509259261</v>
      </c>
      <c r="U1964" t="str">
        <f t="shared" si="332"/>
        <v>MAY</v>
      </c>
      <c r="V1964" t="str">
        <f t="shared" si="333"/>
        <v>ABR</v>
      </c>
      <c r="W1964">
        <f t="shared" si="334"/>
        <v>2014</v>
      </c>
      <c r="X1964">
        <f t="shared" si="335"/>
        <v>2014</v>
      </c>
    </row>
    <row r="1965" spans="1:2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26"/>
        <v>126.88421052631578</v>
      </c>
      <c r="P1965" s="7">
        <f t="shared" si="327"/>
        <v>117.6</v>
      </c>
      <c r="Q1965" t="str">
        <f t="shared" si="336"/>
        <v>technology</v>
      </c>
      <c r="R1965" t="str">
        <f t="shared" si="337"/>
        <v>hardware</v>
      </c>
      <c r="S1965" s="14">
        <f t="shared" si="330"/>
        <v>41898.429791666669</v>
      </c>
      <c r="T1965" s="14">
        <f t="shared" si="331"/>
        <v>41863.429791666669</v>
      </c>
      <c r="U1965" t="str">
        <f t="shared" si="332"/>
        <v>SEP</v>
      </c>
      <c r="V1965" t="str">
        <f t="shared" si="333"/>
        <v>AGO</v>
      </c>
      <c r="W1965">
        <f t="shared" si="334"/>
        <v>2014</v>
      </c>
      <c r="X1965">
        <f t="shared" si="335"/>
        <v>2014</v>
      </c>
    </row>
    <row r="1966" spans="1:2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26"/>
        <v>259.57748878923769</v>
      </c>
      <c r="P1966" s="7">
        <f t="shared" si="327"/>
        <v>180.75185011709601</v>
      </c>
      <c r="Q1966" t="str">
        <f t="shared" si="336"/>
        <v>technology</v>
      </c>
      <c r="R1966" t="str">
        <f t="shared" si="337"/>
        <v>hardware</v>
      </c>
      <c r="S1966" s="14">
        <f t="shared" si="330"/>
        <v>42482.272824074069</v>
      </c>
      <c r="T1966" s="14">
        <f t="shared" si="331"/>
        <v>42452.272824074069</v>
      </c>
      <c r="U1966" t="str">
        <f t="shared" si="332"/>
        <v>ABR</v>
      </c>
      <c r="V1966" t="str">
        <f t="shared" si="333"/>
        <v>MAR</v>
      </c>
      <c r="W1966">
        <f t="shared" si="334"/>
        <v>2016</v>
      </c>
      <c r="X1966">
        <f t="shared" si="335"/>
        <v>2016</v>
      </c>
    </row>
    <row r="1967" spans="1:2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26"/>
        <v>262.27999999999997</v>
      </c>
      <c r="P1967" s="7">
        <f t="shared" si="327"/>
        <v>127.32038834951456</v>
      </c>
      <c r="Q1967" t="str">
        <f t="shared" si="336"/>
        <v>technology</v>
      </c>
      <c r="R1967" t="str">
        <f t="shared" si="337"/>
        <v>hardware</v>
      </c>
      <c r="S1967" s="14">
        <f t="shared" si="330"/>
        <v>40920.041666666664</v>
      </c>
      <c r="T1967" s="14">
        <f t="shared" si="331"/>
        <v>40898.089236111111</v>
      </c>
      <c r="U1967" t="str">
        <f t="shared" si="332"/>
        <v>ENE</v>
      </c>
      <c r="V1967" t="str">
        <f t="shared" si="333"/>
        <v>DIC</v>
      </c>
      <c r="W1967">
        <f t="shared" si="334"/>
        <v>2012</v>
      </c>
      <c r="X1967">
        <f t="shared" si="335"/>
        <v>2011</v>
      </c>
    </row>
    <row r="1968" spans="1:2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26"/>
        <v>206.74309</v>
      </c>
      <c r="P1968" s="7">
        <f t="shared" si="327"/>
        <v>136.6444745538665</v>
      </c>
      <c r="Q1968" t="str">
        <f t="shared" si="336"/>
        <v>technology</v>
      </c>
      <c r="R1968" t="str">
        <f t="shared" si="337"/>
        <v>hardware</v>
      </c>
      <c r="S1968" s="14">
        <f t="shared" si="330"/>
        <v>41865.540486111109</v>
      </c>
      <c r="T1968" s="14">
        <f t="shared" si="331"/>
        <v>41835.540486111109</v>
      </c>
      <c r="U1968" t="str">
        <f t="shared" si="332"/>
        <v>AGO</v>
      </c>
      <c r="V1968" t="str">
        <f t="shared" si="333"/>
        <v>JUL</v>
      </c>
      <c r="W1968">
        <f t="shared" si="334"/>
        <v>2014</v>
      </c>
      <c r="X1968">
        <f t="shared" si="335"/>
        <v>2014</v>
      </c>
    </row>
    <row r="1969" spans="1:2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26"/>
        <v>370.13</v>
      </c>
      <c r="P1969" s="7">
        <f t="shared" si="327"/>
        <v>182.78024691358024</v>
      </c>
      <c r="Q1969" t="str">
        <f t="shared" si="336"/>
        <v>technology</v>
      </c>
      <c r="R1969" t="str">
        <f t="shared" si="337"/>
        <v>hardware</v>
      </c>
      <c r="S1969" s="14">
        <f t="shared" si="330"/>
        <v>41760.663530092592</v>
      </c>
      <c r="T1969" s="14">
        <f t="shared" si="331"/>
        <v>41730.663530092592</v>
      </c>
      <c r="U1969" t="str">
        <f t="shared" si="332"/>
        <v>MAY</v>
      </c>
      <c r="V1969" t="str">
        <f t="shared" si="333"/>
        <v>ABR</v>
      </c>
      <c r="W1969">
        <f t="shared" si="334"/>
        <v>2014</v>
      </c>
      <c r="X1969">
        <f t="shared" si="335"/>
        <v>2014</v>
      </c>
    </row>
    <row r="1970" spans="1:2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26"/>
        <v>284.96600000000001</v>
      </c>
      <c r="P1970" s="7">
        <f t="shared" si="327"/>
        <v>279.37843137254902</v>
      </c>
      <c r="Q1970" t="str">
        <f t="shared" si="336"/>
        <v>technology</v>
      </c>
      <c r="R1970" t="str">
        <f t="shared" si="337"/>
        <v>hardware</v>
      </c>
      <c r="S1970" s="14">
        <f t="shared" si="330"/>
        <v>42707.628645833334</v>
      </c>
      <c r="T1970" s="14">
        <f t="shared" si="331"/>
        <v>42676.586979166663</v>
      </c>
      <c r="U1970" t="str">
        <f t="shared" si="332"/>
        <v>DIC</v>
      </c>
      <c r="V1970" t="str">
        <f t="shared" si="333"/>
        <v>NOV</v>
      </c>
      <c r="W1970">
        <f t="shared" si="334"/>
        <v>2016</v>
      </c>
      <c r="X1970">
        <f t="shared" si="335"/>
        <v>2016</v>
      </c>
    </row>
    <row r="1971" spans="1:2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26"/>
        <v>579.08000000000004</v>
      </c>
      <c r="P1971" s="7">
        <f t="shared" si="327"/>
        <v>61.375728669846318</v>
      </c>
      <c r="Q1971" t="str">
        <f t="shared" si="336"/>
        <v>technology</v>
      </c>
      <c r="R1971" t="str">
        <f t="shared" si="337"/>
        <v>hardware</v>
      </c>
      <c r="S1971" s="14">
        <f t="shared" si="330"/>
        <v>42587.792453703703</v>
      </c>
      <c r="T1971" s="14">
        <f t="shared" si="331"/>
        <v>42557.792453703703</v>
      </c>
      <c r="U1971" t="str">
        <f t="shared" si="332"/>
        <v>AGO</v>
      </c>
      <c r="V1971" t="str">
        <f t="shared" si="333"/>
        <v>JUL</v>
      </c>
      <c r="W1971">
        <f t="shared" si="334"/>
        <v>2016</v>
      </c>
      <c r="X1971">
        <f t="shared" si="335"/>
        <v>2016</v>
      </c>
    </row>
    <row r="1972" spans="1:2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26"/>
        <v>1131.8</v>
      </c>
      <c r="P1972" s="7">
        <f t="shared" si="327"/>
        <v>80.727532097004286</v>
      </c>
      <c r="Q1972" t="str">
        <f t="shared" si="336"/>
        <v>technology</v>
      </c>
      <c r="R1972" t="str">
        <f t="shared" si="337"/>
        <v>hardware</v>
      </c>
      <c r="S1972" s="14">
        <f t="shared" si="330"/>
        <v>41384.151631944449</v>
      </c>
      <c r="T1972" s="14">
        <f t="shared" si="331"/>
        <v>41324.193298611113</v>
      </c>
      <c r="U1972" t="str">
        <f t="shared" si="332"/>
        <v>ABR</v>
      </c>
      <c r="V1972" t="str">
        <f t="shared" si="333"/>
        <v>FEB</v>
      </c>
      <c r="W1972">
        <f t="shared" si="334"/>
        <v>2013</v>
      </c>
      <c r="X1972">
        <f t="shared" si="335"/>
        <v>2013</v>
      </c>
    </row>
    <row r="1973" spans="1:2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26"/>
        <v>263.02771750000005</v>
      </c>
      <c r="P1973" s="7">
        <f t="shared" si="327"/>
        <v>272.35590732591254</v>
      </c>
      <c r="Q1973" t="str">
        <f t="shared" si="336"/>
        <v>technology</v>
      </c>
      <c r="R1973" t="str">
        <f t="shared" si="337"/>
        <v>hardware</v>
      </c>
      <c r="S1973" s="14">
        <f t="shared" si="330"/>
        <v>41593.166666666664</v>
      </c>
      <c r="T1973" s="14">
        <f t="shared" si="331"/>
        <v>41561.500706018516</v>
      </c>
      <c r="U1973" t="str">
        <f t="shared" si="332"/>
        <v>NOV</v>
      </c>
      <c r="V1973" t="str">
        <f t="shared" si="333"/>
        <v>OCT</v>
      </c>
      <c r="W1973">
        <f t="shared" si="334"/>
        <v>2013</v>
      </c>
      <c r="X1973">
        <f t="shared" si="335"/>
        <v>2013</v>
      </c>
    </row>
    <row r="1974" spans="1:2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26"/>
        <v>674.48</v>
      </c>
      <c r="P1974" s="7">
        <f t="shared" si="327"/>
        <v>70.848739495798313</v>
      </c>
      <c r="Q1974" t="str">
        <f t="shared" si="336"/>
        <v>technology</v>
      </c>
      <c r="R1974" t="str">
        <f t="shared" si="337"/>
        <v>hardware</v>
      </c>
      <c r="S1974" s="14">
        <f t="shared" si="330"/>
        <v>41231.053749999999</v>
      </c>
      <c r="T1974" s="14">
        <f t="shared" si="331"/>
        <v>41201.012083333335</v>
      </c>
      <c r="U1974" t="str">
        <f t="shared" si="332"/>
        <v>NOV</v>
      </c>
      <c r="V1974" t="str">
        <f t="shared" si="333"/>
        <v>OCT</v>
      </c>
      <c r="W1974">
        <f t="shared" si="334"/>
        <v>2012</v>
      </c>
      <c r="X1974">
        <f t="shared" si="335"/>
        <v>2012</v>
      </c>
    </row>
    <row r="1975" spans="1:2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26"/>
        <v>256.83081313131311</v>
      </c>
      <c r="P1975" s="7">
        <f t="shared" si="327"/>
        <v>247.94003412969283</v>
      </c>
      <c r="Q1975" t="str">
        <f t="shared" si="336"/>
        <v>technology</v>
      </c>
      <c r="R1975" t="str">
        <f t="shared" si="337"/>
        <v>hardware</v>
      </c>
      <c r="S1975" s="14">
        <f t="shared" si="330"/>
        <v>42588.291666666672</v>
      </c>
      <c r="T1975" s="14">
        <f t="shared" si="331"/>
        <v>42549.722962962958</v>
      </c>
      <c r="U1975" t="str">
        <f t="shared" si="332"/>
        <v>AGO</v>
      </c>
      <c r="V1975" t="str">
        <f t="shared" si="333"/>
        <v>JUN</v>
      </c>
      <c r="W1975">
        <f t="shared" si="334"/>
        <v>2016</v>
      </c>
      <c r="X1975">
        <f t="shared" si="335"/>
        <v>2016</v>
      </c>
    </row>
    <row r="1976" spans="1:2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26"/>
        <v>375.49599999999998</v>
      </c>
      <c r="P1976" s="7">
        <f t="shared" si="327"/>
        <v>186.81393034825871</v>
      </c>
      <c r="Q1976" t="str">
        <f t="shared" si="336"/>
        <v>technology</v>
      </c>
      <c r="R1976" t="str">
        <f t="shared" si="337"/>
        <v>hardware</v>
      </c>
      <c r="S1976" s="14">
        <f t="shared" si="330"/>
        <v>41505.334131944444</v>
      </c>
      <c r="T1976" s="14">
        <f t="shared" si="331"/>
        <v>41445.334131944444</v>
      </c>
      <c r="U1976" t="str">
        <f t="shared" si="332"/>
        <v>AGO</v>
      </c>
      <c r="V1976" t="str">
        <f t="shared" si="333"/>
        <v>JUN</v>
      </c>
      <c r="W1976">
        <f t="shared" si="334"/>
        <v>2013</v>
      </c>
      <c r="X1976">
        <f t="shared" si="335"/>
        <v>2013</v>
      </c>
    </row>
    <row r="1977" spans="1:2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26"/>
        <v>208.70837499999996</v>
      </c>
      <c r="P1977" s="7">
        <f t="shared" si="327"/>
        <v>131.98948616600788</v>
      </c>
      <c r="Q1977" t="str">
        <f t="shared" si="336"/>
        <v>technology</v>
      </c>
      <c r="R1977" t="str">
        <f t="shared" si="337"/>
        <v>hardware</v>
      </c>
      <c r="S1977" s="14">
        <f t="shared" si="330"/>
        <v>41343.755219907405</v>
      </c>
      <c r="T1977" s="14">
        <f t="shared" si="331"/>
        <v>41313.755219907405</v>
      </c>
      <c r="U1977" t="str">
        <f t="shared" si="332"/>
        <v>MAR</v>
      </c>
      <c r="V1977" t="str">
        <f t="shared" si="333"/>
        <v>FEB</v>
      </c>
      <c r="W1977">
        <f t="shared" si="334"/>
        <v>2013</v>
      </c>
      <c r="X1977">
        <f t="shared" si="335"/>
        <v>2013</v>
      </c>
    </row>
    <row r="1978" spans="1:2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26"/>
        <v>346.6</v>
      </c>
      <c r="P1978" s="7">
        <f t="shared" si="327"/>
        <v>29.310782241014799</v>
      </c>
      <c r="Q1978" t="str">
        <f t="shared" si="336"/>
        <v>technology</v>
      </c>
      <c r="R1978" t="str">
        <f t="shared" si="337"/>
        <v>hardware</v>
      </c>
      <c r="S1978" s="14">
        <f t="shared" si="330"/>
        <v>41468.899594907409</v>
      </c>
      <c r="T1978" s="14">
        <f t="shared" si="331"/>
        <v>41438.899594907409</v>
      </c>
      <c r="U1978" t="str">
        <f t="shared" si="332"/>
        <v>JUL</v>
      </c>
      <c r="V1978" t="str">
        <f t="shared" si="333"/>
        <v>JUN</v>
      </c>
      <c r="W1978">
        <f t="shared" si="334"/>
        <v>2013</v>
      </c>
      <c r="X1978">
        <f t="shared" si="335"/>
        <v>2013</v>
      </c>
    </row>
    <row r="1979" spans="1:2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26"/>
        <v>402.33</v>
      </c>
      <c r="P1979" s="7">
        <f t="shared" si="327"/>
        <v>245.02436053593178</v>
      </c>
      <c r="Q1979" t="str">
        <f t="shared" si="336"/>
        <v>technology</v>
      </c>
      <c r="R1979" t="str">
        <f t="shared" si="337"/>
        <v>hardware</v>
      </c>
      <c r="S1979" s="14">
        <f t="shared" si="330"/>
        <v>42357.332638888889</v>
      </c>
      <c r="T1979" s="14">
        <f t="shared" si="331"/>
        <v>42311.216898148152</v>
      </c>
      <c r="U1979" t="str">
        <f t="shared" si="332"/>
        <v>DIC</v>
      </c>
      <c r="V1979" t="str">
        <f t="shared" si="333"/>
        <v>NOV</v>
      </c>
      <c r="W1979">
        <f t="shared" si="334"/>
        <v>2015</v>
      </c>
      <c r="X1979">
        <f t="shared" si="335"/>
        <v>2015</v>
      </c>
    </row>
    <row r="1980" spans="1:2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26"/>
        <v>1026.8451399999999</v>
      </c>
      <c r="P1980" s="7">
        <f t="shared" si="327"/>
        <v>1323.2540463917526</v>
      </c>
      <c r="Q1980" t="str">
        <f t="shared" si="336"/>
        <v>technology</v>
      </c>
      <c r="R1980" t="str">
        <f t="shared" si="337"/>
        <v>hardware</v>
      </c>
      <c r="S1980" s="14">
        <f t="shared" si="330"/>
        <v>41072.291666666664</v>
      </c>
      <c r="T1980" s="14">
        <f t="shared" si="331"/>
        <v>41039.225601851853</v>
      </c>
      <c r="U1980" t="str">
        <f t="shared" si="332"/>
        <v>JUN</v>
      </c>
      <c r="V1980" t="str">
        <f t="shared" si="333"/>
        <v>MAY</v>
      </c>
      <c r="W1980">
        <f t="shared" si="334"/>
        <v>2012</v>
      </c>
      <c r="X1980">
        <f t="shared" si="335"/>
        <v>2012</v>
      </c>
    </row>
    <row r="1981" spans="1:2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26"/>
        <v>114.901155</v>
      </c>
      <c r="P1981" s="7">
        <f t="shared" si="327"/>
        <v>282.65966789667897</v>
      </c>
      <c r="Q1981" t="str">
        <f t="shared" si="336"/>
        <v>technology</v>
      </c>
      <c r="R1981" t="str">
        <f t="shared" si="337"/>
        <v>hardware</v>
      </c>
      <c r="S1981" s="14">
        <f t="shared" si="330"/>
        <v>42327.207638888889</v>
      </c>
      <c r="T1981" s="14">
        <f t="shared" si="331"/>
        <v>42290.460023148145</v>
      </c>
      <c r="U1981" t="str">
        <f t="shared" si="332"/>
        <v>NOV</v>
      </c>
      <c r="V1981" t="str">
        <f t="shared" si="333"/>
        <v>OCT</v>
      </c>
      <c r="W1981">
        <f t="shared" si="334"/>
        <v>2015</v>
      </c>
      <c r="X1981">
        <f t="shared" si="335"/>
        <v>2015</v>
      </c>
    </row>
    <row r="1982" spans="1:2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26"/>
        <v>354.82402000000002</v>
      </c>
      <c r="P1982" s="7">
        <f t="shared" si="327"/>
        <v>91.214401028277635</v>
      </c>
      <c r="Q1982" t="str">
        <f t="shared" si="336"/>
        <v>technology</v>
      </c>
      <c r="R1982" t="str">
        <f t="shared" si="337"/>
        <v>hardware</v>
      </c>
      <c r="S1982" s="14">
        <f t="shared" si="330"/>
        <v>42463.500717592593</v>
      </c>
      <c r="T1982" s="14">
        <f t="shared" si="331"/>
        <v>42423.542384259257</v>
      </c>
      <c r="U1982" t="str">
        <f t="shared" si="332"/>
        <v>ABR</v>
      </c>
      <c r="V1982" t="str">
        <f t="shared" si="333"/>
        <v>FEB</v>
      </c>
      <c r="W1982">
        <f t="shared" si="334"/>
        <v>2016</v>
      </c>
      <c r="X1982">
        <f t="shared" si="335"/>
        <v>2016</v>
      </c>
    </row>
    <row r="1983" spans="1:2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26"/>
        <v>5.08</v>
      </c>
      <c r="P1983" s="7">
        <f t="shared" si="327"/>
        <v>31.75</v>
      </c>
      <c r="Q1983" t="str">
        <f t="shared" ref="Q1983:Q2002" si="338">MID(N1983,1,11)</f>
        <v>photography</v>
      </c>
      <c r="R1983" t="str">
        <f t="shared" ref="R1983:R2002" si="339">MID(N1983,13,20)</f>
        <v>people</v>
      </c>
      <c r="S1983" s="14">
        <f t="shared" si="330"/>
        <v>41829.725289351853</v>
      </c>
      <c r="T1983" s="14">
        <f t="shared" si="331"/>
        <v>41799.725289351853</v>
      </c>
      <c r="U1983" t="str">
        <f t="shared" si="332"/>
        <v>JUL</v>
      </c>
      <c r="V1983" t="str">
        <f t="shared" si="333"/>
        <v>JUN</v>
      </c>
      <c r="W1983">
        <f t="shared" si="334"/>
        <v>2014</v>
      </c>
      <c r="X1983">
        <f t="shared" si="335"/>
        <v>2014</v>
      </c>
    </row>
    <row r="1984" spans="1:2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26"/>
        <v>0</v>
      </c>
      <c r="P1984" s="7" t="str">
        <f t="shared" si="327"/>
        <v>No Backers</v>
      </c>
      <c r="Q1984" t="str">
        <f t="shared" si="338"/>
        <v>photography</v>
      </c>
      <c r="R1984" t="str">
        <f t="shared" si="339"/>
        <v>people</v>
      </c>
      <c r="S1984" s="14">
        <f t="shared" si="330"/>
        <v>42708.628321759257</v>
      </c>
      <c r="T1984" s="14">
        <f t="shared" si="331"/>
        <v>42678.586655092593</v>
      </c>
      <c r="U1984" t="str">
        <f t="shared" si="332"/>
        <v>DIC</v>
      </c>
      <c r="V1984" t="str">
        <f t="shared" si="333"/>
        <v>NOV</v>
      </c>
      <c r="W1984">
        <f t="shared" si="334"/>
        <v>2016</v>
      </c>
      <c r="X1984">
        <f t="shared" si="335"/>
        <v>2016</v>
      </c>
    </row>
    <row r="1985" spans="1:2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26"/>
        <v>4.3</v>
      </c>
      <c r="P1985" s="7">
        <f t="shared" si="327"/>
        <v>88.6875</v>
      </c>
      <c r="Q1985" t="str">
        <f t="shared" si="338"/>
        <v>photography</v>
      </c>
      <c r="R1985" t="str">
        <f t="shared" si="339"/>
        <v>people</v>
      </c>
      <c r="S1985" s="14">
        <f t="shared" si="330"/>
        <v>42615.291666666672</v>
      </c>
      <c r="T1985" s="14">
        <f t="shared" si="331"/>
        <v>42593.011782407411</v>
      </c>
      <c r="U1985" t="str">
        <f t="shared" si="332"/>
        <v>SEP</v>
      </c>
      <c r="V1985" t="str">
        <f t="shared" si="333"/>
        <v>AGO</v>
      </c>
      <c r="W1985">
        <f t="shared" si="334"/>
        <v>2016</v>
      </c>
      <c r="X1985">
        <f t="shared" si="335"/>
        <v>2016</v>
      </c>
    </row>
    <row r="1986" spans="1:2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326"/>
        <v>21.146666666666668</v>
      </c>
      <c r="P1986" s="7">
        <f t="shared" si="327"/>
        <v>453.14285714285717</v>
      </c>
      <c r="Q1986" t="str">
        <f t="shared" si="338"/>
        <v>photography</v>
      </c>
      <c r="R1986" t="str">
        <f t="shared" si="339"/>
        <v>people</v>
      </c>
      <c r="S1986" s="14">
        <f t="shared" si="330"/>
        <v>41973.831956018519</v>
      </c>
      <c r="T1986" s="14">
        <f t="shared" si="331"/>
        <v>41913.790289351848</v>
      </c>
      <c r="U1986" t="str">
        <f t="shared" si="332"/>
        <v>NOV</v>
      </c>
      <c r="V1986" t="str">
        <f t="shared" si="333"/>
        <v>OCT</v>
      </c>
      <c r="W1986">
        <f t="shared" si="334"/>
        <v>2014</v>
      </c>
      <c r="X1986">
        <f t="shared" si="335"/>
        <v>2014</v>
      </c>
    </row>
    <row r="1987" spans="1:2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340">(E1987*100)/D1987</f>
        <v>3.1875</v>
      </c>
      <c r="P1987" s="7">
        <f t="shared" ref="P1987:P2050" si="341">IF(L1987=0,"No Backers",E1987/L1987)</f>
        <v>12.75</v>
      </c>
      <c r="Q1987" t="str">
        <f t="shared" si="338"/>
        <v>photography</v>
      </c>
      <c r="R1987" t="str">
        <f t="shared" si="339"/>
        <v>people</v>
      </c>
      <c r="S1987" s="14">
        <f t="shared" ref="S1987:S2050" si="342">(((I1987/60)/60)/24)+DATE(1970,1,1)</f>
        <v>42584.958333333328</v>
      </c>
      <c r="T1987" s="14">
        <f t="shared" ref="T1987:T2050" si="343">(((J1987/60)/60)/24)+DATE(1970,1,1)</f>
        <v>42555.698738425926</v>
      </c>
      <c r="U1987" t="str">
        <f t="shared" ref="U1987:U2050" si="344">UPPER(TEXT(S1987, "mmm"))</f>
        <v>AGO</v>
      </c>
      <c r="V1987" t="str">
        <f t="shared" ref="V1987:V2050" si="345">UPPER(TEXT(T1987, "mmm"))</f>
        <v>JUL</v>
      </c>
      <c r="W1987">
        <f t="shared" ref="W1987:W2050" si="346">YEAR(S1987)</f>
        <v>2016</v>
      </c>
      <c r="X1987">
        <f t="shared" ref="X1987:X2050" si="347">YEAR(T1987)</f>
        <v>2016</v>
      </c>
    </row>
    <row r="1988" spans="1:2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40"/>
        <v>0.05</v>
      </c>
      <c r="P1988" s="7">
        <f t="shared" si="341"/>
        <v>1</v>
      </c>
      <c r="Q1988" t="str">
        <f t="shared" si="338"/>
        <v>photography</v>
      </c>
      <c r="R1988" t="str">
        <f t="shared" si="339"/>
        <v>people</v>
      </c>
      <c r="S1988" s="14">
        <f t="shared" si="342"/>
        <v>42443.392164351855</v>
      </c>
      <c r="T1988" s="14">
        <f t="shared" si="343"/>
        <v>42413.433831018512</v>
      </c>
      <c r="U1988" t="str">
        <f t="shared" si="344"/>
        <v>MAR</v>
      </c>
      <c r="V1988" t="str">
        <f t="shared" si="345"/>
        <v>FEB</v>
      </c>
      <c r="W1988">
        <f t="shared" si="346"/>
        <v>2016</v>
      </c>
      <c r="X1988">
        <f t="shared" si="347"/>
        <v>2016</v>
      </c>
    </row>
    <row r="1989" spans="1:2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40"/>
        <v>42.472727272727276</v>
      </c>
      <c r="P1989" s="7">
        <f t="shared" si="341"/>
        <v>83.428571428571431</v>
      </c>
      <c r="Q1989" t="str">
        <f t="shared" si="338"/>
        <v>photography</v>
      </c>
      <c r="R1989" t="str">
        <f t="shared" si="339"/>
        <v>people</v>
      </c>
      <c r="S1989" s="14">
        <f t="shared" si="342"/>
        <v>42064.639768518522</v>
      </c>
      <c r="T1989" s="14">
        <f t="shared" si="343"/>
        <v>42034.639768518522</v>
      </c>
      <c r="U1989" t="str">
        <f t="shared" si="344"/>
        <v>MAR</v>
      </c>
      <c r="V1989" t="str">
        <f t="shared" si="345"/>
        <v>ENE</v>
      </c>
      <c r="W1989">
        <f t="shared" si="346"/>
        <v>2015</v>
      </c>
      <c r="X1989">
        <f t="shared" si="347"/>
        <v>2015</v>
      </c>
    </row>
    <row r="1990" spans="1:2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40"/>
        <v>0.41666666666666669</v>
      </c>
      <c r="P1990" s="7">
        <f t="shared" si="341"/>
        <v>25</v>
      </c>
      <c r="Q1990" t="str">
        <f t="shared" si="338"/>
        <v>photography</v>
      </c>
      <c r="R1990" t="str">
        <f t="shared" si="339"/>
        <v>people</v>
      </c>
      <c r="S1990" s="14">
        <f t="shared" si="342"/>
        <v>42236.763217592597</v>
      </c>
      <c r="T1990" s="14">
        <f t="shared" si="343"/>
        <v>42206.763217592597</v>
      </c>
      <c r="U1990" t="str">
        <f t="shared" si="344"/>
        <v>AGO</v>
      </c>
      <c r="V1990" t="str">
        <f t="shared" si="345"/>
        <v>JUL</v>
      </c>
      <c r="W1990">
        <f t="shared" si="346"/>
        <v>2015</v>
      </c>
      <c r="X1990">
        <f t="shared" si="347"/>
        <v>2015</v>
      </c>
    </row>
    <row r="1991" spans="1:2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40"/>
        <v>1</v>
      </c>
      <c r="P1991" s="7">
        <f t="shared" si="341"/>
        <v>50</v>
      </c>
      <c r="Q1991" t="str">
        <f t="shared" si="338"/>
        <v>photography</v>
      </c>
      <c r="R1991" t="str">
        <f t="shared" si="339"/>
        <v>people</v>
      </c>
      <c r="S1991" s="14">
        <f t="shared" si="342"/>
        <v>42715.680648148147</v>
      </c>
      <c r="T1991" s="14">
        <f t="shared" si="343"/>
        <v>42685.680648148147</v>
      </c>
      <c r="U1991" t="str">
        <f t="shared" si="344"/>
        <v>DIC</v>
      </c>
      <c r="V1991" t="str">
        <f t="shared" si="345"/>
        <v>NOV</v>
      </c>
      <c r="W1991">
        <f t="shared" si="346"/>
        <v>2016</v>
      </c>
      <c r="X1991">
        <f t="shared" si="347"/>
        <v>2016</v>
      </c>
    </row>
    <row r="1992" spans="1:2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40"/>
        <v>16.966666666666665</v>
      </c>
      <c r="P1992" s="7">
        <f t="shared" si="341"/>
        <v>101.8</v>
      </c>
      <c r="Q1992" t="str">
        <f t="shared" si="338"/>
        <v>photography</v>
      </c>
      <c r="R1992" t="str">
        <f t="shared" si="339"/>
        <v>people</v>
      </c>
      <c r="S1992" s="14">
        <f t="shared" si="342"/>
        <v>42413.195972222224</v>
      </c>
      <c r="T1992" s="14">
        <f t="shared" si="343"/>
        <v>42398.195972222224</v>
      </c>
      <c r="U1992" t="str">
        <f t="shared" si="344"/>
        <v>FEB</v>
      </c>
      <c r="V1992" t="str">
        <f t="shared" si="345"/>
        <v>ENE</v>
      </c>
      <c r="W1992">
        <f t="shared" si="346"/>
        <v>2016</v>
      </c>
      <c r="X1992">
        <f t="shared" si="347"/>
        <v>2016</v>
      </c>
    </row>
    <row r="1993" spans="1:2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40"/>
        <v>7</v>
      </c>
      <c r="P1993" s="7">
        <f t="shared" si="341"/>
        <v>46.666666666666664</v>
      </c>
      <c r="Q1993" t="str">
        <f t="shared" si="338"/>
        <v>photography</v>
      </c>
      <c r="R1993" t="str">
        <f t="shared" si="339"/>
        <v>people</v>
      </c>
      <c r="S1993" s="14">
        <f t="shared" si="342"/>
        <v>42188.89335648148</v>
      </c>
      <c r="T1993" s="14">
        <f t="shared" si="343"/>
        <v>42167.89335648148</v>
      </c>
      <c r="U1993" t="str">
        <f t="shared" si="344"/>
        <v>JUL</v>
      </c>
      <c r="V1993" t="str">
        <f t="shared" si="345"/>
        <v>JUN</v>
      </c>
      <c r="W1993">
        <f t="shared" si="346"/>
        <v>2015</v>
      </c>
      <c r="X1993">
        <f t="shared" si="347"/>
        <v>2015</v>
      </c>
    </row>
    <row r="1994" spans="1:2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40"/>
        <v>0.13333333333333333</v>
      </c>
      <c r="P1994" s="7">
        <f t="shared" si="341"/>
        <v>1</v>
      </c>
      <c r="Q1994" t="str">
        <f t="shared" si="338"/>
        <v>photography</v>
      </c>
      <c r="R1994" t="str">
        <f t="shared" si="339"/>
        <v>people</v>
      </c>
      <c r="S1994" s="14">
        <f t="shared" si="342"/>
        <v>42053.143414351856</v>
      </c>
      <c r="T1994" s="14">
        <f t="shared" si="343"/>
        <v>42023.143414351856</v>
      </c>
      <c r="U1994" t="str">
        <f t="shared" si="344"/>
        <v>FEB</v>
      </c>
      <c r="V1994" t="str">
        <f t="shared" si="345"/>
        <v>ENE</v>
      </c>
      <c r="W1994">
        <f t="shared" si="346"/>
        <v>2015</v>
      </c>
      <c r="X1994">
        <f t="shared" si="347"/>
        <v>2015</v>
      </c>
    </row>
    <row r="1995" spans="1:2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40"/>
        <v>0</v>
      </c>
      <c r="P1995" s="7" t="str">
        <f t="shared" si="341"/>
        <v>No Backers</v>
      </c>
      <c r="Q1995" t="str">
        <f t="shared" si="338"/>
        <v>photography</v>
      </c>
      <c r="R1995" t="str">
        <f t="shared" si="339"/>
        <v>people</v>
      </c>
      <c r="S1995" s="14">
        <f t="shared" si="342"/>
        <v>42359.58839120371</v>
      </c>
      <c r="T1995" s="14">
        <f t="shared" si="343"/>
        <v>42329.58839120371</v>
      </c>
      <c r="U1995" t="str">
        <f t="shared" si="344"/>
        <v>DIC</v>
      </c>
      <c r="V1995" t="str">
        <f t="shared" si="345"/>
        <v>NOV</v>
      </c>
      <c r="W1995">
        <f t="shared" si="346"/>
        <v>2015</v>
      </c>
      <c r="X1995">
        <f t="shared" si="347"/>
        <v>2015</v>
      </c>
    </row>
    <row r="1996" spans="1:2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40"/>
        <v>0</v>
      </c>
      <c r="P1996" s="7" t="str">
        <f t="shared" si="341"/>
        <v>No Backers</v>
      </c>
      <c r="Q1996" t="str">
        <f t="shared" si="338"/>
        <v>photography</v>
      </c>
      <c r="R1996" t="str">
        <f t="shared" si="339"/>
        <v>people</v>
      </c>
      <c r="S1996" s="14">
        <f t="shared" si="342"/>
        <v>42711.047939814816</v>
      </c>
      <c r="T1996" s="14">
        <f t="shared" si="343"/>
        <v>42651.006273148145</v>
      </c>
      <c r="U1996" t="str">
        <f t="shared" si="344"/>
        <v>DIC</v>
      </c>
      <c r="V1996" t="str">
        <f t="shared" si="345"/>
        <v>OCT</v>
      </c>
      <c r="W1996">
        <f t="shared" si="346"/>
        <v>2016</v>
      </c>
      <c r="X1996">
        <f t="shared" si="347"/>
        <v>2016</v>
      </c>
    </row>
    <row r="1997" spans="1:2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40"/>
        <v>7.8</v>
      </c>
      <c r="P1997" s="7">
        <f t="shared" si="341"/>
        <v>26</v>
      </c>
      <c r="Q1997" t="str">
        <f t="shared" si="338"/>
        <v>photography</v>
      </c>
      <c r="R1997" t="str">
        <f t="shared" si="339"/>
        <v>people</v>
      </c>
      <c r="S1997" s="14">
        <f t="shared" si="342"/>
        <v>42201.902037037042</v>
      </c>
      <c r="T1997" s="14">
        <f t="shared" si="343"/>
        <v>42181.902037037042</v>
      </c>
      <c r="U1997" t="str">
        <f t="shared" si="344"/>
        <v>JUL</v>
      </c>
      <c r="V1997" t="str">
        <f t="shared" si="345"/>
        <v>JUN</v>
      </c>
      <c r="W1997">
        <f t="shared" si="346"/>
        <v>2015</v>
      </c>
      <c r="X1997">
        <f t="shared" si="347"/>
        <v>2015</v>
      </c>
    </row>
    <row r="1998" spans="1:2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40"/>
        <v>0</v>
      </c>
      <c r="P1998" s="7" t="str">
        <f t="shared" si="341"/>
        <v>No Backers</v>
      </c>
      <c r="Q1998" t="str">
        <f t="shared" si="338"/>
        <v>photography</v>
      </c>
      <c r="R1998" t="str">
        <f t="shared" si="339"/>
        <v>people</v>
      </c>
      <c r="S1998" s="14">
        <f t="shared" si="342"/>
        <v>41830.819571759261</v>
      </c>
      <c r="T1998" s="14">
        <f t="shared" si="343"/>
        <v>41800.819571759261</v>
      </c>
      <c r="U1998" t="str">
        <f t="shared" si="344"/>
        <v>JUL</v>
      </c>
      <c r="V1998" t="str">
        <f t="shared" si="345"/>
        <v>JUN</v>
      </c>
      <c r="W1998">
        <f t="shared" si="346"/>
        <v>2014</v>
      </c>
      <c r="X1998">
        <f t="shared" si="347"/>
        <v>2014</v>
      </c>
    </row>
    <row r="1999" spans="1:2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40"/>
        <v>0</v>
      </c>
      <c r="P1999" s="7" t="str">
        <f t="shared" si="341"/>
        <v>No Backers</v>
      </c>
      <c r="Q1999" t="str">
        <f t="shared" si="338"/>
        <v>photography</v>
      </c>
      <c r="R1999" t="str">
        <f t="shared" si="339"/>
        <v>people</v>
      </c>
      <c r="S1999" s="14">
        <f t="shared" si="342"/>
        <v>41877.930694444447</v>
      </c>
      <c r="T1999" s="14">
        <f t="shared" si="343"/>
        <v>41847.930694444447</v>
      </c>
      <c r="U1999" t="str">
        <f t="shared" si="344"/>
        <v>AGO</v>
      </c>
      <c r="V1999" t="str">
        <f t="shared" si="345"/>
        <v>JUL</v>
      </c>
      <c r="W1999">
        <f t="shared" si="346"/>
        <v>2014</v>
      </c>
      <c r="X1999">
        <f t="shared" si="347"/>
        <v>2014</v>
      </c>
    </row>
    <row r="2000" spans="1:2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40"/>
        <v>26.2</v>
      </c>
      <c r="P2000" s="7">
        <f t="shared" si="341"/>
        <v>218.33333333333334</v>
      </c>
      <c r="Q2000" t="str">
        <f t="shared" si="338"/>
        <v>photography</v>
      </c>
      <c r="R2000" t="str">
        <f t="shared" si="339"/>
        <v>people</v>
      </c>
      <c r="S2000" s="14">
        <f t="shared" si="342"/>
        <v>41852.118495370371</v>
      </c>
      <c r="T2000" s="14">
        <f t="shared" si="343"/>
        <v>41807.118495370371</v>
      </c>
      <c r="U2000" t="str">
        <f t="shared" si="344"/>
        <v>AGO</v>
      </c>
      <c r="V2000" t="str">
        <f t="shared" si="345"/>
        <v>JUN</v>
      </c>
      <c r="W2000">
        <f t="shared" si="346"/>
        <v>2014</v>
      </c>
      <c r="X2000">
        <f t="shared" si="347"/>
        <v>2014</v>
      </c>
    </row>
    <row r="2001" spans="1:2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40"/>
        <v>0.76129032258064511</v>
      </c>
      <c r="P2001" s="7">
        <f t="shared" si="341"/>
        <v>33.714285714285715</v>
      </c>
      <c r="Q2001" t="str">
        <f t="shared" si="338"/>
        <v>photography</v>
      </c>
      <c r="R2001" t="str">
        <f t="shared" si="339"/>
        <v>people</v>
      </c>
      <c r="S2001" s="14">
        <f t="shared" si="342"/>
        <v>41956.524398148147</v>
      </c>
      <c r="T2001" s="14">
        <f t="shared" si="343"/>
        <v>41926.482731481483</v>
      </c>
      <c r="U2001" t="str">
        <f t="shared" si="344"/>
        <v>NOV</v>
      </c>
      <c r="V2001" t="str">
        <f t="shared" si="345"/>
        <v>OCT</v>
      </c>
      <c r="W2001">
        <f t="shared" si="346"/>
        <v>2014</v>
      </c>
      <c r="X2001">
        <f t="shared" si="347"/>
        <v>2014</v>
      </c>
    </row>
    <row r="2002" spans="1:2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40"/>
        <v>12.5</v>
      </c>
      <c r="P2002" s="7">
        <f t="shared" si="341"/>
        <v>25</v>
      </c>
      <c r="Q2002" t="str">
        <f t="shared" si="338"/>
        <v>photography</v>
      </c>
      <c r="R2002" t="str">
        <f t="shared" si="339"/>
        <v>people</v>
      </c>
      <c r="S2002" s="14">
        <f t="shared" si="342"/>
        <v>42375.951539351852</v>
      </c>
      <c r="T2002" s="14">
        <f t="shared" si="343"/>
        <v>42345.951539351852</v>
      </c>
      <c r="U2002" t="str">
        <f t="shared" si="344"/>
        <v>ENE</v>
      </c>
      <c r="V2002" t="str">
        <f t="shared" si="345"/>
        <v>DIC</v>
      </c>
      <c r="W2002">
        <f t="shared" si="346"/>
        <v>2016</v>
      </c>
      <c r="X2002">
        <f t="shared" si="347"/>
        <v>2015</v>
      </c>
    </row>
    <row r="2003" spans="1:2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40"/>
        <v>382.12909090909091</v>
      </c>
      <c r="P2003" s="7">
        <f t="shared" si="341"/>
        <v>128.38790470372632</v>
      </c>
      <c r="Q2003" t="str">
        <f t="shared" ref="Q2003:Q2066" si="348">MID(N2003,1,10)</f>
        <v>technology</v>
      </c>
      <c r="R2003" t="str">
        <f t="shared" ref="R2003:R2066" si="349">MID(N2003,12,20)</f>
        <v>hardware</v>
      </c>
      <c r="S2003" s="14">
        <f t="shared" si="342"/>
        <v>42167.833333333328</v>
      </c>
      <c r="T2003" s="14">
        <f t="shared" si="343"/>
        <v>42136.209675925929</v>
      </c>
      <c r="U2003" t="str">
        <f t="shared" si="344"/>
        <v>JUN</v>
      </c>
      <c r="V2003" t="str">
        <f t="shared" si="345"/>
        <v>MAY</v>
      </c>
      <c r="W2003">
        <f t="shared" si="346"/>
        <v>2015</v>
      </c>
      <c r="X2003">
        <f t="shared" si="347"/>
        <v>2015</v>
      </c>
    </row>
    <row r="2004" spans="1:2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40"/>
        <v>216.79422</v>
      </c>
      <c r="P2004" s="7">
        <f t="shared" si="341"/>
        <v>78.834261818181815</v>
      </c>
      <c r="Q2004" t="str">
        <f t="shared" si="348"/>
        <v>technology</v>
      </c>
      <c r="R2004" t="str">
        <f t="shared" si="349"/>
        <v>hardware</v>
      </c>
      <c r="S2004" s="14">
        <f t="shared" si="342"/>
        <v>42758.71230324074</v>
      </c>
      <c r="T2004" s="14">
        <f t="shared" si="343"/>
        <v>42728.71230324074</v>
      </c>
      <c r="U2004" t="str">
        <f t="shared" si="344"/>
        <v>ENE</v>
      </c>
      <c r="V2004" t="str">
        <f t="shared" si="345"/>
        <v>DIC</v>
      </c>
      <c r="W2004">
        <f t="shared" si="346"/>
        <v>2017</v>
      </c>
      <c r="X2004">
        <f t="shared" si="347"/>
        <v>2016</v>
      </c>
    </row>
    <row r="2005" spans="1:2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40"/>
        <v>312</v>
      </c>
      <c r="P2005" s="7">
        <f t="shared" si="341"/>
        <v>91.764705882352942</v>
      </c>
      <c r="Q2005" t="str">
        <f t="shared" si="348"/>
        <v>technology</v>
      </c>
      <c r="R2005" t="str">
        <f t="shared" si="349"/>
        <v>hardware</v>
      </c>
      <c r="S2005" s="14">
        <f t="shared" si="342"/>
        <v>40361.958333333336</v>
      </c>
      <c r="T2005" s="14">
        <f t="shared" si="343"/>
        <v>40347.125601851854</v>
      </c>
      <c r="U2005" t="str">
        <f t="shared" si="344"/>
        <v>JUL</v>
      </c>
      <c r="V2005" t="str">
        <f t="shared" si="345"/>
        <v>JUN</v>
      </c>
      <c r="W2005">
        <f t="shared" si="346"/>
        <v>2010</v>
      </c>
      <c r="X2005">
        <f t="shared" si="347"/>
        <v>2010</v>
      </c>
    </row>
    <row r="2006" spans="1:2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40"/>
        <v>234.42048</v>
      </c>
      <c r="P2006" s="7">
        <f t="shared" si="341"/>
        <v>331.10237288135596</v>
      </c>
      <c r="Q2006" t="str">
        <f t="shared" si="348"/>
        <v>technology</v>
      </c>
      <c r="R2006" t="str">
        <f t="shared" si="349"/>
        <v>hardware</v>
      </c>
      <c r="S2006" s="14">
        <f t="shared" si="342"/>
        <v>41830.604895833334</v>
      </c>
      <c r="T2006" s="14">
        <f t="shared" si="343"/>
        <v>41800.604895833334</v>
      </c>
      <c r="U2006" t="str">
        <f t="shared" si="344"/>
        <v>JUL</v>
      </c>
      <c r="V2006" t="str">
        <f t="shared" si="345"/>
        <v>JUN</v>
      </c>
      <c r="W2006">
        <f t="shared" si="346"/>
        <v>2014</v>
      </c>
      <c r="X2006">
        <f t="shared" si="347"/>
        <v>2014</v>
      </c>
    </row>
    <row r="2007" spans="1:2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40"/>
        <v>123.6801</v>
      </c>
      <c r="P2007" s="7">
        <f t="shared" si="341"/>
        <v>194.26193717277485</v>
      </c>
      <c r="Q2007" t="str">
        <f t="shared" si="348"/>
        <v>technology</v>
      </c>
      <c r="R2007" t="str">
        <f t="shared" si="349"/>
        <v>hardware</v>
      </c>
      <c r="S2007" s="14">
        <f t="shared" si="342"/>
        <v>41563.165972222225</v>
      </c>
      <c r="T2007" s="14">
        <f t="shared" si="343"/>
        <v>41535.812708333331</v>
      </c>
      <c r="U2007" t="str">
        <f t="shared" si="344"/>
        <v>OCT</v>
      </c>
      <c r="V2007" t="str">
        <f t="shared" si="345"/>
        <v>SEP</v>
      </c>
      <c r="W2007">
        <f t="shared" si="346"/>
        <v>2013</v>
      </c>
      <c r="X2007">
        <f t="shared" si="347"/>
        <v>2013</v>
      </c>
    </row>
    <row r="2008" spans="1:2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40"/>
        <v>247.84</v>
      </c>
      <c r="P2008" s="7">
        <f t="shared" si="341"/>
        <v>408.97689768976898</v>
      </c>
      <c r="Q2008" t="str">
        <f t="shared" si="348"/>
        <v>technology</v>
      </c>
      <c r="R2008" t="str">
        <f t="shared" si="349"/>
        <v>hardware</v>
      </c>
      <c r="S2008" s="14">
        <f t="shared" si="342"/>
        <v>41976.542187500003</v>
      </c>
      <c r="T2008" s="14">
        <f t="shared" si="343"/>
        <v>41941.500520833331</v>
      </c>
      <c r="U2008" t="str">
        <f t="shared" si="344"/>
        <v>DIC</v>
      </c>
      <c r="V2008" t="str">
        <f t="shared" si="345"/>
        <v>OCT</v>
      </c>
      <c r="W2008">
        <f t="shared" si="346"/>
        <v>2014</v>
      </c>
      <c r="X2008">
        <f t="shared" si="347"/>
        <v>2014</v>
      </c>
    </row>
    <row r="2009" spans="1:2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40"/>
        <v>115.7092</v>
      </c>
      <c r="P2009" s="7">
        <f t="shared" si="341"/>
        <v>84.459270072992695</v>
      </c>
      <c r="Q2009" t="str">
        <f t="shared" si="348"/>
        <v>technology</v>
      </c>
      <c r="R2009" t="str">
        <f t="shared" si="349"/>
        <v>hardware</v>
      </c>
      <c r="S2009" s="14">
        <f t="shared" si="342"/>
        <v>40414.166666666664</v>
      </c>
      <c r="T2009" s="14">
        <f t="shared" si="343"/>
        <v>40347.837800925925</v>
      </c>
      <c r="U2009" t="str">
        <f t="shared" si="344"/>
        <v>AGO</v>
      </c>
      <c r="V2009" t="str">
        <f t="shared" si="345"/>
        <v>JUN</v>
      </c>
      <c r="W2009">
        <f t="shared" si="346"/>
        <v>2010</v>
      </c>
      <c r="X2009">
        <f t="shared" si="347"/>
        <v>2010</v>
      </c>
    </row>
    <row r="2010" spans="1:2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40"/>
        <v>117.07484768810599</v>
      </c>
      <c r="P2010" s="7">
        <f t="shared" si="341"/>
        <v>44.853658536585364</v>
      </c>
      <c r="Q2010" t="str">
        <f t="shared" si="348"/>
        <v>technology</v>
      </c>
      <c r="R2010" t="str">
        <f t="shared" si="349"/>
        <v>hardware</v>
      </c>
      <c r="S2010" s="14">
        <f t="shared" si="342"/>
        <v>40805.604421296295</v>
      </c>
      <c r="T2010" s="14">
        <f t="shared" si="343"/>
        <v>40761.604421296295</v>
      </c>
      <c r="U2010" t="str">
        <f t="shared" si="344"/>
        <v>SEP</v>
      </c>
      <c r="V2010" t="str">
        <f t="shared" si="345"/>
        <v>AGO</v>
      </c>
      <c r="W2010">
        <f t="shared" si="346"/>
        <v>2011</v>
      </c>
      <c r="X2010">
        <f t="shared" si="347"/>
        <v>2011</v>
      </c>
    </row>
    <row r="2011" spans="1:2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40"/>
        <v>305.15800000000002</v>
      </c>
      <c r="P2011" s="7">
        <f t="shared" si="341"/>
        <v>383.3643216080402</v>
      </c>
      <c r="Q2011" t="str">
        <f t="shared" si="348"/>
        <v>technology</v>
      </c>
      <c r="R2011" t="str">
        <f t="shared" si="349"/>
        <v>hardware</v>
      </c>
      <c r="S2011" s="14">
        <f t="shared" si="342"/>
        <v>42697.365081018521</v>
      </c>
      <c r="T2011" s="14">
        <f t="shared" si="343"/>
        <v>42661.323414351849</v>
      </c>
      <c r="U2011" t="str">
        <f t="shared" si="344"/>
        <v>NOV</v>
      </c>
      <c r="V2011" t="str">
        <f t="shared" si="345"/>
        <v>OCT</v>
      </c>
      <c r="W2011">
        <f t="shared" si="346"/>
        <v>2016</v>
      </c>
      <c r="X2011">
        <f t="shared" si="347"/>
        <v>2016</v>
      </c>
    </row>
    <row r="2012" spans="1:2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40"/>
        <v>320.053</v>
      </c>
      <c r="P2012" s="7">
        <f t="shared" si="341"/>
        <v>55.276856649395505</v>
      </c>
      <c r="Q2012" t="str">
        <f t="shared" si="348"/>
        <v>technology</v>
      </c>
      <c r="R2012" t="str">
        <f t="shared" si="349"/>
        <v>hardware</v>
      </c>
      <c r="S2012" s="14">
        <f t="shared" si="342"/>
        <v>42600.996423611112</v>
      </c>
      <c r="T2012" s="14">
        <f t="shared" si="343"/>
        <v>42570.996423611112</v>
      </c>
      <c r="U2012" t="str">
        <f t="shared" si="344"/>
        <v>AGO</v>
      </c>
      <c r="V2012" t="str">
        <f t="shared" si="345"/>
        <v>JUL</v>
      </c>
      <c r="W2012">
        <f t="shared" si="346"/>
        <v>2016</v>
      </c>
      <c r="X2012">
        <f t="shared" si="347"/>
        <v>2016</v>
      </c>
    </row>
    <row r="2013" spans="1:2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40"/>
        <v>819.56399999999996</v>
      </c>
      <c r="P2013" s="7">
        <f t="shared" si="341"/>
        <v>422.02059732234807</v>
      </c>
      <c r="Q2013" t="str">
        <f t="shared" si="348"/>
        <v>technology</v>
      </c>
      <c r="R2013" t="str">
        <f t="shared" si="349"/>
        <v>hardware</v>
      </c>
      <c r="S2013" s="14">
        <f t="shared" si="342"/>
        <v>42380.958333333328</v>
      </c>
      <c r="T2013" s="14">
        <f t="shared" si="343"/>
        <v>42347.358483796299</v>
      </c>
      <c r="U2013" t="str">
        <f t="shared" si="344"/>
        <v>ENE</v>
      </c>
      <c r="V2013" t="str">
        <f t="shared" si="345"/>
        <v>DIC</v>
      </c>
      <c r="W2013">
        <f t="shared" si="346"/>
        <v>2016</v>
      </c>
      <c r="X2013">
        <f t="shared" si="347"/>
        <v>2015</v>
      </c>
    </row>
    <row r="2014" spans="1:2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40"/>
        <v>234.9</v>
      </c>
      <c r="P2014" s="7">
        <f t="shared" si="341"/>
        <v>64.180327868852459</v>
      </c>
      <c r="Q2014" t="str">
        <f t="shared" si="348"/>
        <v>technology</v>
      </c>
      <c r="R2014" t="str">
        <f t="shared" si="349"/>
        <v>hardware</v>
      </c>
      <c r="S2014" s="14">
        <f t="shared" si="342"/>
        <v>42040.822233796294</v>
      </c>
      <c r="T2014" s="14">
        <f t="shared" si="343"/>
        <v>42010.822233796294</v>
      </c>
      <c r="U2014" t="str">
        <f t="shared" si="344"/>
        <v>FEB</v>
      </c>
      <c r="V2014" t="str">
        <f t="shared" si="345"/>
        <v>ENE</v>
      </c>
      <c r="W2014">
        <f t="shared" si="346"/>
        <v>2015</v>
      </c>
      <c r="X2014">
        <f t="shared" si="347"/>
        <v>2015</v>
      </c>
    </row>
    <row r="2015" spans="1:2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40"/>
        <v>494.91374999999999</v>
      </c>
      <c r="P2015" s="7">
        <f t="shared" si="341"/>
        <v>173.57781674704077</v>
      </c>
      <c r="Q2015" t="str">
        <f t="shared" si="348"/>
        <v>technology</v>
      </c>
      <c r="R2015" t="str">
        <f t="shared" si="349"/>
        <v>hardware</v>
      </c>
      <c r="S2015" s="14">
        <f t="shared" si="342"/>
        <v>42559.960810185185</v>
      </c>
      <c r="T2015" s="14">
        <f t="shared" si="343"/>
        <v>42499.960810185185</v>
      </c>
      <c r="U2015" t="str">
        <f t="shared" si="344"/>
        <v>JUL</v>
      </c>
      <c r="V2015" t="str">
        <f t="shared" si="345"/>
        <v>MAY</v>
      </c>
      <c r="W2015">
        <f t="shared" si="346"/>
        <v>2016</v>
      </c>
      <c r="X2015">
        <f t="shared" si="347"/>
        <v>2016</v>
      </c>
    </row>
    <row r="2016" spans="1:2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40"/>
        <v>7813.7822333333334</v>
      </c>
      <c r="P2016" s="7">
        <f t="shared" si="341"/>
        <v>88.601680840609291</v>
      </c>
      <c r="Q2016" t="str">
        <f t="shared" si="348"/>
        <v>technology</v>
      </c>
      <c r="R2016" t="str">
        <f t="shared" si="349"/>
        <v>hardware</v>
      </c>
      <c r="S2016" s="14">
        <f t="shared" si="342"/>
        <v>41358.172905092593</v>
      </c>
      <c r="T2016" s="14">
        <f t="shared" si="343"/>
        <v>41324.214571759258</v>
      </c>
      <c r="U2016" t="str">
        <f t="shared" si="344"/>
        <v>MAR</v>
      </c>
      <c r="V2016" t="str">
        <f t="shared" si="345"/>
        <v>FEB</v>
      </c>
      <c r="W2016">
        <f t="shared" si="346"/>
        <v>2013</v>
      </c>
      <c r="X2016">
        <f t="shared" si="347"/>
        <v>2013</v>
      </c>
    </row>
    <row r="2017" spans="1:2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40"/>
        <v>113.00013888888888</v>
      </c>
      <c r="P2017" s="7">
        <f t="shared" si="341"/>
        <v>50.222283950617282</v>
      </c>
      <c r="Q2017" t="str">
        <f t="shared" si="348"/>
        <v>technology</v>
      </c>
      <c r="R2017" t="str">
        <f t="shared" si="349"/>
        <v>hardware</v>
      </c>
      <c r="S2017" s="14">
        <f t="shared" si="342"/>
        <v>40795.876886574071</v>
      </c>
      <c r="T2017" s="14">
        <f t="shared" si="343"/>
        <v>40765.876886574071</v>
      </c>
      <c r="U2017" t="str">
        <f t="shared" si="344"/>
        <v>SEP</v>
      </c>
      <c r="V2017" t="str">
        <f t="shared" si="345"/>
        <v>AGO</v>
      </c>
      <c r="W2017">
        <f t="shared" si="346"/>
        <v>2011</v>
      </c>
      <c r="X2017">
        <f t="shared" si="347"/>
        <v>2011</v>
      </c>
    </row>
    <row r="2018" spans="1:2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40"/>
        <v>921.54219999999998</v>
      </c>
      <c r="P2018" s="7">
        <f t="shared" si="341"/>
        <v>192.38876826722338</v>
      </c>
      <c r="Q2018" t="str">
        <f t="shared" si="348"/>
        <v>technology</v>
      </c>
      <c r="R2018" t="str">
        <f t="shared" si="349"/>
        <v>hardware</v>
      </c>
      <c r="S2018" s="14">
        <f t="shared" si="342"/>
        <v>41342.88077546296</v>
      </c>
      <c r="T2018" s="14">
        <f t="shared" si="343"/>
        <v>41312.88077546296</v>
      </c>
      <c r="U2018" t="str">
        <f t="shared" si="344"/>
        <v>MAR</v>
      </c>
      <c r="V2018" t="str">
        <f t="shared" si="345"/>
        <v>FEB</v>
      </c>
      <c r="W2018">
        <f t="shared" si="346"/>
        <v>2013</v>
      </c>
      <c r="X2018">
        <f t="shared" si="347"/>
        <v>2013</v>
      </c>
    </row>
    <row r="2019" spans="1:2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40"/>
        <v>125.1024</v>
      </c>
      <c r="P2019" s="7">
        <f t="shared" si="341"/>
        <v>73.416901408450698</v>
      </c>
      <c r="Q2019" t="str">
        <f t="shared" si="348"/>
        <v>technology</v>
      </c>
      <c r="R2019" t="str">
        <f t="shared" si="349"/>
        <v>hardware</v>
      </c>
      <c r="S2019" s="14">
        <f t="shared" si="342"/>
        <v>40992.166666666664</v>
      </c>
      <c r="T2019" s="14">
        <f t="shared" si="343"/>
        <v>40961.057349537034</v>
      </c>
      <c r="U2019" t="str">
        <f t="shared" si="344"/>
        <v>MAR</v>
      </c>
      <c r="V2019" t="str">
        <f t="shared" si="345"/>
        <v>FEB</v>
      </c>
      <c r="W2019">
        <f t="shared" si="346"/>
        <v>2012</v>
      </c>
      <c r="X2019">
        <f t="shared" si="347"/>
        <v>2012</v>
      </c>
    </row>
    <row r="2020" spans="1:2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40"/>
        <v>102.24343076923077</v>
      </c>
      <c r="P2020" s="7">
        <f t="shared" si="341"/>
        <v>147.68495555555555</v>
      </c>
      <c r="Q2020" t="str">
        <f t="shared" si="348"/>
        <v>technology</v>
      </c>
      <c r="R2020" t="str">
        <f t="shared" si="349"/>
        <v>hardware</v>
      </c>
      <c r="S2020" s="14">
        <f t="shared" si="342"/>
        <v>42229.365844907406</v>
      </c>
      <c r="T2020" s="14">
        <f t="shared" si="343"/>
        <v>42199.365844907406</v>
      </c>
      <c r="U2020" t="str">
        <f t="shared" si="344"/>
        <v>AGO</v>
      </c>
      <c r="V2020" t="str">
        <f t="shared" si="345"/>
        <v>JUL</v>
      </c>
      <c r="W2020">
        <f t="shared" si="346"/>
        <v>2015</v>
      </c>
      <c r="X2020">
        <f t="shared" si="347"/>
        <v>2015</v>
      </c>
    </row>
    <row r="2021" spans="1:2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40"/>
        <v>484.90974999999997</v>
      </c>
      <c r="P2021" s="7">
        <f t="shared" si="341"/>
        <v>108.96848314606741</v>
      </c>
      <c r="Q2021" t="str">
        <f t="shared" si="348"/>
        <v>technology</v>
      </c>
      <c r="R2021" t="str">
        <f t="shared" si="349"/>
        <v>hardware</v>
      </c>
      <c r="S2021" s="14">
        <f t="shared" si="342"/>
        <v>42635.70857638889</v>
      </c>
      <c r="T2021" s="14">
        <f t="shared" si="343"/>
        <v>42605.70857638889</v>
      </c>
      <c r="U2021" t="str">
        <f t="shared" si="344"/>
        <v>SEP</v>
      </c>
      <c r="V2021" t="str">
        <f t="shared" si="345"/>
        <v>AGO</v>
      </c>
      <c r="W2021">
        <f t="shared" si="346"/>
        <v>2016</v>
      </c>
      <c r="X2021">
        <f t="shared" si="347"/>
        <v>2016</v>
      </c>
    </row>
    <row r="2022" spans="1:2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40"/>
        <v>192.33333333333334</v>
      </c>
      <c r="P2022" s="7">
        <f t="shared" si="341"/>
        <v>23.647540983606557</v>
      </c>
      <c r="Q2022" t="str">
        <f t="shared" si="348"/>
        <v>technology</v>
      </c>
      <c r="R2022" t="str">
        <f t="shared" si="349"/>
        <v>hardware</v>
      </c>
      <c r="S2022" s="14">
        <f t="shared" si="342"/>
        <v>41773.961111111108</v>
      </c>
      <c r="T2022" s="14">
        <f t="shared" si="343"/>
        <v>41737.097499999996</v>
      </c>
      <c r="U2022" t="str">
        <f t="shared" si="344"/>
        <v>MAY</v>
      </c>
      <c r="V2022" t="str">
        <f t="shared" si="345"/>
        <v>ABR</v>
      </c>
      <c r="W2022">
        <f t="shared" si="346"/>
        <v>2014</v>
      </c>
      <c r="X2022">
        <f t="shared" si="347"/>
        <v>2014</v>
      </c>
    </row>
    <row r="2023" spans="1:2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40"/>
        <v>281.10000000000002</v>
      </c>
      <c r="P2023" s="7">
        <f t="shared" si="341"/>
        <v>147.94736842105263</v>
      </c>
      <c r="Q2023" t="str">
        <f t="shared" si="348"/>
        <v>technology</v>
      </c>
      <c r="R2023" t="str">
        <f t="shared" si="349"/>
        <v>hardware</v>
      </c>
      <c r="S2023" s="14">
        <f t="shared" si="342"/>
        <v>41906.070567129631</v>
      </c>
      <c r="T2023" s="14">
        <f t="shared" si="343"/>
        <v>41861.070567129631</v>
      </c>
      <c r="U2023" t="str">
        <f t="shared" si="344"/>
        <v>SEP</v>
      </c>
      <c r="V2023" t="str">
        <f t="shared" si="345"/>
        <v>AGO</v>
      </c>
      <c r="W2023">
        <f t="shared" si="346"/>
        <v>2014</v>
      </c>
      <c r="X2023">
        <f t="shared" si="347"/>
        <v>2014</v>
      </c>
    </row>
    <row r="2024" spans="1:2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40"/>
        <v>125.137</v>
      </c>
      <c r="P2024" s="7">
        <f t="shared" si="341"/>
        <v>385.03692307692307</v>
      </c>
      <c r="Q2024" t="str">
        <f t="shared" si="348"/>
        <v>technology</v>
      </c>
      <c r="R2024" t="str">
        <f t="shared" si="349"/>
        <v>hardware</v>
      </c>
      <c r="S2024" s="14">
        <f t="shared" si="342"/>
        <v>42532.569120370375</v>
      </c>
      <c r="T2024" s="14">
        <f t="shared" si="343"/>
        <v>42502.569120370375</v>
      </c>
      <c r="U2024" t="str">
        <f t="shared" si="344"/>
        <v>JUN</v>
      </c>
      <c r="V2024" t="str">
        <f t="shared" si="345"/>
        <v>MAY</v>
      </c>
      <c r="W2024">
        <f t="shared" si="346"/>
        <v>2016</v>
      </c>
      <c r="X2024">
        <f t="shared" si="347"/>
        <v>2016</v>
      </c>
    </row>
    <row r="2025" spans="1:2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40"/>
        <v>161.459</v>
      </c>
      <c r="P2025" s="7">
        <f t="shared" si="341"/>
        <v>457.39093484419266</v>
      </c>
      <c r="Q2025" t="str">
        <f t="shared" si="348"/>
        <v>technology</v>
      </c>
      <c r="R2025" t="str">
        <f t="shared" si="349"/>
        <v>hardware</v>
      </c>
      <c r="S2025" s="14">
        <f t="shared" si="342"/>
        <v>42166.420752314814</v>
      </c>
      <c r="T2025" s="14">
        <f t="shared" si="343"/>
        <v>42136.420752314814</v>
      </c>
      <c r="U2025" t="str">
        <f t="shared" si="344"/>
        <v>JUN</v>
      </c>
      <c r="V2025" t="str">
        <f t="shared" si="345"/>
        <v>MAY</v>
      </c>
      <c r="W2025">
        <f t="shared" si="346"/>
        <v>2015</v>
      </c>
      <c r="X2025">
        <f t="shared" si="347"/>
        <v>2015</v>
      </c>
    </row>
    <row r="2026" spans="1:2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40"/>
        <v>585.35</v>
      </c>
      <c r="P2026" s="7">
        <f t="shared" si="341"/>
        <v>222.99047619047619</v>
      </c>
      <c r="Q2026" t="str">
        <f t="shared" si="348"/>
        <v>technology</v>
      </c>
      <c r="R2026" t="str">
        <f t="shared" si="349"/>
        <v>hardware</v>
      </c>
      <c r="S2026" s="14">
        <f t="shared" si="342"/>
        <v>41134.125</v>
      </c>
      <c r="T2026" s="14">
        <f t="shared" si="343"/>
        <v>41099.966944444444</v>
      </c>
      <c r="U2026" t="str">
        <f t="shared" si="344"/>
        <v>AGO</v>
      </c>
      <c r="V2026" t="str">
        <f t="shared" si="345"/>
        <v>JUL</v>
      </c>
      <c r="W2026">
        <f t="shared" si="346"/>
        <v>2012</v>
      </c>
      <c r="X2026">
        <f t="shared" si="347"/>
        <v>2012</v>
      </c>
    </row>
    <row r="2027" spans="1:2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40"/>
        <v>201.15</v>
      </c>
      <c r="P2027" s="7">
        <f t="shared" si="341"/>
        <v>220.74074074074073</v>
      </c>
      <c r="Q2027" t="str">
        <f t="shared" si="348"/>
        <v>technology</v>
      </c>
      <c r="R2027" t="str">
        <f t="shared" si="349"/>
        <v>hardware</v>
      </c>
      <c r="S2027" s="14">
        <f t="shared" si="342"/>
        <v>42166.184560185182</v>
      </c>
      <c r="T2027" s="14">
        <f t="shared" si="343"/>
        <v>42136.184560185182</v>
      </c>
      <c r="U2027" t="str">
        <f t="shared" si="344"/>
        <v>JUN</v>
      </c>
      <c r="V2027" t="str">
        <f t="shared" si="345"/>
        <v>MAY</v>
      </c>
      <c r="W2027">
        <f t="shared" si="346"/>
        <v>2015</v>
      </c>
      <c r="X2027">
        <f t="shared" si="347"/>
        <v>2015</v>
      </c>
    </row>
    <row r="2028" spans="1:2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40"/>
        <v>133.48307999999997</v>
      </c>
      <c r="P2028" s="7">
        <f t="shared" si="341"/>
        <v>73.503898678414089</v>
      </c>
      <c r="Q2028" t="str">
        <f t="shared" si="348"/>
        <v>technology</v>
      </c>
      <c r="R2028" t="str">
        <f t="shared" si="349"/>
        <v>hardware</v>
      </c>
      <c r="S2028" s="14">
        <f t="shared" si="342"/>
        <v>41750.165972222225</v>
      </c>
      <c r="T2028" s="14">
        <f t="shared" si="343"/>
        <v>41704.735937500001</v>
      </c>
      <c r="U2028" t="str">
        <f t="shared" si="344"/>
        <v>ABR</v>
      </c>
      <c r="V2028" t="str">
        <f t="shared" si="345"/>
        <v>MAR</v>
      </c>
      <c r="W2028">
        <f t="shared" si="346"/>
        <v>2014</v>
      </c>
      <c r="X2028">
        <f t="shared" si="347"/>
        <v>2014</v>
      </c>
    </row>
    <row r="2029" spans="1:2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40"/>
        <v>120.249</v>
      </c>
      <c r="P2029" s="7">
        <f t="shared" si="341"/>
        <v>223.09647495361781</v>
      </c>
      <c r="Q2029" t="str">
        <f t="shared" si="348"/>
        <v>technology</v>
      </c>
      <c r="R2029" t="str">
        <f t="shared" si="349"/>
        <v>hardware</v>
      </c>
      <c r="S2029" s="14">
        <f t="shared" si="342"/>
        <v>42093.772210648152</v>
      </c>
      <c r="T2029" s="14">
        <f t="shared" si="343"/>
        <v>42048.813877314817</v>
      </c>
      <c r="U2029" t="str">
        <f t="shared" si="344"/>
        <v>MAR</v>
      </c>
      <c r="V2029" t="str">
        <f t="shared" si="345"/>
        <v>FEB</v>
      </c>
      <c r="W2029">
        <f t="shared" si="346"/>
        <v>2015</v>
      </c>
      <c r="X2029">
        <f t="shared" si="347"/>
        <v>2015</v>
      </c>
    </row>
    <row r="2030" spans="1:2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40"/>
        <v>126.16666666666667</v>
      </c>
      <c r="P2030" s="7">
        <f t="shared" si="341"/>
        <v>47.911392405063289</v>
      </c>
      <c r="Q2030" t="str">
        <f t="shared" si="348"/>
        <v>technology</v>
      </c>
      <c r="R2030" t="str">
        <f t="shared" si="349"/>
        <v>hardware</v>
      </c>
      <c r="S2030" s="14">
        <f t="shared" si="342"/>
        <v>40252.913194444445</v>
      </c>
      <c r="T2030" s="14">
        <f t="shared" si="343"/>
        <v>40215.919050925928</v>
      </c>
      <c r="U2030" t="str">
        <f t="shared" si="344"/>
        <v>MAR</v>
      </c>
      <c r="V2030" t="str">
        <f t="shared" si="345"/>
        <v>FEB</v>
      </c>
      <c r="W2030">
        <f t="shared" si="346"/>
        <v>2010</v>
      </c>
      <c r="X2030">
        <f t="shared" si="347"/>
        <v>2010</v>
      </c>
    </row>
    <row r="2031" spans="1:2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40"/>
        <v>361.2</v>
      </c>
      <c r="P2031" s="7">
        <f t="shared" si="341"/>
        <v>96.063829787234042</v>
      </c>
      <c r="Q2031" t="str">
        <f t="shared" si="348"/>
        <v>technology</v>
      </c>
      <c r="R2031" t="str">
        <f t="shared" si="349"/>
        <v>hardware</v>
      </c>
      <c r="S2031" s="14">
        <f t="shared" si="342"/>
        <v>41878.021770833337</v>
      </c>
      <c r="T2031" s="14">
        <f t="shared" si="343"/>
        <v>41848.021770833337</v>
      </c>
      <c r="U2031" t="str">
        <f t="shared" si="344"/>
        <v>AGO</v>
      </c>
      <c r="V2031" t="str">
        <f t="shared" si="345"/>
        <v>JUL</v>
      </c>
      <c r="W2031">
        <f t="shared" si="346"/>
        <v>2014</v>
      </c>
      <c r="X2031">
        <f t="shared" si="347"/>
        <v>2014</v>
      </c>
    </row>
    <row r="2032" spans="1:2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40"/>
        <v>226.239013671875</v>
      </c>
      <c r="P2032" s="7">
        <f t="shared" si="341"/>
        <v>118.6144</v>
      </c>
      <c r="Q2032" t="str">
        <f t="shared" si="348"/>
        <v>technology</v>
      </c>
      <c r="R2032" t="str">
        <f t="shared" si="349"/>
        <v>hardware</v>
      </c>
      <c r="S2032" s="14">
        <f t="shared" si="342"/>
        <v>41242.996481481481</v>
      </c>
      <c r="T2032" s="14">
        <f t="shared" si="343"/>
        <v>41212.996481481481</v>
      </c>
      <c r="U2032" t="str">
        <f t="shared" si="344"/>
        <v>NOV</v>
      </c>
      <c r="V2032" t="str">
        <f t="shared" si="345"/>
        <v>OCT</v>
      </c>
      <c r="W2032">
        <f t="shared" si="346"/>
        <v>2012</v>
      </c>
      <c r="X2032">
        <f t="shared" si="347"/>
        <v>2012</v>
      </c>
    </row>
    <row r="2033" spans="1:2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40"/>
        <v>120.35</v>
      </c>
      <c r="P2033" s="7">
        <f t="shared" si="341"/>
        <v>118.45472440944881</v>
      </c>
      <c r="Q2033" t="str">
        <f t="shared" si="348"/>
        <v>technology</v>
      </c>
      <c r="R2033" t="str">
        <f t="shared" si="349"/>
        <v>hardware</v>
      </c>
      <c r="S2033" s="14">
        <f t="shared" si="342"/>
        <v>42013.041666666672</v>
      </c>
      <c r="T2033" s="14">
        <f t="shared" si="343"/>
        <v>41975.329317129625</v>
      </c>
      <c r="U2033" t="str">
        <f t="shared" si="344"/>
        <v>ENE</v>
      </c>
      <c r="V2033" t="str">
        <f t="shared" si="345"/>
        <v>DIC</v>
      </c>
      <c r="W2033">
        <f t="shared" si="346"/>
        <v>2015</v>
      </c>
      <c r="X2033">
        <f t="shared" si="347"/>
        <v>2014</v>
      </c>
    </row>
    <row r="2034" spans="1:2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40"/>
        <v>304.18799999999999</v>
      </c>
      <c r="P2034" s="7">
        <f t="shared" si="341"/>
        <v>143.21468926553672</v>
      </c>
      <c r="Q2034" t="str">
        <f t="shared" si="348"/>
        <v>technology</v>
      </c>
      <c r="R2034" t="str">
        <f t="shared" si="349"/>
        <v>hardware</v>
      </c>
      <c r="S2034" s="14">
        <f t="shared" si="342"/>
        <v>42719.208333333328</v>
      </c>
      <c r="T2034" s="14">
        <f t="shared" si="343"/>
        <v>42689.565671296295</v>
      </c>
      <c r="U2034" t="str">
        <f t="shared" si="344"/>
        <v>DIC</v>
      </c>
      <c r="V2034" t="str">
        <f t="shared" si="345"/>
        <v>NOV</v>
      </c>
      <c r="W2034">
        <f t="shared" si="346"/>
        <v>2016</v>
      </c>
      <c r="X2034">
        <f t="shared" si="347"/>
        <v>2016</v>
      </c>
    </row>
    <row r="2035" spans="1:2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40"/>
        <v>178.67599999999999</v>
      </c>
      <c r="P2035" s="7">
        <f t="shared" si="341"/>
        <v>282.71518987341773</v>
      </c>
      <c r="Q2035" t="str">
        <f t="shared" si="348"/>
        <v>technology</v>
      </c>
      <c r="R2035" t="str">
        <f t="shared" si="349"/>
        <v>hardware</v>
      </c>
      <c r="S2035" s="14">
        <f t="shared" si="342"/>
        <v>41755.082384259258</v>
      </c>
      <c r="T2035" s="14">
        <f t="shared" si="343"/>
        <v>41725.082384259258</v>
      </c>
      <c r="U2035" t="str">
        <f t="shared" si="344"/>
        <v>ABR</v>
      </c>
      <c r="V2035" t="str">
        <f t="shared" si="345"/>
        <v>MAR</v>
      </c>
      <c r="W2035">
        <f t="shared" si="346"/>
        <v>2014</v>
      </c>
      <c r="X2035">
        <f t="shared" si="347"/>
        <v>2014</v>
      </c>
    </row>
    <row r="2036" spans="1:2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40"/>
        <v>386.81998717948721</v>
      </c>
      <c r="P2036" s="7">
        <f t="shared" si="341"/>
        <v>593.93620078740162</v>
      </c>
      <c r="Q2036" t="str">
        <f t="shared" si="348"/>
        <v>technology</v>
      </c>
      <c r="R2036" t="str">
        <f t="shared" si="349"/>
        <v>hardware</v>
      </c>
      <c r="S2036" s="14">
        <f t="shared" si="342"/>
        <v>42131.290277777778</v>
      </c>
      <c r="T2036" s="14">
        <f t="shared" si="343"/>
        <v>42076.130011574074</v>
      </c>
      <c r="U2036" t="str">
        <f t="shared" si="344"/>
        <v>MAY</v>
      </c>
      <c r="V2036" t="str">
        <f t="shared" si="345"/>
        <v>MAR</v>
      </c>
      <c r="W2036">
        <f t="shared" si="346"/>
        <v>2015</v>
      </c>
      <c r="X2036">
        <f t="shared" si="347"/>
        <v>2015</v>
      </c>
    </row>
    <row r="2037" spans="1:2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40"/>
        <v>211.03642500000001</v>
      </c>
      <c r="P2037" s="7">
        <f t="shared" si="341"/>
        <v>262.15704968944101</v>
      </c>
      <c r="Q2037" t="str">
        <f t="shared" si="348"/>
        <v>technology</v>
      </c>
      <c r="R2037" t="str">
        <f t="shared" si="349"/>
        <v>hardware</v>
      </c>
      <c r="S2037" s="14">
        <f t="shared" si="342"/>
        <v>42357.041666666672</v>
      </c>
      <c r="T2037" s="14">
        <f t="shared" si="343"/>
        <v>42311.625081018516</v>
      </c>
      <c r="U2037" t="str">
        <f t="shared" si="344"/>
        <v>DIC</v>
      </c>
      <c r="V2037" t="str">
        <f t="shared" si="345"/>
        <v>NOV</v>
      </c>
      <c r="W2037">
        <f t="shared" si="346"/>
        <v>2015</v>
      </c>
      <c r="X2037">
        <f t="shared" si="347"/>
        <v>2015</v>
      </c>
    </row>
    <row r="2038" spans="1:2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40"/>
        <v>131.66833333333332</v>
      </c>
      <c r="P2038" s="7">
        <f t="shared" si="341"/>
        <v>46.580778301886795</v>
      </c>
      <c r="Q2038" t="str">
        <f t="shared" si="348"/>
        <v>technology</v>
      </c>
      <c r="R2038" t="str">
        <f t="shared" si="349"/>
        <v>hardware</v>
      </c>
      <c r="S2038" s="14">
        <f t="shared" si="342"/>
        <v>41768.864803240744</v>
      </c>
      <c r="T2038" s="14">
        <f t="shared" si="343"/>
        <v>41738.864803240744</v>
      </c>
      <c r="U2038" t="str">
        <f t="shared" si="344"/>
        <v>MAY</v>
      </c>
      <c r="V2038" t="str">
        <f t="shared" si="345"/>
        <v>ABR</v>
      </c>
      <c r="W2038">
        <f t="shared" si="346"/>
        <v>2014</v>
      </c>
      <c r="X2038">
        <f t="shared" si="347"/>
        <v>2014</v>
      </c>
    </row>
    <row r="2039" spans="1:2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40"/>
        <v>300.47640000000001</v>
      </c>
      <c r="P2039" s="7">
        <f t="shared" si="341"/>
        <v>70.041118881118877</v>
      </c>
      <c r="Q2039" t="str">
        <f t="shared" si="348"/>
        <v>technology</v>
      </c>
      <c r="R2039" t="str">
        <f t="shared" si="349"/>
        <v>hardware</v>
      </c>
      <c r="S2039" s="14">
        <f t="shared" si="342"/>
        <v>41638.251770833333</v>
      </c>
      <c r="T2039" s="14">
        <f t="shared" si="343"/>
        <v>41578.210104166668</v>
      </c>
      <c r="U2039" t="str">
        <f t="shared" si="344"/>
        <v>DIC</v>
      </c>
      <c r="V2039" t="str">
        <f t="shared" si="345"/>
        <v>OCT</v>
      </c>
      <c r="W2039">
        <f t="shared" si="346"/>
        <v>2013</v>
      </c>
      <c r="X2039">
        <f t="shared" si="347"/>
        <v>2013</v>
      </c>
    </row>
    <row r="2040" spans="1:2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40"/>
        <v>420.51249999999999</v>
      </c>
      <c r="P2040" s="7">
        <f t="shared" si="341"/>
        <v>164.90686274509804</v>
      </c>
      <c r="Q2040" t="str">
        <f t="shared" si="348"/>
        <v>technology</v>
      </c>
      <c r="R2040" t="str">
        <f t="shared" si="349"/>
        <v>hardware</v>
      </c>
      <c r="S2040" s="14">
        <f t="shared" si="342"/>
        <v>41456.75</v>
      </c>
      <c r="T2040" s="14">
        <f t="shared" si="343"/>
        <v>41424.27107638889</v>
      </c>
      <c r="U2040" t="str">
        <f t="shared" si="344"/>
        <v>JUL</v>
      </c>
      <c r="V2040" t="str">
        <f t="shared" si="345"/>
        <v>MAY</v>
      </c>
      <c r="W2040">
        <f t="shared" si="346"/>
        <v>2013</v>
      </c>
      <c r="X2040">
        <f t="shared" si="347"/>
        <v>2013</v>
      </c>
    </row>
    <row r="2041" spans="1:2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40"/>
        <v>136.21680000000001</v>
      </c>
      <c r="P2041" s="7">
        <f t="shared" si="341"/>
        <v>449.26385224274406</v>
      </c>
      <c r="Q2041" t="str">
        <f t="shared" si="348"/>
        <v>technology</v>
      </c>
      <c r="R2041" t="str">
        <f t="shared" si="349"/>
        <v>hardware</v>
      </c>
      <c r="S2041" s="14">
        <f t="shared" si="342"/>
        <v>42705.207638888889</v>
      </c>
      <c r="T2041" s="14">
        <f t="shared" si="343"/>
        <v>42675.438946759255</v>
      </c>
      <c r="U2041" t="str">
        <f t="shared" si="344"/>
        <v>DIC</v>
      </c>
      <c r="V2041" t="str">
        <f t="shared" si="345"/>
        <v>NOV</v>
      </c>
      <c r="W2041">
        <f t="shared" si="346"/>
        <v>2016</v>
      </c>
      <c r="X2041">
        <f t="shared" si="347"/>
        <v>2016</v>
      </c>
    </row>
    <row r="2042" spans="1:2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40"/>
        <v>248.17133333333334</v>
      </c>
      <c r="P2042" s="7">
        <f t="shared" si="341"/>
        <v>27.472841328413285</v>
      </c>
      <c r="Q2042" t="str">
        <f t="shared" si="348"/>
        <v>technology</v>
      </c>
      <c r="R2042" t="str">
        <f t="shared" si="349"/>
        <v>hardware</v>
      </c>
      <c r="S2042" s="14">
        <f t="shared" si="342"/>
        <v>41593.968784722223</v>
      </c>
      <c r="T2042" s="14">
        <f t="shared" si="343"/>
        <v>41578.927118055559</v>
      </c>
      <c r="U2042" t="str">
        <f t="shared" si="344"/>
        <v>NOV</v>
      </c>
      <c r="V2042" t="str">
        <f t="shared" si="345"/>
        <v>OCT</v>
      </c>
      <c r="W2042">
        <f t="shared" si="346"/>
        <v>2013</v>
      </c>
      <c r="X2042">
        <f t="shared" si="347"/>
        <v>2013</v>
      </c>
    </row>
    <row r="2043" spans="1:2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40"/>
        <v>181.86315789473684</v>
      </c>
      <c r="P2043" s="7">
        <f t="shared" si="341"/>
        <v>143.97499999999999</v>
      </c>
      <c r="Q2043" t="str">
        <f t="shared" si="348"/>
        <v>technology</v>
      </c>
      <c r="R2043" t="str">
        <f t="shared" si="349"/>
        <v>hardware</v>
      </c>
      <c r="S2043" s="14">
        <f t="shared" si="342"/>
        <v>42684.567442129628</v>
      </c>
      <c r="T2043" s="14">
        <f t="shared" si="343"/>
        <v>42654.525775462964</v>
      </c>
      <c r="U2043" t="str">
        <f t="shared" si="344"/>
        <v>NOV</v>
      </c>
      <c r="V2043" t="str">
        <f t="shared" si="345"/>
        <v>OCT</v>
      </c>
      <c r="W2043">
        <f t="shared" si="346"/>
        <v>2016</v>
      </c>
      <c r="X2043">
        <f t="shared" si="347"/>
        <v>2016</v>
      </c>
    </row>
    <row r="2044" spans="1:2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40"/>
        <v>123.53</v>
      </c>
      <c r="P2044" s="7">
        <f t="shared" si="341"/>
        <v>88.23571428571428</v>
      </c>
      <c r="Q2044" t="str">
        <f t="shared" si="348"/>
        <v>technology</v>
      </c>
      <c r="R2044" t="str">
        <f t="shared" si="349"/>
        <v>hardware</v>
      </c>
      <c r="S2044" s="14">
        <f t="shared" si="342"/>
        <v>42391.708032407405</v>
      </c>
      <c r="T2044" s="14">
        <f t="shared" si="343"/>
        <v>42331.708032407405</v>
      </c>
      <c r="U2044" t="str">
        <f t="shared" si="344"/>
        <v>ENE</v>
      </c>
      <c r="V2044" t="str">
        <f t="shared" si="345"/>
        <v>NOV</v>
      </c>
      <c r="W2044">
        <f t="shared" si="346"/>
        <v>2016</v>
      </c>
      <c r="X2044">
        <f t="shared" si="347"/>
        <v>2015</v>
      </c>
    </row>
    <row r="2045" spans="1:2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40"/>
        <v>506.20938628158842</v>
      </c>
      <c r="P2045" s="7">
        <f t="shared" si="341"/>
        <v>36.326424870466319</v>
      </c>
      <c r="Q2045" t="str">
        <f t="shared" si="348"/>
        <v>technology</v>
      </c>
      <c r="R2045" t="str">
        <f t="shared" si="349"/>
        <v>hardware</v>
      </c>
      <c r="S2045" s="14">
        <f t="shared" si="342"/>
        <v>42715.207638888889</v>
      </c>
      <c r="T2045" s="14">
        <f t="shared" si="343"/>
        <v>42661.176817129628</v>
      </c>
      <c r="U2045" t="str">
        <f t="shared" si="344"/>
        <v>DIC</v>
      </c>
      <c r="V2045" t="str">
        <f t="shared" si="345"/>
        <v>OCT</v>
      </c>
      <c r="W2045">
        <f t="shared" si="346"/>
        <v>2016</v>
      </c>
      <c r="X2045">
        <f t="shared" si="347"/>
        <v>2016</v>
      </c>
    </row>
    <row r="2046" spans="1:2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40"/>
        <v>108.21333333333334</v>
      </c>
      <c r="P2046" s="7">
        <f t="shared" si="341"/>
        <v>90.177777777777777</v>
      </c>
      <c r="Q2046" t="str">
        <f t="shared" si="348"/>
        <v>technology</v>
      </c>
      <c r="R2046" t="str">
        <f t="shared" si="349"/>
        <v>hardware</v>
      </c>
      <c r="S2046" s="14">
        <f t="shared" si="342"/>
        <v>42168.684189814812</v>
      </c>
      <c r="T2046" s="14">
        <f t="shared" si="343"/>
        <v>42138.684189814812</v>
      </c>
      <c r="U2046" t="str">
        <f t="shared" si="344"/>
        <v>JUN</v>
      </c>
      <c r="V2046" t="str">
        <f t="shared" si="345"/>
        <v>MAY</v>
      </c>
      <c r="W2046">
        <f t="shared" si="346"/>
        <v>2015</v>
      </c>
      <c r="X2046">
        <f t="shared" si="347"/>
        <v>2015</v>
      </c>
    </row>
    <row r="2047" spans="1:2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40"/>
        <v>819.18387755102037</v>
      </c>
      <c r="P2047" s="7">
        <f t="shared" si="341"/>
        <v>152.62361216730039</v>
      </c>
      <c r="Q2047" t="str">
        <f t="shared" si="348"/>
        <v>technology</v>
      </c>
      <c r="R2047" t="str">
        <f t="shared" si="349"/>
        <v>hardware</v>
      </c>
      <c r="S2047" s="14">
        <f t="shared" si="342"/>
        <v>41099.088506944441</v>
      </c>
      <c r="T2047" s="14">
        <f t="shared" si="343"/>
        <v>41069.088506944441</v>
      </c>
      <c r="U2047" t="str">
        <f t="shared" si="344"/>
        <v>JUL</v>
      </c>
      <c r="V2047" t="str">
        <f t="shared" si="345"/>
        <v>JUN</v>
      </c>
      <c r="W2047">
        <f t="shared" si="346"/>
        <v>2012</v>
      </c>
      <c r="X2047">
        <f t="shared" si="347"/>
        <v>2012</v>
      </c>
    </row>
    <row r="2048" spans="1:2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40"/>
        <v>121.1</v>
      </c>
      <c r="P2048" s="7">
        <f t="shared" si="341"/>
        <v>55.806451612903224</v>
      </c>
      <c r="Q2048" t="str">
        <f t="shared" si="348"/>
        <v>technology</v>
      </c>
      <c r="R2048" t="str">
        <f t="shared" si="349"/>
        <v>hardware</v>
      </c>
      <c r="S2048" s="14">
        <f t="shared" si="342"/>
        <v>41417.171805555554</v>
      </c>
      <c r="T2048" s="14">
        <f t="shared" si="343"/>
        <v>41387.171805555554</v>
      </c>
      <c r="U2048" t="str">
        <f t="shared" si="344"/>
        <v>MAY</v>
      </c>
      <c r="V2048" t="str">
        <f t="shared" si="345"/>
        <v>ABR</v>
      </c>
      <c r="W2048">
        <f t="shared" si="346"/>
        <v>2013</v>
      </c>
      <c r="X2048">
        <f t="shared" si="347"/>
        <v>2013</v>
      </c>
    </row>
    <row r="2049" spans="1:2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40"/>
        <v>102.99897959183673</v>
      </c>
      <c r="P2049" s="7">
        <f t="shared" si="341"/>
        <v>227.85327313769753</v>
      </c>
      <c r="Q2049" t="str">
        <f t="shared" si="348"/>
        <v>technology</v>
      </c>
      <c r="R2049" t="str">
        <f t="shared" si="349"/>
        <v>hardware</v>
      </c>
      <c r="S2049" s="14">
        <f t="shared" si="342"/>
        <v>42111</v>
      </c>
      <c r="T2049" s="14">
        <f t="shared" si="343"/>
        <v>42081.903587962966</v>
      </c>
      <c r="U2049" t="str">
        <f t="shared" si="344"/>
        <v>ABR</v>
      </c>
      <c r="V2049" t="str">
        <f t="shared" si="345"/>
        <v>MAR</v>
      </c>
      <c r="W2049">
        <f t="shared" si="346"/>
        <v>2015</v>
      </c>
      <c r="X2049">
        <f t="shared" si="347"/>
        <v>2015</v>
      </c>
    </row>
    <row r="2050" spans="1:2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40"/>
        <v>148.33229411764705</v>
      </c>
      <c r="P2050" s="7">
        <f t="shared" si="341"/>
        <v>91.82989803350327</v>
      </c>
      <c r="Q2050" t="str">
        <f t="shared" si="348"/>
        <v>technology</v>
      </c>
      <c r="R2050" t="str">
        <f t="shared" si="349"/>
        <v>hardware</v>
      </c>
      <c r="S2050" s="14">
        <f t="shared" si="342"/>
        <v>41417.651516203703</v>
      </c>
      <c r="T2050" s="14">
        <f t="shared" si="343"/>
        <v>41387.651516203703</v>
      </c>
      <c r="U2050" t="str">
        <f t="shared" si="344"/>
        <v>MAY</v>
      </c>
      <c r="V2050" t="str">
        <f t="shared" si="345"/>
        <v>ABR</v>
      </c>
      <c r="W2050">
        <f t="shared" si="346"/>
        <v>2013</v>
      </c>
      <c r="X2050">
        <f t="shared" si="347"/>
        <v>2013</v>
      </c>
    </row>
    <row r="2051" spans="1:2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350">(E2051*100)/D2051</f>
        <v>120.19070000000001</v>
      </c>
      <c r="P2051" s="7">
        <f t="shared" ref="P2051:P2114" si="351">IF(L2051=0,"No Backers",E2051/L2051)</f>
        <v>80.991037735849048</v>
      </c>
      <c r="Q2051" t="str">
        <f t="shared" si="348"/>
        <v>technology</v>
      </c>
      <c r="R2051" t="str">
        <f t="shared" si="349"/>
        <v>hardware</v>
      </c>
      <c r="S2051" s="14">
        <f t="shared" ref="S2051:S2114" si="352">(((I2051/60)/60)/24)+DATE(1970,1,1)</f>
        <v>41610.957638888889</v>
      </c>
      <c r="T2051" s="14">
        <f t="shared" ref="T2051:T2114" si="353">(((J2051/60)/60)/24)+DATE(1970,1,1)</f>
        <v>41575.527349537035</v>
      </c>
      <c r="U2051" t="str">
        <f t="shared" ref="U2051:U2114" si="354">UPPER(TEXT(S2051, "mmm"))</f>
        <v>DIC</v>
      </c>
      <c r="V2051" t="str">
        <f t="shared" ref="V2051:V2114" si="355">UPPER(TEXT(T2051, "mmm"))</f>
        <v>OCT</v>
      </c>
      <c r="W2051">
        <f t="shared" ref="W2051:W2114" si="356">YEAR(S2051)</f>
        <v>2013</v>
      </c>
      <c r="X2051">
        <f t="shared" ref="X2051:X2114" si="357">YEAR(T2051)</f>
        <v>2013</v>
      </c>
    </row>
    <row r="2052" spans="1:2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50"/>
        <v>473.27</v>
      </c>
      <c r="P2052" s="7">
        <f t="shared" si="351"/>
        <v>278.39411764705881</v>
      </c>
      <c r="Q2052" t="str">
        <f t="shared" si="348"/>
        <v>technology</v>
      </c>
      <c r="R2052" t="str">
        <f t="shared" si="349"/>
        <v>hardware</v>
      </c>
      <c r="S2052" s="14">
        <f t="shared" si="352"/>
        <v>42155.071504629625</v>
      </c>
      <c r="T2052" s="14">
        <f t="shared" si="353"/>
        <v>42115.071504629625</v>
      </c>
      <c r="U2052" t="str">
        <f t="shared" si="354"/>
        <v>MAY</v>
      </c>
      <c r="V2052" t="str">
        <f t="shared" si="355"/>
        <v>ABR</v>
      </c>
      <c r="W2052">
        <f t="shared" si="356"/>
        <v>2015</v>
      </c>
      <c r="X2052">
        <f t="shared" si="357"/>
        <v>2015</v>
      </c>
    </row>
    <row r="2053" spans="1:2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50"/>
        <v>130.36250000000001</v>
      </c>
      <c r="P2053" s="7">
        <f t="shared" si="351"/>
        <v>43.095041322314053</v>
      </c>
      <c r="Q2053" t="str">
        <f t="shared" si="348"/>
        <v>technology</v>
      </c>
      <c r="R2053" t="str">
        <f t="shared" si="349"/>
        <v>hardware</v>
      </c>
      <c r="S2053" s="14">
        <f t="shared" si="352"/>
        <v>41634.022418981483</v>
      </c>
      <c r="T2053" s="14">
        <f t="shared" si="353"/>
        <v>41604.022418981483</v>
      </c>
      <c r="U2053" t="str">
        <f t="shared" si="354"/>
        <v>DIC</v>
      </c>
      <c r="V2053" t="str">
        <f t="shared" si="355"/>
        <v>NOV</v>
      </c>
      <c r="W2053">
        <f t="shared" si="356"/>
        <v>2013</v>
      </c>
      <c r="X2053">
        <f t="shared" si="357"/>
        <v>2013</v>
      </c>
    </row>
    <row r="2054" spans="1:2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50"/>
        <v>353.048</v>
      </c>
      <c r="P2054" s="7">
        <f t="shared" si="351"/>
        <v>326.29205175600737</v>
      </c>
      <c r="Q2054" t="str">
        <f t="shared" si="348"/>
        <v>technology</v>
      </c>
      <c r="R2054" t="str">
        <f t="shared" si="349"/>
        <v>hardware</v>
      </c>
      <c r="S2054" s="14">
        <f t="shared" si="352"/>
        <v>42420.08394675926</v>
      </c>
      <c r="T2054" s="14">
        <f t="shared" si="353"/>
        <v>42375.08394675926</v>
      </c>
      <c r="U2054" t="str">
        <f t="shared" si="354"/>
        <v>FEB</v>
      </c>
      <c r="V2054" t="str">
        <f t="shared" si="355"/>
        <v>ENE</v>
      </c>
      <c r="W2054">
        <f t="shared" si="356"/>
        <v>2016</v>
      </c>
      <c r="X2054">
        <f t="shared" si="357"/>
        <v>2016</v>
      </c>
    </row>
    <row r="2055" spans="1:2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50"/>
        <v>101.02</v>
      </c>
      <c r="P2055" s="7">
        <f t="shared" si="351"/>
        <v>41.743801652892564</v>
      </c>
      <c r="Q2055" t="str">
        <f t="shared" si="348"/>
        <v>technology</v>
      </c>
      <c r="R2055" t="str">
        <f t="shared" si="349"/>
        <v>hardware</v>
      </c>
      <c r="S2055" s="14">
        <f t="shared" si="352"/>
        <v>42333.659155092595</v>
      </c>
      <c r="T2055" s="14">
        <f t="shared" si="353"/>
        <v>42303.617488425924</v>
      </c>
      <c r="U2055" t="str">
        <f t="shared" si="354"/>
        <v>NOV</v>
      </c>
      <c r="V2055" t="str">
        <f t="shared" si="355"/>
        <v>OCT</v>
      </c>
      <c r="W2055">
        <f t="shared" si="356"/>
        <v>2015</v>
      </c>
      <c r="X2055">
        <f t="shared" si="357"/>
        <v>2015</v>
      </c>
    </row>
    <row r="2056" spans="1:2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50"/>
        <v>113.59142857142857</v>
      </c>
      <c r="P2056" s="7">
        <f t="shared" si="351"/>
        <v>64.020933977455712</v>
      </c>
      <c r="Q2056" t="str">
        <f t="shared" si="348"/>
        <v>technology</v>
      </c>
      <c r="R2056" t="str">
        <f t="shared" si="349"/>
        <v>hardware</v>
      </c>
      <c r="S2056" s="14">
        <f t="shared" si="352"/>
        <v>41761.520949074074</v>
      </c>
      <c r="T2056" s="14">
        <f t="shared" si="353"/>
        <v>41731.520949074074</v>
      </c>
      <c r="U2056" t="str">
        <f t="shared" si="354"/>
        <v>MAY</v>
      </c>
      <c r="V2056" t="str">
        <f t="shared" si="355"/>
        <v>ABR</v>
      </c>
      <c r="W2056">
        <f t="shared" si="356"/>
        <v>2014</v>
      </c>
      <c r="X2056">
        <f t="shared" si="357"/>
        <v>2014</v>
      </c>
    </row>
    <row r="2057" spans="1:2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50"/>
        <v>167.41666666666666</v>
      </c>
      <c r="P2057" s="7">
        <f t="shared" si="351"/>
        <v>99.455445544554451</v>
      </c>
      <c r="Q2057" t="str">
        <f t="shared" si="348"/>
        <v>technology</v>
      </c>
      <c r="R2057" t="str">
        <f t="shared" si="349"/>
        <v>hardware</v>
      </c>
      <c r="S2057" s="14">
        <f t="shared" si="352"/>
        <v>41976.166666666672</v>
      </c>
      <c r="T2057" s="14">
        <f t="shared" si="353"/>
        <v>41946.674108796295</v>
      </c>
      <c r="U2057" t="str">
        <f t="shared" si="354"/>
        <v>DIC</v>
      </c>
      <c r="V2057" t="str">
        <f t="shared" si="355"/>
        <v>NOV</v>
      </c>
      <c r="W2057">
        <f t="shared" si="356"/>
        <v>2014</v>
      </c>
      <c r="X2057">
        <f t="shared" si="357"/>
        <v>2014</v>
      </c>
    </row>
    <row r="2058" spans="1:2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50"/>
        <v>153.452</v>
      </c>
      <c r="P2058" s="7">
        <f t="shared" si="351"/>
        <v>138.49458483754512</v>
      </c>
      <c r="Q2058" t="str">
        <f t="shared" si="348"/>
        <v>technology</v>
      </c>
      <c r="R2058" t="str">
        <f t="shared" si="349"/>
        <v>hardware</v>
      </c>
      <c r="S2058" s="14">
        <f t="shared" si="352"/>
        <v>41381.76090277778</v>
      </c>
      <c r="T2058" s="14">
        <f t="shared" si="353"/>
        <v>41351.76090277778</v>
      </c>
      <c r="U2058" t="str">
        <f t="shared" si="354"/>
        <v>ABR</v>
      </c>
      <c r="V2058" t="str">
        <f t="shared" si="355"/>
        <v>MAR</v>
      </c>
      <c r="W2058">
        <f t="shared" si="356"/>
        <v>2013</v>
      </c>
      <c r="X2058">
        <f t="shared" si="357"/>
        <v>2013</v>
      </c>
    </row>
    <row r="2059" spans="1:2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50"/>
        <v>202.23220000000001</v>
      </c>
      <c r="P2059" s="7">
        <f t="shared" si="351"/>
        <v>45.547792792792798</v>
      </c>
      <c r="Q2059" t="str">
        <f t="shared" si="348"/>
        <v>technology</v>
      </c>
      <c r="R2059" t="str">
        <f t="shared" si="349"/>
        <v>hardware</v>
      </c>
      <c r="S2059" s="14">
        <f t="shared" si="352"/>
        <v>42426.494583333333</v>
      </c>
      <c r="T2059" s="14">
        <f t="shared" si="353"/>
        <v>42396.494583333333</v>
      </c>
      <c r="U2059" t="str">
        <f t="shared" si="354"/>
        <v>FEB</v>
      </c>
      <c r="V2059" t="str">
        <f t="shared" si="355"/>
        <v>ENE</v>
      </c>
      <c r="W2059">
        <f t="shared" si="356"/>
        <v>2016</v>
      </c>
      <c r="X2059">
        <f t="shared" si="357"/>
        <v>2016</v>
      </c>
    </row>
    <row r="2060" spans="1:2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50"/>
        <v>168.28125</v>
      </c>
      <c r="P2060" s="7">
        <f t="shared" si="351"/>
        <v>10.507317073170732</v>
      </c>
      <c r="Q2060" t="str">
        <f t="shared" si="348"/>
        <v>technology</v>
      </c>
      <c r="R2060" t="str">
        <f t="shared" si="349"/>
        <v>hardware</v>
      </c>
      <c r="S2060" s="14">
        <f t="shared" si="352"/>
        <v>42065.833333333328</v>
      </c>
      <c r="T2060" s="14">
        <f t="shared" si="353"/>
        <v>42026.370717592596</v>
      </c>
      <c r="U2060" t="str">
        <f t="shared" si="354"/>
        <v>MAR</v>
      </c>
      <c r="V2060" t="str">
        <f t="shared" si="355"/>
        <v>ENE</v>
      </c>
      <c r="W2060">
        <f t="shared" si="356"/>
        <v>2015</v>
      </c>
      <c r="X2060">
        <f t="shared" si="357"/>
        <v>2015</v>
      </c>
    </row>
    <row r="2061" spans="1:2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50"/>
        <v>143.45666666666668</v>
      </c>
      <c r="P2061" s="7">
        <f t="shared" si="351"/>
        <v>114.76533333333333</v>
      </c>
      <c r="Q2061" t="str">
        <f t="shared" si="348"/>
        <v>technology</v>
      </c>
      <c r="R2061" t="str">
        <f t="shared" si="349"/>
        <v>hardware</v>
      </c>
      <c r="S2061" s="14">
        <f t="shared" si="352"/>
        <v>42400.915972222225</v>
      </c>
      <c r="T2061" s="14">
        <f t="shared" si="353"/>
        <v>42361.602476851855</v>
      </c>
      <c r="U2061" t="str">
        <f t="shared" si="354"/>
        <v>ENE</v>
      </c>
      <c r="V2061" t="str">
        <f t="shared" si="355"/>
        <v>DIC</v>
      </c>
      <c r="W2061">
        <f t="shared" si="356"/>
        <v>2016</v>
      </c>
      <c r="X2061">
        <f t="shared" si="357"/>
        <v>2015</v>
      </c>
    </row>
    <row r="2062" spans="1:2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50"/>
        <v>196.4</v>
      </c>
      <c r="P2062" s="7">
        <f t="shared" si="351"/>
        <v>35.997067448680355</v>
      </c>
      <c r="Q2062" t="str">
        <f t="shared" si="348"/>
        <v>technology</v>
      </c>
      <c r="R2062" t="str">
        <f t="shared" si="349"/>
        <v>hardware</v>
      </c>
      <c r="S2062" s="14">
        <f t="shared" si="352"/>
        <v>41843.642939814818</v>
      </c>
      <c r="T2062" s="14">
        <f t="shared" si="353"/>
        <v>41783.642939814818</v>
      </c>
      <c r="U2062" t="str">
        <f t="shared" si="354"/>
        <v>JUL</v>
      </c>
      <c r="V2062" t="str">
        <f t="shared" si="355"/>
        <v>MAY</v>
      </c>
      <c r="W2062">
        <f t="shared" si="356"/>
        <v>2014</v>
      </c>
      <c r="X2062">
        <f t="shared" si="357"/>
        <v>2014</v>
      </c>
    </row>
    <row r="2063" spans="1:2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50"/>
        <v>107.92</v>
      </c>
      <c r="P2063" s="7">
        <f t="shared" si="351"/>
        <v>154.17142857142858</v>
      </c>
      <c r="Q2063" t="str">
        <f t="shared" si="348"/>
        <v>technology</v>
      </c>
      <c r="R2063" t="str">
        <f t="shared" si="349"/>
        <v>hardware</v>
      </c>
      <c r="S2063" s="14">
        <f t="shared" si="352"/>
        <v>42735.764513888891</v>
      </c>
      <c r="T2063" s="14">
        <f t="shared" si="353"/>
        <v>42705.764513888891</v>
      </c>
      <c r="U2063" t="str">
        <f t="shared" si="354"/>
        <v>DIC</v>
      </c>
      <c r="V2063" t="str">
        <f t="shared" si="355"/>
        <v>DIC</v>
      </c>
      <c r="W2063">
        <f t="shared" si="356"/>
        <v>2016</v>
      </c>
      <c r="X2063">
        <f t="shared" si="357"/>
        <v>2016</v>
      </c>
    </row>
    <row r="2064" spans="1:2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50"/>
        <v>114.977</v>
      </c>
      <c r="P2064" s="7">
        <f t="shared" si="351"/>
        <v>566.38916256157631</v>
      </c>
      <c r="Q2064" t="str">
        <f t="shared" si="348"/>
        <v>technology</v>
      </c>
      <c r="R2064" t="str">
        <f t="shared" si="349"/>
        <v>hardware</v>
      </c>
      <c r="S2064" s="14">
        <f t="shared" si="352"/>
        <v>42453.341412037036</v>
      </c>
      <c r="T2064" s="14">
        <f t="shared" si="353"/>
        <v>42423.3830787037</v>
      </c>
      <c r="U2064" t="str">
        <f t="shared" si="354"/>
        <v>MAR</v>
      </c>
      <c r="V2064" t="str">
        <f t="shared" si="355"/>
        <v>FEB</v>
      </c>
      <c r="W2064">
        <f t="shared" si="356"/>
        <v>2016</v>
      </c>
      <c r="X2064">
        <f t="shared" si="357"/>
        <v>2016</v>
      </c>
    </row>
    <row r="2065" spans="1:2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50"/>
        <v>148.05000000000001</v>
      </c>
      <c r="P2065" s="7">
        <f t="shared" si="351"/>
        <v>120.85714285714286</v>
      </c>
      <c r="Q2065" t="str">
        <f t="shared" si="348"/>
        <v>technology</v>
      </c>
      <c r="R2065" t="str">
        <f t="shared" si="349"/>
        <v>hardware</v>
      </c>
      <c r="S2065" s="14">
        <f t="shared" si="352"/>
        <v>42505.73265046296</v>
      </c>
      <c r="T2065" s="14">
        <f t="shared" si="353"/>
        <v>42472.73265046296</v>
      </c>
      <c r="U2065" t="str">
        <f t="shared" si="354"/>
        <v>MAY</v>
      </c>
      <c r="V2065" t="str">
        <f t="shared" si="355"/>
        <v>ABR</v>
      </c>
      <c r="W2065">
        <f t="shared" si="356"/>
        <v>2016</v>
      </c>
      <c r="X2065">
        <f t="shared" si="357"/>
        <v>2016</v>
      </c>
    </row>
    <row r="2066" spans="1:2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50"/>
        <v>191.16676082790633</v>
      </c>
      <c r="P2066" s="7">
        <f t="shared" si="351"/>
        <v>86.163845492085343</v>
      </c>
      <c r="Q2066" t="str">
        <f t="shared" si="348"/>
        <v>technology</v>
      </c>
      <c r="R2066" t="str">
        <f t="shared" si="349"/>
        <v>hardware</v>
      </c>
      <c r="S2066" s="14">
        <f t="shared" si="352"/>
        <v>41425.5</v>
      </c>
      <c r="T2066" s="14">
        <f t="shared" si="353"/>
        <v>41389.364849537036</v>
      </c>
      <c r="U2066" t="str">
        <f t="shared" si="354"/>
        <v>MAY</v>
      </c>
      <c r="V2066" t="str">
        <f t="shared" si="355"/>
        <v>ABR</v>
      </c>
      <c r="W2066">
        <f t="shared" si="356"/>
        <v>2013</v>
      </c>
      <c r="X2066">
        <f t="shared" si="357"/>
        <v>2013</v>
      </c>
    </row>
    <row r="2067" spans="1:2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50"/>
        <v>199.215125</v>
      </c>
      <c r="P2067" s="7">
        <f t="shared" si="351"/>
        <v>51.212114395886893</v>
      </c>
      <c r="Q2067" t="str">
        <f t="shared" ref="Q2067:Q2082" si="358">MID(N2067,1,10)</f>
        <v>technology</v>
      </c>
      <c r="R2067" t="str">
        <f t="shared" ref="R2067:R2082" si="359">MID(N2067,12,20)</f>
        <v>hardware</v>
      </c>
      <c r="S2067" s="14">
        <f t="shared" si="352"/>
        <v>41633.333668981482</v>
      </c>
      <c r="T2067" s="14">
        <f t="shared" si="353"/>
        <v>41603.333668981482</v>
      </c>
      <c r="U2067" t="str">
        <f t="shared" si="354"/>
        <v>DIC</v>
      </c>
      <c r="V2067" t="str">
        <f t="shared" si="355"/>
        <v>NOV</v>
      </c>
      <c r="W2067">
        <f t="shared" si="356"/>
        <v>2013</v>
      </c>
      <c r="X2067">
        <f t="shared" si="357"/>
        <v>2013</v>
      </c>
    </row>
    <row r="2068" spans="1:2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50"/>
        <v>218.6</v>
      </c>
      <c r="P2068" s="7">
        <f t="shared" si="351"/>
        <v>67.261538461538464</v>
      </c>
      <c r="Q2068" t="str">
        <f t="shared" si="358"/>
        <v>technology</v>
      </c>
      <c r="R2068" t="str">
        <f t="shared" si="359"/>
        <v>hardware</v>
      </c>
      <c r="S2068" s="14">
        <f t="shared" si="352"/>
        <v>41874.771793981483</v>
      </c>
      <c r="T2068" s="14">
        <f t="shared" si="353"/>
        <v>41844.771793981483</v>
      </c>
      <c r="U2068" t="str">
        <f t="shared" si="354"/>
        <v>AGO</v>
      </c>
      <c r="V2068" t="str">
        <f t="shared" si="355"/>
        <v>JUL</v>
      </c>
      <c r="W2068">
        <f t="shared" si="356"/>
        <v>2014</v>
      </c>
      <c r="X2068">
        <f t="shared" si="357"/>
        <v>2014</v>
      </c>
    </row>
    <row r="2069" spans="1:2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50"/>
        <v>126.86868686868686</v>
      </c>
      <c r="P2069" s="7">
        <f t="shared" si="351"/>
        <v>62.8</v>
      </c>
      <c r="Q2069" t="str">
        <f t="shared" si="358"/>
        <v>technology</v>
      </c>
      <c r="R2069" t="str">
        <f t="shared" si="359"/>
        <v>hardware</v>
      </c>
      <c r="S2069" s="14">
        <f t="shared" si="352"/>
        <v>42148.853888888887</v>
      </c>
      <c r="T2069" s="14">
        <f t="shared" si="353"/>
        <v>42115.853888888887</v>
      </c>
      <c r="U2069" t="str">
        <f t="shared" si="354"/>
        <v>MAY</v>
      </c>
      <c r="V2069" t="str">
        <f t="shared" si="355"/>
        <v>ABR</v>
      </c>
      <c r="W2069">
        <f t="shared" si="356"/>
        <v>2015</v>
      </c>
      <c r="X2069">
        <f t="shared" si="357"/>
        <v>2015</v>
      </c>
    </row>
    <row r="2070" spans="1:2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50"/>
        <v>105.22387999999999</v>
      </c>
      <c r="P2070" s="7">
        <f t="shared" si="351"/>
        <v>346.13118421052633</v>
      </c>
      <c r="Q2070" t="str">
        <f t="shared" si="358"/>
        <v>technology</v>
      </c>
      <c r="R2070" t="str">
        <f t="shared" si="359"/>
        <v>hardware</v>
      </c>
      <c r="S2070" s="14">
        <f t="shared" si="352"/>
        <v>42663.841608796298</v>
      </c>
      <c r="T2070" s="14">
        <f t="shared" si="353"/>
        <v>42633.841608796298</v>
      </c>
      <c r="U2070" t="str">
        <f t="shared" si="354"/>
        <v>OCT</v>
      </c>
      <c r="V2070" t="str">
        <f t="shared" si="355"/>
        <v>SEP</v>
      </c>
      <c r="W2070">
        <f t="shared" si="356"/>
        <v>2016</v>
      </c>
      <c r="X2070">
        <f t="shared" si="357"/>
        <v>2016</v>
      </c>
    </row>
    <row r="2071" spans="1:2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50"/>
        <v>128.40665999999999</v>
      </c>
      <c r="P2071" s="7">
        <f t="shared" si="351"/>
        <v>244.11912547528519</v>
      </c>
      <c r="Q2071" t="str">
        <f t="shared" si="358"/>
        <v>technology</v>
      </c>
      <c r="R2071" t="str">
        <f t="shared" si="359"/>
        <v>hardware</v>
      </c>
      <c r="S2071" s="14">
        <f t="shared" si="352"/>
        <v>42371.972118055557</v>
      </c>
      <c r="T2071" s="14">
        <f t="shared" si="353"/>
        <v>42340.972118055557</v>
      </c>
      <c r="U2071" t="str">
        <f t="shared" si="354"/>
        <v>ENE</v>
      </c>
      <c r="V2071" t="str">
        <f t="shared" si="355"/>
        <v>DIC</v>
      </c>
      <c r="W2071">
        <f t="shared" si="356"/>
        <v>2016</v>
      </c>
      <c r="X2071">
        <f t="shared" si="357"/>
        <v>2015</v>
      </c>
    </row>
    <row r="2072" spans="1:2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50"/>
        <v>317.3272</v>
      </c>
      <c r="P2072" s="7">
        <f t="shared" si="351"/>
        <v>259.25424836601309</v>
      </c>
      <c r="Q2072" t="str">
        <f t="shared" si="358"/>
        <v>technology</v>
      </c>
      <c r="R2072" t="str">
        <f t="shared" si="359"/>
        <v>hardware</v>
      </c>
      <c r="S2072" s="14">
        <f t="shared" si="352"/>
        <v>42549.6565162037</v>
      </c>
      <c r="T2072" s="14">
        <f t="shared" si="353"/>
        <v>42519.6565162037</v>
      </c>
      <c r="U2072" t="str">
        <f t="shared" si="354"/>
        <v>JUN</v>
      </c>
      <c r="V2072" t="str">
        <f t="shared" si="355"/>
        <v>MAY</v>
      </c>
      <c r="W2072">
        <f t="shared" si="356"/>
        <v>2016</v>
      </c>
      <c r="X2072">
        <f t="shared" si="357"/>
        <v>2016</v>
      </c>
    </row>
    <row r="2073" spans="1:2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50"/>
        <v>280.73</v>
      </c>
      <c r="P2073" s="7">
        <f t="shared" si="351"/>
        <v>201.96402877697841</v>
      </c>
      <c r="Q2073" t="str">
        <f t="shared" si="358"/>
        <v>technology</v>
      </c>
      <c r="R2073" t="str">
        <f t="shared" si="359"/>
        <v>hardware</v>
      </c>
      <c r="S2073" s="14">
        <f t="shared" si="352"/>
        <v>42645.278749999998</v>
      </c>
      <c r="T2073" s="14">
        <f t="shared" si="353"/>
        <v>42600.278749999998</v>
      </c>
      <c r="U2073" t="str">
        <f t="shared" si="354"/>
        <v>OCT</v>
      </c>
      <c r="V2073" t="str">
        <f t="shared" si="355"/>
        <v>AGO</v>
      </c>
      <c r="W2073">
        <f t="shared" si="356"/>
        <v>2016</v>
      </c>
      <c r="X2073">
        <f t="shared" si="357"/>
        <v>2016</v>
      </c>
    </row>
    <row r="2074" spans="1:2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50"/>
        <v>110.73146853146854</v>
      </c>
      <c r="P2074" s="7">
        <f t="shared" si="351"/>
        <v>226.20857142857142</v>
      </c>
      <c r="Q2074" t="str">
        <f t="shared" si="358"/>
        <v>technology</v>
      </c>
      <c r="R2074" t="str">
        <f t="shared" si="359"/>
        <v>hardware</v>
      </c>
      <c r="S2074" s="14">
        <f t="shared" si="352"/>
        <v>42497.581388888888</v>
      </c>
      <c r="T2074" s="14">
        <f t="shared" si="353"/>
        <v>42467.581388888888</v>
      </c>
      <c r="U2074" t="str">
        <f t="shared" si="354"/>
        <v>MAY</v>
      </c>
      <c r="V2074" t="str">
        <f t="shared" si="355"/>
        <v>ABR</v>
      </c>
      <c r="W2074">
        <f t="shared" si="356"/>
        <v>2016</v>
      </c>
      <c r="X2074">
        <f t="shared" si="357"/>
        <v>2016</v>
      </c>
    </row>
    <row r="2075" spans="1:2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50"/>
        <v>152.60429999999999</v>
      </c>
      <c r="P2075" s="7">
        <f t="shared" si="351"/>
        <v>324.69</v>
      </c>
      <c r="Q2075" t="str">
        <f t="shared" si="358"/>
        <v>technology</v>
      </c>
      <c r="R2075" t="str">
        <f t="shared" si="359"/>
        <v>hardware</v>
      </c>
      <c r="S2075" s="14">
        <f t="shared" si="352"/>
        <v>42132.668032407411</v>
      </c>
      <c r="T2075" s="14">
        <f t="shared" si="353"/>
        <v>42087.668032407411</v>
      </c>
      <c r="U2075" t="str">
        <f t="shared" si="354"/>
        <v>MAY</v>
      </c>
      <c r="V2075" t="str">
        <f t="shared" si="355"/>
        <v>MAR</v>
      </c>
      <c r="W2075">
        <f t="shared" si="356"/>
        <v>2015</v>
      </c>
      <c r="X2075">
        <f t="shared" si="357"/>
        <v>2015</v>
      </c>
    </row>
    <row r="2076" spans="1:2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50"/>
        <v>102.5</v>
      </c>
      <c r="P2076" s="7">
        <f t="shared" si="351"/>
        <v>205</v>
      </c>
      <c r="Q2076" t="str">
        <f t="shared" si="358"/>
        <v>technology</v>
      </c>
      <c r="R2076" t="str">
        <f t="shared" si="359"/>
        <v>hardware</v>
      </c>
      <c r="S2076" s="14">
        <f t="shared" si="352"/>
        <v>42496.826180555552</v>
      </c>
      <c r="T2076" s="14">
        <f t="shared" si="353"/>
        <v>42466.826180555552</v>
      </c>
      <c r="U2076" t="str">
        <f t="shared" si="354"/>
        <v>MAY</v>
      </c>
      <c r="V2076" t="str">
        <f t="shared" si="355"/>
        <v>ABR</v>
      </c>
      <c r="W2076">
        <f t="shared" si="356"/>
        <v>2016</v>
      </c>
      <c r="X2076">
        <f t="shared" si="357"/>
        <v>2016</v>
      </c>
    </row>
    <row r="2077" spans="1:2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50"/>
        <v>1678.3738373837384</v>
      </c>
      <c r="P2077" s="7">
        <f t="shared" si="351"/>
        <v>20.465926829268295</v>
      </c>
      <c r="Q2077" t="str">
        <f t="shared" si="358"/>
        <v>technology</v>
      </c>
      <c r="R2077" t="str">
        <f t="shared" si="359"/>
        <v>hardware</v>
      </c>
      <c r="S2077" s="14">
        <f t="shared" si="352"/>
        <v>41480.681574074071</v>
      </c>
      <c r="T2077" s="14">
        <f t="shared" si="353"/>
        <v>41450.681574074071</v>
      </c>
      <c r="U2077" t="str">
        <f t="shared" si="354"/>
        <v>JUL</v>
      </c>
      <c r="V2077" t="str">
        <f t="shared" si="355"/>
        <v>JUN</v>
      </c>
      <c r="W2077">
        <f t="shared" si="356"/>
        <v>2013</v>
      </c>
      <c r="X2077">
        <f t="shared" si="357"/>
        <v>2013</v>
      </c>
    </row>
    <row r="2078" spans="1:2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50"/>
        <v>543.349156424581</v>
      </c>
      <c r="P2078" s="7">
        <f t="shared" si="351"/>
        <v>116.35303146309367</v>
      </c>
      <c r="Q2078" t="str">
        <f t="shared" si="358"/>
        <v>technology</v>
      </c>
      <c r="R2078" t="str">
        <f t="shared" si="359"/>
        <v>hardware</v>
      </c>
      <c r="S2078" s="14">
        <f t="shared" si="352"/>
        <v>41843.880659722221</v>
      </c>
      <c r="T2078" s="14">
        <f t="shared" si="353"/>
        <v>41803.880659722221</v>
      </c>
      <c r="U2078" t="str">
        <f t="shared" si="354"/>
        <v>JUL</v>
      </c>
      <c r="V2078" t="str">
        <f t="shared" si="355"/>
        <v>JUN</v>
      </c>
      <c r="W2078">
        <f t="shared" si="356"/>
        <v>2014</v>
      </c>
      <c r="X2078">
        <f t="shared" si="357"/>
        <v>2014</v>
      </c>
    </row>
    <row r="2079" spans="1:2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50"/>
        <v>115.508</v>
      </c>
      <c r="P2079" s="7">
        <f t="shared" si="351"/>
        <v>307.20212765957444</v>
      </c>
      <c r="Q2079" t="str">
        <f t="shared" si="358"/>
        <v>technology</v>
      </c>
      <c r="R2079" t="str">
        <f t="shared" si="359"/>
        <v>hardware</v>
      </c>
      <c r="S2079" s="14">
        <f t="shared" si="352"/>
        <v>42160.875</v>
      </c>
      <c r="T2079" s="14">
        <f t="shared" si="353"/>
        <v>42103.042546296296</v>
      </c>
      <c r="U2079" t="str">
        <f t="shared" si="354"/>
        <v>JUN</v>
      </c>
      <c r="V2079" t="str">
        <f t="shared" si="355"/>
        <v>ABR</v>
      </c>
      <c r="W2079">
        <f t="shared" si="356"/>
        <v>2015</v>
      </c>
      <c r="X2079">
        <f t="shared" si="357"/>
        <v>2015</v>
      </c>
    </row>
    <row r="2080" spans="1:2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50"/>
        <v>131.20500000000001</v>
      </c>
      <c r="P2080" s="7">
        <f t="shared" si="351"/>
        <v>546.6875</v>
      </c>
      <c r="Q2080" t="str">
        <f t="shared" si="358"/>
        <v>technology</v>
      </c>
      <c r="R2080" t="str">
        <f t="shared" si="359"/>
        <v>hardware</v>
      </c>
      <c r="S2080" s="14">
        <f t="shared" si="352"/>
        <v>42722.771493055552</v>
      </c>
      <c r="T2080" s="14">
        <f t="shared" si="353"/>
        <v>42692.771493055552</v>
      </c>
      <c r="U2080" t="str">
        <f t="shared" si="354"/>
        <v>DIC</v>
      </c>
      <c r="V2080" t="str">
        <f t="shared" si="355"/>
        <v>NOV</v>
      </c>
      <c r="W2080">
        <f t="shared" si="356"/>
        <v>2016</v>
      </c>
      <c r="X2080">
        <f t="shared" si="357"/>
        <v>2016</v>
      </c>
    </row>
    <row r="2081" spans="1:2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50"/>
        <v>288.17</v>
      </c>
      <c r="P2081" s="7">
        <f t="shared" si="351"/>
        <v>47.474464579901152</v>
      </c>
      <c r="Q2081" t="str">
        <f t="shared" si="358"/>
        <v>technology</v>
      </c>
      <c r="R2081" t="str">
        <f t="shared" si="359"/>
        <v>hardware</v>
      </c>
      <c r="S2081" s="14">
        <f t="shared" si="352"/>
        <v>42180.791666666672</v>
      </c>
      <c r="T2081" s="14">
        <f t="shared" si="353"/>
        <v>42150.71056712963</v>
      </c>
      <c r="U2081" t="str">
        <f t="shared" si="354"/>
        <v>JUN</v>
      </c>
      <c r="V2081" t="str">
        <f t="shared" si="355"/>
        <v>MAY</v>
      </c>
      <c r="W2081">
        <f t="shared" si="356"/>
        <v>2015</v>
      </c>
      <c r="X2081">
        <f t="shared" si="357"/>
        <v>2015</v>
      </c>
    </row>
    <row r="2082" spans="1:2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50"/>
        <v>507.8</v>
      </c>
      <c r="P2082" s="7">
        <f t="shared" si="351"/>
        <v>101.56</v>
      </c>
      <c r="Q2082" t="str">
        <f t="shared" si="358"/>
        <v>technology</v>
      </c>
      <c r="R2082" t="str">
        <f t="shared" si="359"/>
        <v>hardware</v>
      </c>
      <c r="S2082" s="14">
        <f t="shared" si="352"/>
        <v>42319.998842592591</v>
      </c>
      <c r="T2082" s="14">
        <f t="shared" si="353"/>
        <v>42289.957175925927</v>
      </c>
      <c r="U2082" t="str">
        <f t="shared" si="354"/>
        <v>NOV</v>
      </c>
      <c r="V2082" t="str">
        <f t="shared" si="355"/>
        <v>OCT</v>
      </c>
      <c r="W2082">
        <f t="shared" si="356"/>
        <v>2015</v>
      </c>
      <c r="X2082">
        <f t="shared" si="357"/>
        <v>2015</v>
      </c>
    </row>
    <row r="2083" spans="1:2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50"/>
        <v>114.57142857142857</v>
      </c>
      <c r="P2083" s="7">
        <f t="shared" si="351"/>
        <v>72.909090909090907</v>
      </c>
      <c r="Q2083" t="str">
        <f t="shared" ref="Q2083:Q2122" si="360">MID(N2083,1,5)</f>
        <v>music</v>
      </c>
      <c r="R2083" t="str">
        <f t="shared" ref="R2083:R2122" si="361">MID(N2083,7,20)</f>
        <v>indie rock</v>
      </c>
      <c r="S2083" s="14">
        <f t="shared" si="352"/>
        <v>41045.207638888889</v>
      </c>
      <c r="T2083" s="14">
        <f t="shared" si="353"/>
        <v>41004.156886574077</v>
      </c>
      <c r="U2083" t="str">
        <f t="shared" si="354"/>
        <v>MAY</v>
      </c>
      <c r="V2083" t="str">
        <f t="shared" si="355"/>
        <v>ABR</v>
      </c>
      <c r="W2083">
        <f t="shared" si="356"/>
        <v>2012</v>
      </c>
      <c r="X2083">
        <f t="shared" si="357"/>
        <v>2012</v>
      </c>
    </row>
    <row r="2084" spans="1:2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50"/>
        <v>110.73333333333333</v>
      </c>
      <c r="P2084" s="7">
        <f t="shared" si="351"/>
        <v>43.710526315789473</v>
      </c>
      <c r="Q2084" t="str">
        <f t="shared" si="360"/>
        <v>music</v>
      </c>
      <c r="R2084" t="str">
        <f t="shared" si="361"/>
        <v>indie rock</v>
      </c>
      <c r="S2084" s="14">
        <f t="shared" si="352"/>
        <v>40871.161990740737</v>
      </c>
      <c r="T2084" s="14">
        <f t="shared" si="353"/>
        <v>40811.120324074072</v>
      </c>
      <c r="U2084" t="str">
        <f t="shared" si="354"/>
        <v>NOV</v>
      </c>
      <c r="V2084" t="str">
        <f t="shared" si="355"/>
        <v>SEP</v>
      </c>
      <c r="W2084">
        <f t="shared" si="356"/>
        <v>2011</v>
      </c>
      <c r="X2084">
        <f t="shared" si="357"/>
        <v>2011</v>
      </c>
    </row>
    <row r="2085" spans="1:2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50"/>
        <v>113.33333333333333</v>
      </c>
      <c r="P2085" s="7">
        <f t="shared" si="351"/>
        <v>34</v>
      </c>
      <c r="Q2085" t="str">
        <f t="shared" si="360"/>
        <v>music</v>
      </c>
      <c r="R2085" t="str">
        <f t="shared" si="361"/>
        <v>indie rock</v>
      </c>
      <c r="S2085" s="14">
        <f t="shared" si="352"/>
        <v>41064.72216435185</v>
      </c>
      <c r="T2085" s="14">
        <f t="shared" si="353"/>
        <v>41034.72216435185</v>
      </c>
      <c r="U2085" t="str">
        <f t="shared" si="354"/>
        <v>JUN</v>
      </c>
      <c r="V2085" t="str">
        <f t="shared" si="355"/>
        <v>MAY</v>
      </c>
      <c r="W2085">
        <f t="shared" si="356"/>
        <v>2012</v>
      </c>
      <c r="X2085">
        <f t="shared" si="357"/>
        <v>2012</v>
      </c>
    </row>
    <row r="2086" spans="1:2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50"/>
        <v>108.33333333333333</v>
      </c>
      <c r="P2086" s="7">
        <f t="shared" si="351"/>
        <v>70.652173913043484</v>
      </c>
      <c r="Q2086" t="str">
        <f t="shared" si="360"/>
        <v>music</v>
      </c>
      <c r="R2086" t="str">
        <f t="shared" si="361"/>
        <v>indie rock</v>
      </c>
      <c r="S2086" s="14">
        <f t="shared" si="352"/>
        <v>41763.290972222225</v>
      </c>
      <c r="T2086" s="14">
        <f t="shared" si="353"/>
        <v>41731.833124999997</v>
      </c>
      <c r="U2086" t="str">
        <f t="shared" si="354"/>
        <v>MAY</v>
      </c>
      <c r="V2086" t="str">
        <f t="shared" si="355"/>
        <v>ABR</v>
      </c>
      <c r="W2086">
        <f t="shared" si="356"/>
        <v>2014</v>
      </c>
      <c r="X2086">
        <f t="shared" si="357"/>
        <v>2014</v>
      </c>
    </row>
    <row r="2087" spans="1:2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50"/>
        <v>123.53333333333333</v>
      </c>
      <c r="P2087" s="7">
        <f t="shared" si="351"/>
        <v>89.301204819277103</v>
      </c>
      <c r="Q2087" t="str">
        <f t="shared" si="360"/>
        <v>music</v>
      </c>
      <c r="R2087" t="str">
        <f t="shared" si="361"/>
        <v>indie rock</v>
      </c>
      <c r="S2087" s="14">
        <f t="shared" si="352"/>
        <v>41105.835497685184</v>
      </c>
      <c r="T2087" s="14">
        <f t="shared" si="353"/>
        <v>41075.835497685184</v>
      </c>
      <c r="U2087" t="str">
        <f t="shared" si="354"/>
        <v>JUL</v>
      </c>
      <c r="V2087" t="str">
        <f t="shared" si="355"/>
        <v>JUN</v>
      </c>
      <c r="W2087">
        <f t="shared" si="356"/>
        <v>2012</v>
      </c>
      <c r="X2087">
        <f t="shared" si="357"/>
        <v>2012</v>
      </c>
    </row>
    <row r="2088" spans="1:2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50"/>
        <v>100.7</v>
      </c>
      <c r="P2088" s="7">
        <f t="shared" si="351"/>
        <v>115.08571428571429</v>
      </c>
      <c r="Q2088" t="str">
        <f t="shared" si="360"/>
        <v>music</v>
      </c>
      <c r="R2088" t="str">
        <f t="shared" si="361"/>
        <v>indie rock</v>
      </c>
      <c r="S2088" s="14">
        <f t="shared" si="352"/>
        <v>40891.207638888889</v>
      </c>
      <c r="T2088" s="14">
        <f t="shared" si="353"/>
        <v>40860.67050925926</v>
      </c>
      <c r="U2088" t="str">
        <f t="shared" si="354"/>
        <v>DIC</v>
      </c>
      <c r="V2088" t="str">
        <f t="shared" si="355"/>
        <v>NOV</v>
      </c>
      <c r="W2088">
        <f t="shared" si="356"/>
        <v>2011</v>
      </c>
      <c r="X2088">
        <f t="shared" si="357"/>
        <v>2011</v>
      </c>
    </row>
    <row r="2089" spans="1:2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50"/>
        <v>103.53333333333333</v>
      </c>
      <c r="P2089" s="7">
        <f t="shared" si="351"/>
        <v>62.12</v>
      </c>
      <c r="Q2089" t="str">
        <f t="shared" si="360"/>
        <v>music</v>
      </c>
      <c r="R2089" t="str">
        <f t="shared" si="361"/>
        <v>indie rock</v>
      </c>
      <c r="S2089" s="14">
        <f t="shared" si="352"/>
        <v>40794.204375000001</v>
      </c>
      <c r="T2089" s="14">
        <f t="shared" si="353"/>
        <v>40764.204375000001</v>
      </c>
      <c r="U2089" t="str">
        <f t="shared" si="354"/>
        <v>SEP</v>
      </c>
      <c r="V2089" t="str">
        <f t="shared" si="355"/>
        <v>AGO</v>
      </c>
      <c r="W2089">
        <f t="shared" si="356"/>
        <v>2011</v>
      </c>
      <c r="X2089">
        <f t="shared" si="357"/>
        <v>2011</v>
      </c>
    </row>
    <row r="2090" spans="1:2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50"/>
        <v>115.51066666666667</v>
      </c>
      <c r="P2090" s="7">
        <f t="shared" si="351"/>
        <v>46.204266666666669</v>
      </c>
      <c r="Q2090" t="str">
        <f t="shared" si="360"/>
        <v>music</v>
      </c>
      <c r="R2090" t="str">
        <f t="shared" si="361"/>
        <v>indie rock</v>
      </c>
      <c r="S2090" s="14">
        <f t="shared" si="352"/>
        <v>40432.165972222225</v>
      </c>
      <c r="T2090" s="14">
        <f t="shared" si="353"/>
        <v>40395.714722222219</v>
      </c>
      <c r="U2090" t="str">
        <f t="shared" si="354"/>
        <v>SEP</v>
      </c>
      <c r="V2090" t="str">
        <f t="shared" si="355"/>
        <v>AGO</v>
      </c>
      <c r="W2090">
        <f t="shared" si="356"/>
        <v>2010</v>
      </c>
      <c r="X2090">
        <f t="shared" si="357"/>
        <v>2010</v>
      </c>
    </row>
    <row r="2091" spans="1:2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50"/>
        <v>120.4004</v>
      </c>
      <c r="P2091" s="7">
        <f t="shared" si="351"/>
        <v>48.54854838709678</v>
      </c>
      <c r="Q2091" t="str">
        <f t="shared" si="360"/>
        <v>music</v>
      </c>
      <c r="R2091" t="str">
        <f t="shared" si="361"/>
        <v>indie rock</v>
      </c>
      <c r="S2091" s="14">
        <f t="shared" si="352"/>
        <v>41488.076319444444</v>
      </c>
      <c r="T2091" s="14">
        <f t="shared" si="353"/>
        <v>41453.076319444444</v>
      </c>
      <c r="U2091" t="str">
        <f t="shared" si="354"/>
        <v>AGO</v>
      </c>
      <c r="V2091" t="str">
        <f t="shared" si="355"/>
        <v>JUN</v>
      </c>
      <c r="W2091">
        <f t="shared" si="356"/>
        <v>2013</v>
      </c>
      <c r="X2091">
        <f t="shared" si="357"/>
        <v>2013</v>
      </c>
    </row>
    <row r="2092" spans="1:2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50"/>
        <v>115.040375</v>
      </c>
      <c r="P2092" s="7">
        <f t="shared" si="351"/>
        <v>57.520187499999999</v>
      </c>
      <c r="Q2092" t="str">
        <f t="shared" si="360"/>
        <v>music</v>
      </c>
      <c r="R2092" t="str">
        <f t="shared" si="361"/>
        <v>indie rock</v>
      </c>
      <c r="S2092" s="14">
        <f t="shared" si="352"/>
        <v>41329.381423611114</v>
      </c>
      <c r="T2092" s="14">
        <f t="shared" si="353"/>
        <v>41299.381423611114</v>
      </c>
      <c r="U2092" t="str">
        <f t="shared" si="354"/>
        <v>FEB</v>
      </c>
      <c r="V2092" t="str">
        <f t="shared" si="355"/>
        <v>ENE</v>
      </c>
      <c r="W2092">
        <f t="shared" si="356"/>
        <v>2013</v>
      </c>
      <c r="X2092">
        <f t="shared" si="357"/>
        <v>2013</v>
      </c>
    </row>
    <row r="2093" spans="1:2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50"/>
        <v>120.46777777777778</v>
      </c>
      <c r="P2093" s="7">
        <f t="shared" si="351"/>
        <v>88.147154471544724</v>
      </c>
      <c r="Q2093" t="str">
        <f t="shared" si="360"/>
        <v>music</v>
      </c>
      <c r="R2093" t="str">
        <f t="shared" si="361"/>
        <v>indie rock</v>
      </c>
      <c r="S2093" s="14">
        <f t="shared" si="352"/>
        <v>40603.833333333336</v>
      </c>
      <c r="T2093" s="14">
        <f t="shared" si="353"/>
        <v>40555.322662037033</v>
      </c>
      <c r="U2093" t="str">
        <f t="shared" si="354"/>
        <v>MAR</v>
      </c>
      <c r="V2093" t="str">
        <f t="shared" si="355"/>
        <v>ENE</v>
      </c>
      <c r="W2093">
        <f t="shared" si="356"/>
        <v>2011</v>
      </c>
      <c r="X2093">
        <f t="shared" si="357"/>
        <v>2011</v>
      </c>
    </row>
    <row r="2094" spans="1:2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50"/>
        <v>101.28333333333333</v>
      </c>
      <c r="P2094" s="7">
        <f t="shared" si="351"/>
        <v>110.49090909090908</v>
      </c>
      <c r="Q2094" t="str">
        <f t="shared" si="360"/>
        <v>music</v>
      </c>
      <c r="R2094" t="str">
        <f t="shared" si="361"/>
        <v>indie rock</v>
      </c>
      <c r="S2094" s="14">
        <f t="shared" si="352"/>
        <v>40823.707546296297</v>
      </c>
      <c r="T2094" s="14">
        <f t="shared" si="353"/>
        <v>40763.707546296297</v>
      </c>
      <c r="U2094" t="str">
        <f t="shared" si="354"/>
        <v>OCT</v>
      </c>
      <c r="V2094" t="str">
        <f t="shared" si="355"/>
        <v>AGO</v>
      </c>
      <c r="W2094">
        <f t="shared" si="356"/>
        <v>2011</v>
      </c>
      <c r="X2094">
        <f t="shared" si="357"/>
        <v>2011</v>
      </c>
    </row>
    <row r="2095" spans="1:2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50"/>
        <v>102.46666666666667</v>
      </c>
      <c r="P2095" s="7">
        <f t="shared" si="351"/>
        <v>66.826086956521735</v>
      </c>
      <c r="Q2095" t="str">
        <f t="shared" si="360"/>
        <v>music</v>
      </c>
      <c r="R2095" t="str">
        <f t="shared" si="361"/>
        <v>indie rock</v>
      </c>
      <c r="S2095" s="14">
        <f t="shared" si="352"/>
        <v>41265.896203703705</v>
      </c>
      <c r="T2095" s="14">
        <f t="shared" si="353"/>
        <v>41205.854537037041</v>
      </c>
      <c r="U2095" t="str">
        <f t="shared" si="354"/>
        <v>DIC</v>
      </c>
      <c r="V2095" t="str">
        <f t="shared" si="355"/>
        <v>OCT</v>
      </c>
      <c r="W2095">
        <f t="shared" si="356"/>
        <v>2012</v>
      </c>
      <c r="X2095">
        <f t="shared" si="357"/>
        <v>2012</v>
      </c>
    </row>
    <row r="2096" spans="1:2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50"/>
        <v>120.54285714285714</v>
      </c>
      <c r="P2096" s="7">
        <f t="shared" si="351"/>
        <v>58.597222222222221</v>
      </c>
      <c r="Q2096" t="str">
        <f t="shared" si="360"/>
        <v>music</v>
      </c>
      <c r="R2096" t="str">
        <f t="shared" si="361"/>
        <v>indie rock</v>
      </c>
      <c r="S2096" s="14">
        <f t="shared" si="352"/>
        <v>40973.125</v>
      </c>
      <c r="T2096" s="14">
        <f t="shared" si="353"/>
        <v>40939.02002314815</v>
      </c>
      <c r="U2096" t="str">
        <f t="shared" si="354"/>
        <v>MAR</v>
      </c>
      <c r="V2096" t="str">
        <f t="shared" si="355"/>
        <v>ENE</v>
      </c>
      <c r="W2096">
        <f t="shared" si="356"/>
        <v>2012</v>
      </c>
      <c r="X2096">
        <f t="shared" si="357"/>
        <v>2012</v>
      </c>
    </row>
    <row r="2097" spans="1:2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50"/>
        <v>100</v>
      </c>
      <c r="P2097" s="7">
        <f t="shared" si="351"/>
        <v>113.63636363636364</v>
      </c>
      <c r="Q2097" t="str">
        <f t="shared" si="360"/>
        <v>music</v>
      </c>
      <c r="R2097" t="str">
        <f t="shared" si="361"/>
        <v>indie rock</v>
      </c>
      <c r="S2097" s="14">
        <f t="shared" si="352"/>
        <v>40818.733483796292</v>
      </c>
      <c r="T2097" s="14">
        <f t="shared" si="353"/>
        <v>40758.733483796292</v>
      </c>
      <c r="U2097" t="str">
        <f t="shared" si="354"/>
        <v>OCT</v>
      </c>
      <c r="V2097" t="str">
        <f t="shared" si="355"/>
        <v>AGO</v>
      </c>
      <c r="W2097">
        <f t="shared" si="356"/>
        <v>2011</v>
      </c>
      <c r="X2097">
        <f t="shared" si="357"/>
        <v>2011</v>
      </c>
    </row>
    <row r="2098" spans="1:2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50"/>
        <v>101.66666666666667</v>
      </c>
      <c r="P2098" s="7">
        <f t="shared" si="351"/>
        <v>43.571428571428569</v>
      </c>
      <c r="Q2098" t="str">
        <f t="shared" si="360"/>
        <v>music</v>
      </c>
      <c r="R2098" t="str">
        <f t="shared" si="361"/>
        <v>indie rock</v>
      </c>
      <c r="S2098" s="14">
        <f t="shared" si="352"/>
        <v>41208.165972222225</v>
      </c>
      <c r="T2098" s="14">
        <f t="shared" si="353"/>
        <v>41192.758506944447</v>
      </c>
      <c r="U2098" t="str">
        <f t="shared" si="354"/>
        <v>OCT</v>
      </c>
      <c r="V2098" t="str">
        <f t="shared" si="355"/>
        <v>OCT</v>
      </c>
      <c r="W2098">
        <f t="shared" si="356"/>
        <v>2012</v>
      </c>
      <c r="X2098">
        <f t="shared" si="357"/>
        <v>2012</v>
      </c>
    </row>
    <row r="2099" spans="1:2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50"/>
        <v>100</v>
      </c>
      <c r="P2099" s="7">
        <f t="shared" si="351"/>
        <v>78.94736842105263</v>
      </c>
      <c r="Q2099" t="str">
        <f t="shared" si="360"/>
        <v>music</v>
      </c>
      <c r="R2099" t="str">
        <f t="shared" si="361"/>
        <v>indie rock</v>
      </c>
      <c r="S2099" s="14">
        <f t="shared" si="352"/>
        <v>40878.626562500001</v>
      </c>
      <c r="T2099" s="14">
        <f t="shared" si="353"/>
        <v>40818.58489583333</v>
      </c>
      <c r="U2099" t="str">
        <f t="shared" si="354"/>
        <v>DIC</v>
      </c>
      <c r="V2099" t="str">
        <f t="shared" si="355"/>
        <v>OCT</v>
      </c>
      <c r="W2099">
        <f t="shared" si="356"/>
        <v>2011</v>
      </c>
      <c r="X2099">
        <f t="shared" si="357"/>
        <v>2011</v>
      </c>
    </row>
    <row r="2100" spans="1:2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50"/>
        <v>100.33333333333333</v>
      </c>
      <c r="P2100" s="7">
        <f t="shared" si="351"/>
        <v>188.125</v>
      </c>
      <c r="Q2100" t="str">
        <f t="shared" si="360"/>
        <v>music</v>
      </c>
      <c r="R2100" t="str">
        <f t="shared" si="361"/>
        <v>indie rock</v>
      </c>
      <c r="S2100" s="14">
        <f t="shared" si="352"/>
        <v>40976.11383101852</v>
      </c>
      <c r="T2100" s="14">
        <f t="shared" si="353"/>
        <v>40946.11383101852</v>
      </c>
      <c r="U2100" t="str">
        <f t="shared" si="354"/>
        <v>MAR</v>
      </c>
      <c r="V2100" t="str">
        <f t="shared" si="355"/>
        <v>FEB</v>
      </c>
      <c r="W2100">
        <f t="shared" si="356"/>
        <v>2012</v>
      </c>
      <c r="X2100">
        <f t="shared" si="357"/>
        <v>2012</v>
      </c>
    </row>
    <row r="2101" spans="1:2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50"/>
        <v>132.36666666666667</v>
      </c>
      <c r="P2101" s="7">
        <f t="shared" si="351"/>
        <v>63.031746031746032</v>
      </c>
      <c r="Q2101" t="str">
        <f t="shared" si="360"/>
        <v>music</v>
      </c>
      <c r="R2101" t="str">
        <f t="shared" si="361"/>
        <v>indie rock</v>
      </c>
      <c r="S2101" s="14">
        <f t="shared" si="352"/>
        <v>42187.152777777781</v>
      </c>
      <c r="T2101" s="14">
        <f t="shared" si="353"/>
        <v>42173.746342592596</v>
      </c>
      <c r="U2101" t="str">
        <f t="shared" si="354"/>
        <v>JUL</v>
      </c>
      <c r="V2101" t="str">
        <f t="shared" si="355"/>
        <v>JUN</v>
      </c>
      <c r="W2101">
        <f t="shared" si="356"/>
        <v>2015</v>
      </c>
      <c r="X2101">
        <f t="shared" si="357"/>
        <v>2015</v>
      </c>
    </row>
    <row r="2102" spans="1:2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50"/>
        <v>136.66666666666666</v>
      </c>
      <c r="P2102" s="7">
        <f t="shared" si="351"/>
        <v>30.37037037037037</v>
      </c>
      <c r="Q2102" t="str">
        <f t="shared" si="360"/>
        <v>music</v>
      </c>
      <c r="R2102" t="str">
        <f t="shared" si="361"/>
        <v>indie rock</v>
      </c>
      <c r="S2102" s="14">
        <f t="shared" si="352"/>
        <v>41090.165972222225</v>
      </c>
      <c r="T2102" s="14">
        <f t="shared" si="353"/>
        <v>41074.834965277776</v>
      </c>
      <c r="U2102" t="str">
        <f t="shared" si="354"/>
        <v>JUN</v>
      </c>
      <c r="V2102" t="str">
        <f t="shared" si="355"/>
        <v>JUN</v>
      </c>
      <c r="W2102">
        <f t="shared" si="356"/>
        <v>2012</v>
      </c>
      <c r="X2102">
        <f t="shared" si="357"/>
        <v>2012</v>
      </c>
    </row>
    <row r="2103" spans="1:2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50"/>
        <v>113.25</v>
      </c>
      <c r="P2103" s="7">
        <f t="shared" si="351"/>
        <v>51.477272727272727</v>
      </c>
      <c r="Q2103" t="str">
        <f t="shared" si="360"/>
        <v>music</v>
      </c>
      <c r="R2103" t="str">
        <f t="shared" si="361"/>
        <v>indie rock</v>
      </c>
      <c r="S2103" s="14">
        <f t="shared" si="352"/>
        <v>40952.149467592593</v>
      </c>
      <c r="T2103" s="14">
        <f t="shared" si="353"/>
        <v>40892.149467592593</v>
      </c>
      <c r="U2103" t="str">
        <f t="shared" si="354"/>
        <v>FEB</v>
      </c>
      <c r="V2103" t="str">
        <f t="shared" si="355"/>
        <v>DIC</v>
      </c>
      <c r="W2103">
        <f t="shared" si="356"/>
        <v>2012</v>
      </c>
      <c r="X2103">
        <f t="shared" si="357"/>
        <v>2011</v>
      </c>
    </row>
    <row r="2104" spans="1:2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50"/>
        <v>136</v>
      </c>
      <c r="P2104" s="7">
        <f t="shared" si="351"/>
        <v>35.789473684210527</v>
      </c>
      <c r="Q2104" t="str">
        <f t="shared" si="360"/>
        <v>music</v>
      </c>
      <c r="R2104" t="str">
        <f t="shared" si="361"/>
        <v>indie rock</v>
      </c>
      <c r="S2104" s="14">
        <f t="shared" si="352"/>
        <v>40668.868611111109</v>
      </c>
      <c r="T2104" s="14">
        <f t="shared" si="353"/>
        <v>40638.868611111109</v>
      </c>
      <c r="U2104" t="str">
        <f t="shared" si="354"/>
        <v>MAY</v>
      </c>
      <c r="V2104" t="str">
        <f t="shared" si="355"/>
        <v>ABR</v>
      </c>
      <c r="W2104">
        <f t="shared" si="356"/>
        <v>2011</v>
      </c>
      <c r="X2104">
        <f t="shared" si="357"/>
        <v>2011</v>
      </c>
    </row>
    <row r="2105" spans="1:2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50"/>
        <v>146.12318374694613</v>
      </c>
      <c r="P2105" s="7">
        <f t="shared" si="351"/>
        <v>98.817391304347822</v>
      </c>
      <c r="Q2105" t="str">
        <f t="shared" si="360"/>
        <v>music</v>
      </c>
      <c r="R2105" t="str">
        <f t="shared" si="361"/>
        <v>indie rock</v>
      </c>
      <c r="S2105" s="14">
        <f t="shared" si="352"/>
        <v>41222.7966087963</v>
      </c>
      <c r="T2105" s="14">
        <f t="shared" si="353"/>
        <v>41192.754942129628</v>
      </c>
      <c r="U2105" t="str">
        <f t="shared" si="354"/>
        <v>NOV</v>
      </c>
      <c r="V2105" t="str">
        <f t="shared" si="355"/>
        <v>OCT</v>
      </c>
      <c r="W2105">
        <f t="shared" si="356"/>
        <v>2012</v>
      </c>
      <c r="X2105">
        <f t="shared" si="357"/>
        <v>2012</v>
      </c>
    </row>
    <row r="2106" spans="1:2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50"/>
        <v>129.5</v>
      </c>
      <c r="P2106" s="7">
        <f t="shared" si="351"/>
        <v>28</v>
      </c>
      <c r="Q2106" t="str">
        <f t="shared" si="360"/>
        <v>music</v>
      </c>
      <c r="R2106" t="str">
        <f t="shared" si="361"/>
        <v>indie rock</v>
      </c>
      <c r="S2106" s="14">
        <f t="shared" si="352"/>
        <v>41425</v>
      </c>
      <c r="T2106" s="14">
        <f t="shared" si="353"/>
        <v>41394.074467592596</v>
      </c>
      <c r="U2106" t="str">
        <f t="shared" si="354"/>
        <v>MAY</v>
      </c>
      <c r="V2106" t="str">
        <f t="shared" si="355"/>
        <v>ABR</v>
      </c>
      <c r="W2106">
        <f t="shared" si="356"/>
        <v>2013</v>
      </c>
      <c r="X2106">
        <f t="shared" si="357"/>
        <v>2013</v>
      </c>
    </row>
    <row r="2107" spans="1:2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50"/>
        <v>254</v>
      </c>
      <c r="P2107" s="7">
        <f t="shared" si="351"/>
        <v>51.313131313131315</v>
      </c>
      <c r="Q2107" t="str">
        <f t="shared" si="360"/>
        <v>music</v>
      </c>
      <c r="R2107" t="str">
        <f t="shared" si="361"/>
        <v>indie rock</v>
      </c>
      <c r="S2107" s="14">
        <f t="shared" si="352"/>
        <v>41964.166666666672</v>
      </c>
      <c r="T2107" s="14">
        <f t="shared" si="353"/>
        <v>41951.788807870369</v>
      </c>
      <c r="U2107" t="str">
        <f t="shared" si="354"/>
        <v>NOV</v>
      </c>
      <c r="V2107" t="str">
        <f t="shared" si="355"/>
        <v>NOV</v>
      </c>
      <c r="W2107">
        <f t="shared" si="356"/>
        <v>2014</v>
      </c>
      <c r="X2107">
        <f t="shared" si="357"/>
        <v>2014</v>
      </c>
    </row>
    <row r="2108" spans="1:2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50"/>
        <v>107.04545454545455</v>
      </c>
      <c r="P2108" s="7">
        <f t="shared" si="351"/>
        <v>53.522727272727273</v>
      </c>
      <c r="Q2108" t="str">
        <f t="shared" si="360"/>
        <v>music</v>
      </c>
      <c r="R2108" t="str">
        <f t="shared" si="361"/>
        <v>indie rock</v>
      </c>
      <c r="S2108" s="14">
        <f t="shared" si="352"/>
        <v>41300.21497685185</v>
      </c>
      <c r="T2108" s="14">
        <f t="shared" si="353"/>
        <v>41270.21497685185</v>
      </c>
      <c r="U2108" t="str">
        <f t="shared" si="354"/>
        <v>ENE</v>
      </c>
      <c r="V2108" t="str">
        <f t="shared" si="355"/>
        <v>DIC</v>
      </c>
      <c r="W2108">
        <f t="shared" si="356"/>
        <v>2013</v>
      </c>
      <c r="X2108">
        <f t="shared" si="357"/>
        <v>2012</v>
      </c>
    </row>
    <row r="2109" spans="1:2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50"/>
        <v>107.733</v>
      </c>
      <c r="P2109" s="7">
        <f t="shared" si="351"/>
        <v>37.149310344827583</v>
      </c>
      <c r="Q2109" t="str">
        <f t="shared" si="360"/>
        <v>music</v>
      </c>
      <c r="R2109" t="str">
        <f t="shared" si="361"/>
        <v>indie rock</v>
      </c>
      <c r="S2109" s="14">
        <f t="shared" si="352"/>
        <v>41955.752233796295</v>
      </c>
      <c r="T2109" s="14">
        <f t="shared" si="353"/>
        <v>41934.71056712963</v>
      </c>
      <c r="U2109" t="str">
        <f t="shared" si="354"/>
        <v>NOV</v>
      </c>
      <c r="V2109" t="str">
        <f t="shared" si="355"/>
        <v>OCT</v>
      </c>
      <c r="W2109">
        <f t="shared" si="356"/>
        <v>2014</v>
      </c>
      <c r="X2109">
        <f t="shared" si="357"/>
        <v>2014</v>
      </c>
    </row>
    <row r="2110" spans="1:2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50"/>
        <v>107.3125</v>
      </c>
      <c r="P2110" s="7">
        <f t="shared" si="351"/>
        <v>89.895287958115176</v>
      </c>
      <c r="Q2110" t="str">
        <f t="shared" si="360"/>
        <v>music</v>
      </c>
      <c r="R2110" t="str">
        <f t="shared" si="361"/>
        <v>indie rock</v>
      </c>
      <c r="S2110" s="14">
        <f t="shared" si="352"/>
        <v>41162.163194444445</v>
      </c>
      <c r="T2110" s="14">
        <f t="shared" si="353"/>
        <v>41135.175694444442</v>
      </c>
      <c r="U2110" t="str">
        <f t="shared" si="354"/>
        <v>SEP</v>
      </c>
      <c r="V2110" t="str">
        <f t="shared" si="355"/>
        <v>AGO</v>
      </c>
      <c r="W2110">
        <f t="shared" si="356"/>
        <v>2012</v>
      </c>
      <c r="X2110">
        <f t="shared" si="357"/>
        <v>2012</v>
      </c>
    </row>
    <row r="2111" spans="1:2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50"/>
        <v>106.52500000000001</v>
      </c>
      <c r="P2111" s="7">
        <f t="shared" si="351"/>
        <v>106.52500000000001</v>
      </c>
      <c r="Q2111" t="str">
        <f t="shared" si="360"/>
        <v>music</v>
      </c>
      <c r="R2111" t="str">
        <f t="shared" si="361"/>
        <v>indie rock</v>
      </c>
      <c r="S2111" s="14">
        <f t="shared" si="352"/>
        <v>42190.708530092597</v>
      </c>
      <c r="T2111" s="14">
        <f t="shared" si="353"/>
        <v>42160.708530092597</v>
      </c>
      <c r="U2111" t="str">
        <f t="shared" si="354"/>
        <v>JUL</v>
      </c>
      <c r="V2111" t="str">
        <f t="shared" si="355"/>
        <v>JUN</v>
      </c>
      <c r="W2111">
        <f t="shared" si="356"/>
        <v>2015</v>
      </c>
      <c r="X2111">
        <f t="shared" si="357"/>
        <v>2015</v>
      </c>
    </row>
    <row r="2112" spans="1:2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50"/>
        <v>100.35</v>
      </c>
      <c r="P2112" s="7">
        <f t="shared" si="351"/>
        <v>52.815789473684212</v>
      </c>
      <c r="Q2112" t="str">
        <f t="shared" si="360"/>
        <v>music</v>
      </c>
      <c r="R2112" t="str">
        <f t="shared" si="361"/>
        <v>indie rock</v>
      </c>
      <c r="S2112" s="14">
        <f t="shared" si="352"/>
        <v>41787.207638888889</v>
      </c>
      <c r="T2112" s="14">
        <f t="shared" si="353"/>
        <v>41759.670937499999</v>
      </c>
      <c r="U2112" t="str">
        <f t="shared" si="354"/>
        <v>MAY</v>
      </c>
      <c r="V2112" t="str">
        <f t="shared" si="355"/>
        <v>ABR</v>
      </c>
      <c r="W2112">
        <f t="shared" si="356"/>
        <v>2014</v>
      </c>
      <c r="X2112">
        <f t="shared" si="357"/>
        <v>2014</v>
      </c>
    </row>
    <row r="2113" spans="1:2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50"/>
        <v>106.5</v>
      </c>
      <c r="P2113" s="7">
        <f t="shared" si="351"/>
        <v>54.615384615384613</v>
      </c>
      <c r="Q2113" t="str">
        <f t="shared" si="360"/>
        <v>music</v>
      </c>
      <c r="R2113" t="str">
        <f t="shared" si="361"/>
        <v>indie rock</v>
      </c>
      <c r="S2113" s="14">
        <f t="shared" si="352"/>
        <v>40770.041666666664</v>
      </c>
      <c r="T2113" s="14">
        <f t="shared" si="353"/>
        <v>40703.197048611109</v>
      </c>
      <c r="U2113" t="str">
        <f t="shared" si="354"/>
        <v>AGO</v>
      </c>
      <c r="V2113" t="str">
        <f t="shared" si="355"/>
        <v>JUN</v>
      </c>
      <c r="W2113">
        <f t="shared" si="356"/>
        <v>2011</v>
      </c>
      <c r="X2113">
        <f t="shared" si="357"/>
        <v>2011</v>
      </c>
    </row>
    <row r="2114" spans="1:2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50"/>
        <v>100</v>
      </c>
      <c r="P2114" s="7">
        <f t="shared" si="351"/>
        <v>27.272727272727273</v>
      </c>
      <c r="Q2114" t="str">
        <f t="shared" si="360"/>
        <v>music</v>
      </c>
      <c r="R2114" t="str">
        <f t="shared" si="361"/>
        <v>indie rock</v>
      </c>
      <c r="S2114" s="14">
        <f t="shared" si="352"/>
        <v>41379.928159722222</v>
      </c>
      <c r="T2114" s="14">
        <f t="shared" si="353"/>
        <v>41365.928159722222</v>
      </c>
      <c r="U2114" t="str">
        <f t="shared" si="354"/>
        <v>ABR</v>
      </c>
      <c r="V2114" t="str">
        <f t="shared" si="355"/>
        <v>ABR</v>
      </c>
      <c r="W2114">
        <f t="shared" si="356"/>
        <v>2013</v>
      </c>
      <c r="X2114">
        <f t="shared" si="357"/>
        <v>2013</v>
      </c>
    </row>
    <row r="2115" spans="1:2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362">(E2115*100)/D2115</f>
        <v>104.85714285714286</v>
      </c>
      <c r="P2115" s="7">
        <f t="shared" ref="P2115:P2178" si="363">IF(L2115=0,"No Backers",E2115/L2115)</f>
        <v>68.598130841121488</v>
      </c>
      <c r="Q2115" t="str">
        <f t="shared" si="360"/>
        <v>music</v>
      </c>
      <c r="R2115" t="str">
        <f t="shared" si="361"/>
        <v>indie rock</v>
      </c>
      <c r="S2115" s="14">
        <f t="shared" ref="S2115:S2178" si="364">(((I2115/60)/60)/24)+DATE(1970,1,1)</f>
        <v>41905.86546296296</v>
      </c>
      <c r="T2115" s="14">
        <f t="shared" ref="T2115:T2178" si="365">(((J2115/60)/60)/24)+DATE(1970,1,1)</f>
        <v>41870.86546296296</v>
      </c>
      <c r="U2115" t="str">
        <f t="shared" ref="U2115:U2178" si="366">UPPER(TEXT(S2115, "mmm"))</f>
        <v>SEP</v>
      </c>
      <c r="V2115" t="str">
        <f t="shared" ref="V2115:V2178" si="367">UPPER(TEXT(T2115, "mmm"))</f>
        <v>AGO</v>
      </c>
      <c r="W2115">
        <f t="shared" ref="W2115:W2178" si="368">YEAR(S2115)</f>
        <v>2014</v>
      </c>
      <c r="X2115">
        <f t="shared" ref="X2115:X2178" si="369">YEAR(T2115)</f>
        <v>2014</v>
      </c>
    </row>
    <row r="2116" spans="1:2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62"/>
        <v>104.7</v>
      </c>
      <c r="P2116" s="7">
        <f t="shared" si="363"/>
        <v>35.612244897959187</v>
      </c>
      <c r="Q2116" t="str">
        <f t="shared" si="360"/>
        <v>music</v>
      </c>
      <c r="R2116" t="str">
        <f t="shared" si="361"/>
        <v>indie rock</v>
      </c>
      <c r="S2116" s="14">
        <f t="shared" si="364"/>
        <v>40521.207638888889</v>
      </c>
      <c r="T2116" s="14">
        <f t="shared" si="365"/>
        <v>40458.815625000003</v>
      </c>
      <c r="U2116" t="str">
        <f t="shared" si="366"/>
        <v>DIC</v>
      </c>
      <c r="V2116" t="str">
        <f t="shared" si="367"/>
        <v>OCT</v>
      </c>
      <c r="W2116">
        <f t="shared" si="368"/>
        <v>2010</v>
      </c>
      <c r="X2116">
        <f t="shared" si="369"/>
        <v>2010</v>
      </c>
    </row>
    <row r="2117" spans="1:2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62"/>
        <v>225.66666666666666</v>
      </c>
      <c r="P2117" s="7">
        <f t="shared" si="363"/>
        <v>94.027777777777771</v>
      </c>
      <c r="Q2117" t="str">
        <f t="shared" si="360"/>
        <v>music</v>
      </c>
      <c r="R2117" t="str">
        <f t="shared" si="361"/>
        <v>indie rock</v>
      </c>
      <c r="S2117" s="14">
        <f t="shared" si="364"/>
        <v>40594.081030092595</v>
      </c>
      <c r="T2117" s="14">
        <f t="shared" si="365"/>
        <v>40564.081030092595</v>
      </c>
      <c r="U2117" t="str">
        <f t="shared" si="366"/>
        <v>FEB</v>
      </c>
      <c r="V2117" t="str">
        <f t="shared" si="367"/>
        <v>ENE</v>
      </c>
      <c r="W2117">
        <f t="shared" si="368"/>
        <v>2011</v>
      </c>
      <c r="X2117">
        <f t="shared" si="369"/>
        <v>2011</v>
      </c>
    </row>
    <row r="2118" spans="1:2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62"/>
        <v>100.90416666666667</v>
      </c>
      <c r="P2118" s="7">
        <f t="shared" si="363"/>
        <v>526.45652173913038</v>
      </c>
      <c r="Q2118" t="str">
        <f t="shared" si="360"/>
        <v>music</v>
      </c>
      <c r="R2118" t="str">
        <f t="shared" si="361"/>
        <v>indie rock</v>
      </c>
      <c r="S2118" s="14">
        <f t="shared" si="364"/>
        <v>41184.777812500004</v>
      </c>
      <c r="T2118" s="14">
        <f t="shared" si="365"/>
        <v>41136.777812500004</v>
      </c>
      <c r="U2118" t="str">
        <f t="shared" si="366"/>
        <v>OCT</v>
      </c>
      <c r="V2118" t="str">
        <f t="shared" si="367"/>
        <v>AGO</v>
      </c>
      <c r="W2118">
        <f t="shared" si="368"/>
        <v>2012</v>
      </c>
      <c r="X2118">
        <f t="shared" si="369"/>
        <v>2012</v>
      </c>
    </row>
    <row r="2119" spans="1:2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62"/>
        <v>147.75</v>
      </c>
      <c r="P2119" s="7">
        <f t="shared" si="363"/>
        <v>50.657142857142858</v>
      </c>
      <c r="Q2119" t="str">
        <f t="shared" si="360"/>
        <v>music</v>
      </c>
      <c r="R2119" t="str">
        <f t="shared" si="361"/>
        <v>indie rock</v>
      </c>
      <c r="S2119" s="14">
        <f t="shared" si="364"/>
        <v>42304.207638888889</v>
      </c>
      <c r="T2119" s="14">
        <f t="shared" si="365"/>
        <v>42290.059594907405</v>
      </c>
      <c r="U2119" t="str">
        <f t="shared" si="366"/>
        <v>OCT</v>
      </c>
      <c r="V2119" t="str">
        <f t="shared" si="367"/>
        <v>OCT</v>
      </c>
      <c r="W2119">
        <f t="shared" si="368"/>
        <v>2015</v>
      </c>
      <c r="X2119">
        <f t="shared" si="369"/>
        <v>2015</v>
      </c>
    </row>
    <row r="2120" spans="1:2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62"/>
        <v>134.61099999999999</v>
      </c>
      <c r="P2120" s="7">
        <f t="shared" si="363"/>
        <v>79.182941176470578</v>
      </c>
      <c r="Q2120" t="str">
        <f t="shared" si="360"/>
        <v>music</v>
      </c>
      <c r="R2120" t="str">
        <f t="shared" si="361"/>
        <v>indie rock</v>
      </c>
      <c r="S2120" s="14">
        <f t="shared" si="364"/>
        <v>40748.839537037034</v>
      </c>
      <c r="T2120" s="14">
        <f t="shared" si="365"/>
        <v>40718.839537037034</v>
      </c>
      <c r="U2120" t="str">
        <f t="shared" si="366"/>
        <v>JUL</v>
      </c>
      <c r="V2120" t="str">
        <f t="shared" si="367"/>
        <v>JUN</v>
      </c>
      <c r="W2120">
        <f t="shared" si="368"/>
        <v>2011</v>
      </c>
      <c r="X2120">
        <f t="shared" si="369"/>
        <v>2011</v>
      </c>
    </row>
    <row r="2121" spans="1:2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62"/>
        <v>100.75</v>
      </c>
      <c r="P2121" s="7">
        <f t="shared" si="363"/>
        <v>91.590909090909093</v>
      </c>
      <c r="Q2121" t="str">
        <f t="shared" si="360"/>
        <v>music</v>
      </c>
      <c r="R2121" t="str">
        <f t="shared" si="361"/>
        <v>indie rock</v>
      </c>
      <c r="S2121" s="14">
        <f t="shared" si="364"/>
        <v>41137.130150462966</v>
      </c>
      <c r="T2121" s="14">
        <f t="shared" si="365"/>
        <v>41107.130150462966</v>
      </c>
      <c r="U2121" t="str">
        <f t="shared" si="366"/>
        <v>AGO</v>
      </c>
      <c r="V2121" t="str">
        <f t="shared" si="367"/>
        <v>JUL</v>
      </c>
      <c r="W2121">
        <f t="shared" si="368"/>
        <v>2012</v>
      </c>
      <c r="X2121">
        <f t="shared" si="369"/>
        <v>2012</v>
      </c>
    </row>
    <row r="2122" spans="1:2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62"/>
        <v>100.880375</v>
      </c>
      <c r="P2122" s="7">
        <f t="shared" si="363"/>
        <v>116.96275362318841</v>
      </c>
      <c r="Q2122" t="str">
        <f t="shared" si="360"/>
        <v>music</v>
      </c>
      <c r="R2122" t="str">
        <f t="shared" si="361"/>
        <v>indie rock</v>
      </c>
      <c r="S2122" s="14">
        <f t="shared" si="364"/>
        <v>41640.964537037034</v>
      </c>
      <c r="T2122" s="14">
        <f t="shared" si="365"/>
        <v>41591.964537037034</v>
      </c>
      <c r="U2122" t="str">
        <f t="shared" si="366"/>
        <v>ENE</v>
      </c>
      <c r="V2122" t="str">
        <f t="shared" si="367"/>
        <v>NOV</v>
      </c>
      <c r="W2122">
        <f t="shared" si="368"/>
        <v>2014</v>
      </c>
      <c r="X2122">
        <f t="shared" si="369"/>
        <v>2013</v>
      </c>
    </row>
    <row r="2123" spans="1:2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62"/>
        <v>0.56799999999999995</v>
      </c>
      <c r="P2123" s="7">
        <f t="shared" si="363"/>
        <v>28.4</v>
      </c>
      <c r="Q2123" t="str">
        <f t="shared" ref="Q2123:Q2182" si="370">MID(N2123,1,5)</f>
        <v>games</v>
      </c>
      <c r="R2123" t="str">
        <f t="shared" ref="R2123:R2182" si="371">MID(N2123,7,20)</f>
        <v>video games</v>
      </c>
      <c r="S2123" s="14">
        <f t="shared" si="364"/>
        <v>42746.7424537037</v>
      </c>
      <c r="T2123" s="14">
        <f t="shared" si="365"/>
        <v>42716.7424537037</v>
      </c>
      <c r="U2123" t="str">
        <f t="shared" si="366"/>
        <v>ENE</v>
      </c>
      <c r="V2123" t="str">
        <f t="shared" si="367"/>
        <v>DIC</v>
      </c>
      <c r="W2123">
        <f t="shared" si="368"/>
        <v>2017</v>
      </c>
      <c r="X2123">
        <f t="shared" si="369"/>
        <v>2016</v>
      </c>
    </row>
    <row r="2124" spans="1:2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62"/>
        <v>0.38750000000000001</v>
      </c>
      <c r="P2124" s="7">
        <f t="shared" si="363"/>
        <v>103.33333333333333</v>
      </c>
      <c r="Q2124" t="str">
        <f t="shared" si="370"/>
        <v>games</v>
      </c>
      <c r="R2124" t="str">
        <f t="shared" si="371"/>
        <v>video games</v>
      </c>
      <c r="S2124" s="14">
        <f t="shared" si="364"/>
        <v>42742.300567129627</v>
      </c>
      <c r="T2124" s="14">
        <f t="shared" si="365"/>
        <v>42712.300567129627</v>
      </c>
      <c r="U2124" t="str">
        <f t="shared" si="366"/>
        <v>ENE</v>
      </c>
      <c r="V2124" t="str">
        <f t="shared" si="367"/>
        <v>DIC</v>
      </c>
      <c r="W2124">
        <f t="shared" si="368"/>
        <v>2017</v>
      </c>
      <c r="X2124">
        <f t="shared" si="369"/>
        <v>2016</v>
      </c>
    </row>
    <row r="2125" spans="1:2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62"/>
        <v>10</v>
      </c>
      <c r="P2125" s="7">
        <f t="shared" si="363"/>
        <v>10</v>
      </c>
      <c r="Q2125" t="str">
        <f t="shared" si="370"/>
        <v>games</v>
      </c>
      <c r="R2125" t="str">
        <f t="shared" si="371"/>
        <v>video games</v>
      </c>
      <c r="S2125" s="14">
        <f t="shared" si="364"/>
        <v>40252.290972222225</v>
      </c>
      <c r="T2125" s="14">
        <f t="shared" si="365"/>
        <v>40198.424849537041</v>
      </c>
      <c r="U2125" t="str">
        <f t="shared" si="366"/>
        <v>MAR</v>
      </c>
      <c r="V2125" t="str">
        <f t="shared" si="367"/>
        <v>ENE</v>
      </c>
      <c r="W2125">
        <f t="shared" si="368"/>
        <v>2010</v>
      </c>
      <c r="X2125">
        <f t="shared" si="369"/>
        <v>2010</v>
      </c>
    </row>
    <row r="2126" spans="1:2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62"/>
        <v>10.454545454545455</v>
      </c>
      <c r="P2126" s="7">
        <f t="shared" si="363"/>
        <v>23</v>
      </c>
      <c r="Q2126" t="str">
        <f t="shared" si="370"/>
        <v>games</v>
      </c>
      <c r="R2126" t="str">
        <f t="shared" si="371"/>
        <v>video games</v>
      </c>
      <c r="S2126" s="14">
        <f t="shared" si="364"/>
        <v>40512.208333333336</v>
      </c>
      <c r="T2126" s="14">
        <f t="shared" si="365"/>
        <v>40464.028182870366</v>
      </c>
      <c r="U2126" t="str">
        <f t="shared" si="366"/>
        <v>NOV</v>
      </c>
      <c r="V2126" t="str">
        <f t="shared" si="367"/>
        <v>OCT</v>
      </c>
      <c r="W2126">
        <f t="shared" si="368"/>
        <v>2010</v>
      </c>
      <c r="X2126">
        <f t="shared" si="369"/>
        <v>2010</v>
      </c>
    </row>
    <row r="2127" spans="1:2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62"/>
        <v>1.42</v>
      </c>
      <c r="P2127" s="7">
        <f t="shared" si="363"/>
        <v>31.555555555555557</v>
      </c>
      <c r="Q2127" t="str">
        <f t="shared" si="370"/>
        <v>games</v>
      </c>
      <c r="R2127" t="str">
        <f t="shared" si="371"/>
        <v>video games</v>
      </c>
      <c r="S2127" s="14">
        <f t="shared" si="364"/>
        <v>42221.023530092592</v>
      </c>
      <c r="T2127" s="14">
        <f t="shared" si="365"/>
        <v>42191.023530092592</v>
      </c>
      <c r="U2127" t="str">
        <f t="shared" si="366"/>
        <v>AGO</v>
      </c>
      <c r="V2127" t="str">
        <f t="shared" si="367"/>
        <v>JUL</v>
      </c>
      <c r="W2127">
        <f t="shared" si="368"/>
        <v>2015</v>
      </c>
      <c r="X2127">
        <f t="shared" si="369"/>
        <v>2015</v>
      </c>
    </row>
    <row r="2128" spans="1:2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62"/>
        <v>0.05</v>
      </c>
      <c r="P2128" s="7">
        <f t="shared" si="363"/>
        <v>5</v>
      </c>
      <c r="Q2128" t="str">
        <f t="shared" si="370"/>
        <v>games</v>
      </c>
      <c r="R2128" t="str">
        <f t="shared" si="371"/>
        <v>video games</v>
      </c>
      <c r="S2128" s="14">
        <f t="shared" si="364"/>
        <v>41981.973229166666</v>
      </c>
      <c r="T2128" s="14">
        <f t="shared" si="365"/>
        <v>41951.973229166666</v>
      </c>
      <c r="U2128" t="str">
        <f t="shared" si="366"/>
        <v>DIC</v>
      </c>
      <c r="V2128" t="str">
        <f t="shared" si="367"/>
        <v>NOV</v>
      </c>
      <c r="W2128">
        <f t="shared" si="368"/>
        <v>2014</v>
      </c>
      <c r="X2128">
        <f t="shared" si="369"/>
        <v>2014</v>
      </c>
    </row>
    <row r="2129" spans="1:2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62"/>
        <v>28.842857142857142</v>
      </c>
      <c r="P2129" s="7">
        <f t="shared" si="363"/>
        <v>34.220338983050844</v>
      </c>
      <c r="Q2129" t="str">
        <f t="shared" si="370"/>
        <v>games</v>
      </c>
      <c r="R2129" t="str">
        <f t="shared" si="371"/>
        <v>video games</v>
      </c>
      <c r="S2129" s="14">
        <f t="shared" si="364"/>
        <v>42075.463692129633</v>
      </c>
      <c r="T2129" s="14">
        <f t="shared" si="365"/>
        <v>42045.50535879629</v>
      </c>
      <c r="U2129" t="str">
        <f t="shared" si="366"/>
        <v>MAR</v>
      </c>
      <c r="V2129" t="str">
        <f t="shared" si="367"/>
        <v>FEB</v>
      </c>
      <c r="W2129">
        <f t="shared" si="368"/>
        <v>2015</v>
      </c>
      <c r="X2129">
        <f t="shared" si="369"/>
        <v>2015</v>
      </c>
    </row>
    <row r="2130" spans="1:2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62"/>
        <v>0.16666666666666666</v>
      </c>
      <c r="P2130" s="7">
        <f t="shared" si="363"/>
        <v>25</v>
      </c>
      <c r="Q2130" t="str">
        <f t="shared" si="370"/>
        <v>games</v>
      </c>
      <c r="R2130" t="str">
        <f t="shared" si="371"/>
        <v>video games</v>
      </c>
      <c r="S2130" s="14">
        <f t="shared" si="364"/>
        <v>41903.772789351853</v>
      </c>
      <c r="T2130" s="14">
        <f t="shared" si="365"/>
        <v>41843.772789351853</v>
      </c>
      <c r="U2130" t="str">
        <f t="shared" si="366"/>
        <v>SEP</v>
      </c>
      <c r="V2130" t="str">
        <f t="shared" si="367"/>
        <v>JUL</v>
      </c>
      <c r="W2130">
        <f t="shared" si="368"/>
        <v>2014</v>
      </c>
      <c r="X2130">
        <f t="shared" si="369"/>
        <v>2014</v>
      </c>
    </row>
    <row r="2131" spans="1:2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62"/>
        <v>11.8</v>
      </c>
      <c r="P2131" s="7">
        <f t="shared" si="363"/>
        <v>19.666666666666668</v>
      </c>
      <c r="Q2131" t="str">
        <f t="shared" si="370"/>
        <v>games</v>
      </c>
      <c r="R2131" t="str">
        <f t="shared" si="371"/>
        <v>video games</v>
      </c>
      <c r="S2131" s="14">
        <f t="shared" si="364"/>
        <v>42439.024305555555</v>
      </c>
      <c r="T2131" s="14">
        <f t="shared" si="365"/>
        <v>42409.024305555555</v>
      </c>
      <c r="U2131" t="str">
        <f t="shared" si="366"/>
        <v>MAR</v>
      </c>
      <c r="V2131" t="str">
        <f t="shared" si="367"/>
        <v>FEB</v>
      </c>
      <c r="W2131">
        <f t="shared" si="368"/>
        <v>2016</v>
      </c>
      <c r="X2131">
        <f t="shared" si="369"/>
        <v>2016</v>
      </c>
    </row>
    <row r="2132" spans="1:2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62"/>
        <v>0.20238095238095238</v>
      </c>
      <c r="P2132" s="7">
        <f t="shared" si="363"/>
        <v>21.25</v>
      </c>
      <c r="Q2132" t="str">
        <f t="shared" si="370"/>
        <v>games</v>
      </c>
      <c r="R2132" t="str">
        <f t="shared" si="371"/>
        <v>video games</v>
      </c>
      <c r="S2132" s="14">
        <f t="shared" si="364"/>
        <v>41867.086377314816</v>
      </c>
      <c r="T2132" s="14">
        <f t="shared" si="365"/>
        <v>41832.086377314816</v>
      </c>
      <c r="U2132" t="str">
        <f t="shared" si="366"/>
        <v>AGO</v>
      </c>
      <c r="V2132" t="str">
        <f t="shared" si="367"/>
        <v>JUL</v>
      </c>
      <c r="W2132">
        <f t="shared" si="368"/>
        <v>2014</v>
      </c>
      <c r="X2132">
        <f t="shared" si="369"/>
        <v>2014</v>
      </c>
    </row>
    <row r="2133" spans="1:2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62"/>
        <v>5</v>
      </c>
      <c r="P2133" s="7">
        <f t="shared" si="363"/>
        <v>8.3333333333333339</v>
      </c>
      <c r="Q2133" t="str">
        <f t="shared" si="370"/>
        <v>games</v>
      </c>
      <c r="R2133" t="str">
        <f t="shared" si="371"/>
        <v>video games</v>
      </c>
      <c r="S2133" s="14">
        <f t="shared" si="364"/>
        <v>42197.207071759258</v>
      </c>
      <c r="T2133" s="14">
        <f t="shared" si="365"/>
        <v>42167.207071759258</v>
      </c>
      <c r="U2133" t="str">
        <f t="shared" si="366"/>
        <v>JUL</v>
      </c>
      <c r="V2133" t="str">
        <f t="shared" si="367"/>
        <v>JUN</v>
      </c>
      <c r="W2133">
        <f t="shared" si="368"/>
        <v>2015</v>
      </c>
      <c r="X2133">
        <f t="shared" si="369"/>
        <v>2015</v>
      </c>
    </row>
    <row r="2134" spans="1:2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62"/>
        <v>2.1129899999999999</v>
      </c>
      <c r="P2134" s="7">
        <f t="shared" si="363"/>
        <v>21.34333333333333</v>
      </c>
      <c r="Q2134" t="str">
        <f t="shared" si="370"/>
        <v>games</v>
      </c>
      <c r="R2134" t="str">
        <f t="shared" si="371"/>
        <v>video games</v>
      </c>
      <c r="S2134" s="14">
        <f t="shared" si="364"/>
        <v>41673.487175925926</v>
      </c>
      <c r="T2134" s="14">
        <f t="shared" si="365"/>
        <v>41643.487175925926</v>
      </c>
      <c r="U2134" t="str">
        <f t="shared" si="366"/>
        <v>FEB</v>
      </c>
      <c r="V2134" t="str">
        <f t="shared" si="367"/>
        <v>ENE</v>
      </c>
      <c r="W2134">
        <f t="shared" si="368"/>
        <v>2014</v>
      </c>
      <c r="X2134">
        <f t="shared" si="369"/>
        <v>2014</v>
      </c>
    </row>
    <row r="2135" spans="1:2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62"/>
        <v>1.6</v>
      </c>
      <c r="P2135" s="7">
        <f t="shared" si="363"/>
        <v>5.333333333333333</v>
      </c>
      <c r="Q2135" t="str">
        <f t="shared" si="370"/>
        <v>games</v>
      </c>
      <c r="R2135" t="str">
        <f t="shared" si="371"/>
        <v>video games</v>
      </c>
      <c r="S2135" s="14">
        <f t="shared" si="364"/>
        <v>40657.290972222225</v>
      </c>
      <c r="T2135" s="14">
        <f t="shared" si="365"/>
        <v>40619.097210648149</v>
      </c>
      <c r="U2135" t="str">
        <f t="shared" si="366"/>
        <v>ABR</v>
      </c>
      <c r="V2135" t="str">
        <f t="shared" si="367"/>
        <v>MAR</v>
      </c>
      <c r="W2135">
        <f t="shared" si="368"/>
        <v>2011</v>
      </c>
      <c r="X2135">
        <f t="shared" si="369"/>
        <v>2011</v>
      </c>
    </row>
    <row r="2136" spans="1:2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62"/>
        <v>1.7333333333333334</v>
      </c>
      <c r="P2136" s="7">
        <f t="shared" si="363"/>
        <v>34.666666666666664</v>
      </c>
      <c r="Q2136" t="str">
        <f t="shared" si="370"/>
        <v>games</v>
      </c>
      <c r="R2136" t="str">
        <f t="shared" si="371"/>
        <v>video games</v>
      </c>
      <c r="S2136" s="14">
        <f t="shared" si="364"/>
        <v>41391.886469907404</v>
      </c>
      <c r="T2136" s="14">
        <f t="shared" si="365"/>
        <v>41361.886469907404</v>
      </c>
      <c r="U2136" t="str">
        <f t="shared" si="366"/>
        <v>ABR</v>
      </c>
      <c r="V2136" t="str">
        <f t="shared" si="367"/>
        <v>MAR</v>
      </c>
      <c r="W2136">
        <f t="shared" si="368"/>
        <v>2013</v>
      </c>
      <c r="X2136">
        <f t="shared" si="369"/>
        <v>2013</v>
      </c>
    </row>
    <row r="2137" spans="1:2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62"/>
        <v>9.56</v>
      </c>
      <c r="P2137" s="7">
        <f t="shared" si="363"/>
        <v>21.727272727272727</v>
      </c>
      <c r="Q2137" t="str">
        <f t="shared" si="370"/>
        <v>games</v>
      </c>
      <c r="R2137" t="str">
        <f t="shared" si="371"/>
        <v>video games</v>
      </c>
      <c r="S2137" s="14">
        <f t="shared" si="364"/>
        <v>41186.963344907403</v>
      </c>
      <c r="T2137" s="14">
        <f t="shared" si="365"/>
        <v>41156.963344907403</v>
      </c>
      <c r="U2137" t="str">
        <f t="shared" si="366"/>
        <v>OCT</v>
      </c>
      <c r="V2137" t="str">
        <f t="shared" si="367"/>
        <v>SEP</v>
      </c>
      <c r="W2137">
        <f t="shared" si="368"/>
        <v>2012</v>
      </c>
      <c r="X2137">
        <f t="shared" si="369"/>
        <v>2012</v>
      </c>
    </row>
    <row r="2138" spans="1:2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62"/>
        <v>5.9612499999999999E-2</v>
      </c>
      <c r="P2138" s="7">
        <f t="shared" si="363"/>
        <v>11.922499999999999</v>
      </c>
      <c r="Q2138" t="str">
        <f t="shared" si="370"/>
        <v>games</v>
      </c>
      <c r="R2138" t="str">
        <f t="shared" si="371"/>
        <v>video games</v>
      </c>
      <c r="S2138" s="14">
        <f t="shared" si="364"/>
        <v>41566.509097222224</v>
      </c>
      <c r="T2138" s="14">
        <f t="shared" si="365"/>
        <v>41536.509097222224</v>
      </c>
      <c r="U2138" t="str">
        <f t="shared" si="366"/>
        <v>OCT</v>
      </c>
      <c r="V2138" t="str">
        <f t="shared" si="367"/>
        <v>SEP</v>
      </c>
      <c r="W2138">
        <f t="shared" si="368"/>
        <v>2013</v>
      </c>
      <c r="X2138">
        <f t="shared" si="369"/>
        <v>2013</v>
      </c>
    </row>
    <row r="2139" spans="1:2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62"/>
        <v>28.405999999999999</v>
      </c>
      <c r="P2139" s="7">
        <f t="shared" si="363"/>
        <v>26.59737827715356</v>
      </c>
      <c r="Q2139" t="str">
        <f t="shared" si="370"/>
        <v>games</v>
      </c>
      <c r="R2139" t="str">
        <f t="shared" si="371"/>
        <v>video games</v>
      </c>
      <c r="S2139" s="14">
        <f t="shared" si="364"/>
        <v>41978.771168981482</v>
      </c>
      <c r="T2139" s="14">
        <f t="shared" si="365"/>
        <v>41948.771168981482</v>
      </c>
      <c r="U2139" t="str">
        <f t="shared" si="366"/>
        <v>DIC</v>
      </c>
      <c r="V2139" t="str">
        <f t="shared" si="367"/>
        <v>NOV</v>
      </c>
      <c r="W2139">
        <f t="shared" si="368"/>
        <v>2014</v>
      </c>
      <c r="X2139">
        <f t="shared" si="369"/>
        <v>2014</v>
      </c>
    </row>
    <row r="2140" spans="1:2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62"/>
        <v>12.8</v>
      </c>
      <c r="P2140" s="7">
        <f t="shared" si="363"/>
        <v>10.666666666666666</v>
      </c>
      <c r="Q2140" t="str">
        <f t="shared" si="370"/>
        <v>games</v>
      </c>
      <c r="R2140" t="str">
        <f t="shared" si="371"/>
        <v>video games</v>
      </c>
      <c r="S2140" s="14">
        <f t="shared" si="364"/>
        <v>41587.054849537039</v>
      </c>
      <c r="T2140" s="14">
        <f t="shared" si="365"/>
        <v>41557.013182870374</v>
      </c>
      <c r="U2140" t="str">
        <f t="shared" si="366"/>
        <v>NOV</v>
      </c>
      <c r="V2140" t="str">
        <f t="shared" si="367"/>
        <v>OCT</v>
      </c>
      <c r="W2140">
        <f t="shared" si="368"/>
        <v>2013</v>
      </c>
      <c r="X2140">
        <f t="shared" si="369"/>
        <v>2013</v>
      </c>
    </row>
    <row r="2141" spans="1:2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62"/>
        <v>5.42</v>
      </c>
      <c r="P2141" s="7">
        <f t="shared" si="363"/>
        <v>29.035714285714285</v>
      </c>
      <c r="Q2141" t="str">
        <f t="shared" si="370"/>
        <v>games</v>
      </c>
      <c r="R2141" t="str">
        <f t="shared" si="371"/>
        <v>video games</v>
      </c>
      <c r="S2141" s="14">
        <f t="shared" si="364"/>
        <v>42677.750092592592</v>
      </c>
      <c r="T2141" s="14">
        <f t="shared" si="365"/>
        <v>42647.750092592592</v>
      </c>
      <c r="U2141" t="str">
        <f t="shared" si="366"/>
        <v>NOV</v>
      </c>
      <c r="V2141" t="str">
        <f t="shared" si="367"/>
        <v>OCT</v>
      </c>
      <c r="W2141">
        <f t="shared" si="368"/>
        <v>2016</v>
      </c>
      <c r="X2141">
        <f t="shared" si="369"/>
        <v>2016</v>
      </c>
    </row>
    <row r="2142" spans="1:2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62"/>
        <v>0.112</v>
      </c>
      <c r="P2142" s="7">
        <f t="shared" si="363"/>
        <v>50.909090909090907</v>
      </c>
      <c r="Q2142" t="str">
        <f t="shared" si="370"/>
        <v>games</v>
      </c>
      <c r="R2142" t="str">
        <f t="shared" si="371"/>
        <v>video games</v>
      </c>
      <c r="S2142" s="14">
        <f t="shared" si="364"/>
        <v>41285.833611111113</v>
      </c>
      <c r="T2142" s="14">
        <f t="shared" si="365"/>
        <v>41255.833611111113</v>
      </c>
      <c r="U2142" t="str">
        <f t="shared" si="366"/>
        <v>ENE</v>
      </c>
      <c r="V2142" t="str">
        <f t="shared" si="367"/>
        <v>DIC</v>
      </c>
      <c r="W2142">
        <f t="shared" si="368"/>
        <v>2013</v>
      </c>
      <c r="X2142">
        <f t="shared" si="369"/>
        <v>2012</v>
      </c>
    </row>
    <row r="2143" spans="1:2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62"/>
        <v>0</v>
      </c>
      <c r="P2143" s="7" t="str">
        <f t="shared" si="363"/>
        <v>No Backers</v>
      </c>
      <c r="Q2143" t="str">
        <f t="shared" si="370"/>
        <v>games</v>
      </c>
      <c r="R2143" t="str">
        <f t="shared" si="371"/>
        <v>video games</v>
      </c>
      <c r="S2143" s="14">
        <f t="shared" si="364"/>
        <v>41957.277303240742</v>
      </c>
      <c r="T2143" s="14">
        <f t="shared" si="365"/>
        <v>41927.235636574071</v>
      </c>
      <c r="U2143" t="str">
        <f t="shared" si="366"/>
        <v>NOV</v>
      </c>
      <c r="V2143" t="str">
        <f t="shared" si="367"/>
        <v>OCT</v>
      </c>
      <c r="W2143">
        <f t="shared" si="368"/>
        <v>2014</v>
      </c>
      <c r="X2143">
        <f t="shared" si="369"/>
        <v>2014</v>
      </c>
    </row>
    <row r="2144" spans="1:2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62"/>
        <v>5.7238095238095239</v>
      </c>
      <c r="P2144" s="7">
        <f t="shared" si="363"/>
        <v>50.083333333333336</v>
      </c>
      <c r="Q2144" t="str">
        <f t="shared" si="370"/>
        <v>games</v>
      </c>
      <c r="R2144" t="str">
        <f t="shared" si="371"/>
        <v>video games</v>
      </c>
      <c r="S2144" s="14">
        <f t="shared" si="364"/>
        <v>42368.701504629629</v>
      </c>
      <c r="T2144" s="14">
        <f t="shared" si="365"/>
        <v>42340.701504629629</v>
      </c>
      <c r="U2144" t="str">
        <f t="shared" si="366"/>
        <v>DIC</v>
      </c>
      <c r="V2144" t="str">
        <f t="shared" si="367"/>
        <v>DIC</v>
      </c>
      <c r="W2144">
        <f t="shared" si="368"/>
        <v>2015</v>
      </c>
      <c r="X2144">
        <f t="shared" si="369"/>
        <v>2015</v>
      </c>
    </row>
    <row r="2145" spans="1:2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62"/>
        <v>11.25</v>
      </c>
      <c r="P2145" s="7">
        <f t="shared" si="363"/>
        <v>45</v>
      </c>
      <c r="Q2145" t="str">
        <f t="shared" si="370"/>
        <v>games</v>
      </c>
      <c r="R2145" t="str">
        <f t="shared" si="371"/>
        <v>video games</v>
      </c>
      <c r="S2145" s="14">
        <f t="shared" si="364"/>
        <v>40380.791666666664</v>
      </c>
      <c r="T2145" s="14">
        <f t="shared" si="365"/>
        <v>40332.886712962965</v>
      </c>
      <c r="U2145" t="str">
        <f t="shared" si="366"/>
        <v>JUL</v>
      </c>
      <c r="V2145" t="str">
        <f t="shared" si="367"/>
        <v>JUN</v>
      </c>
      <c r="W2145">
        <f t="shared" si="368"/>
        <v>2010</v>
      </c>
      <c r="X2145">
        <f t="shared" si="369"/>
        <v>2010</v>
      </c>
    </row>
    <row r="2146" spans="1:2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62"/>
        <v>1.7098591549295774</v>
      </c>
      <c r="P2146" s="7">
        <f t="shared" si="363"/>
        <v>25.291666666666668</v>
      </c>
      <c r="Q2146" t="str">
        <f t="shared" si="370"/>
        <v>games</v>
      </c>
      <c r="R2146" t="str">
        <f t="shared" si="371"/>
        <v>video games</v>
      </c>
      <c r="S2146" s="14">
        <f t="shared" si="364"/>
        <v>41531.546759259261</v>
      </c>
      <c r="T2146" s="14">
        <f t="shared" si="365"/>
        <v>41499.546759259261</v>
      </c>
      <c r="U2146" t="str">
        <f t="shared" si="366"/>
        <v>SEP</v>
      </c>
      <c r="V2146" t="str">
        <f t="shared" si="367"/>
        <v>AGO</v>
      </c>
      <c r="W2146">
        <f t="shared" si="368"/>
        <v>2013</v>
      </c>
      <c r="X2146">
        <f t="shared" si="369"/>
        <v>2013</v>
      </c>
    </row>
    <row r="2147" spans="1:2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62"/>
        <v>30.433333333333334</v>
      </c>
      <c r="P2147" s="7">
        <f t="shared" si="363"/>
        <v>51.292134831460672</v>
      </c>
      <c r="Q2147" t="str">
        <f t="shared" si="370"/>
        <v>games</v>
      </c>
      <c r="R2147" t="str">
        <f t="shared" si="371"/>
        <v>video games</v>
      </c>
      <c r="S2147" s="14">
        <f t="shared" si="364"/>
        <v>41605.279097222221</v>
      </c>
      <c r="T2147" s="14">
        <f t="shared" si="365"/>
        <v>41575.237430555557</v>
      </c>
      <c r="U2147" t="str">
        <f t="shared" si="366"/>
        <v>NOV</v>
      </c>
      <c r="V2147" t="str">
        <f t="shared" si="367"/>
        <v>OCT</v>
      </c>
      <c r="W2147">
        <f t="shared" si="368"/>
        <v>2013</v>
      </c>
      <c r="X2147">
        <f t="shared" si="369"/>
        <v>2013</v>
      </c>
    </row>
    <row r="2148" spans="1:2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62"/>
        <v>0.02</v>
      </c>
      <c r="P2148" s="7">
        <f t="shared" si="363"/>
        <v>1</v>
      </c>
      <c r="Q2148" t="str">
        <f t="shared" si="370"/>
        <v>games</v>
      </c>
      <c r="R2148" t="str">
        <f t="shared" si="371"/>
        <v>video games</v>
      </c>
      <c r="S2148" s="14">
        <f t="shared" si="364"/>
        <v>42411.679513888885</v>
      </c>
      <c r="T2148" s="14">
        <f t="shared" si="365"/>
        <v>42397.679513888885</v>
      </c>
      <c r="U2148" t="str">
        <f t="shared" si="366"/>
        <v>FEB</v>
      </c>
      <c r="V2148" t="str">
        <f t="shared" si="367"/>
        <v>ENE</v>
      </c>
      <c r="W2148">
        <f t="shared" si="368"/>
        <v>2016</v>
      </c>
      <c r="X2148">
        <f t="shared" si="369"/>
        <v>2016</v>
      </c>
    </row>
    <row r="2149" spans="1:2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62"/>
        <v>0.69641025641025645</v>
      </c>
      <c r="P2149" s="7">
        <f t="shared" si="363"/>
        <v>49.381818181818183</v>
      </c>
      <c r="Q2149" t="str">
        <f t="shared" si="370"/>
        <v>games</v>
      </c>
      <c r="R2149" t="str">
        <f t="shared" si="371"/>
        <v>video games</v>
      </c>
      <c r="S2149" s="14">
        <f t="shared" si="364"/>
        <v>41959.337361111116</v>
      </c>
      <c r="T2149" s="14">
        <f t="shared" si="365"/>
        <v>41927.295694444445</v>
      </c>
      <c r="U2149" t="str">
        <f t="shared" si="366"/>
        <v>NOV</v>
      </c>
      <c r="V2149" t="str">
        <f t="shared" si="367"/>
        <v>OCT</v>
      </c>
      <c r="W2149">
        <f t="shared" si="368"/>
        <v>2014</v>
      </c>
      <c r="X2149">
        <f t="shared" si="369"/>
        <v>2014</v>
      </c>
    </row>
    <row r="2150" spans="1:2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62"/>
        <v>2</v>
      </c>
      <c r="P2150" s="7">
        <f t="shared" si="363"/>
        <v>1</v>
      </c>
      <c r="Q2150" t="str">
        <f t="shared" si="370"/>
        <v>games</v>
      </c>
      <c r="R2150" t="str">
        <f t="shared" si="371"/>
        <v>video games</v>
      </c>
      <c r="S2150" s="14">
        <f t="shared" si="364"/>
        <v>42096.691921296297</v>
      </c>
      <c r="T2150" s="14">
        <f t="shared" si="365"/>
        <v>42066.733587962968</v>
      </c>
      <c r="U2150" t="str">
        <f t="shared" si="366"/>
        <v>ABR</v>
      </c>
      <c r="V2150" t="str">
        <f t="shared" si="367"/>
        <v>MAR</v>
      </c>
      <c r="W2150">
        <f t="shared" si="368"/>
        <v>2015</v>
      </c>
      <c r="X2150">
        <f t="shared" si="369"/>
        <v>2015</v>
      </c>
    </row>
    <row r="2151" spans="1:2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62"/>
        <v>0</v>
      </c>
      <c r="P2151" s="7" t="str">
        <f t="shared" si="363"/>
        <v>No Backers</v>
      </c>
      <c r="Q2151" t="str">
        <f t="shared" si="370"/>
        <v>games</v>
      </c>
      <c r="R2151" t="str">
        <f t="shared" si="371"/>
        <v>video games</v>
      </c>
      <c r="S2151" s="14">
        <f t="shared" si="364"/>
        <v>40390</v>
      </c>
      <c r="T2151" s="14">
        <f t="shared" si="365"/>
        <v>40355.024953703702</v>
      </c>
      <c r="U2151" t="str">
        <f t="shared" si="366"/>
        <v>JUL</v>
      </c>
      <c r="V2151" t="str">
        <f t="shared" si="367"/>
        <v>JUN</v>
      </c>
      <c r="W2151">
        <f t="shared" si="368"/>
        <v>2010</v>
      </c>
      <c r="X2151">
        <f t="shared" si="369"/>
        <v>2010</v>
      </c>
    </row>
    <row r="2152" spans="1:2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62"/>
        <v>0.81</v>
      </c>
      <c r="P2152" s="7">
        <f t="shared" si="363"/>
        <v>101.25</v>
      </c>
      <c r="Q2152" t="str">
        <f t="shared" si="370"/>
        <v>games</v>
      </c>
      <c r="R2152" t="str">
        <f t="shared" si="371"/>
        <v>video games</v>
      </c>
      <c r="S2152" s="14">
        <f t="shared" si="364"/>
        <v>42564.284710648149</v>
      </c>
      <c r="T2152" s="14">
        <f t="shared" si="365"/>
        <v>42534.284710648149</v>
      </c>
      <c r="U2152" t="str">
        <f t="shared" si="366"/>
        <v>JUL</v>
      </c>
      <c r="V2152" t="str">
        <f t="shared" si="367"/>
        <v>JUN</v>
      </c>
      <c r="W2152">
        <f t="shared" si="368"/>
        <v>2016</v>
      </c>
      <c r="X2152">
        <f t="shared" si="369"/>
        <v>2016</v>
      </c>
    </row>
    <row r="2153" spans="1:2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62"/>
        <v>0.26222222222222225</v>
      </c>
      <c r="P2153" s="7">
        <f t="shared" si="363"/>
        <v>19.666666666666668</v>
      </c>
      <c r="Q2153" t="str">
        <f t="shared" si="370"/>
        <v>games</v>
      </c>
      <c r="R2153" t="str">
        <f t="shared" si="371"/>
        <v>video games</v>
      </c>
      <c r="S2153" s="14">
        <f t="shared" si="364"/>
        <v>42550.847384259265</v>
      </c>
      <c r="T2153" s="14">
        <f t="shared" si="365"/>
        <v>42520.847384259265</v>
      </c>
      <c r="U2153" t="str">
        <f t="shared" si="366"/>
        <v>JUN</v>
      </c>
      <c r="V2153" t="str">
        <f t="shared" si="367"/>
        <v>MAY</v>
      </c>
      <c r="W2153">
        <f t="shared" si="368"/>
        <v>2016</v>
      </c>
      <c r="X2153">
        <f t="shared" si="369"/>
        <v>2016</v>
      </c>
    </row>
    <row r="2154" spans="1:2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62"/>
        <v>0.16666666666666666</v>
      </c>
      <c r="P2154" s="7">
        <f t="shared" si="363"/>
        <v>12.5</v>
      </c>
      <c r="Q2154" t="str">
        <f t="shared" si="370"/>
        <v>games</v>
      </c>
      <c r="R2154" t="str">
        <f t="shared" si="371"/>
        <v>video games</v>
      </c>
      <c r="S2154" s="14">
        <f t="shared" si="364"/>
        <v>41713.790613425925</v>
      </c>
      <c r="T2154" s="14">
        <f t="shared" si="365"/>
        <v>41683.832280092596</v>
      </c>
      <c r="U2154" t="str">
        <f t="shared" si="366"/>
        <v>MAR</v>
      </c>
      <c r="V2154" t="str">
        <f t="shared" si="367"/>
        <v>FEB</v>
      </c>
      <c r="W2154">
        <f t="shared" si="368"/>
        <v>2014</v>
      </c>
      <c r="X2154">
        <f t="shared" si="369"/>
        <v>2014</v>
      </c>
    </row>
    <row r="2155" spans="1:2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62"/>
        <v>9.124454880912446E-3</v>
      </c>
      <c r="P2155" s="7">
        <f t="shared" si="363"/>
        <v>8.5</v>
      </c>
      <c r="Q2155" t="str">
        <f t="shared" si="370"/>
        <v>games</v>
      </c>
      <c r="R2155" t="str">
        <f t="shared" si="371"/>
        <v>video games</v>
      </c>
      <c r="S2155" s="14">
        <f t="shared" si="364"/>
        <v>42014.332638888889</v>
      </c>
      <c r="T2155" s="14">
        <f t="shared" si="365"/>
        <v>41974.911087962959</v>
      </c>
      <c r="U2155" t="str">
        <f t="shared" si="366"/>
        <v>ENE</v>
      </c>
      <c r="V2155" t="str">
        <f t="shared" si="367"/>
        <v>DIC</v>
      </c>
      <c r="W2155">
        <f t="shared" si="368"/>
        <v>2015</v>
      </c>
      <c r="X2155">
        <f t="shared" si="369"/>
        <v>2014</v>
      </c>
    </row>
    <row r="2156" spans="1:2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62"/>
        <v>0.8</v>
      </c>
      <c r="P2156" s="7">
        <f t="shared" si="363"/>
        <v>1</v>
      </c>
      <c r="Q2156" t="str">
        <f t="shared" si="370"/>
        <v>games</v>
      </c>
      <c r="R2156" t="str">
        <f t="shared" si="371"/>
        <v>video games</v>
      </c>
      <c r="S2156" s="14">
        <f t="shared" si="364"/>
        <v>41667.632256944446</v>
      </c>
      <c r="T2156" s="14">
        <f t="shared" si="365"/>
        <v>41647.632256944446</v>
      </c>
      <c r="U2156" t="str">
        <f t="shared" si="366"/>
        <v>ENE</v>
      </c>
      <c r="V2156" t="str">
        <f t="shared" si="367"/>
        <v>ENE</v>
      </c>
      <c r="W2156">
        <f t="shared" si="368"/>
        <v>2014</v>
      </c>
      <c r="X2156">
        <f t="shared" si="369"/>
        <v>2014</v>
      </c>
    </row>
    <row r="2157" spans="1:2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62"/>
        <v>2.2999999999999998</v>
      </c>
      <c r="P2157" s="7">
        <f t="shared" si="363"/>
        <v>23</v>
      </c>
      <c r="Q2157" t="str">
        <f t="shared" si="370"/>
        <v>games</v>
      </c>
      <c r="R2157" t="str">
        <f t="shared" si="371"/>
        <v>video games</v>
      </c>
      <c r="S2157" s="14">
        <f t="shared" si="364"/>
        <v>42460.70584490741</v>
      </c>
      <c r="T2157" s="14">
        <f t="shared" si="365"/>
        <v>42430.747511574074</v>
      </c>
      <c r="U2157" t="str">
        <f t="shared" si="366"/>
        <v>MAR</v>
      </c>
      <c r="V2157" t="str">
        <f t="shared" si="367"/>
        <v>MAR</v>
      </c>
      <c r="W2157">
        <f t="shared" si="368"/>
        <v>2016</v>
      </c>
      <c r="X2157">
        <f t="shared" si="369"/>
        <v>2016</v>
      </c>
    </row>
    <row r="2158" spans="1:2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62"/>
        <v>2.6660714285714286</v>
      </c>
      <c r="P2158" s="7">
        <f t="shared" si="363"/>
        <v>17.987951807228917</v>
      </c>
      <c r="Q2158" t="str">
        <f t="shared" si="370"/>
        <v>games</v>
      </c>
      <c r="R2158" t="str">
        <f t="shared" si="371"/>
        <v>video games</v>
      </c>
      <c r="S2158" s="14">
        <f t="shared" si="364"/>
        <v>41533.85423611111</v>
      </c>
      <c r="T2158" s="14">
        <f t="shared" si="365"/>
        <v>41488.85423611111</v>
      </c>
      <c r="U2158" t="str">
        <f t="shared" si="366"/>
        <v>SEP</v>
      </c>
      <c r="V2158" t="str">
        <f t="shared" si="367"/>
        <v>AGO</v>
      </c>
      <c r="W2158">
        <f t="shared" si="368"/>
        <v>2013</v>
      </c>
      <c r="X2158">
        <f t="shared" si="369"/>
        <v>2013</v>
      </c>
    </row>
    <row r="2159" spans="1:2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62"/>
        <v>28.192</v>
      </c>
      <c r="P2159" s="7">
        <f t="shared" si="363"/>
        <v>370.94736842105266</v>
      </c>
      <c r="Q2159" t="str">
        <f t="shared" si="370"/>
        <v>games</v>
      </c>
      <c r="R2159" t="str">
        <f t="shared" si="371"/>
        <v>video games</v>
      </c>
      <c r="S2159" s="14">
        <f t="shared" si="364"/>
        <v>42727.332638888889</v>
      </c>
      <c r="T2159" s="14">
        <f t="shared" si="365"/>
        <v>42694.98128472222</v>
      </c>
      <c r="U2159" t="str">
        <f t="shared" si="366"/>
        <v>DIC</v>
      </c>
      <c r="V2159" t="str">
        <f t="shared" si="367"/>
        <v>NOV</v>
      </c>
      <c r="W2159">
        <f t="shared" si="368"/>
        <v>2016</v>
      </c>
      <c r="X2159">
        <f t="shared" si="369"/>
        <v>2016</v>
      </c>
    </row>
    <row r="2160" spans="1:2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62"/>
        <v>6.5900366666666663</v>
      </c>
      <c r="P2160" s="7">
        <f t="shared" si="363"/>
        <v>63.569485530546629</v>
      </c>
      <c r="Q2160" t="str">
        <f t="shared" si="370"/>
        <v>games</v>
      </c>
      <c r="R2160" t="str">
        <f t="shared" si="371"/>
        <v>video games</v>
      </c>
      <c r="S2160" s="14">
        <f t="shared" si="364"/>
        <v>41309.853865740741</v>
      </c>
      <c r="T2160" s="14">
        <f t="shared" si="365"/>
        <v>41264.853865740741</v>
      </c>
      <c r="U2160" t="str">
        <f t="shared" si="366"/>
        <v>FEB</v>
      </c>
      <c r="V2160" t="str">
        <f t="shared" si="367"/>
        <v>DIC</v>
      </c>
      <c r="W2160">
        <f t="shared" si="368"/>
        <v>2013</v>
      </c>
      <c r="X2160">
        <f t="shared" si="369"/>
        <v>2012</v>
      </c>
    </row>
    <row r="2161" spans="1:2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62"/>
        <v>0.72222222222222221</v>
      </c>
      <c r="P2161" s="7">
        <f t="shared" si="363"/>
        <v>13</v>
      </c>
      <c r="Q2161" t="str">
        <f t="shared" si="370"/>
        <v>games</v>
      </c>
      <c r="R2161" t="str">
        <f t="shared" si="371"/>
        <v>video games</v>
      </c>
      <c r="S2161" s="14">
        <f t="shared" si="364"/>
        <v>40740.731180555551</v>
      </c>
      <c r="T2161" s="14">
        <f t="shared" si="365"/>
        <v>40710.731180555551</v>
      </c>
      <c r="U2161" t="str">
        <f t="shared" si="366"/>
        <v>JUL</v>
      </c>
      <c r="V2161" t="str">
        <f t="shared" si="367"/>
        <v>JUN</v>
      </c>
      <c r="W2161">
        <f t="shared" si="368"/>
        <v>2011</v>
      </c>
      <c r="X2161">
        <f t="shared" si="369"/>
        <v>2011</v>
      </c>
    </row>
    <row r="2162" spans="1:2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62"/>
        <v>0.85</v>
      </c>
      <c r="P2162" s="7">
        <f t="shared" si="363"/>
        <v>5.3125</v>
      </c>
      <c r="Q2162" t="str">
        <f t="shared" si="370"/>
        <v>games</v>
      </c>
      <c r="R2162" t="str">
        <f t="shared" si="371"/>
        <v>video games</v>
      </c>
      <c r="S2162" s="14">
        <f t="shared" si="364"/>
        <v>41048.711863425924</v>
      </c>
      <c r="T2162" s="14">
        <f t="shared" si="365"/>
        <v>41018.711863425924</v>
      </c>
      <c r="U2162" t="str">
        <f t="shared" si="366"/>
        <v>MAY</v>
      </c>
      <c r="V2162" t="str">
        <f t="shared" si="367"/>
        <v>ABR</v>
      </c>
      <c r="W2162">
        <f t="shared" si="368"/>
        <v>2012</v>
      </c>
      <c r="X2162">
        <f t="shared" si="369"/>
        <v>2012</v>
      </c>
    </row>
    <row r="2163" spans="1:2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62"/>
        <v>115.75</v>
      </c>
      <c r="P2163" s="7">
        <f t="shared" si="363"/>
        <v>35.615384615384613</v>
      </c>
      <c r="Q2163" t="str">
        <f t="shared" si="370"/>
        <v>music</v>
      </c>
      <c r="R2163" t="str">
        <f t="shared" si="371"/>
        <v>rock</v>
      </c>
      <c r="S2163" s="14">
        <f t="shared" si="364"/>
        <v>42270.852534722217</v>
      </c>
      <c r="T2163" s="14">
        <f t="shared" si="365"/>
        <v>42240.852534722217</v>
      </c>
      <c r="U2163" t="str">
        <f t="shared" si="366"/>
        <v>SEP</v>
      </c>
      <c r="V2163" t="str">
        <f t="shared" si="367"/>
        <v>AGO</v>
      </c>
      <c r="W2163">
        <f t="shared" si="368"/>
        <v>2015</v>
      </c>
      <c r="X2163">
        <f t="shared" si="369"/>
        <v>2015</v>
      </c>
    </row>
    <row r="2164" spans="1:2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62"/>
        <v>112.26666666666667</v>
      </c>
      <c r="P2164" s="7">
        <f t="shared" si="363"/>
        <v>87.103448275862064</v>
      </c>
      <c r="Q2164" t="str">
        <f t="shared" si="370"/>
        <v>music</v>
      </c>
      <c r="R2164" t="str">
        <f t="shared" si="371"/>
        <v>rock</v>
      </c>
      <c r="S2164" s="14">
        <f t="shared" si="364"/>
        <v>41844.766099537039</v>
      </c>
      <c r="T2164" s="14">
        <f t="shared" si="365"/>
        <v>41813.766099537039</v>
      </c>
      <c r="U2164" t="str">
        <f t="shared" si="366"/>
        <v>JUL</v>
      </c>
      <c r="V2164" t="str">
        <f t="shared" si="367"/>
        <v>JUN</v>
      </c>
      <c r="W2164">
        <f t="shared" si="368"/>
        <v>2014</v>
      </c>
      <c r="X2164">
        <f t="shared" si="369"/>
        <v>2014</v>
      </c>
    </row>
    <row r="2165" spans="1:2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62"/>
        <v>132.19999999999999</v>
      </c>
      <c r="P2165" s="7">
        <f t="shared" si="363"/>
        <v>75.11363636363636</v>
      </c>
      <c r="Q2165" t="str">
        <f t="shared" si="370"/>
        <v>music</v>
      </c>
      <c r="R2165" t="str">
        <f t="shared" si="371"/>
        <v>rock</v>
      </c>
      <c r="S2165" s="14">
        <f t="shared" si="364"/>
        <v>42163.159722222219</v>
      </c>
      <c r="T2165" s="14">
        <f t="shared" si="365"/>
        <v>42111.899537037039</v>
      </c>
      <c r="U2165" t="str">
        <f t="shared" si="366"/>
        <v>JUN</v>
      </c>
      <c r="V2165" t="str">
        <f t="shared" si="367"/>
        <v>ABR</v>
      </c>
      <c r="W2165">
        <f t="shared" si="368"/>
        <v>2015</v>
      </c>
      <c r="X2165">
        <f t="shared" si="369"/>
        <v>2015</v>
      </c>
    </row>
    <row r="2166" spans="1:2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62"/>
        <v>102.63636363636364</v>
      </c>
      <c r="P2166" s="7">
        <f t="shared" si="363"/>
        <v>68.01204819277109</v>
      </c>
      <c r="Q2166" t="str">
        <f t="shared" si="370"/>
        <v>music</v>
      </c>
      <c r="R2166" t="str">
        <f t="shared" si="371"/>
        <v>rock</v>
      </c>
      <c r="S2166" s="14">
        <f t="shared" si="364"/>
        <v>42546.165972222225</v>
      </c>
      <c r="T2166" s="14">
        <f t="shared" si="365"/>
        <v>42515.71775462963</v>
      </c>
      <c r="U2166" t="str">
        <f t="shared" si="366"/>
        <v>JUN</v>
      </c>
      <c r="V2166" t="str">
        <f t="shared" si="367"/>
        <v>MAY</v>
      </c>
      <c r="W2166">
        <f t="shared" si="368"/>
        <v>2016</v>
      </c>
      <c r="X2166">
        <f t="shared" si="369"/>
        <v>2016</v>
      </c>
    </row>
    <row r="2167" spans="1:2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62"/>
        <v>138.63999999999999</v>
      </c>
      <c r="P2167" s="7">
        <f t="shared" si="363"/>
        <v>29.623931623931625</v>
      </c>
      <c r="Q2167" t="str">
        <f t="shared" si="370"/>
        <v>music</v>
      </c>
      <c r="R2167" t="str">
        <f t="shared" si="371"/>
        <v>rock</v>
      </c>
      <c r="S2167" s="14">
        <f t="shared" si="364"/>
        <v>42468.625405092593</v>
      </c>
      <c r="T2167" s="14">
        <f t="shared" si="365"/>
        <v>42438.667071759264</v>
      </c>
      <c r="U2167" t="str">
        <f t="shared" si="366"/>
        <v>ABR</v>
      </c>
      <c r="V2167" t="str">
        <f t="shared" si="367"/>
        <v>MAR</v>
      </c>
      <c r="W2167">
        <f t="shared" si="368"/>
        <v>2016</v>
      </c>
      <c r="X2167">
        <f t="shared" si="369"/>
        <v>2016</v>
      </c>
    </row>
    <row r="2168" spans="1:2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62"/>
        <v>146.6</v>
      </c>
      <c r="P2168" s="7">
        <f t="shared" si="363"/>
        <v>91.625</v>
      </c>
      <c r="Q2168" t="str">
        <f t="shared" si="370"/>
        <v>music</v>
      </c>
      <c r="R2168" t="str">
        <f t="shared" si="371"/>
        <v>rock</v>
      </c>
      <c r="S2168" s="14">
        <f t="shared" si="364"/>
        <v>41978.879837962959</v>
      </c>
      <c r="T2168" s="14">
        <f t="shared" si="365"/>
        <v>41933.838171296295</v>
      </c>
      <c r="U2168" t="str">
        <f t="shared" si="366"/>
        <v>DIC</v>
      </c>
      <c r="V2168" t="str">
        <f t="shared" si="367"/>
        <v>OCT</v>
      </c>
      <c r="W2168">
        <f t="shared" si="368"/>
        <v>2014</v>
      </c>
      <c r="X2168">
        <f t="shared" si="369"/>
        <v>2014</v>
      </c>
    </row>
    <row r="2169" spans="1:2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62"/>
        <v>120</v>
      </c>
      <c r="P2169" s="7">
        <f t="shared" si="363"/>
        <v>22.5</v>
      </c>
      <c r="Q2169" t="str">
        <f t="shared" si="370"/>
        <v>music</v>
      </c>
      <c r="R2169" t="str">
        <f t="shared" si="371"/>
        <v>rock</v>
      </c>
      <c r="S2169" s="14">
        <f t="shared" si="364"/>
        <v>41167.066400462965</v>
      </c>
      <c r="T2169" s="14">
        <f t="shared" si="365"/>
        <v>41153.066400462965</v>
      </c>
      <c r="U2169" t="str">
        <f t="shared" si="366"/>
        <v>SEP</v>
      </c>
      <c r="V2169" t="str">
        <f t="shared" si="367"/>
        <v>SEP</v>
      </c>
      <c r="W2169">
        <f t="shared" si="368"/>
        <v>2012</v>
      </c>
      <c r="X2169">
        <f t="shared" si="369"/>
        <v>2012</v>
      </c>
    </row>
    <row r="2170" spans="1:2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62"/>
        <v>121.58161111111112</v>
      </c>
      <c r="P2170" s="7">
        <f t="shared" si="363"/>
        <v>64.366735294117646</v>
      </c>
      <c r="Q2170" t="str">
        <f t="shared" si="370"/>
        <v>music</v>
      </c>
      <c r="R2170" t="str">
        <f t="shared" si="371"/>
        <v>rock</v>
      </c>
      <c r="S2170" s="14">
        <f t="shared" si="364"/>
        <v>42776.208333333328</v>
      </c>
      <c r="T2170" s="14">
        <f t="shared" si="365"/>
        <v>42745.600243055553</v>
      </c>
      <c r="U2170" t="str">
        <f t="shared" si="366"/>
        <v>FEB</v>
      </c>
      <c r="V2170" t="str">
        <f t="shared" si="367"/>
        <v>ENE</v>
      </c>
      <c r="W2170">
        <f t="shared" si="368"/>
        <v>2017</v>
      </c>
      <c r="X2170">
        <f t="shared" si="369"/>
        <v>2017</v>
      </c>
    </row>
    <row r="2171" spans="1:2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62"/>
        <v>100</v>
      </c>
      <c r="P2171" s="7">
        <f t="shared" si="363"/>
        <v>21.857142857142858</v>
      </c>
      <c r="Q2171" t="str">
        <f t="shared" si="370"/>
        <v>music</v>
      </c>
      <c r="R2171" t="str">
        <f t="shared" si="371"/>
        <v>rock</v>
      </c>
      <c r="S2171" s="14">
        <f t="shared" si="364"/>
        <v>42796.700821759259</v>
      </c>
      <c r="T2171" s="14">
        <f t="shared" si="365"/>
        <v>42793.700821759259</v>
      </c>
      <c r="U2171" t="str">
        <f t="shared" si="366"/>
        <v>MAR</v>
      </c>
      <c r="V2171" t="str">
        <f t="shared" si="367"/>
        <v>FEB</v>
      </c>
      <c r="W2171">
        <f t="shared" si="368"/>
        <v>2017</v>
      </c>
      <c r="X2171">
        <f t="shared" si="369"/>
        <v>2017</v>
      </c>
    </row>
    <row r="2172" spans="1:2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62"/>
        <v>180.85714285714286</v>
      </c>
      <c r="P2172" s="7">
        <f t="shared" si="363"/>
        <v>33.315789473684212</v>
      </c>
      <c r="Q2172" t="str">
        <f t="shared" si="370"/>
        <v>music</v>
      </c>
      <c r="R2172" t="str">
        <f t="shared" si="371"/>
        <v>rock</v>
      </c>
      <c r="S2172" s="14">
        <f t="shared" si="364"/>
        <v>42238.750254629631</v>
      </c>
      <c r="T2172" s="14">
        <f t="shared" si="365"/>
        <v>42198.750254629631</v>
      </c>
      <c r="U2172" t="str">
        <f t="shared" si="366"/>
        <v>AGO</v>
      </c>
      <c r="V2172" t="str">
        <f t="shared" si="367"/>
        <v>JUL</v>
      </c>
      <c r="W2172">
        <f t="shared" si="368"/>
        <v>2015</v>
      </c>
      <c r="X2172">
        <f t="shared" si="369"/>
        <v>2015</v>
      </c>
    </row>
    <row r="2173" spans="1:2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62"/>
        <v>106.075</v>
      </c>
      <c r="P2173" s="7">
        <f t="shared" si="363"/>
        <v>90.276595744680847</v>
      </c>
      <c r="Q2173" t="str">
        <f t="shared" si="370"/>
        <v>music</v>
      </c>
      <c r="R2173" t="str">
        <f t="shared" si="371"/>
        <v>rock</v>
      </c>
      <c r="S2173" s="14">
        <f t="shared" si="364"/>
        <v>42177.208333333328</v>
      </c>
      <c r="T2173" s="14">
        <f t="shared" si="365"/>
        <v>42141.95711805555</v>
      </c>
      <c r="U2173" t="str">
        <f t="shared" si="366"/>
        <v>JUN</v>
      </c>
      <c r="V2173" t="str">
        <f t="shared" si="367"/>
        <v>MAY</v>
      </c>
      <c r="W2173">
        <f t="shared" si="368"/>
        <v>2015</v>
      </c>
      <c r="X2173">
        <f t="shared" si="369"/>
        <v>2015</v>
      </c>
    </row>
    <row r="2174" spans="1:2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62"/>
        <v>100</v>
      </c>
      <c r="P2174" s="7">
        <f t="shared" si="363"/>
        <v>76.92307692307692</v>
      </c>
      <c r="Q2174" t="str">
        <f t="shared" si="370"/>
        <v>music</v>
      </c>
      <c r="R2174" t="str">
        <f t="shared" si="371"/>
        <v>rock</v>
      </c>
      <c r="S2174" s="14">
        <f t="shared" si="364"/>
        <v>42112.580092592587</v>
      </c>
      <c r="T2174" s="14">
        <f t="shared" si="365"/>
        <v>42082.580092592587</v>
      </c>
      <c r="U2174" t="str">
        <f t="shared" si="366"/>
        <v>ABR</v>
      </c>
      <c r="V2174" t="str">
        <f t="shared" si="367"/>
        <v>MAR</v>
      </c>
      <c r="W2174">
        <f t="shared" si="368"/>
        <v>2015</v>
      </c>
      <c r="X2174">
        <f t="shared" si="369"/>
        <v>2015</v>
      </c>
    </row>
    <row r="2175" spans="1:2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62"/>
        <v>126.92857142857143</v>
      </c>
      <c r="P2175" s="7">
        <f t="shared" si="363"/>
        <v>59.233333333333334</v>
      </c>
      <c r="Q2175" t="str">
        <f t="shared" si="370"/>
        <v>music</v>
      </c>
      <c r="R2175" t="str">
        <f t="shared" si="371"/>
        <v>rock</v>
      </c>
      <c r="S2175" s="14">
        <f t="shared" si="364"/>
        <v>41527.165972222225</v>
      </c>
      <c r="T2175" s="14">
        <f t="shared" si="365"/>
        <v>41495.692627314813</v>
      </c>
      <c r="U2175" t="str">
        <f t="shared" si="366"/>
        <v>SEP</v>
      </c>
      <c r="V2175" t="str">
        <f t="shared" si="367"/>
        <v>AGO</v>
      </c>
      <c r="W2175">
        <f t="shared" si="368"/>
        <v>2013</v>
      </c>
      <c r="X2175">
        <f t="shared" si="369"/>
        <v>2013</v>
      </c>
    </row>
    <row r="2176" spans="1:2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62"/>
        <v>102.97499999999999</v>
      </c>
      <c r="P2176" s="7">
        <f t="shared" si="363"/>
        <v>65.38095238095238</v>
      </c>
      <c r="Q2176" t="str">
        <f t="shared" si="370"/>
        <v>music</v>
      </c>
      <c r="R2176" t="str">
        <f t="shared" si="371"/>
        <v>rock</v>
      </c>
      <c r="S2176" s="14">
        <f t="shared" si="364"/>
        <v>42495.542905092589</v>
      </c>
      <c r="T2176" s="14">
        <f t="shared" si="365"/>
        <v>42465.542905092589</v>
      </c>
      <c r="U2176" t="str">
        <f t="shared" si="366"/>
        <v>MAY</v>
      </c>
      <c r="V2176" t="str">
        <f t="shared" si="367"/>
        <v>ABR</v>
      </c>
      <c r="W2176">
        <f t="shared" si="368"/>
        <v>2016</v>
      </c>
      <c r="X2176">
        <f t="shared" si="369"/>
        <v>2016</v>
      </c>
    </row>
    <row r="2177" spans="1:2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62"/>
        <v>250</v>
      </c>
      <c r="P2177" s="7">
        <f t="shared" si="363"/>
        <v>67.307692307692307</v>
      </c>
      <c r="Q2177" t="str">
        <f t="shared" si="370"/>
        <v>music</v>
      </c>
      <c r="R2177" t="str">
        <f t="shared" si="371"/>
        <v>rock</v>
      </c>
      <c r="S2177" s="14">
        <f t="shared" si="364"/>
        <v>42572.009097222224</v>
      </c>
      <c r="T2177" s="14">
        <f t="shared" si="365"/>
        <v>42565.009097222224</v>
      </c>
      <c r="U2177" t="str">
        <f t="shared" si="366"/>
        <v>JUL</v>
      </c>
      <c r="V2177" t="str">
        <f t="shared" si="367"/>
        <v>JUL</v>
      </c>
      <c r="W2177">
        <f t="shared" si="368"/>
        <v>2016</v>
      </c>
      <c r="X2177">
        <f t="shared" si="369"/>
        <v>2016</v>
      </c>
    </row>
    <row r="2178" spans="1:2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62"/>
        <v>126.02</v>
      </c>
      <c r="P2178" s="7">
        <f t="shared" si="363"/>
        <v>88.74647887323944</v>
      </c>
      <c r="Q2178" t="str">
        <f t="shared" si="370"/>
        <v>music</v>
      </c>
      <c r="R2178" t="str">
        <f t="shared" si="371"/>
        <v>rock</v>
      </c>
      <c r="S2178" s="14">
        <f t="shared" si="364"/>
        <v>42126.633206018523</v>
      </c>
      <c r="T2178" s="14">
        <f t="shared" si="365"/>
        <v>42096.633206018523</v>
      </c>
      <c r="U2178" t="str">
        <f t="shared" si="366"/>
        <v>MAY</v>
      </c>
      <c r="V2178" t="str">
        <f t="shared" si="367"/>
        <v>ABR</v>
      </c>
      <c r="W2178">
        <f t="shared" si="368"/>
        <v>2015</v>
      </c>
      <c r="X2178">
        <f t="shared" si="369"/>
        <v>2015</v>
      </c>
    </row>
    <row r="2179" spans="1:2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72">(E2179*100)/D2179</f>
        <v>100.12</v>
      </c>
      <c r="P2179" s="7">
        <f t="shared" ref="P2179:P2242" si="373">IF(L2179=0,"No Backers",E2179/L2179)</f>
        <v>65.868421052631575</v>
      </c>
      <c r="Q2179" t="str">
        <f t="shared" si="370"/>
        <v>music</v>
      </c>
      <c r="R2179" t="str">
        <f t="shared" si="371"/>
        <v>rock</v>
      </c>
      <c r="S2179" s="14">
        <f t="shared" ref="S2179:S2242" si="374">(((I2179/60)/60)/24)+DATE(1970,1,1)</f>
        <v>42527.250775462962</v>
      </c>
      <c r="T2179" s="14">
        <f t="shared" ref="T2179:T2242" si="375">(((J2179/60)/60)/24)+DATE(1970,1,1)</f>
        <v>42502.250775462962</v>
      </c>
      <c r="U2179" t="str">
        <f t="shared" ref="U2179:U2242" si="376">UPPER(TEXT(S2179, "mmm"))</f>
        <v>JUN</v>
      </c>
      <c r="V2179" t="str">
        <f t="shared" ref="V2179:V2242" si="377">UPPER(TEXT(T2179, "mmm"))</f>
        <v>MAY</v>
      </c>
      <c r="W2179">
        <f t="shared" ref="W2179:W2242" si="378">YEAR(S2179)</f>
        <v>2016</v>
      </c>
      <c r="X2179">
        <f t="shared" ref="X2179:X2242" si="379">YEAR(T2179)</f>
        <v>2016</v>
      </c>
    </row>
    <row r="2180" spans="1:2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72"/>
        <v>138.63999999999999</v>
      </c>
      <c r="P2180" s="7">
        <f t="shared" si="373"/>
        <v>40.349243306169967</v>
      </c>
      <c r="Q2180" t="str">
        <f t="shared" si="370"/>
        <v>music</v>
      </c>
      <c r="R2180" t="str">
        <f t="shared" si="371"/>
        <v>rock</v>
      </c>
      <c r="S2180" s="14">
        <f t="shared" si="374"/>
        <v>42753.63653935185</v>
      </c>
      <c r="T2180" s="14">
        <f t="shared" si="375"/>
        <v>42723.63653935185</v>
      </c>
      <c r="U2180" t="str">
        <f t="shared" si="376"/>
        <v>ENE</v>
      </c>
      <c r="V2180" t="str">
        <f t="shared" si="377"/>
        <v>DIC</v>
      </c>
      <c r="W2180">
        <f t="shared" si="378"/>
        <v>2017</v>
      </c>
      <c r="X2180">
        <f t="shared" si="379"/>
        <v>2016</v>
      </c>
    </row>
    <row r="2181" spans="1:2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72"/>
        <v>161.4</v>
      </c>
      <c r="P2181" s="7">
        <f t="shared" si="373"/>
        <v>76.857142857142861</v>
      </c>
      <c r="Q2181" t="str">
        <f t="shared" si="370"/>
        <v>music</v>
      </c>
      <c r="R2181" t="str">
        <f t="shared" si="371"/>
        <v>rock</v>
      </c>
      <c r="S2181" s="14">
        <f t="shared" si="374"/>
        <v>42105.171203703707</v>
      </c>
      <c r="T2181" s="14">
        <f t="shared" si="375"/>
        <v>42075.171203703707</v>
      </c>
      <c r="U2181" t="str">
        <f t="shared" si="376"/>
        <v>ABR</v>
      </c>
      <c r="V2181" t="str">
        <f t="shared" si="377"/>
        <v>MAR</v>
      </c>
      <c r="W2181">
        <f t="shared" si="378"/>
        <v>2015</v>
      </c>
      <c r="X2181">
        <f t="shared" si="379"/>
        <v>2015</v>
      </c>
    </row>
    <row r="2182" spans="1:2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72"/>
        <v>107.1842</v>
      </c>
      <c r="P2182" s="7">
        <f t="shared" si="373"/>
        <v>68.707820512820518</v>
      </c>
      <c r="Q2182" t="str">
        <f t="shared" si="370"/>
        <v>music</v>
      </c>
      <c r="R2182" t="str">
        <f t="shared" si="371"/>
        <v>rock</v>
      </c>
      <c r="S2182" s="14">
        <f t="shared" si="374"/>
        <v>42321.711435185185</v>
      </c>
      <c r="T2182" s="14">
        <f t="shared" si="375"/>
        <v>42279.669768518521</v>
      </c>
      <c r="U2182" t="str">
        <f t="shared" si="376"/>
        <v>NOV</v>
      </c>
      <c r="V2182" t="str">
        <f t="shared" si="377"/>
        <v>OCT</v>
      </c>
      <c r="W2182">
        <f t="shared" si="378"/>
        <v>2015</v>
      </c>
      <c r="X2182">
        <f t="shared" si="379"/>
        <v>2015</v>
      </c>
    </row>
    <row r="2183" spans="1:2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72"/>
        <v>153.1</v>
      </c>
      <c r="P2183" s="7">
        <f t="shared" si="373"/>
        <v>57.773584905660378</v>
      </c>
      <c r="Q2183" t="str">
        <f t="shared" ref="Q2183:Q2222" si="380">MID(N2183,1,5)</f>
        <v>games</v>
      </c>
      <c r="R2183" t="str">
        <f t="shared" ref="R2183:R2222" si="381">MID(N2183,7,20)</f>
        <v>tabletop games</v>
      </c>
      <c r="S2183" s="14">
        <f t="shared" si="374"/>
        <v>42787.005243055552</v>
      </c>
      <c r="T2183" s="14">
        <f t="shared" si="375"/>
        <v>42773.005243055552</v>
      </c>
      <c r="U2183" t="str">
        <f t="shared" si="376"/>
        <v>FEB</v>
      </c>
      <c r="V2183" t="str">
        <f t="shared" si="377"/>
        <v>FEB</v>
      </c>
      <c r="W2183">
        <f t="shared" si="378"/>
        <v>2017</v>
      </c>
      <c r="X2183">
        <f t="shared" si="379"/>
        <v>2017</v>
      </c>
    </row>
    <row r="2184" spans="1:2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72"/>
        <v>524.16666666666663</v>
      </c>
      <c r="P2184" s="7">
        <f t="shared" si="373"/>
        <v>44.171348314606739</v>
      </c>
      <c r="Q2184" t="str">
        <f t="shared" si="380"/>
        <v>games</v>
      </c>
      <c r="R2184" t="str">
        <f t="shared" si="381"/>
        <v>tabletop games</v>
      </c>
      <c r="S2184" s="14">
        <f t="shared" si="374"/>
        <v>41914.900752314818</v>
      </c>
      <c r="T2184" s="14">
        <f t="shared" si="375"/>
        <v>41879.900752314818</v>
      </c>
      <c r="U2184" t="str">
        <f t="shared" si="376"/>
        <v>OCT</v>
      </c>
      <c r="V2184" t="str">
        <f t="shared" si="377"/>
        <v>AGO</v>
      </c>
      <c r="W2184">
        <f t="shared" si="378"/>
        <v>2014</v>
      </c>
      <c r="X2184">
        <f t="shared" si="379"/>
        <v>2014</v>
      </c>
    </row>
    <row r="2185" spans="1:2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72"/>
        <v>489.27777777777777</v>
      </c>
      <c r="P2185" s="7">
        <f t="shared" si="373"/>
        <v>31.566308243727597</v>
      </c>
      <c r="Q2185" t="str">
        <f t="shared" si="380"/>
        <v>games</v>
      </c>
      <c r="R2185" t="str">
        <f t="shared" si="381"/>
        <v>tabletop games</v>
      </c>
      <c r="S2185" s="14">
        <f t="shared" si="374"/>
        <v>42775.208333333328</v>
      </c>
      <c r="T2185" s="14">
        <f t="shared" si="375"/>
        <v>42745.365474537044</v>
      </c>
      <c r="U2185" t="str">
        <f t="shared" si="376"/>
        <v>FEB</v>
      </c>
      <c r="V2185" t="str">
        <f t="shared" si="377"/>
        <v>ENE</v>
      </c>
      <c r="W2185">
        <f t="shared" si="378"/>
        <v>2017</v>
      </c>
      <c r="X2185">
        <f t="shared" si="379"/>
        <v>2017</v>
      </c>
    </row>
    <row r="2186" spans="1:2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72"/>
        <v>284.74</v>
      </c>
      <c r="P2186" s="7">
        <f t="shared" si="373"/>
        <v>107.04511278195488</v>
      </c>
      <c r="Q2186" t="str">
        <f t="shared" si="380"/>
        <v>games</v>
      </c>
      <c r="R2186" t="str">
        <f t="shared" si="381"/>
        <v>tabletop games</v>
      </c>
      <c r="S2186" s="14">
        <f t="shared" si="374"/>
        <v>42394.666666666672</v>
      </c>
      <c r="T2186" s="14">
        <f t="shared" si="375"/>
        <v>42380.690289351856</v>
      </c>
      <c r="U2186" t="str">
        <f t="shared" si="376"/>
        <v>ENE</v>
      </c>
      <c r="V2186" t="str">
        <f t="shared" si="377"/>
        <v>ENE</v>
      </c>
      <c r="W2186">
        <f t="shared" si="378"/>
        <v>2016</v>
      </c>
      <c r="X2186">
        <f t="shared" si="379"/>
        <v>2016</v>
      </c>
    </row>
    <row r="2187" spans="1:2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72"/>
        <v>1856.97</v>
      </c>
      <c r="P2187" s="7">
        <f t="shared" si="373"/>
        <v>149.03451043338683</v>
      </c>
      <c r="Q2187" t="str">
        <f t="shared" si="380"/>
        <v>games</v>
      </c>
      <c r="R2187" t="str">
        <f t="shared" si="381"/>
        <v>tabletop games</v>
      </c>
      <c r="S2187" s="14">
        <f t="shared" si="374"/>
        <v>41359.349988425929</v>
      </c>
      <c r="T2187" s="14">
        <f t="shared" si="375"/>
        <v>41319.349988425929</v>
      </c>
      <c r="U2187" t="str">
        <f t="shared" si="376"/>
        <v>MAR</v>
      </c>
      <c r="V2187" t="str">
        <f t="shared" si="377"/>
        <v>FEB</v>
      </c>
      <c r="W2187">
        <f t="shared" si="378"/>
        <v>2013</v>
      </c>
      <c r="X2187">
        <f t="shared" si="379"/>
        <v>2013</v>
      </c>
    </row>
    <row r="2188" spans="1:2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72"/>
        <v>109.675</v>
      </c>
      <c r="P2188" s="7">
        <f t="shared" si="373"/>
        <v>55.956632653061227</v>
      </c>
      <c r="Q2188" t="str">
        <f t="shared" si="380"/>
        <v>games</v>
      </c>
      <c r="R2188" t="str">
        <f t="shared" si="381"/>
        <v>tabletop games</v>
      </c>
      <c r="S2188" s="14">
        <f t="shared" si="374"/>
        <v>42620.083333333328</v>
      </c>
      <c r="T2188" s="14">
        <f t="shared" si="375"/>
        <v>42583.615081018521</v>
      </c>
      <c r="U2188" t="str">
        <f t="shared" si="376"/>
        <v>SEP</v>
      </c>
      <c r="V2188" t="str">
        <f t="shared" si="377"/>
        <v>AGO</v>
      </c>
      <c r="W2188">
        <f t="shared" si="378"/>
        <v>2016</v>
      </c>
      <c r="X2188">
        <f t="shared" si="379"/>
        <v>2016</v>
      </c>
    </row>
    <row r="2189" spans="1:2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72"/>
        <v>1014.6425</v>
      </c>
      <c r="P2189" s="7">
        <f t="shared" si="373"/>
        <v>56.970381807973048</v>
      </c>
      <c r="Q2189" t="str">
        <f t="shared" si="380"/>
        <v>games</v>
      </c>
      <c r="R2189" t="str">
        <f t="shared" si="381"/>
        <v>tabletop games</v>
      </c>
      <c r="S2189" s="14">
        <f t="shared" si="374"/>
        <v>42097.165972222225</v>
      </c>
      <c r="T2189" s="14">
        <f t="shared" si="375"/>
        <v>42068.209097222221</v>
      </c>
      <c r="U2189" t="str">
        <f t="shared" si="376"/>
        <v>ABR</v>
      </c>
      <c r="V2189" t="str">
        <f t="shared" si="377"/>
        <v>MAR</v>
      </c>
      <c r="W2189">
        <f t="shared" si="378"/>
        <v>2015</v>
      </c>
      <c r="X2189">
        <f t="shared" si="379"/>
        <v>2015</v>
      </c>
    </row>
    <row r="2190" spans="1:2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72"/>
        <v>412.17692027666544</v>
      </c>
      <c r="P2190" s="7">
        <f t="shared" si="373"/>
        <v>44.056420233463037</v>
      </c>
      <c r="Q2190" t="str">
        <f t="shared" si="380"/>
        <v>games</v>
      </c>
      <c r="R2190" t="str">
        <f t="shared" si="381"/>
        <v>tabletop games</v>
      </c>
      <c r="S2190" s="14">
        <f t="shared" si="374"/>
        <v>42668.708333333328</v>
      </c>
      <c r="T2190" s="14">
        <f t="shared" si="375"/>
        <v>42633.586122685185</v>
      </c>
      <c r="U2190" t="str">
        <f t="shared" si="376"/>
        <v>OCT</v>
      </c>
      <c r="V2190" t="str">
        <f t="shared" si="377"/>
        <v>SEP</v>
      </c>
      <c r="W2190">
        <f t="shared" si="378"/>
        <v>2016</v>
      </c>
      <c r="X2190">
        <f t="shared" si="379"/>
        <v>2016</v>
      </c>
    </row>
    <row r="2191" spans="1:2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72"/>
        <v>503.25</v>
      </c>
      <c r="P2191" s="7">
        <f t="shared" si="373"/>
        <v>68.625</v>
      </c>
      <c r="Q2191" t="str">
        <f t="shared" si="380"/>
        <v>games</v>
      </c>
      <c r="R2191" t="str">
        <f t="shared" si="381"/>
        <v>tabletop games</v>
      </c>
      <c r="S2191" s="14">
        <f t="shared" si="374"/>
        <v>42481.916666666672</v>
      </c>
      <c r="T2191" s="14">
        <f t="shared" si="375"/>
        <v>42467.788194444445</v>
      </c>
      <c r="U2191" t="str">
        <f t="shared" si="376"/>
        <v>ABR</v>
      </c>
      <c r="V2191" t="str">
        <f t="shared" si="377"/>
        <v>ABR</v>
      </c>
      <c r="W2191">
        <f t="shared" si="378"/>
        <v>2016</v>
      </c>
      <c r="X2191">
        <f t="shared" si="379"/>
        <v>2016</v>
      </c>
    </row>
    <row r="2192" spans="1:2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72"/>
        <v>184.61052631578949</v>
      </c>
      <c r="P2192" s="7">
        <f t="shared" si="373"/>
        <v>65.318435754189949</v>
      </c>
      <c r="Q2192" t="str">
        <f t="shared" si="380"/>
        <v>games</v>
      </c>
      <c r="R2192" t="str">
        <f t="shared" si="381"/>
        <v>tabletop games</v>
      </c>
      <c r="S2192" s="14">
        <f t="shared" si="374"/>
        <v>42452.290972222225</v>
      </c>
      <c r="T2192" s="14">
        <f t="shared" si="375"/>
        <v>42417.625046296293</v>
      </c>
      <c r="U2192" t="str">
        <f t="shared" si="376"/>
        <v>MAR</v>
      </c>
      <c r="V2192" t="str">
        <f t="shared" si="377"/>
        <v>FEB</v>
      </c>
      <c r="W2192">
        <f t="shared" si="378"/>
        <v>2016</v>
      </c>
      <c r="X2192">
        <f t="shared" si="379"/>
        <v>2016</v>
      </c>
    </row>
    <row r="2193" spans="1:2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72"/>
        <v>119.73333333333333</v>
      </c>
      <c r="P2193" s="7">
        <f t="shared" si="373"/>
        <v>35.92</v>
      </c>
      <c r="Q2193" t="str">
        <f t="shared" si="380"/>
        <v>games</v>
      </c>
      <c r="R2193" t="str">
        <f t="shared" si="381"/>
        <v>tabletop games</v>
      </c>
      <c r="S2193" s="14">
        <f t="shared" si="374"/>
        <v>42780.833645833336</v>
      </c>
      <c r="T2193" s="14">
        <f t="shared" si="375"/>
        <v>42768.833645833336</v>
      </c>
      <c r="U2193" t="str">
        <f t="shared" si="376"/>
        <v>FEB</v>
      </c>
      <c r="V2193" t="str">
        <f t="shared" si="377"/>
        <v>FEB</v>
      </c>
      <c r="W2193">
        <f t="shared" si="378"/>
        <v>2017</v>
      </c>
      <c r="X2193">
        <f t="shared" si="379"/>
        <v>2017</v>
      </c>
    </row>
    <row r="2194" spans="1:2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72"/>
        <v>1081.2401666666667</v>
      </c>
      <c r="P2194" s="7">
        <f t="shared" si="373"/>
        <v>40.070667078443485</v>
      </c>
      <c r="Q2194" t="str">
        <f t="shared" si="380"/>
        <v>games</v>
      </c>
      <c r="R2194" t="str">
        <f t="shared" si="381"/>
        <v>tabletop games</v>
      </c>
      <c r="S2194" s="14">
        <f t="shared" si="374"/>
        <v>42719.958333333328</v>
      </c>
      <c r="T2194" s="14">
        <f t="shared" si="375"/>
        <v>42691.8512037037</v>
      </c>
      <c r="U2194" t="str">
        <f t="shared" si="376"/>
        <v>DIC</v>
      </c>
      <c r="V2194" t="str">
        <f t="shared" si="377"/>
        <v>NOV</v>
      </c>
      <c r="W2194">
        <f t="shared" si="378"/>
        <v>2016</v>
      </c>
      <c r="X2194">
        <f t="shared" si="379"/>
        <v>2016</v>
      </c>
    </row>
    <row r="2195" spans="1:2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72"/>
        <v>452.37333333333333</v>
      </c>
      <c r="P2195" s="7">
        <f t="shared" si="373"/>
        <v>75.647714604236342</v>
      </c>
      <c r="Q2195" t="str">
        <f t="shared" si="380"/>
        <v>games</v>
      </c>
      <c r="R2195" t="str">
        <f t="shared" si="381"/>
        <v>tabletop games</v>
      </c>
      <c r="S2195" s="14">
        <f t="shared" si="374"/>
        <v>42695.207638888889</v>
      </c>
      <c r="T2195" s="14">
        <f t="shared" si="375"/>
        <v>42664.405925925923</v>
      </c>
      <c r="U2195" t="str">
        <f t="shared" si="376"/>
        <v>NOV</v>
      </c>
      <c r="V2195" t="str">
        <f t="shared" si="377"/>
        <v>OCT</v>
      </c>
      <c r="W2195">
        <f t="shared" si="378"/>
        <v>2016</v>
      </c>
      <c r="X2195">
        <f t="shared" si="379"/>
        <v>2016</v>
      </c>
    </row>
    <row r="2196" spans="1:2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72"/>
        <v>537.37</v>
      </c>
      <c r="P2196" s="7">
        <f t="shared" si="373"/>
        <v>61.203872437357631</v>
      </c>
      <c r="Q2196" t="str">
        <f t="shared" si="380"/>
        <v>games</v>
      </c>
      <c r="R2196" t="str">
        <f t="shared" si="381"/>
        <v>tabletop games</v>
      </c>
      <c r="S2196" s="14">
        <f t="shared" si="374"/>
        <v>42455.716319444444</v>
      </c>
      <c r="T2196" s="14">
        <f t="shared" si="375"/>
        <v>42425.757986111115</v>
      </c>
      <c r="U2196" t="str">
        <f t="shared" si="376"/>
        <v>MAR</v>
      </c>
      <c r="V2196" t="str">
        <f t="shared" si="377"/>
        <v>FEB</v>
      </c>
      <c r="W2196">
        <f t="shared" si="378"/>
        <v>2016</v>
      </c>
      <c r="X2196">
        <f t="shared" si="379"/>
        <v>2016</v>
      </c>
    </row>
    <row r="2197" spans="1:2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72"/>
        <v>120.32608695652173</v>
      </c>
      <c r="P2197" s="7">
        <f t="shared" si="373"/>
        <v>48.130434782608695</v>
      </c>
      <c r="Q2197" t="str">
        <f t="shared" si="380"/>
        <v>games</v>
      </c>
      <c r="R2197" t="str">
        <f t="shared" si="381"/>
        <v>tabletop games</v>
      </c>
      <c r="S2197" s="14">
        <f t="shared" si="374"/>
        <v>42227.771990740745</v>
      </c>
      <c r="T2197" s="14">
        <f t="shared" si="375"/>
        <v>42197.771990740745</v>
      </c>
      <c r="U2197" t="str">
        <f t="shared" si="376"/>
        <v>AGO</v>
      </c>
      <c r="V2197" t="str">
        <f t="shared" si="377"/>
        <v>JUL</v>
      </c>
      <c r="W2197">
        <f t="shared" si="378"/>
        <v>2015</v>
      </c>
      <c r="X2197">
        <f t="shared" si="379"/>
        <v>2015</v>
      </c>
    </row>
    <row r="2198" spans="1:2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72"/>
        <v>113.83571428571429</v>
      </c>
      <c r="P2198" s="7">
        <f t="shared" si="373"/>
        <v>68.106837606837601</v>
      </c>
      <c r="Q2198" t="str">
        <f t="shared" si="380"/>
        <v>games</v>
      </c>
      <c r="R2198" t="str">
        <f t="shared" si="381"/>
        <v>tabletop games</v>
      </c>
      <c r="S2198" s="14">
        <f t="shared" si="374"/>
        <v>42706.291666666672</v>
      </c>
      <c r="T2198" s="14">
        <f t="shared" si="375"/>
        <v>42675.487291666665</v>
      </c>
      <c r="U2198" t="str">
        <f t="shared" si="376"/>
        <v>DIC</v>
      </c>
      <c r="V2198" t="str">
        <f t="shared" si="377"/>
        <v>NOV</v>
      </c>
      <c r="W2198">
        <f t="shared" si="378"/>
        <v>2016</v>
      </c>
      <c r="X2198">
        <f t="shared" si="379"/>
        <v>2016</v>
      </c>
    </row>
    <row r="2199" spans="1:2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72"/>
        <v>951.03110000000004</v>
      </c>
      <c r="P2199" s="7">
        <f t="shared" si="373"/>
        <v>65.891300230946882</v>
      </c>
      <c r="Q2199" t="str">
        <f t="shared" si="380"/>
        <v>games</v>
      </c>
      <c r="R2199" t="str">
        <f t="shared" si="381"/>
        <v>tabletop games</v>
      </c>
      <c r="S2199" s="14">
        <f t="shared" si="374"/>
        <v>42063.584016203706</v>
      </c>
      <c r="T2199" s="14">
        <f t="shared" si="375"/>
        <v>42033.584016203706</v>
      </c>
      <c r="U2199" t="str">
        <f t="shared" si="376"/>
        <v>FEB</v>
      </c>
      <c r="V2199" t="str">
        <f t="shared" si="377"/>
        <v>ENE</v>
      </c>
      <c r="W2199">
        <f t="shared" si="378"/>
        <v>2015</v>
      </c>
      <c r="X2199">
        <f t="shared" si="379"/>
        <v>2015</v>
      </c>
    </row>
    <row r="2200" spans="1:2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72"/>
        <v>132.89250000000001</v>
      </c>
      <c r="P2200" s="7">
        <f t="shared" si="373"/>
        <v>81.654377880184327</v>
      </c>
      <c r="Q2200" t="str">
        <f t="shared" si="380"/>
        <v>games</v>
      </c>
      <c r="R2200" t="str">
        <f t="shared" si="381"/>
        <v>tabletop games</v>
      </c>
      <c r="S2200" s="14">
        <f t="shared" si="374"/>
        <v>42322.555555555555</v>
      </c>
      <c r="T2200" s="14">
        <f t="shared" si="375"/>
        <v>42292.513888888891</v>
      </c>
      <c r="U2200" t="str">
        <f t="shared" si="376"/>
        <v>NOV</v>
      </c>
      <c r="V2200" t="str">
        <f t="shared" si="377"/>
        <v>OCT</v>
      </c>
      <c r="W2200">
        <f t="shared" si="378"/>
        <v>2015</v>
      </c>
      <c r="X2200">
        <f t="shared" si="379"/>
        <v>2015</v>
      </c>
    </row>
    <row r="2201" spans="1:2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72"/>
        <v>146.97777777777779</v>
      </c>
      <c r="P2201" s="7">
        <f t="shared" si="373"/>
        <v>52.701195219123505</v>
      </c>
      <c r="Q2201" t="str">
        <f t="shared" si="380"/>
        <v>games</v>
      </c>
      <c r="R2201" t="str">
        <f t="shared" si="381"/>
        <v>tabletop games</v>
      </c>
      <c r="S2201" s="14">
        <f t="shared" si="374"/>
        <v>42292.416643518518</v>
      </c>
      <c r="T2201" s="14">
        <f t="shared" si="375"/>
        <v>42262.416643518518</v>
      </c>
      <c r="U2201" t="str">
        <f t="shared" si="376"/>
        <v>OCT</v>
      </c>
      <c r="V2201" t="str">
        <f t="shared" si="377"/>
        <v>SEP</v>
      </c>
      <c r="W2201">
        <f t="shared" si="378"/>
        <v>2015</v>
      </c>
      <c r="X2201">
        <f t="shared" si="379"/>
        <v>2015</v>
      </c>
    </row>
    <row r="2202" spans="1:2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72"/>
        <v>542.15</v>
      </c>
      <c r="P2202" s="7">
        <f t="shared" si="373"/>
        <v>41.228136882129277</v>
      </c>
      <c r="Q2202" t="str">
        <f t="shared" si="380"/>
        <v>games</v>
      </c>
      <c r="R2202" t="str">
        <f t="shared" si="381"/>
        <v>tabletop games</v>
      </c>
      <c r="S2202" s="14">
        <f t="shared" si="374"/>
        <v>42191.125</v>
      </c>
      <c r="T2202" s="14">
        <f t="shared" si="375"/>
        <v>42163.625787037032</v>
      </c>
      <c r="U2202" t="str">
        <f t="shared" si="376"/>
        <v>JUL</v>
      </c>
      <c r="V2202" t="str">
        <f t="shared" si="377"/>
        <v>JUN</v>
      </c>
      <c r="W2202">
        <f t="shared" si="378"/>
        <v>2015</v>
      </c>
      <c r="X2202">
        <f t="shared" si="379"/>
        <v>2015</v>
      </c>
    </row>
    <row r="2203" spans="1:2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72"/>
        <v>382.71818181818179</v>
      </c>
      <c r="P2203" s="7">
        <f t="shared" si="373"/>
        <v>15.035357142857142</v>
      </c>
      <c r="Q2203" t="str">
        <f t="shared" si="380"/>
        <v>music</v>
      </c>
      <c r="R2203" t="str">
        <f t="shared" si="381"/>
        <v>electronic music</v>
      </c>
      <c r="S2203" s="14">
        <f t="shared" si="374"/>
        <v>41290.846817129634</v>
      </c>
      <c r="T2203" s="14">
        <f t="shared" si="375"/>
        <v>41276.846817129634</v>
      </c>
      <c r="U2203" t="str">
        <f t="shared" si="376"/>
        <v>ENE</v>
      </c>
      <c r="V2203" t="str">
        <f t="shared" si="377"/>
        <v>ENE</v>
      </c>
      <c r="W2203">
        <f t="shared" si="378"/>
        <v>2013</v>
      </c>
      <c r="X2203">
        <f t="shared" si="379"/>
        <v>2013</v>
      </c>
    </row>
    <row r="2204" spans="1:2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72"/>
        <v>704.18124999999998</v>
      </c>
      <c r="P2204" s="7">
        <f t="shared" si="373"/>
        <v>39.066920943134534</v>
      </c>
      <c r="Q2204" t="str">
        <f t="shared" si="380"/>
        <v>music</v>
      </c>
      <c r="R2204" t="str">
        <f t="shared" si="381"/>
        <v>electronic music</v>
      </c>
      <c r="S2204" s="14">
        <f t="shared" si="374"/>
        <v>41214.849166666667</v>
      </c>
      <c r="T2204" s="14">
        <f t="shared" si="375"/>
        <v>41184.849166666667</v>
      </c>
      <c r="U2204" t="str">
        <f t="shared" si="376"/>
        <v>NOV</v>
      </c>
      <c r="V2204" t="str">
        <f t="shared" si="377"/>
        <v>OCT</v>
      </c>
      <c r="W2204">
        <f t="shared" si="378"/>
        <v>2012</v>
      </c>
      <c r="X2204">
        <f t="shared" si="379"/>
        <v>2012</v>
      </c>
    </row>
    <row r="2205" spans="1:2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72"/>
        <v>109.55</v>
      </c>
      <c r="P2205" s="7">
        <f t="shared" si="373"/>
        <v>43.82</v>
      </c>
      <c r="Q2205" t="str">
        <f t="shared" si="380"/>
        <v>music</v>
      </c>
      <c r="R2205" t="str">
        <f t="shared" si="381"/>
        <v>electronic music</v>
      </c>
      <c r="S2205" s="14">
        <f t="shared" si="374"/>
        <v>42271.85974537037</v>
      </c>
      <c r="T2205" s="14">
        <f t="shared" si="375"/>
        <v>42241.85974537037</v>
      </c>
      <c r="U2205" t="str">
        <f t="shared" si="376"/>
        <v>SEP</v>
      </c>
      <c r="V2205" t="str">
        <f t="shared" si="377"/>
        <v>AGO</v>
      </c>
      <c r="W2205">
        <f t="shared" si="378"/>
        <v>2015</v>
      </c>
      <c r="X2205">
        <f t="shared" si="379"/>
        <v>2015</v>
      </c>
    </row>
    <row r="2206" spans="1:2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72"/>
        <v>132.86666666666667</v>
      </c>
      <c r="P2206" s="7">
        <f t="shared" si="373"/>
        <v>27.301369863013697</v>
      </c>
      <c r="Q2206" t="str">
        <f t="shared" si="380"/>
        <v>music</v>
      </c>
      <c r="R2206" t="str">
        <f t="shared" si="381"/>
        <v>electronic music</v>
      </c>
      <c r="S2206" s="14">
        <f t="shared" si="374"/>
        <v>41342.311562499999</v>
      </c>
      <c r="T2206" s="14">
        <f t="shared" si="375"/>
        <v>41312.311562499999</v>
      </c>
      <c r="U2206" t="str">
        <f t="shared" si="376"/>
        <v>MAR</v>
      </c>
      <c r="V2206" t="str">
        <f t="shared" si="377"/>
        <v>FEB</v>
      </c>
      <c r="W2206">
        <f t="shared" si="378"/>
        <v>2013</v>
      </c>
      <c r="X2206">
        <f t="shared" si="379"/>
        <v>2013</v>
      </c>
    </row>
    <row r="2207" spans="1:2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72"/>
        <v>152</v>
      </c>
      <c r="P2207" s="7">
        <f t="shared" si="373"/>
        <v>42.222222222222221</v>
      </c>
      <c r="Q2207" t="str">
        <f t="shared" si="380"/>
        <v>music</v>
      </c>
      <c r="R2207" t="str">
        <f t="shared" si="381"/>
        <v>electronic music</v>
      </c>
      <c r="S2207" s="14">
        <f t="shared" si="374"/>
        <v>41061.82163194444</v>
      </c>
      <c r="T2207" s="14">
        <f t="shared" si="375"/>
        <v>41031.82163194444</v>
      </c>
      <c r="U2207" t="str">
        <f t="shared" si="376"/>
        <v>JUN</v>
      </c>
      <c r="V2207" t="str">
        <f t="shared" si="377"/>
        <v>MAY</v>
      </c>
      <c r="W2207">
        <f t="shared" si="378"/>
        <v>2012</v>
      </c>
      <c r="X2207">
        <f t="shared" si="379"/>
        <v>2012</v>
      </c>
    </row>
    <row r="2208" spans="1:2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72"/>
        <v>102.72727272727273</v>
      </c>
      <c r="P2208" s="7">
        <f t="shared" si="373"/>
        <v>33.235294117647058</v>
      </c>
      <c r="Q2208" t="str">
        <f t="shared" si="380"/>
        <v>music</v>
      </c>
      <c r="R2208" t="str">
        <f t="shared" si="381"/>
        <v>electronic music</v>
      </c>
      <c r="S2208" s="14">
        <f t="shared" si="374"/>
        <v>41015.257222222222</v>
      </c>
      <c r="T2208" s="14">
        <f t="shared" si="375"/>
        <v>40997.257222222222</v>
      </c>
      <c r="U2208" t="str">
        <f t="shared" si="376"/>
        <v>ABR</v>
      </c>
      <c r="V2208" t="str">
        <f t="shared" si="377"/>
        <v>MAR</v>
      </c>
      <c r="W2208">
        <f t="shared" si="378"/>
        <v>2012</v>
      </c>
      <c r="X2208">
        <f t="shared" si="379"/>
        <v>2012</v>
      </c>
    </row>
    <row r="2209" spans="1:2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72"/>
        <v>100</v>
      </c>
      <c r="P2209" s="7">
        <f t="shared" si="373"/>
        <v>285.71428571428572</v>
      </c>
      <c r="Q2209" t="str">
        <f t="shared" si="380"/>
        <v>music</v>
      </c>
      <c r="R2209" t="str">
        <f t="shared" si="381"/>
        <v>electronic music</v>
      </c>
      <c r="S2209" s="14">
        <f t="shared" si="374"/>
        <v>41594.235798611109</v>
      </c>
      <c r="T2209" s="14">
        <f t="shared" si="375"/>
        <v>41564.194131944445</v>
      </c>
      <c r="U2209" t="str">
        <f t="shared" si="376"/>
        <v>NOV</v>
      </c>
      <c r="V2209" t="str">
        <f t="shared" si="377"/>
        <v>OCT</v>
      </c>
      <c r="W2209">
        <f t="shared" si="378"/>
        <v>2013</v>
      </c>
      <c r="X2209">
        <f t="shared" si="379"/>
        <v>2013</v>
      </c>
    </row>
    <row r="2210" spans="1:2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72"/>
        <v>101.6</v>
      </c>
      <c r="P2210" s="7">
        <f t="shared" si="373"/>
        <v>42.333333333333336</v>
      </c>
      <c r="Q2210" t="str">
        <f t="shared" si="380"/>
        <v>music</v>
      </c>
      <c r="R2210" t="str">
        <f t="shared" si="381"/>
        <v>electronic music</v>
      </c>
      <c r="S2210" s="14">
        <f t="shared" si="374"/>
        <v>41006.166666666664</v>
      </c>
      <c r="T2210" s="14">
        <f t="shared" si="375"/>
        <v>40946.882245370369</v>
      </c>
      <c r="U2210" t="str">
        <f t="shared" si="376"/>
        <v>ABR</v>
      </c>
      <c r="V2210" t="str">
        <f t="shared" si="377"/>
        <v>FEB</v>
      </c>
      <c r="W2210">
        <f t="shared" si="378"/>
        <v>2012</v>
      </c>
      <c r="X2210">
        <f t="shared" si="379"/>
        <v>2012</v>
      </c>
    </row>
    <row r="2211" spans="1:2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72"/>
        <v>150.80000000000001</v>
      </c>
      <c r="P2211" s="7">
        <f t="shared" si="373"/>
        <v>50.266666666666666</v>
      </c>
      <c r="Q2211" t="str">
        <f t="shared" si="380"/>
        <v>music</v>
      </c>
      <c r="R2211" t="str">
        <f t="shared" si="381"/>
        <v>electronic music</v>
      </c>
      <c r="S2211" s="14">
        <f t="shared" si="374"/>
        <v>41743.958333333336</v>
      </c>
      <c r="T2211" s="14">
        <f t="shared" si="375"/>
        <v>41732.479675925926</v>
      </c>
      <c r="U2211" t="str">
        <f t="shared" si="376"/>
        <v>ABR</v>
      </c>
      <c r="V2211" t="str">
        <f t="shared" si="377"/>
        <v>ABR</v>
      </c>
      <c r="W2211">
        <f t="shared" si="378"/>
        <v>2014</v>
      </c>
      <c r="X2211">
        <f t="shared" si="379"/>
        <v>2014</v>
      </c>
    </row>
    <row r="2212" spans="1:2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72"/>
        <v>111.425</v>
      </c>
      <c r="P2212" s="7">
        <f t="shared" si="373"/>
        <v>61.902777777777779</v>
      </c>
      <c r="Q2212" t="str">
        <f t="shared" si="380"/>
        <v>music</v>
      </c>
      <c r="R2212" t="str">
        <f t="shared" si="381"/>
        <v>electronic music</v>
      </c>
      <c r="S2212" s="14">
        <f t="shared" si="374"/>
        <v>41013.73333333333</v>
      </c>
      <c r="T2212" s="14">
        <f t="shared" si="375"/>
        <v>40956.066087962965</v>
      </c>
      <c r="U2212" t="str">
        <f t="shared" si="376"/>
        <v>ABR</v>
      </c>
      <c r="V2212" t="str">
        <f t="shared" si="377"/>
        <v>FEB</v>
      </c>
      <c r="W2212">
        <f t="shared" si="378"/>
        <v>2012</v>
      </c>
      <c r="X2212">
        <f t="shared" si="379"/>
        <v>2012</v>
      </c>
    </row>
    <row r="2213" spans="1:2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72"/>
        <v>195.6</v>
      </c>
      <c r="P2213" s="7">
        <f t="shared" si="373"/>
        <v>40.75</v>
      </c>
      <c r="Q2213" t="str">
        <f t="shared" si="380"/>
        <v>music</v>
      </c>
      <c r="R2213" t="str">
        <f t="shared" si="381"/>
        <v>electronic music</v>
      </c>
      <c r="S2213" s="14">
        <f t="shared" si="374"/>
        <v>41739.290972222225</v>
      </c>
      <c r="T2213" s="14">
        <f t="shared" si="375"/>
        <v>41716.785011574073</v>
      </c>
      <c r="U2213" t="str">
        <f t="shared" si="376"/>
        <v>ABR</v>
      </c>
      <c r="V2213" t="str">
        <f t="shared" si="377"/>
        <v>MAR</v>
      </c>
      <c r="W2213">
        <f t="shared" si="378"/>
        <v>2014</v>
      </c>
      <c r="X2213">
        <f t="shared" si="379"/>
        <v>2014</v>
      </c>
    </row>
    <row r="2214" spans="1:2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72"/>
        <v>114.38333333333334</v>
      </c>
      <c r="P2214" s="7">
        <f t="shared" si="373"/>
        <v>55.796747967479675</v>
      </c>
      <c r="Q2214" t="str">
        <f t="shared" si="380"/>
        <v>music</v>
      </c>
      <c r="R2214" t="str">
        <f t="shared" si="381"/>
        <v>electronic music</v>
      </c>
      <c r="S2214" s="14">
        <f t="shared" si="374"/>
        <v>41582.041666666664</v>
      </c>
      <c r="T2214" s="14">
        <f t="shared" si="375"/>
        <v>41548.747418981482</v>
      </c>
      <c r="U2214" t="str">
        <f t="shared" si="376"/>
        <v>NOV</v>
      </c>
      <c r="V2214" t="str">
        <f t="shared" si="377"/>
        <v>OCT</v>
      </c>
      <c r="W2214">
        <f t="shared" si="378"/>
        <v>2013</v>
      </c>
      <c r="X2214">
        <f t="shared" si="379"/>
        <v>2013</v>
      </c>
    </row>
    <row r="2215" spans="1:2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72"/>
        <v>200</v>
      </c>
      <c r="P2215" s="7">
        <f t="shared" si="373"/>
        <v>10</v>
      </c>
      <c r="Q2215" t="str">
        <f t="shared" si="380"/>
        <v>music</v>
      </c>
      <c r="R2215" t="str">
        <f t="shared" si="381"/>
        <v>electronic music</v>
      </c>
      <c r="S2215" s="14">
        <f t="shared" si="374"/>
        <v>42139.826145833329</v>
      </c>
      <c r="T2215" s="14">
        <f t="shared" si="375"/>
        <v>42109.826145833329</v>
      </c>
      <c r="U2215" t="str">
        <f t="shared" si="376"/>
        <v>MAY</v>
      </c>
      <c r="V2215" t="str">
        <f t="shared" si="377"/>
        <v>ABR</v>
      </c>
      <c r="W2215">
        <f t="shared" si="378"/>
        <v>2015</v>
      </c>
      <c r="X2215">
        <f t="shared" si="379"/>
        <v>2015</v>
      </c>
    </row>
    <row r="2216" spans="1:2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72"/>
        <v>292.50166666666667</v>
      </c>
      <c r="P2216" s="7">
        <f t="shared" si="373"/>
        <v>73.125416666666666</v>
      </c>
      <c r="Q2216" t="str">
        <f t="shared" si="380"/>
        <v>music</v>
      </c>
      <c r="R2216" t="str">
        <f t="shared" si="381"/>
        <v>electronic music</v>
      </c>
      <c r="S2216" s="14">
        <f t="shared" si="374"/>
        <v>41676.792222222226</v>
      </c>
      <c r="T2216" s="14">
        <f t="shared" si="375"/>
        <v>41646.792222222226</v>
      </c>
      <c r="U2216" t="str">
        <f t="shared" si="376"/>
        <v>FEB</v>
      </c>
      <c r="V2216" t="str">
        <f t="shared" si="377"/>
        <v>ENE</v>
      </c>
      <c r="W2216">
        <f t="shared" si="378"/>
        <v>2014</v>
      </c>
      <c r="X2216">
        <f t="shared" si="379"/>
        <v>2014</v>
      </c>
    </row>
    <row r="2217" spans="1:2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72"/>
        <v>156.36363636363637</v>
      </c>
      <c r="P2217" s="7">
        <f t="shared" si="373"/>
        <v>26.060606060606062</v>
      </c>
      <c r="Q2217" t="str">
        <f t="shared" si="380"/>
        <v>music</v>
      </c>
      <c r="R2217" t="str">
        <f t="shared" si="381"/>
        <v>electronic music</v>
      </c>
      <c r="S2217" s="14">
        <f t="shared" si="374"/>
        <v>40981.290972222225</v>
      </c>
      <c r="T2217" s="14">
        <f t="shared" si="375"/>
        <v>40958.717268518521</v>
      </c>
      <c r="U2217" t="str">
        <f t="shared" si="376"/>
        <v>MAR</v>
      </c>
      <c r="V2217" t="str">
        <f t="shared" si="377"/>
        <v>FEB</v>
      </c>
      <c r="W2217">
        <f t="shared" si="378"/>
        <v>2012</v>
      </c>
      <c r="X2217">
        <f t="shared" si="379"/>
        <v>2012</v>
      </c>
    </row>
    <row r="2218" spans="1:2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72"/>
        <v>105.66666666666667</v>
      </c>
      <c r="P2218" s="7">
        <f t="shared" si="373"/>
        <v>22.642857142857142</v>
      </c>
      <c r="Q2218" t="str">
        <f t="shared" si="380"/>
        <v>music</v>
      </c>
      <c r="R2218" t="str">
        <f t="shared" si="381"/>
        <v>electronic music</v>
      </c>
      <c r="S2218" s="14">
        <f t="shared" si="374"/>
        <v>42208.751678240747</v>
      </c>
      <c r="T2218" s="14">
        <f t="shared" si="375"/>
        <v>42194.751678240747</v>
      </c>
      <c r="U2218" t="str">
        <f t="shared" si="376"/>
        <v>JUL</v>
      </c>
      <c r="V2218" t="str">
        <f t="shared" si="377"/>
        <v>JUL</v>
      </c>
      <c r="W2218">
        <f t="shared" si="378"/>
        <v>2015</v>
      </c>
      <c r="X2218">
        <f t="shared" si="379"/>
        <v>2015</v>
      </c>
    </row>
    <row r="2219" spans="1:2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72"/>
        <v>101.19047619047619</v>
      </c>
      <c r="P2219" s="7">
        <f t="shared" si="373"/>
        <v>47.222222222222221</v>
      </c>
      <c r="Q2219" t="str">
        <f t="shared" si="380"/>
        <v>music</v>
      </c>
      <c r="R2219" t="str">
        <f t="shared" si="381"/>
        <v>electronic music</v>
      </c>
      <c r="S2219" s="14">
        <f t="shared" si="374"/>
        <v>42310.333333333328</v>
      </c>
      <c r="T2219" s="14">
        <f t="shared" si="375"/>
        <v>42299.776770833334</v>
      </c>
      <c r="U2219" t="str">
        <f t="shared" si="376"/>
        <v>NOV</v>
      </c>
      <c r="V2219" t="str">
        <f t="shared" si="377"/>
        <v>OCT</v>
      </c>
      <c r="W2219">
        <f t="shared" si="378"/>
        <v>2015</v>
      </c>
      <c r="X2219">
        <f t="shared" si="379"/>
        <v>2015</v>
      </c>
    </row>
    <row r="2220" spans="1:2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72"/>
        <v>122.833</v>
      </c>
      <c r="P2220" s="7">
        <f t="shared" si="373"/>
        <v>32.324473684210524</v>
      </c>
      <c r="Q2220" t="str">
        <f t="shared" si="380"/>
        <v>music</v>
      </c>
      <c r="R2220" t="str">
        <f t="shared" si="381"/>
        <v>electronic music</v>
      </c>
      <c r="S2220" s="14">
        <f t="shared" si="374"/>
        <v>41150</v>
      </c>
      <c r="T2220" s="14">
        <f t="shared" si="375"/>
        <v>41127.812303240738</v>
      </c>
      <c r="U2220" t="str">
        <f t="shared" si="376"/>
        <v>AGO</v>
      </c>
      <c r="V2220" t="str">
        <f t="shared" si="377"/>
        <v>AGO</v>
      </c>
      <c r="W2220">
        <f t="shared" si="378"/>
        <v>2012</v>
      </c>
      <c r="X2220">
        <f t="shared" si="379"/>
        <v>2012</v>
      </c>
    </row>
    <row r="2221" spans="1:2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72"/>
        <v>101.5</v>
      </c>
      <c r="P2221" s="7">
        <f t="shared" si="373"/>
        <v>53.421052631578945</v>
      </c>
      <c r="Q2221" t="str">
        <f t="shared" si="380"/>
        <v>music</v>
      </c>
      <c r="R2221" t="str">
        <f t="shared" si="381"/>
        <v>electronic music</v>
      </c>
      <c r="S2221" s="14">
        <f t="shared" si="374"/>
        <v>42235.718888888892</v>
      </c>
      <c r="T2221" s="14">
        <f t="shared" si="375"/>
        <v>42205.718888888892</v>
      </c>
      <c r="U2221" t="str">
        <f t="shared" si="376"/>
        <v>AGO</v>
      </c>
      <c r="V2221" t="str">
        <f t="shared" si="377"/>
        <v>JUL</v>
      </c>
      <c r="W2221">
        <f t="shared" si="378"/>
        <v>2015</v>
      </c>
      <c r="X2221">
        <f t="shared" si="379"/>
        <v>2015</v>
      </c>
    </row>
    <row r="2222" spans="1:2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72"/>
        <v>101.14285714285714</v>
      </c>
      <c r="P2222" s="7">
        <f t="shared" si="373"/>
        <v>51.304347826086953</v>
      </c>
      <c r="Q2222" t="str">
        <f t="shared" si="380"/>
        <v>music</v>
      </c>
      <c r="R2222" t="str">
        <f t="shared" si="381"/>
        <v>electronic music</v>
      </c>
      <c r="S2222" s="14">
        <f t="shared" si="374"/>
        <v>41482.060601851852</v>
      </c>
      <c r="T2222" s="14">
        <f t="shared" si="375"/>
        <v>41452.060601851852</v>
      </c>
      <c r="U2222" t="str">
        <f t="shared" si="376"/>
        <v>JUL</v>
      </c>
      <c r="V2222" t="str">
        <f t="shared" si="377"/>
        <v>JUN</v>
      </c>
      <c r="W2222">
        <f t="shared" si="378"/>
        <v>2013</v>
      </c>
      <c r="X2222">
        <f t="shared" si="379"/>
        <v>2013</v>
      </c>
    </row>
    <row r="2223" spans="1:2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72"/>
        <v>108.12</v>
      </c>
      <c r="P2223" s="7">
        <f t="shared" si="373"/>
        <v>37.197247706422019</v>
      </c>
      <c r="Q2223" t="str">
        <f t="shared" ref="Q2223:Q2286" si="382">MID(N2223,1,5)</f>
        <v>games</v>
      </c>
      <c r="R2223" t="str">
        <f t="shared" ref="R2223:R2286" si="383">MID(N2223,7,20)</f>
        <v>tabletop games</v>
      </c>
      <c r="S2223" s="14">
        <f t="shared" si="374"/>
        <v>42483</v>
      </c>
      <c r="T2223" s="14">
        <f t="shared" si="375"/>
        <v>42452.666770833333</v>
      </c>
      <c r="U2223" t="str">
        <f t="shared" si="376"/>
        <v>ABR</v>
      </c>
      <c r="V2223" t="str">
        <f t="shared" si="377"/>
        <v>MAR</v>
      </c>
      <c r="W2223">
        <f t="shared" si="378"/>
        <v>2016</v>
      </c>
      <c r="X2223">
        <f t="shared" si="379"/>
        <v>2016</v>
      </c>
    </row>
    <row r="2224" spans="1:2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72"/>
        <v>162.6</v>
      </c>
      <c r="P2224" s="7">
        <f t="shared" si="373"/>
        <v>27.1</v>
      </c>
      <c r="Q2224" t="str">
        <f t="shared" si="382"/>
        <v>games</v>
      </c>
      <c r="R2224" t="str">
        <f t="shared" si="383"/>
        <v>tabletop games</v>
      </c>
      <c r="S2224" s="14">
        <f t="shared" si="374"/>
        <v>40936.787581018521</v>
      </c>
      <c r="T2224" s="14">
        <f t="shared" si="375"/>
        <v>40906.787581018521</v>
      </c>
      <c r="U2224" t="str">
        <f t="shared" si="376"/>
        <v>ENE</v>
      </c>
      <c r="V2224" t="str">
        <f t="shared" si="377"/>
        <v>DIC</v>
      </c>
      <c r="W2224">
        <f t="shared" si="378"/>
        <v>2012</v>
      </c>
      <c r="X2224">
        <f t="shared" si="379"/>
        <v>2011</v>
      </c>
    </row>
    <row r="2225" spans="1:2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72"/>
        <v>105.8</v>
      </c>
      <c r="P2225" s="7">
        <f t="shared" si="373"/>
        <v>206.31</v>
      </c>
      <c r="Q2225" t="str">
        <f t="shared" si="382"/>
        <v>games</v>
      </c>
      <c r="R2225" t="str">
        <f t="shared" si="383"/>
        <v>tabletop games</v>
      </c>
      <c r="S2225" s="14">
        <f t="shared" si="374"/>
        <v>42182.640833333338</v>
      </c>
      <c r="T2225" s="14">
        <f t="shared" si="375"/>
        <v>42152.640833333338</v>
      </c>
      <c r="U2225" t="str">
        <f t="shared" si="376"/>
        <v>JUN</v>
      </c>
      <c r="V2225" t="str">
        <f t="shared" si="377"/>
        <v>MAY</v>
      </c>
      <c r="W2225">
        <f t="shared" si="378"/>
        <v>2015</v>
      </c>
      <c r="X2225">
        <f t="shared" si="379"/>
        <v>2015</v>
      </c>
    </row>
    <row r="2226" spans="1:2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72"/>
        <v>243.15</v>
      </c>
      <c r="P2226" s="7">
        <f t="shared" si="373"/>
        <v>82.145270270270274</v>
      </c>
      <c r="Q2226" t="str">
        <f t="shared" si="382"/>
        <v>games</v>
      </c>
      <c r="R2226" t="str">
        <f t="shared" si="383"/>
        <v>tabletop games</v>
      </c>
      <c r="S2226" s="14">
        <f t="shared" si="374"/>
        <v>42672.791666666672</v>
      </c>
      <c r="T2226" s="14">
        <f t="shared" si="375"/>
        <v>42644.667534722219</v>
      </c>
      <c r="U2226" t="str">
        <f t="shared" si="376"/>
        <v>OCT</v>
      </c>
      <c r="V2226" t="str">
        <f t="shared" si="377"/>
        <v>OCT</v>
      </c>
      <c r="W2226">
        <f t="shared" si="378"/>
        <v>2016</v>
      </c>
      <c r="X2226">
        <f t="shared" si="379"/>
        <v>2016</v>
      </c>
    </row>
    <row r="2227" spans="1:2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72"/>
        <v>944.83338095238094</v>
      </c>
      <c r="P2227" s="7">
        <f t="shared" si="373"/>
        <v>164.79651993355483</v>
      </c>
      <c r="Q2227" t="str">
        <f t="shared" si="382"/>
        <v>games</v>
      </c>
      <c r="R2227" t="str">
        <f t="shared" si="383"/>
        <v>tabletop games</v>
      </c>
      <c r="S2227" s="14">
        <f t="shared" si="374"/>
        <v>41903.79184027778</v>
      </c>
      <c r="T2227" s="14">
        <f t="shared" si="375"/>
        <v>41873.79184027778</v>
      </c>
      <c r="U2227" t="str">
        <f t="shared" si="376"/>
        <v>SEP</v>
      </c>
      <c r="V2227" t="str">
        <f t="shared" si="377"/>
        <v>AGO</v>
      </c>
      <c r="W2227">
        <f t="shared" si="378"/>
        <v>2014</v>
      </c>
      <c r="X2227">
        <f t="shared" si="379"/>
        <v>2014</v>
      </c>
    </row>
    <row r="2228" spans="1:2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72"/>
        <v>108.46283333333335</v>
      </c>
      <c r="P2228" s="7">
        <f t="shared" si="373"/>
        <v>60.820280373831778</v>
      </c>
      <c r="Q2228" t="str">
        <f t="shared" si="382"/>
        <v>games</v>
      </c>
      <c r="R2228" t="str">
        <f t="shared" si="383"/>
        <v>tabletop games</v>
      </c>
      <c r="S2228" s="14">
        <f t="shared" si="374"/>
        <v>42412.207638888889</v>
      </c>
      <c r="T2228" s="14">
        <f t="shared" si="375"/>
        <v>42381.79886574074</v>
      </c>
      <c r="U2228" t="str">
        <f t="shared" si="376"/>
        <v>FEB</v>
      </c>
      <c r="V2228" t="str">
        <f t="shared" si="377"/>
        <v>ENE</v>
      </c>
      <c r="W2228">
        <f t="shared" si="378"/>
        <v>2016</v>
      </c>
      <c r="X2228">
        <f t="shared" si="379"/>
        <v>2016</v>
      </c>
    </row>
    <row r="2229" spans="1:2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72"/>
        <v>157.37692307692308</v>
      </c>
      <c r="P2229" s="7">
        <f t="shared" si="373"/>
        <v>67.970099667774093</v>
      </c>
      <c r="Q2229" t="str">
        <f t="shared" si="382"/>
        <v>games</v>
      </c>
      <c r="R2229" t="str">
        <f t="shared" si="383"/>
        <v>tabletop games</v>
      </c>
      <c r="S2229" s="14">
        <f t="shared" si="374"/>
        <v>41591.849016203705</v>
      </c>
      <c r="T2229" s="14">
        <f t="shared" si="375"/>
        <v>41561.807349537034</v>
      </c>
      <c r="U2229" t="str">
        <f t="shared" si="376"/>
        <v>NOV</v>
      </c>
      <c r="V2229" t="str">
        <f t="shared" si="377"/>
        <v>OCT</v>
      </c>
      <c r="W2229">
        <f t="shared" si="378"/>
        <v>2013</v>
      </c>
      <c r="X2229">
        <f t="shared" si="379"/>
        <v>2013</v>
      </c>
    </row>
    <row r="2230" spans="1:2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72"/>
        <v>1174.49</v>
      </c>
      <c r="P2230" s="7">
        <f t="shared" si="373"/>
        <v>81.561805555555551</v>
      </c>
      <c r="Q2230" t="str">
        <f t="shared" si="382"/>
        <v>games</v>
      </c>
      <c r="R2230" t="str">
        <f t="shared" si="383"/>
        <v>tabletop games</v>
      </c>
      <c r="S2230" s="14">
        <f t="shared" si="374"/>
        <v>42232.278194444443</v>
      </c>
      <c r="T2230" s="14">
        <f t="shared" si="375"/>
        <v>42202.278194444443</v>
      </c>
      <c r="U2230" t="str">
        <f t="shared" si="376"/>
        <v>AGO</v>
      </c>
      <c r="V2230" t="str">
        <f t="shared" si="377"/>
        <v>JUL</v>
      </c>
      <c r="W2230">
        <f t="shared" si="378"/>
        <v>2015</v>
      </c>
      <c r="X2230">
        <f t="shared" si="379"/>
        <v>2015</v>
      </c>
    </row>
    <row r="2231" spans="1:2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72"/>
        <v>171.04755366949576</v>
      </c>
      <c r="P2231" s="7">
        <f t="shared" si="373"/>
        <v>25.42547309833024</v>
      </c>
      <c r="Q2231" t="str">
        <f t="shared" si="382"/>
        <v>games</v>
      </c>
      <c r="R2231" t="str">
        <f t="shared" si="383"/>
        <v>tabletop games</v>
      </c>
      <c r="S2231" s="14">
        <f t="shared" si="374"/>
        <v>41520.166666666664</v>
      </c>
      <c r="T2231" s="14">
        <f t="shared" si="375"/>
        <v>41484.664247685185</v>
      </c>
      <c r="U2231" t="str">
        <f t="shared" si="376"/>
        <v>SEP</v>
      </c>
      <c r="V2231" t="str">
        <f t="shared" si="377"/>
        <v>JUL</v>
      </c>
      <c r="W2231">
        <f t="shared" si="378"/>
        <v>2013</v>
      </c>
      <c r="X2231">
        <f t="shared" si="379"/>
        <v>2013</v>
      </c>
    </row>
    <row r="2232" spans="1:2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72"/>
        <v>125.95294117647059</v>
      </c>
      <c r="P2232" s="7">
        <f t="shared" si="373"/>
        <v>21.497991967871485</v>
      </c>
      <c r="Q2232" t="str">
        <f t="shared" si="382"/>
        <v>games</v>
      </c>
      <c r="R2232" t="str">
        <f t="shared" si="383"/>
        <v>tabletop games</v>
      </c>
      <c r="S2232" s="14">
        <f t="shared" si="374"/>
        <v>41754.881099537037</v>
      </c>
      <c r="T2232" s="14">
        <f t="shared" si="375"/>
        <v>41724.881099537037</v>
      </c>
      <c r="U2232" t="str">
        <f t="shared" si="376"/>
        <v>ABR</v>
      </c>
      <c r="V2232" t="str">
        <f t="shared" si="377"/>
        <v>MAR</v>
      </c>
      <c r="W2232">
        <f t="shared" si="378"/>
        <v>2014</v>
      </c>
      <c r="X2232">
        <f t="shared" si="379"/>
        <v>2014</v>
      </c>
    </row>
    <row r="2233" spans="1:2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72"/>
        <v>1212.1296</v>
      </c>
      <c r="P2233" s="7">
        <f t="shared" si="373"/>
        <v>27.226630727762803</v>
      </c>
      <c r="Q2233" t="str">
        <f t="shared" si="382"/>
        <v>games</v>
      </c>
      <c r="R2233" t="str">
        <f t="shared" si="383"/>
        <v>tabletop games</v>
      </c>
      <c r="S2233" s="14">
        <f t="shared" si="374"/>
        <v>41450.208333333336</v>
      </c>
      <c r="T2233" s="14">
        <f t="shared" si="375"/>
        <v>41423.910891203705</v>
      </c>
      <c r="U2233" t="str">
        <f t="shared" si="376"/>
        <v>JUN</v>
      </c>
      <c r="V2233" t="str">
        <f t="shared" si="377"/>
        <v>MAY</v>
      </c>
      <c r="W2233">
        <f t="shared" si="378"/>
        <v>2013</v>
      </c>
      <c r="X2233">
        <f t="shared" si="379"/>
        <v>2013</v>
      </c>
    </row>
    <row r="2234" spans="1:2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72"/>
        <v>495.8</v>
      </c>
      <c r="P2234" s="7">
        <f t="shared" si="373"/>
        <v>25.091093117408906</v>
      </c>
      <c r="Q2234" t="str">
        <f t="shared" si="382"/>
        <v>games</v>
      </c>
      <c r="R2234" t="str">
        <f t="shared" si="383"/>
        <v>tabletop games</v>
      </c>
      <c r="S2234" s="14">
        <f t="shared" si="374"/>
        <v>41839.125</v>
      </c>
      <c r="T2234" s="14">
        <f t="shared" si="375"/>
        <v>41806.794074074074</v>
      </c>
      <c r="U2234" t="str">
        <f t="shared" si="376"/>
        <v>JUL</v>
      </c>
      <c r="V2234" t="str">
        <f t="shared" si="377"/>
        <v>JUN</v>
      </c>
      <c r="W2234">
        <f t="shared" si="378"/>
        <v>2014</v>
      </c>
      <c r="X2234">
        <f t="shared" si="379"/>
        <v>2014</v>
      </c>
    </row>
    <row r="2235" spans="1:2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72"/>
        <v>332.04</v>
      </c>
      <c r="P2235" s="7">
        <f t="shared" si="373"/>
        <v>21.230179028132991</v>
      </c>
      <c r="Q2235" t="str">
        <f t="shared" si="382"/>
        <v>games</v>
      </c>
      <c r="R2235" t="str">
        <f t="shared" si="383"/>
        <v>tabletop games</v>
      </c>
      <c r="S2235" s="14">
        <f t="shared" si="374"/>
        <v>42352</v>
      </c>
      <c r="T2235" s="14">
        <f t="shared" si="375"/>
        <v>42331.378923611104</v>
      </c>
      <c r="U2235" t="str">
        <f t="shared" si="376"/>
        <v>DIC</v>
      </c>
      <c r="V2235" t="str">
        <f t="shared" si="377"/>
        <v>NOV</v>
      </c>
      <c r="W2235">
        <f t="shared" si="378"/>
        <v>2015</v>
      </c>
      <c r="X2235">
        <f t="shared" si="379"/>
        <v>2015</v>
      </c>
    </row>
    <row r="2236" spans="1:2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72"/>
        <v>1165</v>
      </c>
      <c r="P2236" s="7">
        <f t="shared" si="373"/>
        <v>41.607142857142854</v>
      </c>
      <c r="Q2236" t="str">
        <f t="shared" si="382"/>
        <v>games</v>
      </c>
      <c r="R2236" t="str">
        <f t="shared" si="383"/>
        <v>tabletop games</v>
      </c>
      <c r="S2236" s="14">
        <f t="shared" si="374"/>
        <v>42740.824618055558</v>
      </c>
      <c r="T2236" s="14">
        <f t="shared" si="375"/>
        <v>42710.824618055558</v>
      </c>
      <c r="U2236" t="str">
        <f t="shared" si="376"/>
        <v>ENE</v>
      </c>
      <c r="V2236" t="str">
        <f t="shared" si="377"/>
        <v>DIC</v>
      </c>
      <c r="W2236">
        <f t="shared" si="378"/>
        <v>2017</v>
      </c>
      <c r="X2236">
        <f t="shared" si="379"/>
        <v>2016</v>
      </c>
    </row>
    <row r="2237" spans="1:2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72"/>
        <v>153.3153846153846</v>
      </c>
      <c r="P2237" s="7">
        <f t="shared" si="373"/>
        <v>135.58503401360545</v>
      </c>
      <c r="Q2237" t="str">
        <f t="shared" si="382"/>
        <v>games</v>
      </c>
      <c r="R2237" t="str">
        <f t="shared" si="383"/>
        <v>tabletop games</v>
      </c>
      <c r="S2237" s="14">
        <f t="shared" si="374"/>
        <v>42091.980451388896</v>
      </c>
      <c r="T2237" s="14">
        <f t="shared" si="375"/>
        <v>42062.022118055553</v>
      </c>
      <c r="U2237" t="str">
        <f t="shared" si="376"/>
        <v>MAR</v>
      </c>
      <c r="V2237" t="str">
        <f t="shared" si="377"/>
        <v>FEB</v>
      </c>
      <c r="W2237">
        <f t="shared" si="378"/>
        <v>2015</v>
      </c>
      <c r="X2237">
        <f t="shared" si="379"/>
        <v>2015</v>
      </c>
    </row>
    <row r="2238" spans="1:2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72"/>
        <v>537.10714285714289</v>
      </c>
      <c r="P2238" s="7">
        <f t="shared" si="373"/>
        <v>22.116176470588236</v>
      </c>
      <c r="Q2238" t="str">
        <f t="shared" si="382"/>
        <v>games</v>
      </c>
      <c r="R2238" t="str">
        <f t="shared" si="383"/>
        <v>tabletop games</v>
      </c>
      <c r="S2238" s="14">
        <f t="shared" si="374"/>
        <v>42401.617164351846</v>
      </c>
      <c r="T2238" s="14">
        <f t="shared" si="375"/>
        <v>42371.617164351846</v>
      </c>
      <c r="U2238" t="str">
        <f t="shared" si="376"/>
        <v>FEB</v>
      </c>
      <c r="V2238" t="str">
        <f t="shared" si="377"/>
        <v>ENE</v>
      </c>
      <c r="W2238">
        <f t="shared" si="378"/>
        <v>2016</v>
      </c>
      <c r="X2238">
        <f t="shared" si="379"/>
        <v>2016</v>
      </c>
    </row>
    <row r="2239" spans="1:2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72"/>
        <v>352.92777777777781</v>
      </c>
      <c r="P2239" s="7">
        <f t="shared" si="373"/>
        <v>64.625635808748726</v>
      </c>
      <c r="Q2239" t="str">
        <f t="shared" si="382"/>
        <v>games</v>
      </c>
      <c r="R2239" t="str">
        <f t="shared" si="383"/>
        <v>tabletop games</v>
      </c>
      <c r="S2239" s="14">
        <f t="shared" si="374"/>
        <v>41955.332638888889</v>
      </c>
      <c r="T2239" s="14">
        <f t="shared" si="375"/>
        <v>41915.003275462965</v>
      </c>
      <c r="U2239" t="str">
        <f t="shared" si="376"/>
        <v>NOV</v>
      </c>
      <c r="V2239" t="str">
        <f t="shared" si="377"/>
        <v>OCT</v>
      </c>
      <c r="W2239">
        <f t="shared" si="378"/>
        <v>2014</v>
      </c>
      <c r="X2239">
        <f t="shared" si="379"/>
        <v>2014</v>
      </c>
    </row>
    <row r="2240" spans="1:2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72"/>
        <v>137.4</v>
      </c>
      <c r="P2240" s="7">
        <f t="shared" si="373"/>
        <v>69.569620253164558</v>
      </c>
      <c r="Q2240" t="str">
        <f t="shared" si="382"/>
        <v>games</v>
      </c>
      <c r="R2240" t="str">
        <f t="shared" si="383"/>
        <v>tabletop games</v>
      </c>
      <c r="S2240" s="14">
        <f t="shared" si="374"/>
        <v>42804.621712962966</v>
      </c>
      <c r="T2240" s="14">
        <f t="shared" si="375"/>
        <v>42774.621712962966</v>
      </c>
      <c r="U2240" t="str">
        <f t="shared" si="376"/>
        <v>MAR</v>
      </c>
      <c r="V2240" t="str">
        <f t="shared" si="377"/>
        <v>FEB</v>
      </c>
      <c r="W2240">
        <f t="shared" si="378"/>
        <v>2017</v>
      </c>
      <c r="X2240">
        <f t="shared" si="379"/>
        <v>2017</v>
      </c>
    </row>
    <row r="2241" spans="1:2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72"/>
        <v>128.02668</v>
      </c>
      <c r="P2241" s="7">
        <f t="shared" si="373"/>
        <v>75.133028169014082</v>
      </c>
      <c r="Q2241" t="str">
        <f t="shared" si="382"/>
        <v>games</v>
      </c>
      <c r="R2241" t="str">
        <f t="shared" si="383"/>
        <v>tabletop games</v>
      </c>
      <c r="S2241" s="14">
        <f t="shared" si="374"/>
        <v>41609.168055555558</v>
      </c>
      <c r="T2241" s="14">
        <f t="shared" si="375"/>
        <v>41572.958495370374</v>
      </c>
      <c r="U2241" t="str">
        <f t="shared" si="376"/>
        <v>DIC</v>
      </c>
      <c r="V2241" t="str">
        <f t="shared" si="377"/>
        <v>OCT</v>
      </c>
      <c r="W2241">
        <f t="shared" si="378"/>
        <v>2013</v>
      </c>
      <c r="X2241">
        <f t="shared" si="379"/>
        <v>2013</v>
      </c>
    </row>
    <row r="2242" spans="1:2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72"/>
        <v>270.68</v>
      </c>
      <c r="P2242" s="7">
        <f t="shared" si="373"/>
        <v>140.97916666666666</v>
      </c>
      <c r="Q2242" t="str">
        <f t="shared" si="382"/>
        <v>games</v>
      </c>
      <c r="R2242" t="str">
        <f t="shared" si="383"/>
        <v>tabletop games</v>
      </c>
      <c r="S2242" s="14">
        <f t="shared" si="374"/>
        <v>42482.825740740736</v>
      </c>
      <c r="T2242" s="14">
        <f t="shared" si="375"/>
        <v>42452.825740740736</v>
      </c>
      <c r="U2242" t="str">
        <f t="shared" si="376"/>
        <v>ABR</v>
      </c>
      <c r="V2242" t="str">
        <f t="shared" si="377"/>
        <v>MAR</v>
      </c>
      <c r="W2242">
        <f t="shared" si="378"/>
        <v>2016</v>
      </c>
      <c r="X2242">
        <f t="shared" si="379"/>
        <v>2016</v>
      </c>
    </row>
    <row r="2243" spans="1:2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84">(E2243*100)/D2243</f>
        <v>806.4</v>
      </c>
      <c r="P2243" s="7">
        <f t="shared" ref="P2243:P2306" si="385">IF(L2243=0,"No Backers",E2243/L2243)</f>
        <v>49.472392638036808</v>
      </c>
      <c r="Q2243" t="str">
        <f t="shared" si="382"/>
        <v>games</v>
      </c>
      <c r="R2243" t="str">
        <f t="shared" si="383"/>
        <v>tabletop games</v>
      </c>
      <c r="S2243" s="14">
        <f t="shared" ref="S2243:S2306" si="386">(((I2243/60)/60)/24)+DATE(1970,1,1)</f>
        <v>42796.827546296292</v>
      </c>
      <c r="T2243" s="14">
        <f t="shared" ref="T2243:T2306" si="387">(((J2243/60)/60)/24)+DATE(1970,1,1)</f>
        <v>42766.827546296292</v>
      </c>
      <c r="U2243" t="str">
        <f t="shared" ref="U2243:U2306" si="388">UPPER(TEXT(S2243, "mmm"))</f>
        <v>MAR</v>
      </c>
      <c r="V2243" t="str">
        <f t="shared" ref="V2243:V2306" si="389">UPPER(TEXT(T2243, "mmm"))</f>
        <v>ENE</v>
      </c>
      <c r="W2243">
        <f t="shared" ref="W2243:W2306" si="390">YEAR(S2243)</f>
        <v>2017</v>
      </c>
      <c r="X2243">
        <f t="shared" ref="X2243:X2306" si="391">YEAR(T2243)</f>
        <v>2017</v>
      </c>
    </row>
    <row r="2244" spans="1:2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84"/>
        <v>1360.0976000000001</v>
      </c>
      <c r="P2244" s="7">
        <f t="shared" si="385"/>
        <v>53.865251485148519</v>
      </c>
      <c r="Q2244" t="str">
        <f t="shared" si="382"/>
        <v>games</v>
      </c>
      <c r="R2244" t="str">
        <f t="shared" si="383"/>
        <v>tabletop games</v>
      </c>
      <c r="S2244" s="14">
        <f t="shared" si="386"/>
        <v>41605.126388888886</v>
      </c>
      <c r="T2244" s="14">
        <f t="shared" si="387"/>
        <v>41569.575613425928</v>
      </c>
      <c r="U2244" t="str">
        <f t="shared" si="388"/>
        <v>NOV</v>
      </c>
      <c r="V2244" t="str">
        <f t="shared" si="389"/>
        <v>OCT</v>
      </c>
      <c r="W2244">
        <f t="shared" si="390"/>
        <v>2013</v>
      </c>
      <c r="X2244">
        <f t="shared" si="391"/>
        <v>2013</v>
      </c>
    </row>
    <row r="2245" spans="1:2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84"/>
        <v>930250</v>
      </c>
      <c r="P2245" s="7">
        <f t="shared" si="385"/>
        <v>4.5712530712530715</v>
      </c>
      <c r="Q2245" t="str">
        <f t="shared" si="382"/>
        <v>games</v>
      </c>
      <c r="R2245" t="str">
        <f t="shared" si="383"/>
        <v>tabletop games</v>
      </c>
      <c r="S2245" s="14">
        <f t="shared" si="386"/>
        <v>42807.125</v>
      </c>
      <c r="T2245" s="14">
        <f t="shared" si="387"/>
        <v>42800.751041666663</v>
      </c>
      <c r="U2245" t="str">
        <f t="shared" si="388"/>
        <v>MAR</v>
      </c>
      <c r="V2245" t="str">
        <f t="shared" si="389"/>
        <v>MAR</v>
      </c>
      <c r="W2245">
        <f t="shared" si="390"/>
        <v>2017</v>
      </c>
      <c r="X2245">
        <f t="shared" si="391"/>
        <v>2017</v>
      </c>
    </row>
    <row r="2246" spans="1:2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84"/>
        <v>377.02</v>
      </c>
      <c r="P2246" s="7">
        <f t="shared" si="385"/>
        <v>65.00344827586207</v>
      </c>
      <c r="Q2246" t="str">
        <f t="shared" si="382"/>
        <v>games</v>
      </c>
      <c r="R2246" t="str">
        <f t="shared" si="383"/>
        <v>tabletop games</v>
      </c>
      <c r="S2246" s="14">
        <f t="shared" si="386"/>
        <v>42659.854166666672</v>
      </c>
      <c r="T2246" s="14">
        <f t="shared" si="387"/>
        <v>42647.818819444445</v>
      </c>
      <c r="U2246" t="str">
        <f t="shared" si="388"/>
        <v>OCT</v>
      </c>
      <c r="V2246" t="str">
        <f t="shared" si="389"/>
        <v>OCT</v>
      </c>
      <c r="W2246">
        <f t="shared" si="390"/>
        <v>2016</v>
      </c>
      <c r="X2246">
        <f t="shared" si="391"/>
        <v>2016</v>
      </c>
    </row>
    <row r="2247" spans="1:2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84"/>
        <v>2647.0250000000001</v>
      </c>
      <c r="P2247" s="7">
        <f t="shared" si="385"/>
        <v>53.475252525252522</v>
      </c>
      <c r="Q2247" t="str">
        <f t="shared" si="382"/>
        <v>games</v>
      </c>
      <c r="R2247" t="str">
        <f t="shared" si="383"/>
        <v>tabletop games</v>
      </c>
      <c r="S2247" s="14">
        <f t="shared" si="386"/>
        <v>41691.75</v>
      </c>
      <c r="T2247" s="14">
        <f t="shared" si="387"/>
        <v>41660.708530092597</v>
      </c>
      <c r="U2247" t="str">
        <f t="shared" si="388"/>
        <v>FEB</v>
      </c>
      <c r="V2247" t="str">
        <f t="shared" si="389"/>
        <v>ENE</v>
      </c>
      <c r="W2247">
        <f t="shared" si="390"/>
        <v>2014</v>
      </c>
      <c r="X2247">
        <f t="shared" si="391"/>
        <v>2014</v>
      </c>
    </row>
    <row r="2248" spans="1:2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84"/>
        <v>100.12</v>
      </c>
      <c r="P2248" s="7">
        <f t="shared" si="385"/>
        <v>43.912280701754383</v>
      </c>
      <c r="Q2248" t="str">
        <f t="shared" si="382"/>
        <v>games</v>
      </c>
      <c r="R2248" t="str">
        <f t="shared" si="383"/>
        <v>tabletop games</v>
      </c>
      <c r="S2248" s="14">
        <f t="shared" si="386"/>
        <v>42251.79178240741</v>
      </c>
      <c r="T2248" s="14">
        <f t="shared" si="387"/>
        <v>42221.79178240741</v>
      </c>
      <c r="U2248" t="str">
        <f t="shared" si="388"/>
        <v>SEP</v>
      </c>
      <c r="V2248" t="str">
        <f t="shared" si="389"/>
        <v>AGO</v>
      </c>
      <c r="W2248">
        <f t="shared" si="390"/>
        <v>2015</v>
      </c>
      <c r="X2248">
        <f t="shared" si="391"/>
        <v>2015</v>
      </c>
    </row>
    <row r="2249" spans="1:2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84"/>
        <v>104.45405405405405</v>
      </c>
      <c r="P2249" s="7">
        <f t="shared" si="385"/>
        <v>50.852631578947367</v>
      </c>
      <c r="Q2249" t="str">
        <f t="shared" si="382"/>
        <v>games</v>
      </c>
      <c r="R2249" t="str">
        <f t="shared" si="383"/>
        <v>tabletop games</v>
      </c>
      <c r="S2249" s="14">
        <f t="shared" si="386"/>
        <v>42214.666261574079</v>
      </c>
      <c r="T2249" s="14">
        <f t="shared" si="387"/>
        <v>42200.666261574079</v>
      </c>
      <c r="U2249" t="str">
        <f t="shared" si="388"/>
        <v>JUL</v>
      </c>
      <c r="V2249" t="str">
        <f t="shared" si="389"/>
        <v>JUL</v>
      </c>
      <c r="W2249">
        <f t="shared" si="390"/>
        <v>2015</v>
      </c>
      <c r="X2249">
        <f t="shared" si="391"/>
        <v>2015</v>
      </c>
    </row>
    <row r="2250" spans="1:2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84"/>
        <v>107.21428571428571</v>
      </c>
      <c r="P2250" s="7">
        <f t="shared" si="385"/>
        <v>58.6328125</v>
      </c>
      <c r="Q2250" t="str">
        <f t="shared" si="382"/>
        <v>games</v>
      </c>
      <c r="R2250" t="str">
        <f t="shared" si="383"/>
        <v>tabletop games</v>
      </c>
      <c r="S2250" s="14">
        <f t="shared" si="386"/>
        <v>42718.875902777778</v>
      </c>
      <c r="T2250" s="14">
        <f t="shared" si="387"/>
        <v>42688.875902777778</v>
      </c>
      <c r="U2250" t="str">
        <f t="shared" si="388"/>
        <v>DIC</v>
      </c>
      <c r="V2250" t="str">
        <f t="shared" si="389"/>
        <v>NOV</v>
      </c>
      <c r="W2250">
        <f t="shared" si="390"/>
        <v>2016</v>
      </c>
      <c r="X2250">
        <f t="shared" si="391"/>
        <v>2016</v>
      </c>
    </row>
    <row r="2251" spans="1:2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84"/>
        <v>168.77142857142857</v>
      </c>
      <c r="P2251" s="7">
        <f t="shared" si="385"/>
        <v>32.81666666666667</v>
      </c>
      <c r="Q2251" t="str">
        <f t="shared" si="382"/>
        <v>games</v>
      </c>
      <c r="R2251" t="str">
        <f t="shared" si="383"/>
        <v>tabletop games</v>
      </c>
      <c r="S2251" s="14">
        <f t="shared" si="386"/>
        <v>41366.661631944444</v>
      </c>
      <c r="T2251" s="14">
        <f t="shared" si="387"/>
        <v>41336.703298611108</v>
      </c>
      <c r="U2251" t="str">
        <f t="shared" si="388"/>
        <v>ABR</v>
      </c>
      <c r="V2251" t="str">
        <f t="shared" si="389"/>
        <v>MAR</v>
      </c>
      <c r="W2251">
        <f t="shared" si="390"/>
        <v>2013</v>
      </c>
      <c r="X2251">
        <f t="shared" si="391"/>
        <v>2013</v>
      </c>
    </row>
    <row r="2252" spans="1:2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84"/>
        <v>975.11199999999997</v>
      </c>
      <c r="P2252" s="7">
        <f t="shared" si="385"/>
        <v>426.93169877408059</v>
      </c>
      <c r="Q2252" t="str">
        <f t="shared" si="382"/>
        <v>games</v>
      </c>
      <c r="R2252" t="str">
        <f t="shared" si="383"/>
        <v>tabletop games</v>
      </c>
      <c r="S2252" s="14">
        <f t="shared" si="386"/>
        <v>42707.0471412037</v>
      </c>
      <c r="T2252" s="14">
        <f t="shared" si="387"/>
        <v>42677.005474537036</v>
      </c>
      <c r="U2252" t="str">
        <f t="shared" si="388"/>
        <v>DIC</v>
      </c>
      <c r="V2252" t="str">
        <f t="shared" si="389"/>
        <v>NOV</v>
      </c>
      <c r="W2252">
        <f t="shared" si="390"/>
        <v>2016</v>
      </c>
      <c r="X2252">
        <f t="shared" si="391"/>
        <v>2016</v>
      </c>
    </row>
    <row r="2253" spans="1:2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84"/>
        <v>134.44929411764707</v>
      </c>
      <c r="P2253" s="7">
        <f t="shared" si="385"/>
        <v>23.808729166666669</v>
      </c>
      <c r="Q2253" t="str">
        <f t="shared" si="382"/>
        <v>games</v>
      </c>
      <c r="R2253" t="str">
        <f t="shared" si="383"/>
        <v>tabletop games</v>
      </c>
      <c r="S2253" s="14">
        <f t="shared" si="386"/>
        <v>41867.34579861111</v>
      </c>
      <c r="T2253" s="14">
        <f t="shared" si="387"/>
        <v>41846.34579861111</v>
      </c>
      <c r="U2253" t="str">
        <f t="shared" si="388"/>
        <v>AGO</v>
      </c>
      <c r="V2253" t="str">
        <f t="shared" si="389"/>
        <v>JUL</v>
      </c>
      <c r="W2253">
        <f t="shared" si="390"/>
        <v>2014</v>
      </c>
      <c r="X2253">
        <f t="shared" si="391"/>
        <v>2014</v>
      </c>
    </row>
    <row r="2254" spans="1:2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84"/>
        <v>272.27777777777777</v>
      </c>
      <c r="P2254" s="7">
        <f t="shared" si="385"/>
        <v>98.413654618473899</v>
      </c>
      <c r="Q2254" t="str">
        <f t="shared" si="382"/>
        <v>games</v>
      </c>
      <c r="R2254" t="str">
        <f t="shared" si="383"/>
        <v>tabletop games</v>
      </c>
      <c r="S2254" s="14">
        <f t="shared" si="386"/>
        <v>42588.327986111108</v>
      </c>
      <c r="T2254" s="14">
        <f t="shared" si="387"/>
        <v>42573.327986111108</v>
      </c>
      <c r="U2254" t="str">
        <f t="shared" si="388"/>
        <v>AGO</v>
      </c>
      <c r="V2254" t="str">
        <f t="shared" si="389"/>
        <v>JUL</v>
      </c>
      <c r="W2254">
        <f t="shared" si="390"/>
        <v>2016</v>
      </c>
      <c r="X2254">
        <f t="shared" si="391"/>
        <v>2016</v>
      </c>
    </row>
    <row r="2255" spans="1:2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84"/>
        <v>112.6875</v>
      </c>
      <c r="P2255" s="7">
        <f t="shared" si="385"/>
        <v>107.32142857142857</v>
      </c>
      <c r="Q2255" t="str">
        <f t="shared" si="382"/>
        <v>games</v>
      </c>
      <c r="R2255" t="str">
        <f t="shared" si="383"/>
        <v>tabletop games</v>
      </c>
      <c r="S2255" s="14">
        <f t="shared" si="386"/>
        <v>42326.672997685186</v>
      </c>
      <c r="T2255" s="14">
        <f t="shared" si="387"/>
        <v>42296.631331018521</v>
      </c>
      <c r="U2255" t="str">
        <f t="shared" si="388"/>
        <v>NOV</v>
      </c>
      <c r="V2255" t="str">
        <f t="shared" si="389"/>
        <v>OCT</v>
      </c>
      <c r="W2255">
        <f t="shared" si="390"/>
        <v>2015</v>
      </c>
      <c r="X2255">
        <f t="shared" si="391"/>
        <v>2015</v>
      </c>
    </row>
    <row r="2256" spans="1:2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84"/>
        <v>459.8</v>
      </c>
      <c r="P2256" s="7">
        <f t="shared" si="385"/>
        <v>11.67005076142132</v>
      </c>
      <c r="Q2256" t="str">
        <f t="shared" si="382"/>
        <v>games</v>
      </c>
      <c r="R2256" t="str">
        <f t="shared" si="383"/>
        <v>tabletop games</v>
      </c>
      <c r="S2256" s="14">
        <f t="shared" si="386"/>
        <v>42759.647777777776</v>
      </c>
      <c r="T2256" s="14">
        <f t="shared" si="387"/>
        <v>42752.647777777776</v>
      </c>
      <c r="U2256" t="str">
        <f t="shared" si="388"/>
        <v>ENE</v>
      </c>
      <c r="V2256" t="str">
        <f t="shared" si="389"/>
        <v>ENE</v>
      </c>
      <c r="W2256">
        <f t="shared" si="390"/>
        <v>2017</v>
      </c>
      <c r="X2256">
        <f t="shared" si="391"/>
        <v>2017</v>
      </c>
    </row>
    <row r="2257" spans="1:2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84"/>
        <v>286.65822784810126</v>
      </c>
      <c r="P2257" s="7">
        <f t="shared" si="385"/>
        <v>41.782287822878232</v>
      </c>
      <c r="Q2257" t="str">
        <f t="shared" si="382"/>
        <v>games</v>
      </c>
      <c r="R2257" t="str">
        <f t="shared" si="383"/>
        <v>tabletop games</v>
      </c>
      <c r="S2257" s="14">
        <f t="shared" si="386"/>
        <v>42497.951979166668</v>
      </c>
      <c r="T2257" s="14">
        <f t="shared" si="387"/>
        <v>42467.951979166668</v>
      </c>
      <c r="U2257" t="str">
        <f t="shared" si="388"/>
        <v>MAY</v>
      </c>
      <c r="V2257" t="str">
        <f t="shared" si="389"/>
        <v>ABR</v>
      </c>
      <c r="W2257">
        <f t="shared" si="390"/>
        <v>2016</v>
      </c>
      <c r="X2257">
        <f t="shared" si="391"/>
        <v>2016</v>
      </c>
    </row>
    <row r="2258" spans="1:2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84"/>
        <v>222.70833333333334</v>
      </c>
      <c r="P2258" s="7">
        <f t="shared" si="385"/>
        <v>21.38</v>
      </c>
      <c r="Q2258" t="str">
        <f t="shared" si="382"/>
        <v>games</v>
      </c>
      <c r="R2258" t="str">
        <f t="shared" si="383"/>
        <v>tabletop games</v>
      </c>
      <c r="S2258" s="14">
        <f t="shared" si="386"/>
        <v>42696.451921296291</v>
      </c>
      <c r="T2258" s="14">
        <f t="shared" si="387"/>
        <v>42682.451921296291</v>
      </c>
      <c r="U2258" t="str">
        <f t="shared" si="388"/>
        <v>NOV</v>
      </c>
      <c r="V2258" t="str">
        <f t="shared" si="389"/>
        <v>NOV</v>
      </c>
      <c r="W2258">
        <f t="shared" si="390"/>
        <v>2016</v>
      </c>
      <c r="X2258">
        <f t="shared" si="391"/>
        <v>2016</v>
      </c>
    </row>
    <row r="2259" spans="1:2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84"/>
        <v>636.14</v>
      </c>
      <c r="P2259" s="7">
        <f t="shared" si="385"/>
        <v>94.103550295857985</v>
      </c>
      <c r="Q2259" t="str">
        <f t="shared" si="382"/>
        <v>games</v>
      </c>
      <c r="R2259" t="str">
        <f t="shared" si="383"/>
        <v>tabletop games</v>
      </c>
      <c r="S2259" s="14">
        <f t="shared" si="386"/>
        <v>42540.958333333328</v>
      </c>
      <c r="T2259" s="14">
        <f t="shared" si="387"/>
        <v>42505.936678240745</v>
      </c>
      <c r="U2259" t="str">
        <f t="shared" si="388"/>
        <v>JUN</v>
      </c>
      <c r="V2259" t="str">
        <f t="shared" si="389"/>
        <v>MAY</v>
      </c>
      <c r="W2259">
        <f t="shared" si="390"/>
        <v>2016</v>
      </c>
      <c r="X2259">
        <f t="shared" si="391"/>
        <v>2016</v>
      </c>
    </row>
    <row r="2260" spans="1:2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84"/>
        <v>146.5</v>
      </c>
      <c r="P2260" s="7">
        <f t="shared" si="385"/>
        <v>15.721951219512196</v>
      </c>
      <c r="Q2260" t="str">
        <f t="shared" si="382"/>
        <v>games</v>
      </c>
      <c r="R2260" t="str">
        <f t="shared" si="383"/>
        <v>tabletop games</v>
      </c>
      <c r="S2260" s="14">
        <f t="shared" si="386"/>
        <v>42166.75100694444</v>
      </c>
      <c r="T2260" s="14">
        <f t="shared" si="387"/>
        <v>42136.75100694444</v>
      </c>
      <c r="U2260" t="str">
        <f t="shared" si="388"/>
        <v>JUN</v>
      </c>
      <c r="V2260" t="str">
        <f t="shared" si="389"/>
        <v>MAY</v>
      </c>
      <c r="W2260">
        <f t="shared" si="390"/>
        <v>2015</v>
      </c>
      <c r="X2260">
        <f t="shared" si="391"/>
        <v>2015</v>
      </c>
    </row>
    <row r="2261" spans="1:2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84"/>
        <v>1867.1</v>
      </c>
      <c r="P2261" s="7">
        <f t="shared" si="385"/>
        <v>90.635922330097088</v>
      </c>
      <c r="Q2261" t="str">
        <f t="shared" si="382"/>
        <v>games</v>
      </c>
      <c r="R2261" t="str">
        <f t="shared" si="383"/>
        <v>tabletop games</v>
      </c>
      <c r="S2261" s="14">
        <f t="shared" si="386"/>
        <v>42712.804814814815</v>
      </c>
      <c r="T2261" s="14">
        <f t="shared" si="387"/>
        <v>42702.804814814815</v>
      </c>
      <c r="U2261" t="str">
        <f t="shared" si="388"/>
        <v>DIC</v>
      </c>
      <c r="V2261" t="str">
        <f t="shared" si="389"/>
        <v>NOV</v>
      </c>
      <c r="W2261">
        <f t="shared" si="390"/>
        <v>2016</v>
      </c>
      <c r="X2261">
        <f t="shared" si="391"/>
        <v>2016</v>
      </c>
    </row>
    <row r="2262" spans="1:2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84"/>
        <v>326.92</v>
      </c>
      <c r="P2262" s="7">
        <f t="shared" si="385"/>
        <v>97.297619047619051</v>
      </c>
      <c r="Q2262" t="str">
        <f t="shared" si="382"/>
        <v>games</v>
      </c>
      <c r="R2262" t="str">
        <f t="shared" si="383"/>
        <v>tabletop games</v>
      </c>
      <c r="S2262" s="14">
        <f t="shared" si="386"/>
        <v>41724.975115740745</v>
      </c>
      <c r="T2262" s="14">
        <f t="shared" si="387"/>
        <v>41695.016782407409</v>
      </c>
      <c r="U2262" t="str">
        <f t="shared" si="388"/>
        <v>MAR</v>
      </c>
      <c r="V2262" t="str">
        <f t="shared" si="389"/>
        <v>FEB</v>
      </c>
      <c r="W2262">
        <f t="shared" si="390"/>
        <v>2014</v>
      </c>
      <c r="X2262">
        <f t="shared" si="391"/>
        <v>2014</v>
      </c>
    </row>
    <row r="2263" spans="1:2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84"/>
        <v>779.5</v>
      </c>
      <c r="P2263" s="7">
        <f t="shared" si="385"/>
        <v>37.11904761904762</v>
      </c>
      <c r="Q2263" t="str">
        <f t="shared" si="382"/>
        <v>games</v>
      </c>
      <c r="R2263" t="str">
        <f t="shared" si="383"/>
        <v>tabletop games</v>
      </c>
      <c r="S2263" s="14">
        <f t="shared" si="386"/>
        <v>42780.724768518514</v>
      </c>
      <c r="T2263" s="14">
        <f t="shared" si="387"/>
        <v>42759.724768518514</v>
      </c>
      <c r="U2263" t="str">
        <f t="shared" si="388"/>
        <v>FEB</v>
      </c>
      <c r="V2263" t="str">
        <f t="shared" si="389"/>
        <v>ENE</v>
      </c>
      <c r="W2263">
        <f t="shared" si="390"/>
        <v>2017</v>
      </c>
      <c r="X2263">
        <f t="shared" si="391"/>
        <v>2017</v>
      </c>
    </row>
    <row r="2264" spans="1:2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84"/>
        <v>154.15151515151516</v>
      </c>
      <c r="P2264" s="7">
        <f t="shared" si="385"/>
        <v>28.104972375690608</v>
      </c>
      <c r="Q2264" t="str">
        <f t="shared" si="382"/>
        <v>games</v>
      </c>
      <c r="R2264" t="str">
        <f t="shared" si="383"/>
        <v>tabletop games</v>
      </c>
      <c r="S2264" s="14">
        <f t="shared" si="386"/>
        <v>41961</v>
      </c>
      <c r="T2264" s="14">
        <f t="shared" si="387"/>
        <v>41926.585162037038</v>
      </c>
      <c r="U2264" t="str">
        <f t="shared" si="388"/>
        <v>NOV</v>
      </c>
      <c r="V2264" t="str">
        <f t="shared" si="389"/>
        <v>OCT</v>
      </c>
      <c r="W2264">
        <f t="shared" si="390"/>
        <v>2014</v>
      </c>
      <c r="X2264">
        <f t="shared" si="391"/>
        <v>2014</v>
      </c>
    </row>
    <row r="2265" spans="1:2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84"/>
        <v>115.54666666666667</v>
      </c>
      <c r="P2265" s="7">
        <f t="shared" si="385"/>
        <v>144.43333333333334</v>
      </c>
      <c r="Q2265" t="str">
        <f t="shared" si="382"/>
        <v>games</v>
      </c>
      <c r="R2265" t="str">
        <f t="shared" si="383"/>
        <v>tabletop games</v>
      </c>
      <c r="S2265" s="14">
        <f t="shared" si="386"/>
        <v>42035.832326388889</v>
      </c>
      <c r="T2265" s="14">
        <f t="shared" si="387"/>
        <v>42014.832326388889</v>
      </c>
      <c r="U2265" t="str">
        <f t="shared" si="388"/>
        <v>ENE</v>
      </c>
      <c r="V2265" t="str">
        <f t="shared" si="389"/>
        <v>ENE</v>
      </c>
      <c r="W2265">
        <f t="shared" si="390"/>
        <v>2015</v>
      </c>
      <c r="X2265">
        <f t="shared" si="391"/>
        <v>2015</v>
      </c>
    </row>
    <row r="2266" spans="1:2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84"/>
        <v>180.03333333333333</v>
      </c>
      <c r="P2266" s="7">
        <f t="shared" si="385"/>
        <v>24.274157303370785</v>
      </c>
      <c r="Q2266" t="str">
        <f t="shared" si="382"/>
        <v>games</v>
      </c>
      <c r="R2266" t="str">
        <f t="shared" si="383"/>
        <v>tabletop games</v>
      </c>
      <c r="S2266" s="14">
        <f t="shared" si="386"/>
        <v>42513.125</v>
      </c>
      <c r="T2266" s="14">
        <f t="shared" si="387"/>
        <v>42496.582337962958</v>
      </c>
      <c r="U2266" t="str">
        <f t="shared" si="388"/>
        <v>MAY</v>
      </c>
      <c r="V2266" t="str">
        <f t="shared" si="389"/>
        <v>MAY</v>
      </c>
      <c r="W2266">
        <f t="shared" si="390"/>
        <v>2016</v>
      </c>
      <c r="X2266">
        <f t="shared" si="391"/>
        <v>2016</v>
      </c>
    </row>
    <row r="2267" spans="1:2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84"/>
        <v>298.5</v>
      </c>
      <c r="P2267" s="7">
        <f t="shared" si="385"/>
        <v>35.117647058823529</v>
      </c>
      <c r="Q2267" t="str">
        <f t="shared" si="382"/>
        <v>games</v>
      </c>
      <c r="R2267" t="str">
        <f t="shared" si="383"/>
        <v>tabletop games</v>
      </c>
      <c r="S2267" s="14">
        <f t="shared" si="386"/>
        <v>42696.853090277778</v>
      </c>
      <c r="T2267" s="14">
        <f t="shared" si="387"/>
        <v>42689.853090277778</v>
      </c>
      <c r="U2267" t="str">
        <f t="shared" si="388"/>
        <v>NOV</v>
      </c>
      <c r="V2267" t="str">
        <f t="shared" si="389"/>
        <v>NOV</v>
      </c>
      <c r="W2267">
        <f t="shared" si="390"/>
        <v>2016</v>
      </c>
      <c r="X2267">
        <f t="shared" si="391"/>
        <v>2016</v>
      </c>
    </row>
    <row r="2268" spans="1:2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84"/>
        <v>320.26666666666665</v>
      </c>
      <c r="P2268" s="7">
        <f t="shared" si="385"/>
        <v>24.762886597938145</v>
      </c>
      <c r="Q2268" t="str">
        <f t="shared" si="382"/>
        <v>games</v>
      </c>
      <c r="R2268" t="str">
        <f t="shared" si="383"/>
        <v>tabletop games</v>
      </c>
      <c r="S2268" s="14">
        <f t="shared" si="386"/>
        <v>42487.083333333328</v>
      </c>
      <c r="T2268" s="14">
        <f t="shared" si="387"/>
        <v>42469.874907407408</v>
      </c>
      <c r="U2268" t="str">
        <f t="shared" si="388"/>
        <v>ABR</v>
      </c>
      <c r="V2268" t="str">
        <f t="shared" si="389"/>
        <v>ABR</v>
      </c>
      <c r="W2268">
        <f t="shared" si="390"/>
        <v>2016</v>
      </c>
      <c r="X2268">
        <f t="shared" si="391"/>
        <v>2016</v>
      </c>
    </row>
    <row r="2269" spans="1:2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84"/>
        <v>380.52499999999998</v>
      </c>
      <c r="P2269" s="7">
        <f t="shared" si="385"/>
        <v>188.37871287128712</v>
      </c>
      <c r="Q2269" t="str">
        <f t="shared" si="382"/>
        <v>games</v>
      </c>
      <c r="R2269" t="str">
        <f t="shared" si="383"/>
        <v>tabletop games</v>
      </c>
      <c r="S2269" s="14">
        <f t="shared" si="386"/>
        <v>41994.041666666672</v>
      </c>
      <c r="T2269" s="14">
        <f t="shared" si="387"/>
        <v>41968.829826388886</v>
      </c>
      <c r="U2269" t="str">
        <f t="shared" si="388"/>
        <v>DIC</v>
      </c>
      <c r="V2269" t="str">
        <f t="shared" si="389"/>
        <v>NOV</v>
      </c>
      <c r="W2269">
        <f t="shared" si="390"/>
        <v>2014</v>
      </c>
      <c r="X2269">
        <f t="shared" si="391"/>
        <v>2014</v>
      </c>
    </row>
    <row r="2270" spans="1:2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84"/>
        <v>102.6</v>
      </c>
      <c r="P2270" s="7">
        <f t="shared" si="385"/>
        <v>148.08247422680412</v>
      </c>
      <c r="Q2270" t="str">
        <f t="shared" si="382"/>
        <v>games</v>
      </c>
      <c r="R2270" t="str">
        <f t="shared" si="383"/>
        <v>tabletop games</v>
      </c>
      <c r="S2270" s="14">
        <f t="shared" si="386"/>
        <v>42806.082349537035</v>
      </c>
      <c r="T2270" s="14">
        <f t="shared" si="387"/>
        <v>42776.082349537035</v>
      </c>
      <c r="U2270" t="str">
        <f t="shared" si="388"/>
        <v>MAR</v>
      </c>
      <c r="V2270" t="str">
        <f t="shared" si="389"/>
        <v>FEB</v>
      </c>
      <c r="W2270">
        <f t="shared" si="390"/>
        <v>2017</v>
      </c>
      <c r="X2270">
        <f t="shared" si="391"/>
        <v>2017</v>
      </c>
    </row>
    <row r="2271" spans="1:2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84"/>
        <v>1801.64</v>
      </c>
      <c r="P2271" s="7">
        <f t="shared" si="385"/>
        <v>49.934589800443462</v>
      </c>
      <c r="Q2271" t="str">
        <f t="shared" si="382"/>
        <v>games</v>
      </c>
      <c r="R2271" t="str">
        <f t="shared" si="383"/>
        <v>tabletop games</v>
      </c>
      <c r="S2271" s="14">
        <f t="shared" si="386"/>
        <v>42801.208333333328</v>
      </c>
      <c r="T2271" s="14">
        <f t="shared" si="387"/>
        <v>42776.704432870371</v>
      </c>
      <c r="U2271" t="str">
        <f t="shared" si="388"/>
        <v>MAR</v>
      </c>
      <c r="V2271" t="str">
        <f t="shared" si="389"/>
        <v>FEB</v>
      </c>
      <c r="W2271">
        <f t="shared" si="390"/>
        <v>2017</v>
      </c>
      <c r="X2271">
        <f t="shared" si="391"/>
        <v>2017</v>
      </c>
    </row>
    <row r="2272" spans="1:2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84"/>
        <v>720.24800000000005</v>
      </c>
      <c r="P2272" s="7">
        <f t="shared" si="385"/>
        <v>107.82155688622754</v>
      </c>
      <c r="Q2272" t="str">
        <f t="shared" si="382"/>
        <v>games</v>
      </c>
      <c r="R2272" t="str">
        <f t="shared" si="383"/>
        <v>tabletop games</v>
      </c>
      <c r="S2272" s="14">
        <f t="shared" si="386"/>
        <v>42745.915972222225</v>
      </c>
      <c r="T2272" s="14">
        <f t="shared" si="387"/>
        <v>42725.869363425925</v>
      </c>
      <c r="U2272" t="str">
        <f t="shared" si="388"/>
        <v>ENE</v>
      </c>
      <c r="V2272" t="str">
        <f t="shared" si="389"/>
        <v>DIC</v>
      </c>
      <c r="W2272">
        <f t="shared" si="390"/>
        <v>2017</v>
      </c>
      <c r="X2272">
        <f t="shared" si="391"/>
        <v>2016</v>
      </c>
    </row>
    <row r="2273" spans="1:2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84"/>
        <v>283.08999999999997</v>
      </c>
      <c r="P2273" s="7">
        <f t="shared" si="385"/>
        <v>42.63403614457831</v>
      </c>
      <c r="Q2273" t="str">
        <f t="shared" si="382"/>
        <v>games</v>
      </c>
      <c r="R2273" t="str">
        <f t="shared" si="383"/>
        <v>tabletop games</v>
      </c>
      <c r="S2273" s="14">
        <f t="shared" si="386"/>
        <v>42714.000046296293</v>
      </c>
      <c r="T2273" s="14">
        <f t="shared" si="387"/>
        <v>42684.000046296293</v>
      </c>
      <c r="U2273" t="str">
        <f t="shared" si="388"/>
        <v>DIC</v>
      </c>
      <c r="V2273" t="str">
        <f t="shared" si="389"/>
        <v>NOV</v>
      </c>
      <c r="W2273">
        <f t="shared" si="390"/>
        <v>2016</v>
      </c>
      <c r="X2273">
        <f t="shared" si="391"/>
        <v>2016</v>
      </c>
    </row>
    <row r="2274" spans="1:2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84"/>
        <v>1356.6</v>
      </c>
      <c r="P2274" s="7">
        <f t="shared" si="385"/>
        <v>14.370762711864407</v>
      </c>
      <c r="Q2274" t="str">
        <f t="shared" si="382"/>
        <v>games</v>
      </c>
      <c r="R2274" t="str">
        <f t="shared" si="383"/>
        <v>tabletop games</v>
      </c>
      <c r="S2274" s="14">
        <f t="shared" si="386"/>
        <v>42345.699490740735</v>
      </c>
      <c r="T2274" s="14">
        <f t="shared" si="387"/>
        <v>42315.699490740735</v>
      </c>
      <c r="U2274" t="str">
        <f t="shared" si="388"/>
        <v>DIC</v>
      </c>
      <c r="V2274" t="str">
        <f t="shared" si="389"/>
        <v>NOV</v>
      </c>
      <c r="W2274">
        <f t="shared" si="390"/>
        <v>2015</v>
      </c>
      <c r="X2274">
        <f t="shared" si="391"/>
        <v>2015</v>
      </c>
    </row>
    <row r="2275" spans="1:2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84"/>
        <v>220.36</v>
      </c>
      <c r="P2275" s="7">
        <f t="shared" si="385"/>
        <v>37.476190476190474</v>
      </c>
      <c r="Q2275" t="str">
        <f t="shared" si="382"/>
        <v>games</v>
      </c>
      <c r="R2275" t="str">
        <f t="shared" si="383"/>
        <v>tabletop games</v>
      </c>
      <c r="S2275" s="14">
        <f t="shared" si="386"/>
        <v>42806.507430555561</v>
      </c>
      <c r="T2275" s="14">
        <f t="shared" si="387"/>
        <v>42781.549097222218</v>
      </c>
      <c r="U2275" t="str">
        <f t="shared" si="388"/>
        <v>MAR</v>
      </c>
      <c r="V2275" t="str">
        <f t="shared" si="389"/>
        <v>FEB</v>
      </c>
      <c r="W2275">
        <f t="shared" si="390"/>
        <v>2017</v>
      </c>
      <c r="X2275">
        <f t="shared" si="391"/>
        <v>2017</v>
      </c>
    </row>
    <row r="2276" spans="1:2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84"/>
        <v>119.6</v>
      </c>
      <c r="P2276" s="7">
        <f t="shared" si="385"/>
        <v>30.202020202020201</v>
      </c>
      <c r="Q2276" t="str">
        <f t="shared" si="382"/>
        <v>games</v>
      </c>
      <c r="R2276" t="str">
        <f t="shared" si="383"/>
        <v>tabletop games</v>
      </c>
      <c r="S2276" s="14">
        <f t="shared" si="386"/>
        <v>41693.500659722224</v>
      </c>
      <c r="T2276" s="14">
        <f t="shared" si="387"/>
        <v>41663.500659722224</v>
      </c>
      <c r="U2276" t="str">
        <f t="shared" si="388"/>
        <v>FEB</v>
      </c>
      <c r="V2276" t="str">
        <f t="shared" si="389"/>
        <v>ENE</v>
      </c>
      <c r="W2276">
        <f t="shared" si="390"/>
        <v>2014</v>
      </c>
      <c r="X2276">
        <f t="shared" si="391"/>
        <v>2014</v>
      </c>
    </row>
    <row r="2277" spans="1:2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84"/>
        <v>407.76923076923077</v>
      </c>
      <c r="P2277" s="7">
        <f t="shared" si="385"/>
        <v>33.550632911392405</v>
      </c>
      <c r="Q2277" t="str">
        <f t="shared" si="382"/>
        <v>games</v>
      </c>
      <c r="R2277" t="str">
        <f t="shared" si="383"/>
        <v>tabletop games</v>
      </c>
      <c r="S2277" s="14">
        <f t="shared" si="386"/>
        <v>41995.616655092599</v>
      </c>
      <c r="T2277" s="14">
        <f t="shared" si="387"/>
        <v>41965.616655092599</v>
      </c>
      <c r="U2277" t="str">
        <f t="shared" si="388"/>
        <v>DIC</v>
      </c>
      <c r="V2277" t="str">
        <f t="shared" si="389"/>
        <v>NOV</v>
      </c>
      <c r="W2277">
        <f t="shared" si="390"/>
        <v>2014</v>
      </c>
      <c r="X2277">
        <f t="shared" si="391"/>
        <v>2014</v>
      </c>
    </row>
    <row r="2278" spans="1:2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84"/>
        <v>105.81826105905427</v>
      </c>
      <c r="P2278" s="7">
        <f t="shared" si="385"/>
        <v>64.74666666666667</v>
      </c>
      <c r="Q2278" t="str">
        <f t="shared" si="382"/>
        <v>games</v>
      </c>
      <c r="R2278" t="str">
        <f t="shared" si="383"/>
        <v>tabletop games</v>
      </c>
      <c r="S2278" s="14">
        <f t="shared" si="386"/>
        <v>41644.651493055557</v>
      </c>
      <c r="T2278" s="14">
        <f t="shared" si="387"/>
        <v>41614.651493055557</v>
      </c>
      <c r="U2278" t="str">
        <f t="shared" si="388"/>
        <v>ENE</v>
      </c>
      <c r="V2278" t="str">
        <f t="shared" si="389"/>
        <v>DIC</v>
      </c>
      <c r="W2278">
        <f t="shared" si="390"/>
        <v>2014</v>
      </c>
      <c r="X2278">
        <f t="shared" si="391"/>
        <v>2013</v>
      </c>
    </row>
    <row r="2279" spans="1:2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84"/>
        <v>141.08235294117648</v>
      </c>
      <c r="P2279" s="7">
        <f t="shared" si="385"/>
        <v>57.932367149758456</v>
      </c>
      <c r="Q2279" t="str">
        <f t="shared" si="382"/>
        <v>games</v>
      </c>
      <c r="R2279" t="str">
        <f t="shared" si="383"/>
        <v>tabletop games</v>
      </c>
      <c r="S2279" s="14">
        <f t="shared" si="386"/>
        <v>40966.678506944445</v>
      </c>
      <c r="T2279" s="14">
        <f t="shared" si="387"/>
        <v>40936.678506944445</v>
      </c>
      <c r="U2279" t="str">
        <f t="shared" si="388"/>
        <v>FEB</v>
      </c>
      <c r="V2279" t="str">
        <f t="shared" si="389"/>
        <v>ENE</v>
      </c>
      <c r="W2279">
        <f t="shared" si="390"/>
        <v>2012</v>
      </c>
      <c r="X2279">
        <f t="shared" si="391"/>
        <v>2012</v>
      </c>
    </row>
    <row r="2280" spans="1:2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84"/>
        <v>270.7</v>
      </c>
      <c r="P2280" s="7">
        <f t="shared" si="385"/>
        <v>53.078431372549019</v>
      </c>
      <c r="Q2280" t="str">
        <f t="shared" si="382"/>
        <v>games</v>
      </c>
      <c r="R2280" t="str">
        <f t="shared" si="383"/>
        <v>tabletop games</v>
      </c>
      <c r="S2280" s="14">
        <f t="shared" si="386"/>
        <v>42372.957638888889</v>
      </c>
      <c r="T2280" s="14">
        <f t="shared" si="387"/>
        <v>42338.709108796291</v>
      </c>
      <c r="U2280" t="str">
        <f t="shared" si="388"/>
        <v>ENE</v>
      </c>
      <c r="V2280" t="str">
        <f t="shared" si="389"/>
        <v>NOV</v>
      </c>
      <c r="W2280">
        <f t="shared" si="390"/>
        <v>2016</v>
      </c>
      <c r="X2280">
        <f t="shared" si="391"/>
        <v>2015</v>
      </c>
    </row>
    <row r="2281" spans="1:2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84"/>
        <v>153.80000000000001</v>
      </c>
      <c r="P2281" s="7">
        <f t="shared" si="385"/>
        <v>48.0625</v>
      </c>
      <c r="Q2281" t="str">
        <f t="shared" si="382"/>
        <v>games</v>
      </c>
      <c r="R2281" t="str">
        <f t="shared" si="383"/>
        <v>tabletop games</v>
      </c>
      <c r="S2281" s="14">
        <f t="shared" si="386"/>
        <v>42039.166666666672</v>
      </c>
      <c r="T2281" s="14">
        <f t="shared" si="387"/>
        <v>42020.806701388887</v>
      </c>
      <c r="U2281" t="str">
        <f t="shared" si="388"/>
        <v>FEB</v>
      </c>
      <c r="V2281" t="str">
        <f t="shared" si="389"/>
        <v>ENE</v>
      </c>
      <c r="W2281">
        <f t="shared" si="390"/>
        <v>2015</v>
      </c>
      <c r="X2281">
        <f t="shared" si="391"/>
        <v>2015</v>
      </c>
    </row>
    <row r="2282" spans="1:2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84"/>
        <v>403.57653061224488</v>
      </c>
      <c r="P2282" s="7">
        <f t="shared" si="385"/>
        <v>82.396874999999994</v>
      </c>
      <c r="Q2282" t="str">
        <f t="shared" si="382"/>
        <v>games</v>
      </c>
      <c r="R2282" t="str">
        <f t="shared" si="383"/>
        <v>tabletop games</v>
      </c>
      <c r="S2282" s="14">
        <f t="shared" si="386"/>
        <v>42264.624895833331</v>
      </c>
      <c r="T2282" s="14">
        <f t="shared" si="387"/>
        <v>42234.624895833331</v>
      </c>
      <c r="U2282" t="str">
        <f t="shared" si="388"/>
        <v>SEP</v>
      </c>
      <c r="V2282" t="str">
        <f t="shared" si="389"/>
        <v>AGO</v>
      </c>
      <c r="W2282">
        <f t="shared" si="390"/>
        <v>2015</v>
      </c>
      <c r="X2282">
        <f t="shared" si="391"/>
        <v>2015</v>
      </c>
    </row>
    <row r="2283" spans="1:2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84"/>
        <v>185</v>
      </c>
      <c r="P2283" s="7">
        <f t="shared" si="385"/>
        <v>50.454545454545453</v>
      </c>
      <c r="Q2283" t="str">
        <f t="shared" si="382"/>
        <v>music</v>
      </c>
      <c r="R2283" t="str">
        <f t="shared" si="383"/>
        <v>rock</v>
      </c>
      <c r="S2283" s="14">
        <f t="shared" si="386"/>
        <v>40749.284722222219</v>
      </c>
      <c r="T2283" s="14">
        <f t="shared" si="387"/>
        <v>40687.285844907405</v>
      </c>
      <c r="U2283" t="str">
        <f t="shared" si="388"/>
        <v>JUL</v>
      </c>
      <c r="V2283" t="str">
        <f t="shared" si="389"/>
        <v>MAY</v>
      </c>
      <c r="W2283">
        <f t="shared" si="390"/>
        <v>2011</v>
      </c>
      <c r="X2283">
        <f t="shared" si="391"/>
        <v>2011</v>
      </c>
    </row>
    <row r="2284" spans="1:2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84"/>
        <v>185.33333333333334</v>
      </c>
      <c r="P2284" s="7">
        <f t="shared" si="385"/>
        <v>115.83333333333333</v>
      </c>
      <c r="Q2284" t="str">
        <f t="shared" si="382"/>
        <v>music</v>
      </c>
      <c r="R2284" t="str">
        <f t="shared" si="383"/>
        <v>rock</v>
      </c>
      <c r="S2284" s="14">
        <f t="shared" si="386"/>
        <v>42383.17460648148</v>
      </c>
      <c r="T2284" s="14">
        <f t="shared" si="387"/>
        <v>42323.17460648148</v>
      </c>
      <c r="U2284" t="str">
        <f t="shared" si="388"/>
        <v>ENE</v>
      </c>
      <c r="V2284" t="str">
        <f t="shared" si="389"/>
        <v>NOV</v>
      </c>
      <c r="W2284">
        <f t="shared" si="390"/>
        <v>2016</v>
      </c>
      <c r="X2284">
        <f t="shared" si="391"/>
        <v>2015</v>
      </c>
    </row>
    <row r="2285" spans="1:2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84"/>
        <v>100.85533333333333</v>
      </c>
      <c r="P2285" s="7">
        <f t="shared" si="385"/>
        <v>63.03458333333333</v>
      </c>
      <c r="Q2285" t="str">
        <f t="shared" si="382"/>
        <v>music</v>
      </c>
      <c r="R2285" t="str">
        <f t="shared" si="383"/>
        <v>rock</v>
      </c>
      <c r="S2285" s="14">
        <f t="shared" si="386"/>
        <v>41038.083379629628</v>
      </c>
      <c r="T2285" s="14">
        <f t="shared" si="387"/>
        <v>40978.125046296293</v>
      </c>
      <c r="U2285" t="str">
        <f t="shared" si="388"/>
        <v>MAY</v>
      </c>
      <c r="V2285" t="str">
        <f t="shared" si="389"/>
        <v>MAR</v>
      </c>
      <c r="W2285">
        <f t="shared" si="390"/>
        <v>2012</v>
      </c>
      <c r="X2285">
        <f t="shared" si="391"/>
        <v>2012</v>
      </c>
    </row>
    <row r="2286" spans="1:2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84"/>
        <v>106.22116666666666</v>
      </c>
      <c r="P2286" s="7">
        <f t="shared" si="385"/>
        <v>108.02152542372882</v>
      </c>
      <c r="Q2286" t="str">
        <f t="shared" si="382"/>
        <v>music</v>
      </c>
      <c r="R2286" t="str">
        <f t="shared" si="383"/>
        <v>rock</v>
      </c>
      <c r="S2286" s="14">
        <f t="shared" si="386"/>
        <v>40614.166666666664</v>
      </c>
      <c r="T2286" s="14">
        <f t="shared" si="387"/>
        <v>40585.796817129631</v>
      </c>
      <c r="U2286" t="str">
        <f t="shared" si="388"/>
        <v>MAR</v>
      </c>
      <c r="V2286" t="str">
        <f t="shared" si="389"/>
        <v>FEB</v>
      </c>
      <c r="W2286">
        <f t="shared" si="390"/>
        <v>2011</v>
      </c>
      <c r="X2286">
        <f t="shared" si="391"/>
        <v>2011</v>
      </c>
    </row>
    <row r="2287" spans="1:2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84"/>
        <v>121.36666666666666</v>
      </c>
      <c r="P2287" s="7">
        <f t="shared" si="385"/>
        <v>46.088607594936711</v>
      </c>
      <c r="Q2287" t="str">
        <f t="shared" ref="Q2287:Q2322" si="392">MID(N2287,1,5)</f>
        <v>music</v>
      </c>
      <c r="R2287" t="str">
        <f t="shared" ref="R2287:R2322" si="393">MID(N2287,7,20)</f>
        <v>rock</v>
      </c>
      <c r="S2287" s="14">
        <f t="shared" si="386"/>
        <v>41089.185682870368</v>
      </c>
      <c r="T2287" s="14">
        <f t="shared" si="387"/>
        <v>41059.185682870368</v>
      </c>
      <c r="U2287" t="str">
        <f t="shared" si="388"/>
        <v>JUN</v>
      </c>
      <c r="V2287" t="str">
        <f t="shared" si="389"/>
        <v>MAY</v>
      </c>
      <c r="W2287">
        <f t="shared" si="390"/>
        <v>2012</v>
      </c>
      <c r="X2287">
        <f t="shared" si="391"/>
        <v>2012</v>
      </c>
    </row>
    <row r="2288" spans="1:2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84"/>
        <v>100.06666666666666</v>
      </c>
      <c r="P2288" s="7">
        <f t="shared" si="385"/>
        <v>107.21428571428571</v>
      </c>
      <c r="Q2288" t="str">
        <f t="shared" si="392"/>
        <v>music</v>
      </c>
      <c r="R2288" t="str">
        <f t="shared" si="393"/>
        <v>rock</v>
      </c>
      <c r="S2288" s="14">
        <f t="shared" si="386"/>
        <v>41523.165972222225</v>
      </c>
      <c r="T2288" s="14">
        <f t="shared" si="387"/>
        <v>41494.963587962964</v>
      </c>
      <c r="U2288" t="str">
        <f t="shared" si="388"/>
        <v>SEP</v>
      </c>
      <c r="V2288" t="str">
        <f t="shared" si="389"/>
        <v>AGO</v>
      </c>
      <c r="W2288">
        <f t="shared" si="390"/>
        <v>2013</v>
      </c>
      <c r="X2288">
        <f t="shared" si="391"/>
        <v>2013</v>
      </c>
    </row>
    <row r="2289" spans="1:2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84"/>
        <v>119.97755555555555</v>
      </c>
      <c r="P2289" s="7">
        <f t="shared" si="385"/>
        <v>50.9338679245283</v>
      </c>
      <c r="Q2289" t="str">
        <f t="shared" si="392"/>
        <v>music</v>
      </c>
      <c r="R2289" t="str">
        <f t="shared" si="393"/>
        <v>rock</v>
      </c>
      <c r="S2289" s="14">
        <f t="shared" si="386"/>
        <v>41813.667361111111</v>
      </c>
      <c r="T2289" s="14">
        <f t="shared" si="387"/>
        <v>41792.667361111111</v>
      </c>
      <c r="U2289" t="str">
        <f t="shared" si="388"/>
        <v>JUN</v>
      </c>
      <c r="V2289" t="str">
        <f t="shared" si="389"/>
        <v>JUN</v>
      </c>
      <c r="W2289">
        <f t="shared" si="390"/>
        <v>2014</v>
      </c>
      <c r="X2289">
        <f t="shared" si="391"/>
        <v>2014</v>
      </c>
    </row>
    <row r="2290" spans="1:2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84"/>
        <v>100.1</v>
      </c>
      <c r="P2290" s="7">
        <f t="shared" si="385"/>
        <v>40.04</v>
      </c>
      <c r="Q2290" t="str">
        <f t="shared" si="392"/>
        <v>music</v>
      </c>
      <c r="R2290" t="str">
        <f t="shared" si="393"/>
        <v>rock</v>
      </c>
      <c r="S2290" s="14">
        <f t="shared" si="386"/>
        <v>41086.75</v>
      </c>
      <c r="T2290" s="14">
        <f t="shared" si="387"/>
        <v>41067.827418981484</v>
      </c>
      <c r="U2290" t="str">
        <f t="shared" si="388"/>
        <v>JUN</v>
      </c>
      <c r="V2290" t="str">
        <f t="shared" si="389"/>
        <v>JUN</v>
      </c>
      <c r="W2290">
        <f t="shared" si="390"/>
        <v>2012</v>
      </c>
      <c r="X2290">
        <f t="shared" si="391"/>
        <v>2012</v>
      </c>
    </row>
    <row r="2291" spans="1:2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84"/>
        <v>107.4</v>
      </c>
      <c r="P2291" s="7">
        <f t="shared" si="385"/>
        <v>64.44</v>
      </c>
      <c r="Q2291" t="str">
        <f t="shared" si="392"/>
        <v>music</v>
      </c>
      <c r="R2291" t="str">
        <f t="shared" si="393"/>
        <v>rock</v>
      </c>
      <c r="S2291" s="14">
        <f t="shared" si="386"/>
        <v>41614.973611111112</v>
      </c>
      <c r="T2291" s="14">
        <f t="shared" si="387"/>
        <v>41571.998379629629</v>
      </c>
      <c r="U2291" t="str">
        <f t="shared" si="388"/>
        <v>DIC</v>
      </c>
      <c r="V2291" t="str">
        <f t="shared" si="389"/>
        <v>OCT</v>
      </c>
      <c r="W2291">
        <f t="shared" si="390"/>
        <v>2013</v>
      </c>
      <c r="X2291">
        <f t="shared" si="391"/>
        <v>2013</v>
      </c>
    </row>
    <row r="2292" spans="1:2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84"/>
        <v>104.06666666666666</v>
      </c>
      <c r="P2292" s="7">
        <f t="shared" si="385"/>
        <v>53.827586206896555</v>
      </c>
      <c r="Q2292" t="str">
        <f t="shared" si="392"/>
        <v>music</v>
      </c>
      <c r="R2292" t="str">
        <f t="shared" si="393"/>
        <v>rock</v>
      </c>
      <c r="S2292" s="14">
        <f t="shared" si="386"/>
        <v>40148.708333333336</v>
      </c>
      <c r="T2292" s="14">
        <f t="shared" si="387"/>
        <v>40070.253819444442</v>
      </c>
      <c r="U2292" t="str">
        <f t="shared" si="388"/>
        <v>DIC</v>
      </c>
      <c r="V2292" t="str">
        <f t="shared" si="389"/>
        <v>SEP</v>
      </c>
      <c r="W2292">
        <f t="shared" si="390"/>
        <v>2009</v>
      </c>
      <c r="X2292">
        <f t="shared" si="391"/>
        <v>2009</v>
      </c>
    </row>
    <row r="2293" spans="1:2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84"/>
        <v>172.8</v>
      </c>
      <c r="P2293" s="7">
        <f t="shared" si="385"/>
        <v>100.46511627906976</v>
      </c>
      <c r="Q2293" t="str">
        <f t="shared" si="392"/>
        <v>music</v>
      </c>
      <c r="R2293" t="str">
        <f t="shared" si="393"/>
        <v>rock</v>
      </c>
      <c r="S2293" s="14">
        <f t="shared" si="386"/>
        <v>41022.166666666664</v>
      </c>
      <c r="T2293" s="14">
        <f t="shared" si="387"/>
        <v>40987.977060185185</v>
      </c>
      <c r="U2293" t="str">
        <f t="shared" si="388"/>
        <v>ABR</v>
      </c>
      <c r="V2293" t="str">
        <f t="shared" si="389"/>
        <v>MAR</v>
      </c>
      <c r="W2293">
        <f t="shared" si="390"/>
        <v>2012</v>
      </c>
      <c r="X2293">
        <f t="shared" si="391"/>
        <v>2012</v>
      </c>
    </row>
    <row r="2294" spans="1:2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84"/>
        <v>107.25050000000002</v>
      </c>
      <c r="P2294" s="7">
        <f t="shared" si="385"/>
        <v>46.630652173913049</v>
      </c>
      <c r="Q2294" t="str">
        <f t="shared" si="392"/>
        <v>music</v>
      </c>
      <c r="R2294" t="str">
        <f t="shared" si="393"/>
        <v>rock</v>
      </c>
      <c r="S2294" s="14">
        <f t="shared" si="386"/>
        <v>41017.697638888887</v>
      </c>
      <c r="T2294" s="14">
        <f t="shared" si="387"/>
        <v>40987.697638888887</v>
      </c>
      <c r="U2294" t="str">
        <f t="shared" si="388"/>
        <v>ABR</v>
      </c>
      <c r="V2294" t="str">
        <f t="shared" si="389"/>
        <v>MAR</v>
      </c>
      <c r="W2294">
        <f t="shared" si="390"/>
        <v>2012</v>
      </c>
      <c r="X2294">
        <f t="shared" si="391"/>
        <v>2012</v>
      </c>
    </row>
    <row r="2295" spans="1:2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84"/>
        <v>108.23529411764706</v>
      </c>
      <c r="P2295" s="7">
        <f t="shared" si="385"/>
        <v>34.074074074074076</v>
      </c>
      <c r="Q2295" t="str">
        <f t="shared" si="392"/>
        <v>music</v>
      </c>
      <c r="R2295" t="str">
        <f t="shared" si="393"/>
        <v>rock</v>
      </c>
      <c r="S2295" s="14">
        <f t="shared" si="386"/>
        <v>41177.165972222225</v>
      </c>
      <c r="T2295" s="14">
        <f t="shared" si="387"/>
        <v>41151.708321759259</v>
      </c>
      <c r="U2295" t="str">
        <f t="shared" si="388"/>
        <v>SEP</v>
      </c>
      <c r="V2295" t="str">
        <f t="shared" si="389"/>
        <v>AGO</v>
      </c>
      <c r="W2295">
        <f t="shared" si="390"/>
        <v>2012</v>
      </c>
      <c r="X2295">
        <f t="shared" si="391"/>
        <v>2012</v>
      </c>
    </row>
    <row r="2296" spans="1:2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84"/>
        <v>146.08080000000001</v>
      </c>
      <c r="P2296" s="7">
        <f t="shared" si="385"/>
        <v>65.214642857142863</v>
      </c>
      <c r="Q2296" t="str">
        <f t="shared" si="392"/>
        <v>music</v>
      </c>
      <c r="R2296" t="str">
        <f t="shared" si="393"/>
        <v>rock</v>
      </c>
      <c r="S2296" s="14">
        <f t="shared" si="386"/>
        <v>41294.72314814815</v>
      </c>
      <c r="T2296" s="14">
        <f t="shared" si="387"/>
        <v>41264.72314814815</v>
      </c>
      <c r="U2296" t="str">
        <f t="shared" si="388"/>
        <v>ENE</v>
      </c>
      <c r="V2296" t="str">
        <f t="shared" si="389"/>
        <v>DIC</v>
      </c>
      <c r="W2296">
        <f t="shared" si="390"/>
        <v>2013</v>
      </c>
      <c r="X2296">
        <f t="shared" si="391"/>
        <v>2012</v>
      </c>
    </row>
    <row r="2297" spans="1:2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84"/>
        <v>125.25</v>
      </c>
      <c r="P2297" s="7">
        <f t="shared" si="385"/>
        <v>44.205882352941174</v>
      </c>
      <c r="Q2297" t="str">
        <f t="shared" si="392"/>
        <v>music</v>
      </c>
      <c r="R2297" t="str">
        <f t="shared" si="393"/>
        <v>rock</v>
      </c>
      <c r="S2297" s="14">
        <f t="shared" si="386"/>
        <v>41300.954351851848</v>
      </c>
      <c r="T2297" s="14">
        <f t="shared" si="387"/>
        <v>41270.954351851848</v>
      </c>
      <c r="U2297" t="str">
        <f t="shared" si="388"/>
        <v>ENE</v>
      </c>
      <c r="V2297" t="str">
        <f t="shared" si="389"/>
        <v>DIC</v>
      </c>
      <c r="W2297">
        <f t="shared" si="390"/>
        <v>2013</v>
      </c>
      <c r="X2297">
        <f t="shared" si="391"/>
        <v>2012</v>
      </c>
    </row>
    <row r="2298" spans="1:2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84"/>
        <v>149.07142857142858</v>
      </c>
      <c r="P2298" s="7">
        <f t="shared" si="385"/>
        <v>71.965517241379317</v>
      </c>
      <c r="Q2298" t="str">
        <f t="shared" si="392"/>
        <v>music</v>
      </c>
      <c r="R2298" t="str">
        <f t="shared" si="393"/>
        <v>rock</v>
      </c>
      <c r="S2298" s="14">
        <f t="shared" si="386"/>
        <v>40962.731782407405</v>
      </c>
      <c r="T2298" s="14">
        <f t="shared" si="387"/>
        <v>40927.731782407405</v>
      </c>
      <c r="U2298" t="str">
        <f t="shared" si="388"/>
        <v>FEB</v>
      </c>
      <c r="V2298" t="str">
        <f t="shared" si="389"/>
        <v>ENE</v>
      </c>
      <c r="W2298">
        <f t="shared" si="390"/>
        <v>2012</v>
      </c>
      <c r="X2298">
        <f t="shared" si="391"/>
        <v>2012</v>
      </c>
    </row>
    <row r="2299" spans="1:2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84"/>
        <v>100.6</v>
      </c>
      <c r="P2299" s="7">
        <f t="shared" si="385"/>
        <v>52.94736842105263</v>
      </c>
      <c r="Q2299" t="str">
        <f t="shared" si="392"/>
        <v>music</v>
      </c>
      <c r="R2299" t="str">
        <f t="shared" si="393"/>
        <v>rock</v>
      </c>
      <c r="S2299" s="14">
        <f t="shared" si="386"/>
        <v>40982.165972222225</v>
      </c>
      <c r="T2299" s="14">
        <f t="shared" si="387"/>
        <v>40948.042233796295</v>
      </c>
      <c r="U2299" t="str">
        <f t="shared" si="388"/>
        <v>MAR</v>
      </c>
      <c r="V2299" t="str">
        <f t="shared" si="389"/>
        <v>FEB</v>
      </c>
      <c r="W2299">
        <f t="shared" si="390"/>
        <v>2012</v>
      </c>
      <c r="X2299">
        <f t="shared" si="391"/>
        <v>2012</v>
      </c>
    </row>
    <row r="2300" spans="1:2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84"/>
        <v>105.07333333333334</v>
      </c>
      <c r="P2300" s="7">
        <f t="shared" si="385"/>
        <v>109.45138888888889</v>
      </c>
      <c r="Q2300" t="str">
        <f t="shared" si="392"/>
        <v>music</v>
      </c>
      <c r="R2300" t="str">
        <f t="shared" si="393"/>
        <v>rock</v>
      </c>
      <c r="S2300" s="14">
        <f t="shared" si="386"/>
        <v>41724.798993055556</v>
      </c>
      <c r="T2300" s="14">
        <f t="shared" si="387"/>
        <v>41694.84065972222</v>
      </c>
      <c r="U2300" t="str">
        <f t="shared" si="388"/>
        <v>MAR</v>
      </c>
      <c r="V2300" t="str">
        <f t="shared" si="389"/>
        <v>FEB</v>
      </c>
      <c r="W2300">
        <f t="shared" si="390"/>
        <v>2014</v>
      </c>
      <c r="X2300">
        <f t="shared" si="391"/>
        <v>2014</v>
      </c>
    </row>
    <row r="2301" spans="1:2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84"/>
        <v>350.16666666666669</v>
      </c>
      <c r="P2301" s="7">
        <f t="shared" si="385"/>
        <v>75.035714285714292</v>
      </c>
      <c r="Q2301" t="str">
        <f t="shared" si="392"/>
        <v>music</v>
      </c>
      <c r="R2301" t="str">
        <f t="shared" si="393"/>
        <v>rock</v>
      </c>
      <c r="S2301" s="14">
        <f t="shared" si="386"/>
        <v>40580.032511574071</v>
      </c>
      <c r="T2301" s="14">
        <f t="shared" si="387"/>
        <v>40565.032511574071</v>
      </c>
      <c r="U2301" t="str">
        <f t="shared" si="388"/>
        <v>FEB</v>
      </c>
      <c r="V2301" t="str">
        <f t="shared" si="389"/>
        <v>ENE</v>
      </c>
      <c r="W2301">
        <f t="shared" si="390"/>
        <v>2011</v>
      </c>
      <c r="X2301">
        <f t="shared" si="391"/>
        <v>2011</v>
      </c>
    </row>
    <row r="2302" spans="1:2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84"/>
        <v>101.25</v>
      </c>
      <c r="P2302" s="7">
        <f t="shared" si="385"/>
        <v>115.71428571428571</v>
      </c>
      <c r="Q2302" t="str">
        <f t="shared" si="392"/>
        <v>music</v>
      </c>
      <c r="R2302" t="str">
        <f t="shared" si="393"/>
        <v>rock</v>
      </c>
      <c r="S2302" s="14">
        <f t="shared" si="386"/>
        <v>41088.727037037039</v>
      </c>
      <c r="T2302" s="14">
        <f t="shared" si="387"/>
        <v>41074.727037037039</v>
      </c>
      <c r="U2302" t="str">
        <f t="shared" si="388"/>
        <v>JUN</v>
      </c>
      <c r="V2302" t="str">
        <f t="shared" si="389"/>
        <v>JUN</v>
      </c>
      <c r="W2302">
        <f t="shared" si="390"/>
        <v>2012</v>
      </c>
      <c r="X2302">
        <f t="shared" si="391"/>
        <v>2012</v>
      </c>
    </row>
    <row r="2303" spans="1:2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84"/>
        <v>133.6044</v>
      </c>
      <c r="P2303" s="7">
        <f t="shared" si="385"/>
        <v>31.659810426540286</v>
      </c>
      <c r="Q2303" t="str">
        <f t="shared" si="392"/>
        <v>music</v>
      </c>
      <c r="R2303" t="str">
        <f t="shared" si="393"/>
        <v>indie rock</v>
      </c>
      <c r="S2303" s="14">
        <f t="shared" si="386"/>
        <v>41446.146944444445</v>
      </c>
      <c r="T2303" s="14">
        <f t="shared" si="387"/>
        <v>41416.146944444445</v>
      </c>
      <c r="U2303" t="str">
        <f t="shared" si="388"/>
        <v>JUN</v>
      </c>
      <c r="V2303" t="str">
        <f t="shared" si="389"/>
        <v>MAY</v>
      </c>
      <c r="W2303">
        <f t="shared" si="390"/>
        <v>2013</v>
      </c>
      <c r="X2303">
        <f t="shared" si="391"/>
        <v>2013</v>
      </c>
    </row>
    <row r="2304" spans="1:2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84"/>
        <v>170.65217391304347</v>
      </c>
      <c r="P2304" s="7">
        <f t="shared" si="385"/>
        <v>46.176470588235297</v>
      </c>
      <c r="Q2304" t="str">
        <f t="shared" si="392"/>
        <v>music</v>
      </c>
      <c r="R2304" t="str">
        <f t="shared" si="393"/>
        <v>indie rock</v>
      </c>
      <c r="S2304" s="14">
        <f t="shared" si="386"/>
        <v>41639.291666666664</v>
      </c>
      <c r="T2304" s="14">
        <f t="shared" si="387"/>
        <v>41605.868449074071</v>
      </c>
      <c r="U2304" t="str">
        <f t="shared" si="388"/>
        <v>DIC</v>
      </c>
      <c r="V2304" t="str">
        <f t="shared" si="389"/>
        <v>NOV</v>
      </c>
      <c r="W2304">
        <f t="shared" si="390"/>
        <v>2013</v>
      </c>
      <c r="X2304">
        <f t="shared" si="391"/>
        <v>2013</v>
      </c>
    </row>
    <row r="2305" spans="1:2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84"/>
        <v>109.35829457364341</v>
      </c>
      <c r="P2305" s="7">
        <f t="shared" si="385"/>
        <v>68.481650485436887</v>
      </c>
      <c r="Q2305" t="str">
        <f t="shared" si="392"/>
        <v>music</v>
      </c>
      <c r="R2305" t="str">
        <f t="shared" si="393"/>
        <v>indie rock</v>
      </c>
      <c r="S2305" s="14">
        <f t="shared" si="386"/>
        <v>40890.152731481481</v>
      </c>
      <c r="T2305" s="14">
        <f t="shared" si="387"/>
        <v>40850.111064814817</v>
      </c>
      <c r="U2305" t="str">
        <f t="shared" si="388"/>
        <v>DIC</v>
      </c>
      <c r="V2305" t="str">
        <f t="shared" si="389"/>
        <v>NOV</v>
      </c>
      <c r="W2305">
        <f t="shared" si="390"/>
        <v>2011</v>
      </c>
      <c r="X2305">
        <f t="shared" si="391"/>
        <v>2011</v>
      </c>
    </row>
    <row r="2306" spans="1:2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84"/>
        <v>100.70033333333333</v>
      </c>
      <c r="P2306" s="7">
        <f t="shared" si="385"/>
        <v>53.469203539823013</v>
      </c>
      <c r="Q2306" t="str">
        <f t="shared" si="392"/>
        <v>music</v>
      </c>
      <c r="R2306" t="str">
        <f t="shared" si="393"/>
        <v>indie rock</v>
      </c>
      <c r="S2306" s="14">
        <f t="shared" si="386"/>
        <v>40544.207638888889</v>
      </c>
      <c r="T2306" s="14">
        <f t="shared" si="387"/>
        <v>40502.815868055557</v>
      </c>
      <c r="U2306" t="str">
        <f t="shared" si="388"/>
        <v>ENE</v>
      </c>
      <c r="V2306" t="str">
        <f t="shared" si="389"/>
        <v>NOV</v>
      </c>
      <c r="W2306">
        <f t="shared" si="390"/>
        <v>2011</v>
      </c>
      <c r="X2306">
        <f t="shared" si="391"/>
        <v>2010</v>
      </c>
    </row>
    <row r="2307" spans="1:2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94">(E2307*100)/D2307</f>
        <v>101.22777777777777</v>
      </c>
      <c r="P2307" s="7">
        <f t="shared" ref="P2307:P2370" si="395">IF(L2307=0,"No Backers",E2307/L2307)</f>
        <v>109.10778443113773</v>
      </c>
      <c r="Q2307" t="str">
        <f t="shared" si="392"/>
        <v>music</v>
      </c>
      <c r="R2307" t="str">
        <f t="shared" si="393"/>
        <v>indie rock</v>
      </c>
      <c r="S2307" s="14">
        <f t="shared" ref="S2307:S2370" si="396">(((I2307/60)/60)/24)+DATE(1970,1,1)</f>
        <v>41859.75</v>
      </c>
      <c r="T2307" s="14">
        <f t="shared" ref="T2307:T2370" si="397">(((J2307/60)/60)/24)+DATE(1970,1,1)</f>
        <v>41834.695277777777</v>
      </c>
      <c r="U2307" t="str">
        <f t="shared" ref="U2307:U2370" si="398">UPPER(TEXT(S2307, "mmm"))</f>
        <v>AGO</v>
      </c>
      <c r="V2307" t="str">
        <f t="shared" ref="V2307:V2370" si="399">UPPER(TEXT(T2307, "mmm"))</f>
        <v>JUL</v>
      </c>
      <c r="W2307">
        <f t="shared" ref="W2307:W2370" si="400">YEAR(S2307)</f>
        <v>2014</v>
      </c>
      <c r="X2307">
        <f t="shared" ref="X2307:X2370" si="401">YEAR(T2307)</f>
        <v>2014</v>
      </c>
    </row>
    <row r="2308" spans="1:2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94"/>
        <v>106.75857142857143</v>
      </c>
      <c r="P2308" s="7">
        <f t="shared" si="395"/>
        <v>51.185616438356163</v>
      </c>
      <c r="Q2308" t="str">
        <f t="shared" si="392"/>
        <v>music</v>
      </c>
      <c r="R2308" t="str">
        <f t="shared" si="393"/>
        <v>indie rock</v>
      </c>
      <c r="S2308" s="14">
        <f t="shared" si="396"/>
        <v>40978.16815972222</v>
      </c>
      <c r="T2308" s="14">
        <f t="shared" si="397"/>
        <v>40948.16815972222</v>
      </c>
      <c r="U2308" t="str">
        <f t="shared" si="398"/>
        <v>MAR</v>
      </c>
      <c r="V2308" t="str">
        <f t="shared" si="399"/>
        <v>FEB</v>
      </c>
      <c r="W2308">
        <f t="shared" si="400"/>
        <v>2012</v>
      </c>
      <c r="X2308">
        <f t="shared" si="401"/>
        <v>2012</v>
      </c>
    </row>
    <row r="2309" spans="1:2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94"/>
        <v>106.65777537961894</v>
      </c>
      <c r="P2309" s="7">
        <f t="shared" si="395"/>
        <v>27.936800000000002</v>
      </c>
      <c r="Q2309" t="str">
        <f t="shared" si="392"/>
        <v>music</v>
      </c>
      <c r="R2309" t="str">
        <f t="shared" si="393"/>
        <v>indie rock</v>
      </c>
      <c r="S2309" s="14">
        <f t="shared" si="396"/>
        <v>41034.802407407406</v>
      </c>
      <c r="T2309" s="14">
        <f t="shared" si="397"/>
        <v>41004.802465277775</v>
      </c>
      <c r="U2309" t="str">
        <f t="shared" si="398"/>
        <v>MAY</v>
      </c>
      <c r="V2309" t="str">
        <f t="shared" si="399"/>
        <v>ABR</v>
      </c>
      <c r="W2309">
        <f t="shared" si="400"/>
        <v>2012</v>
      </c>
      <c r="X2309">
        <f t="shared" si="401"/>
        <v>2012</v>
      </c>
    </row>
    <row r="2310" spans="1:2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94"/>
        <v>101.30622</v>
      </c>
      <c r="P2310" s="7">
        <f t="shared" si="395"/>
        <v>82.496921824104234</v>
      </c>
      <c r="Q2310" t="str">
        <f t="shared" si="392"/>
        <v>music</v>
      </c>
      <c r="R2310" t="str">
        <f t="shared" si="393"/>
        <v>indie rock</v>
      </c>
      <c r="S2310" s="14">
        <f t="shared" si="396"/>
        <v>41880.041666666664</v>
      </c>
      <c r="T2310" s="14">
        <f t="shared" si="397"/>
        <v>41851.962916666671</v>
      </c>
      <c r="U2310" t="str">
        <f t="shared" si="398"/>
        <v>AGO</v>
      </c>
      <c r="V2310" t="str">
        <f t="shared" si="399"/>
        <v>JUL</v>
      </c>
      <c r="W2310">
        <f t="shared" si="400"/>
        <v>2014</v>
      </c>
      <c r="X2310">
        <f t="shared" si="401"/>
        <v>2014</v>
      </c>
    </row>
    <row r="2311" spans="1:2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94"/>
        <v>106.67449999999999</v>
      </c>
      <c r="P2311" s="7">
        <f t="shared" si="395"/>
        <v>59.817476635514019</v>
      </c>
      <c r="Q2311" t="str">
        <f t="shared" si="392"/>
        <v>music</v>
      </c>
      <c r="R2311" t="str">
        <f t="shared" si="393"/>
        <v>indie rock</v>
      </c>
      <c r="S2311" s="14">
        <f t="shared" si="396"/>
        <v>41342.987696759257</v>
      </c>
      <c r="T2311" s="14">
        <f t="shared" si="397"/>
        <v>41307.987696759257</v>
      </c>
      <c r="U2311" t="str">
        <f t="shared" si="398"/>
        <v>MAR</v>
      </c>
      <c r="V2311" t="str">
        <f t="shared" si="399"/>
        <v>FEB</v>
      </c>
      <c r="W2311">
        <f t="shared" si="400"/>
        <v>2013</v>
      </c>
      <c r="X2311">
        <f t="shared" si="401"/>
        <v>2013</v>
      </c>
    </row>
    <row r="2312" spans="1:2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94"/>
        <v>428.83978378378379</v>
      </c>
      <c r="P2312" s="7">
        <f t="shared" si="395"/>
        <v>64.816470588235291</v>
      </c>
      <c r="Q2312" t="str">
        <f t="shared" si="392"/>
        <v>music</v>
      </c>
      <c r="R2312" t="str">
        <f t="shared" si="393"/>
        <v>indie rock</v>
      </c>
      <c r="S2312" s="14">
        <f t="shared" si="396"/>
        <v>41354.752488425926</v>
      </c>
      <c r="T2312" s="14">
        <f t="shared" si="397"/>
        <v>41324.79415509259</v>
      </c>
      <c r="U2312" t="str">
        <f t="shared" si="398"/>
        <v>MAR</v>
      </c>
      <c r="V2312" t="str">
        <f t="shared" si="399"/>
        <v>FEB</v>
      </c>
      <c r="W2312">
        <f t="shared" si="400"/>
        <v>2013</v>
      </c>
      <c r="X2312">
        <f t="shared" si="401"/>
        <v>2013</v>
      </c>
    </row>
    <row r="2313" spans="1:2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94"/>
        <v>104.11111111111111</v>
      </c>
      <c r="P2313" s="7">
        <f t="shared" si="395"/>
        <v>90.09615384615384</v>
      </c>
      <c r="Q2313" t="str">
        <f t="shared" si="392"/>
        <v>music</v>
      </c>
      <c r="R2313" t="str">
        <f t="shared" si="393"/>
        <v>indie rock</v>
      </c>
      <c r="S2313" s="14">
        <f t="shared" si="396"/>
        <v>41766.004502314812</v>
      </c>
      <c r="T2313" s="14">
        <f t="shared" si="397"/>
        <v>41736.004502314812</v>
      </c>
      <c r="U2313" t="str">
        <f t="shared" si="398"/>
        <v>MAY</v>
      </c>
      <c r="V2313" t="str">
        <f t="shared" si="399"/>
        <v>ABR</v>
      </c>
      <c r="W2313">
        <f t="shared" si="400"/>
        <v>2014</v>
      </c>
      <c r="X2313">
        <f t="shared" si="401"/>
        <v>2014</v>
      </c>
    </row>
    <row r="2314" spans="1:2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94"/>
        <v>107.86666666666666</v>
      </c>
      <c r="P2314" s="7">
        <f t="shared" si="395"/>
        <v>40.962025316455694</v>
      </c>
      <c r="Q2314" t="str">
        <f t="shared" si="392"/>
        <v>music</v>
      </c>
      <c r="R2314" t="str">
        <f t="shared" si="393"/>
        <v>indie rock</v>
      </c>
      <c r="S2314" s="14">
        <f t="shared" si="396"/>
        <v>41747.958333333336</v>
      </c>
      <c r="T2314" s="14">
        <f t="shared" si="397"/>
        <v>41716.632847222223</v>
      </c>
      <c r="U2314" t="str">
        <f t="shared" si="398"/>
        <v>ABR</v>
      </c>
      <c r="V2314" t="str">
        <f t="shared" si="399"/>
        <v>MAR</v>
      </c>
      <c r="W2314">
        <f t="shared" si="400"/>
        <v>2014</v>
      </c>
      <c r="X2314">
        <f t="shared" si="401"/>
        <v>2014</v>
      </c>
    </row>
    <row r="2315" spans="1:2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94"/>
        <v>175.84039999999999</v>
      </c>
      <c r="P2315" s="7">
        <f t="shared" si="395"/>
        <v>56.000127388535034</v>
      </c>
      <c r="Q2315" t="str">
        <f t="shared" si="392"/>
        <v>music</v>
      </c>
      <c r="R2315" t="str">
        <f t="shared" si="393"/>
        <v>indie rock</v>
      </c>
      <c r="S2315" s="14">
        <f t="shared" si="396"/>
        <v>41032.958634259259</v>
      </c>
      <c r="T2315" s="14">
        <f t="shared" si="397"/>
        <v>41002.958634259259</v>
      </c>
      <c r="U2315" t="str">
        <f t="shared" si="398"/>
        <v>MAY</v>
      </c>
      <c r="V2315" t="str">
        <f t="shared" si="399"/>
        <v>ABR</v>
      </c>
      <c r="W2315">
        <f t="shared" si="400"/>
        <v>2012</v>
      </c>
      <c r="X2315">
        <f t="shared" si="401"/>
        <v>2012</v>
      </c>
    </row>
    <row r="2316" spans="1:2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94"/>
        <v>156.97</v>
      </c>
      <c r="P2316" s="7">
        <f t="shared" si="395"/>
        <v>37.672800000000002</v>
      </c>
      <c r="Q2316" t="str">
        <f t="shared" si="392"/>
        <v>music</v>
      </c>
      <c r="R2316" t="str">
        <f t="shared" si="393"/>
        <v>indie rock</v>
      </c>
      <c r="S2316" s="14">
        <f t="shared" si="396"/>
        <v>41067.551585648151</v>
      </c>
      <c r="T2316" s="14">
        <f t="shared" si="397"/>
        <v>41037.551585648151</v>
      </c>
      <c r="U2316" t="str">
        <f t="shared" si="398"/>
        <v>JUN</v>
      </c>
      <c r="V2316" t="str">
        <f t="shared" si="399"/>
        <v>MAY</v>
      </c>
      <c r="W2316">
        <f t="shared" si="400"/>
        <v>2012</v>
      </c>
      <c r="X2316">
        <f t="shared" si="401"/>
        <v>2012</v>
      </c>
    </row>
    <row r="2317" spans="1:2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94"/>
        <v>102.6</v>
      </c>
      <c r="P2317" s="7">
        <f t="shared" si="395"/>
        <v>40.078125</v>
      </c>
      <c r="Q2317" t="str">
        <f t="shared" si="392"/>
        <v>music</v>
      </c>
      <c r="R2317" t="str">
        <f t="shared" si="393"/>
        <v>indie rock</v>
      </c>
      <c r="S2317" s="14">
        <f t="shared" si="396"/>
        <v>41034.72619212963</v>
      </c>
      <c r="T2317" s="14">
        <f t="shared" si="397"/>
        <v>41004.72619212963</v>
      </c>
      <c r="U2317" t="str">
        <f t="shared" si="398"/>
        <v>MAY</v>
      </c>
      <c r="V2317" t="str">
        <f t="shared" si="399"/>
        <v>ABR</v>
      </c>
      <c r="W2317">
        <f t="shared" si="400"/>
        <v>2012</v>
      </c>
      <c r="X2317">
        <f t="shared" si="401"/>
        <v>2012</v>
      </c>
    </row>
    <row r="2318" spans="1:2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94"/>
        <v>104.04266666666666</v>
      </c>
      <c r="P2318" s="7">
        <f t="shared" si="395"/>
        <v>78.031999999999996</v>
      </c>
      <c r="Q2318" t="str">
        <f t="shared" si="392"/>
        <v>music</v>
      </c>
      <c r="R2318" t="str">
        <f t="shared" si="393"/>
        <v>indie rock</v>
      </c>
      <c r="S2318" s="14">
        <f t="shared" si="396"/>
        <v>40156.76666666667</v>
      </c>
      <c r="T2318" s="14">
        <f t="shared" si="397"/>
        <v>40079.725115740745</v>
      </c>
      <c r="U2318" t="str">
        <f t="shared" si="398"/>
        <v>DIC</v>
      </c>
      <c r="V2318" t="str">
        <f t="shared" si="399"/>
        <v>SEP</v>
      </c>
      <c r="W2318">
        <f t="shared" si="400"/>
        <v>2009</v>
      </c>
      <c r="X2318">
        <f t="shared" si="401"/>
        <v>2009</v>
      </c>
    </row>
    <row r="2319" spans="1:2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94"/>
        <v>104</v>
      </c>
      <c r="P2319" s="7">
        <f t="shared" si="395"/>
        <v>18.90909090909091</v>
      </c>
      <c r="Q2319" t="str">
        <f t="shared" si="392"/>
        <v>music</v>
      </c>
      <c r="R2319" t="str">
        <f t="shared" si="393"/>
        <v>indie rock</v>
      </c>
      <c r="S2319" s="14">
        <f t="shared" si="396"/>
        <v>40224.208333333336</v>
      </c>
      <c r="T2319" s="14">
        <f t="shared" si="397"/>
        <v>40192.542233796295</v>
      </c>
      <c r="U2319" t="str">
        <f t="shared" si="398"/>
        <v>FEB</v>
      </c>
      <c r="V2319" t="str">
        <f t="shared" si="399"/>
        <v>ENE</v>
      </c>
      <c r="W2319">
        <f t="shared" si="400"/>
        <v>2010</v>
      </c>
      <c r="X2319">
        <f t="shared" si="401"/>
        <v>2010</v>
      </c>
    </row>
    <row r="2320" spans="1:2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94"/>
        <v>121.06</v>
      </c>
      <c r="P2320" s="7">
        <f t="shared" si="395"/>
        <v>37.134969325153371</v>
      </c>
      <c r="Q2320" t="str">
        <f t="shared" si="392"/>
        <v>music</v>
      </c>
      <c r="R2320" t="str">
        <f t="shared" si="393"/>
        <v>indie rock</v>
      </c>
      <c r="S2320" s="14">
        <f t="shared" si="396"/>
        <v>40082.165972222225</v>
      </c>
      <c r="T2320" s="14">
        <f t="shared" si="397"/>
        <v>40050.643680555557</v>
      </c>
      <c r="U2320" t="str">
        <f t="shared" si="398"/>
        <v>SEP</v>
      </c>
      <c r="V2320" t="str">
        <f t="shared" si="399"/>
        <v>AGO</v>
      </c>
      <c r="W2320">
        <f t="shared" si="400"/>
        <v>2009</v>
      </c>
      <c r="X2320">
        <f t="shared" si="401"/>
        <v>2009</v>
      </c>
    </row>
    <row r="2321" spans="1:2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94"/>
        <v>107.7</v>
      </c>
      <c r="P2321" s="7">
        <f t="shared" si="395"/>
        <v>41.961038961038959</v>
      </c>
      <c r="Q2321" t="str">
        <f t="shared" si="392"/>
        <v>music</v>
      </c>
      <c r="R2321" t="str">
        <f t="shared" si="393"/>
        <v>indie rock</v>
      </c>
      <c r="S2321" s="14">
        <f t="shared" si="396"/>
        <v>41623.082002314812</v>
      </c>
      <c r="T2321" s="14">
        <f t="shared" si="397"/>
        <v>41593.082002314812</v>
      </c>
      <c r="U2321" t="str">
        <f t="shared" si="398"/>
        <v>DIC</v>
      </c>
      <c r="V2321" t="str">
        <f t="shared" si="399"/>
        <v>NOV</v>
      </c>
      <c r="W2321">
        <f t="shared" si="400"/>
        <v>2013</v>
      </c>
      <c r="X2321">
        <f t="shared" si="401"/>
        <v>2013</v>
      </c>
    </row>
    <row r="2322" spans="1:2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94"/>
        <v>108.66</v>
      </c>
      <c r="P2322" s="7">
        <f t="shared" si="395"/>
        <v>61.044943820224717</v>
      </c>
      <c r="Q2322" t="str">
        <f t="shared" si="392"/>
        <v>music</v>
      </c>
      <c r="R2322" t="str">
        <f t="shared" si="393"/>
        <v>indie rock</v>
      </c>
      <c r="S2322" s="14">
        <f t="shared" si="396"/>
        <v>41731.775462962964</v>
      </c>
      <c r="T2322" s="14">
        <f t="shared" si="397"/>
        <v>41696.817129629628</v>
      </c>
      <c r="U2322" t="str">
        <f t="shared" si="398"/>
        <v>ABR</v>
      </c>
      <c r="V2322" t="str">
        <f t="shared" si="399"/>
        <v>FEB</v>
      </c>
      <c r="W2322">
        <f t="shared" si="400"/>
        <v>2014</v>
      </c>
      <c r="X2322">
        <f t="shared" si="401"/>
        <v>2014</v>
      </c>
    </row>
    <row r="2323" spans="1:2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94"/>
        <v>39.120962394619681</v>
      </c>
      <c r="P2323" s="7">
        <f t="shared" si="395"/>
        <v>64.53125</v>
      </c>
      <c r="Q2323" t="str">
        <f t="shared" ref="Q2323:Q2342" si="402">MID(N2323,1,4)</f>
        <v>food</v>
      </c>
      <c r="R2323" t="str">
        <f t="shared" ref="R2323:R2342" si="403">MID(N2323,6,20)</f>
        <v>small batch</v>
      </c>
      <c r="S2323" s="14">
        <f t="shared" si="396"/>
        <v>42829.21876157407</v>
      </c>
      <c r="T2323" s="14">
        <f t="shared" si="397"/>
        <v>42799.260428240741</v>
      </c>
      <c r="U2323" t="str">
        <f t="shared" si="398"/>
        <v>ABR</v>
      </c>
      <c r="V2323" t="str">
        <f t="shared" si="399"/>
        <v>MAR</v>
      </c>
      <c r="W2323">
        <f t="shared" si="400"/>
        <v>2017</v>
      </c>
      <c r="X2323">
        <f t="shared" si="401"/>
        <v>2017</v>
      </c>
    </row>
    <row r="2324" spans="1:2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94"/>
        <v>3.1481481481481484</v>
      </c>
      <c r="P2324" s="7">
        <f t="shared" si="395"/>
        <v>21.25</v>
      </c>
      <c r="Q2324" t="str">
        <f t="shared" si="402"/>
        <v>food</v>
      </c>
      <c r="R2324" t="str">
        <f t="shared" si="403"/>
        <v>small batch</v>
      </c>
      <c r="S2324" s="14">
        <f t="shared" si="396"/>
        <v>42834.853807870371</v>
      </c>
      <c r="T2324" s="14">
        <f t="shared" si="397"/>
        <v>42804.895474537043</v>
      </c>
      <c r="U2324" t="str">
        <f t="shared" si="398"/>
        <v>ABR</v>
      </c>
      <c r="V2324" t="str">
        <f t="shared" si="399"/>
        <v>MAR</v>
      </c>
      <c r="W2324">
        <f t="shared" si="400"/>
        <v>2017</v>
      </c>
      <c r="X2324">
        <f t="shared" si="401"/>
        <v>2017</v>
      </c>
    </row>
    <row r="2325" spans="1:2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94"/>
        <v>48</v>
      </c>
      <c r="P2325" s="7">
        <f t="shared" si="395"/>
        <v>30</v>
      </c>
      <c r="Q2325" t="str">
        <f t="shared" si="402"/>
        <v>food</v>
      </c>
      <c r="R2325" t="str">
        <f t="shared" si="403"/>
        <v>small batch</v>
      </c>
      <c r="S2325" s="14">
        <f t="shared" si="396"/>
        <v>42814.755173611105</v>
      </c>
      <c r="T2325" s="14">
        <f t="shared" si="397"/>
        <v>42807.755173611105</v>
      </c>
      <c r="U2325" t="str">
        <f t="shared" si="398"/>
        <v>MAR</v>
      </c>
      <c r="V2325" t="str">
        <f t="shared" si="399"/>
        <v>MAR</v>
      </c>
      <c r="W2325">
        <f t="shared" si="400"/>
        <v>2017</v>
      </c>
      <c r="X2325">
        <f t="shared" si="401"/>
        <v>2017</v>
      </c>
    </row>
    <row r="2326" spans="1:2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94"/>
        <v>20.733333333333334</v>
      </c>
      <c r="P2326" s="7">
        <f t="shared" si="395"/>
        <v>25.491803278688526</v>
      </c>
      <c r="Q2326" t="str">
        <f t="shared" si="402"/>
        <v>food</v>
      </c>
      <c r="R2326" t="str">
        <f t="shared" si="403"/>
        <v>small batch</v>
      </c>
      <c r="S2326" s="14">
        <f t="shared" si="396"/>
        <v>42820.843576388885</v>
      </c>
      <c r="T2326" s="14">
        <f t="shared" si="397"/>
        <v>42790.885243055556</v>
      </c>
      <c r="U2326" t="str">
        <f t="shared" si="398"/>
        <v>MAR</v>
      </c>
      <c r="V2326" t="str">
        <f t="shared" si="399"/>
        <v>FEB</v>
      </c>
      <c r="W2326">
        <f t="shared" si="400"/>
        <v>2017</v>
      </c>
      <c r="X2326">
        <f t="shared" si="401"/>
        <v>2017</v>
      </c>
    </row>
    <row r="2327" spans="1:2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94"/>
        <v>8</v>
      </c>
      <c r="P2327" s="7">
        <f t="shared" si="395"/>
        <v>11.428571428571429</v>
      </c>
      <c r="Q2327" t="str">
        <f t="shared" si="402"/>
        <v>food</v>
      </c>
      <c r="R2327" t="str">
        <f t="shared" si="403"/>
        <v>small batch</v>
      </c>
      <c r="S2327" s="14">
        <f t="shared" si="396"/>
        <v>42823.980682870373</v>
      </c>
      <c r="T2327" s="14">
        <f t="shared" si="397"/>
        <v>42794.022349537037</v>
      </c>
      <c r="U2327" t="str">
        <f t="shared" si="398"/>
        <v>MAR</v>
      </c>
      <c r="V2327" t="str">
        <f t="shared" si="399"/>
        <v>FEB</v>
      </c>
      <c r="W2327">
        <f t="shared" si="400"/>
        <v>2017</v>
      </c>
      <c r="X2327">
        <f t="shared" si="401"/>
        <v>2017</v>
      </c>
    </row>
    <row r="2328" spans="1:2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94"/>
        <v>0.72</v>
      </c>
      <c r="P2328" s="7">
        <f t="shared" si="395"/>
        <v>108</v>
      </c>
      <c r="Q2328" t="str">
        <f t="shared" si="402"/>
        <v>food</v>
      </c>
      <c r="R2328" t="str">
        <f t="shared" si="403"/>
        <v>small batch</v>
      </c>
      <c r="S2328" s="14">
        <f t="shared" si="396"/>
        <v>42855.708333333328</v>
      </c>
      <c r="T2328" s="14">
        <f t="shared" si="397"/>
        <v>42804.034120370372</v>
      </c>
      <c r="U2328" t="str">
        <f t="shared" si="398"/>
        <v>ABR</v>
      </c>
      <c r="V2328" t="str">
        <f t="shared" si="399"/>
        <v>MAR</v>
      </c>
      <c r="W2328">
        <f t="shared" si="400"/>
        <v>2017</v>
      </c>
      <c r="X2328">
        <f t="shared" si="401"/>
        <v>2017</v>
      </c>
    </row>
    <row r="2329" spans="1:2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94"/>
        <v>526.09431428571429</v>
      </c>
      <c r="P2329" s="7">
        <f t="shared" si="395"/>
        <v>54.883162444113267</v>
      </c>
      <c r="Q2329" t="str">
        <f t="shared" si="402"/>
        <v>food</v>
      </c>
      <c r="R2329" t="str">
        <f t="shared" si="403"/>
        <v>small batch</v>
      </c>
      <c r="S2329" s="14">
        <f t="shared" si="396"/>
        <v>41877.917129629634</v>
      </c>
      <c r="T2329" s="14">
        <f t="shared" si="397"/>
        <v>41842.917129629634</v>
      </c>
      <c r="U2329" t="str">
        <f t="shared" si="398"/>
        <v>AGO</v>
      </c>
      <c r="V2329" t="str">
        <f t="shared" si="399"/>
        <v>JUL</v>
      </c>
      <c r="W2329">
        <f t="shared" si="400"/>
        <v>2014</v>
      </c>
      <c r="X2329">
        <f t="shared" si="401"/>
        <v>2014</v>
      </c>
    </row>
    <row r="2330" spans="1:2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94"/>
        <v>254.45</v>
      </c>
      <c r="P2330" s="7">
        <f t="shared" si="395"/>
        <v>47.383612662942269</v>
      </c>
      <c r="Q2330" t="str">
        <f t="shared" si="402"/>
        <v>food</v>
      </c>
      <c r="R2330" t="str">
        <f t="shared" si="403"/>
        <v>small batch</v>
      </c>
      <c r="S2330" s="14">
        <f t="shared" si="396"/>
        <v>42169.781678240746</v>
      </c>
      <c r="T2330" s="14">
        <f t="shared" si="397"/>
        <v>42139.781678240746</v>
      </c>
      <c r="U2330" t="str">
        <f t="shared" si="398"/>
        <v>JUN</v>
      </c>
      <c r="V2330" t="str">
        <f t="shared" si="399"/>
        <v>MAY</v>
      </c>
      <c r="W2330">
        <f t="shared" si="400"/>
        <v>2015</v>
      </c>
      <c r="X2330">
        <f t="shared" si="401"/>
        <v>2015</v>
      </c>
    </row>
    <row r="2331" spans="1:2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94"/>
        <v>105.92</v>
      </c>
      <c r="P2331" s="7">
        <f t="shared" si="395"/>
        <v>211.84</v>
      </c>
      <c r="Q2331" t="str">
        <f t="shared" si="402"/>
        <v>food</v>
      </c>
      <c r="R2331" t="str">
        <f t="shared" si="403"/>
        <v>small batch</v>
      </c>
      <c r="S2331" s="14">
        <f t="shared" si="396"/>
        <v>41837.624374999999</v>
      </c>
      <c r="T2331" s="14">
        <f t="shared" si="397"/>
        <v>41807.624374999999</v>
      </c>
      <c r="U2331" t="str">
        <f t="shared" si="398"/>
        <v>JUL</v>
      </c>
      <c r="V2331" t="str">
        <f t="shared" si="399"/>
        <v>JUN</v>
      </c>
      <c r="W2331">
        <f t="shared" si="400"/>
        <v>2014</v>
      </c>
      <c r="X2331">
        <f t="shared" si="401"/>
        <v>2014</v>
      </c>
    </row>
    <row r="2332" spans="1:2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94"/>
        <v>102.42285714285714</v>
      </c>
      <c r="P2332" s="7">
        <f t="shared" si="395"/>
        <v>219.92638036809817</v>
      </c>
      <c r="Q2332" t="str">
        <f t="shared" si="402"/>
        <v>food</v>
      </c>
      <c r="R2332" t="str">
        <f t="shared" si="403"/>
        <v>small batch</v>
      </c>
      <c r="S2332" s="14">
        <f t="shared" si="396"/>
        <v>42363</v>
      </c>
      <c r="T2332" s="14">
        <f t="shared" si="397"/>
        <v>42332.89980324074</v>
      </c>
      <c r="U2332" t="str">
        <f t="shared" si="398"/>
        <v>DIC</v>
      </c>
      <c r="V2332" t="str">
        <f t="shared" si="399"/>
        <v>NOV</v>
      </c>
      <c r="W2332">
        <f t="shared" si="400"/>
        <v>2015</v>
      </c>
      <c r="X2332">
        <f t="shared" si="401"/>
        <v>2015</v>
      </c>
    </row>
    <row r="2333" spans="1:2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94"/>
        <v>144.31375</v>
      </c>
      <c r="P2333" s="7">
        <f t="shared" si="395"/>
        <v>40.795406360424032</v>
      </c>
      <c r="Q2333" t="str">
        <f t="shared" si="402"/>
        <v>food</v>
      </c>
      <c r="R2333" t="str">
        <f t="shared" si="403"/>
        <v>small batch</v>
      </c>
      <c r="S2333" s="14">
        <f t="shared" si="396"/>
        <v>41869.005671296298</v>
      </c>
      <c r="T2333" s="14">
        <f t="shared" si="397"/>
        <v>41839.005671296298</v>
      </c>
      <c r="U2333" t="str">
        <f t="shared" si="398"/>
        <v>AGO</v>
      </c>
      <c r="V2333" t="str">
        <f t="shared" si="399"/>
        <v>JUL</v>
      </c>
      <c r="W2333">
        <f t="shared" si="400"/>
        <v>2014</v>
      </c>
      <c r="X2333">
        <f t="shared" si="401"/>
        <v>2014</v>
      </c>
    </row>
    <row r="2334" spans="1:2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94"/>
        <v>106.30800000000001</v>
      </c>
      <c r="P2334" s="7">
        <f t="shared" si="395"/>
        <v>75.502840909090907</v>
      </c>
      <c r="Q2334" t="str">
        <f t="shared" si="402"/>
        <v>food</v>
      </c>
      <c r="R2334" t="str">
        <f t="shared" si="403"/>
        <v>small batch</v>
      </c>
      <c r="S2334" s="14">
        <f t="shared" si="396"/>
        <v>42041.628136574072</v>
      </c>
      <c r="T2334" s="14">
        <f t="shared" si="397"/>
        <v>42011.628136574072</v>
      </c>
      <c r="U2334" t="str">
        <f t="shared" si="398"/>
        <v>FEB</v>
      </c>
      <c r="V2334" t="str">
        <f t="shared" si="399"/>
        <v>ENE</v>
      </c>
      <c r="W2334">
        <f t="shared" si="400"/>
        <v>2015</v>
      </c>
      <c r="X2334">
        <f t="shared" si="401"/>
        <v>2015</v>
      </c>
    </row>
    <row r="2335" spans="1:2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94"/>
        <v>212.16666666666666</v>
      </c>
      <c r="P2335" s="7">
        <f t="shared" si="395"/>
        <v>13.542553191489361</v>
      </c>
      <c r="Q2335" t="str">
        <f t="shared" si="402"/>
        <v>food</v>
      </c>
      <c r="R2335" t="str">
        <f t="shared" si="403"/>
        <v>small batch</v>
      </c>
      <c r="S2335" s="14">
        <f t="shared" si="396"/>
        <v>41788.743055555555</v>
      </c>
      <c r="T2335" s="14">
        <f t="shared" si="397"/>
        <v>41767.650347222225</v>
      </c>
      <c r="U2335" t="str">
        <f t="shared" si="398"/>
        <v>MAY</v>
      </c>
      <c r="V2335" t="str">
        <f t="shared" si="399"/>
        <v>MAY</v>
      </c>
      <c r="W2335">
        <f t="shared" si="400"/>
        <v>2014</v>
      </c>
      <c r="X2335">
        <f t="shared" si="401"/>
        <v>2014</v>
      </c>
    </row>
    <row r="2336" spans="1:2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94"/>
        <v>101.95</v>
      </c>
      <c r="P2336" s="7">
        <f t="shared" si="395"/>
        <v>60.865671641791046</v>
      </c>
      <c r="Q2336" t="str">
        <f t="shared" si="402"/>
        <v>food</v>
      </c>
      <c r="R2336" t="str">
        <f t="shared" si="403"/>
        <v>small batch</v>
      </c>
      <c r="S2336" s="14">
        <f t="shared" si="396"/>
        <v>41948.731944444444</v>
      </c>
      <c r="T2336" s="14">
        <f t="shared" si="397"/>
        <v>41918.670115740737</v>
      </c>
      <c r="U2336" t="str">
        <f t="shared" si="398"/>
        <v>NOV</v>
      </c>
      <c r="V2336" t="str">
        <f t="shared" si="399"/>
        <v>OCT</v>
      </c>
      <c r="W2336">
        <f t="shared" si="400"/>
        <v>2014</v>
      </c>
      <c r="X2336">
        <f t="shared" si="401"/>
        <v>2014</v>
      </c>
    </row>
    <row r="2337" spans="1:2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94"/>
        <v>102.27200000000001</v>
      </c>
      <c r="P2337" s="7">
        <f t="shared" si="395"/>
        <v>115.69230769230769</v>
      </c>
      <c r="Q2337" t="str">
        <f t="shared" si="402"/>
        <v>food</v>
      </c>
      <c r="R2337" t="str">
        <f t="shared" si="403"/>
        <v>small batch</v>
      </c>
      <c r="S2337" s="14">
        <f t="shared" si="396"/>
        <v>41801.572256944448</v>
      </c>
      <c r="T2337" s="14">
        <f t="shared" si="397"/>
        <v>41771.572256944448</v>
      </c>
      <c r="U2337" t="str">
        <f t="shared" si="398"/>
        <v>JUN</v>
      </c>
      <c r="V2337" t="str">
        <f t="shared" si="399"/>
        <v>MAY</v>
      </c>
      <c r="W2337">
        <f t="shared" si="400"/>
        <v>2014</v>
      </c>
      <c r="X2337">
        <f t="shared" si="401"/>
        <v>2014</v>
      </c>
    </row>
    <row r="2338" spans="1:2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94"/>
        <v>520.73254999999995</v>
      </c>
      <c r="P2338" s="7">
        <f t="shared" si="395"/>
        <v>48.104623556581984</v>
      </c>
      <c r="Q2338" t="str">
        <f t="shared" si="402"/>
        <v>food</v>
      </c>
      <c r="R2338" t="str">
        <f t="shared" si="403"/>
        <v>small batch</v>
      </c>
      <c r="S2338" s="14">
        <f t="shared" si="396"/>
        <v>41706.924710648149</v>
      </c>
      <c r="T2338" s="14">
        <f t="shared" si="397"/>
        <v>41666.924710648149</v>
      </c>
      <c r="U2338" t="str">
        <f t="shared" si="398"/>
        <v>MAR</v>
      </c>
      <c r="V2338" t="str">
        <f t="shared" si="399"/>
        <v>ENE</v>
      </c>
      <c r="W2338">
        <f t="shared" si="400"/>
        <v>2014</v>
      </c>
      <c r="X2338">
        <f t="shared" si="401"/>
        <v>2014</v>
      </c>
    </row>
    <row r="2339" spans="1:2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94"/>
        <v>110.65833333333333</v>
      </c>
      <c r="P2339" s="7">
        <f t="shared" si="395"/>
        <v>74.184357541899445</v>
      </c>
      <c r="Q2339" t="str">
        <f t="shared" si="402"/>
        <v>food</v>
      </c>
      <c r="R2339" t="str">
        <f t="shared" si="403"/>
        <v>small batch</v>
      </c>
      <c r="S2339" s="14">
        <f t="shared" si="396"/>
        <v>41816.640543981484</v>
      </c>
      <c r="T2339" s="14">
        <f t="shared" si="397"/>
        <v>41786.640543981484</v>
      </c>
      <c r="U2339" t="str">
        <f t="shared" si="398"/>
        <v>JUN</v>
      </c>
      <c r="V2339" t="str">
        <f t="shared" si="399"/>
        <v>MAY</v>
      </c>
      <c r="W2339">
        <f t="shared" si="400"/>
        <v>2014</v>
      </c>
      <c r="X2339">
        <f t="shared" si="401"/>
        <v>2014</v>
      </c>
    </row>
    <row r="2340" spans="1:2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94"/>
        <v>101.14333333333333</v>
      </c>
      <c r="P2340" s="7">
        <f t="shared" si="395"/>
        <v>123.34552845528455</v>
      </c>
      <c r="Q2340" t="str">
        <f t="shared" si="402"/>
        <v>food</v>
      </c>
      <c r="R2340" t="str">
        <f t="shared" si="403"/>
        <v>small batch</v>
      </c>
      <c r="S2340" s="14">
        <f t="shared" si="396"/>
        <v>41819.896805555552</v>
      </c>
      <c r="T2340" s="14">
        <f t="shared" si="397"/>
        <v>41789.896805555552</v>
      </c>
      <c r="U2340" t="str">
        <f t="shared" si="398"/>
        <v>JUN</v>
      </c>
      <c r="V2340" t="str">
        <f t="shared" si="399"/>
        <v>MAY</v>
      </c>
      <c r="W2340">
        <f t="shared" si="400"/>
        <v>2014</v>
      </c>
      <c r="X2340">
        <f t="shared" si="401"/>
        <v>2014</v>
      </c>
    </row>
    <row r="2341" spans="1:2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94"/>
        <v>294.20800000000003</v>
      </c>
      <c r="P2341" s="7">
        <f t="shared" si="395"/>
        <v>66.623188405797094</v>
      </c>
      <c r="Q2341" t="str">
        <f t="shared" si="402"/>
        <v>food</v>
      </c>
      <c r="R2341" t="str">
        <f t="shared" si="403"/>
        <v>small batch</v>
      </c>
      <c r="S2341" s="14">
        <f t="shared" si="396"/>
        <v>42723.332638888889</v>
      </c>
      <c r="T2341" s="14">
        <f t="shared" si="397"/>
        <v>42692.79987268518</v>
      </c>
      <c r="U2341" t="str">
        <f t="shared" si="398"/>
        <v>DIC</v>
      </c>
      <c r="V2341" t="str">
        <f t="shared" si="399"/>
        <v>NOV</v>
      </c>
      <c r="W2341">
        <f t="shared" si="400"/>
        <v>2016</v>
      </c>
      <c r="X2341">
        <f t="shared" si="401"/>
        <v>2016</v>
      </c>
    </row>
    <row r="2342" spans="1:2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94"/>
        <v>105.7775</v>
      </c>
      <c r="P2342" s="7">
        <f t="shared" si="395"/>
        <v>104.99007444168734</v>
      </c>
      <c r="Q2342" t="str">
        <f t="shared" si="402"/>
        <v>food</v>
      </c>
      <c r="R2342" t="str">
        <f t="shared" si="403"/>
        <v>small batch</v>
      </c>
      <c r="S2342" s="14">
        <f t="shared" si="396"/>
        <v>42673.642800925925</v>
      </c>
      <c r="T2342" s="14">
        <f t="shared" si="397"/>
        <v>42643.642800925925</v>
      </c>
      <c r="U2342" t="str">
        <f t="shared" si="398"/>
        <v>OCT</v>
      </c>
      <c r="V2342" t="str">
        <f t="shared" si="399"/>
        <v>SEP</v>
      </c>
      <c r="W2342">
        <f t="shared" si="400"/>
        <v>2016</v>
      </c>
      <c r="X2342">
        <f t="shared" si="401"/>
        <v>2016</v>
      </c>
    </row>
    <row r="2343" spans="1:2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94"/>
        <v>0</v>
      </c>
      <c r="P2343" s="7" t="str">
        <f t="shared" si="395"/>
        <v>No Backers</v>
      </c>
      <c r="Q2343" t="str">
        <f t="shared" ref="Q2343:Q2402" si="404">MID(N2343,1,10)</f>
        <v>technology</v>
      </c>
      <c r="R2343" t="str">
        <f t="shared" ref="R2343:R2402" si="405">MID(N2343,12,20)</f>
        <v>web</v>
      </c>
      <c r="S2343" s="14">
        <f t="shared" si="396"/>
        <v>42197.813703703709</v>
      </c>
      <c r="T2343" s="14">
        <f t="shared" si="397"/>
        <v>42167.813703703709</v>
      </c>
      <c r="U2343" t="str">
        <f t="shared" si="398"/>
        <v>JUL</v>
      </c>
      <c r="V2343" t="str">
        <f t="shared" si="399"/>
        <v>JUN</v>
      </c>
      <c r="W2343">
        <f t="shared" si="400"/>
        <v>2015</v>
      </c>
      <c r="X2343">
        <f t="shared" si="401"/>
        <v>2015</v>
      </c>
    </row>
    <row r="2344" spans="1:2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94"/>
        <v>0</v>
      </c>
      <c r="P2344" s="7" t="str">
        <f t="shared" si="395"/>
        <v>No Backers</v>
      </c>
      <c r="Q2344" t="str">
        <f t="shared" si="404"/>
        <v>technology</v>
      </c>
      <c r="R2344" t="str">
        <f t="shared" si="405"/>
        <v>web</v>
      </c>
      <c r="S2344" s="14">
        <f t="shared" si="396"/>
        <v>41918.208333333336</v>
      </c>
      <c r="T2344" s="14">
        <f t="shared" si="397"/>
        <v>41897.702199074076</v>
      </c>
      <c r="U2344" t="str">
        <f t="shared" si="398"/>
        <v>OCT</v>
      </c>
      <c r="V2344" t="str">
        <f t="shared" si="399"/>
        <v>SEP</v>
      </c>
      <c r="W2344">
        <f t="shared" si="400"/>
        <v>2014</v>
      </c>
      <c r="X2344">
        <f t="shared" si="401"/>
        <v>2014</v>
      </c>
    </row>
    <row r="2345" spans="1:2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94"/>
        <v>3</v>
      </c>
      <c r="P2345" s="7">
        <f t="shared" si="395"/>
        <v>300</v>
      </c>
      <c r="Q2345" t="str">
        <f t="shared" si="404"/>
        <v>technology</v>
      </c>
      <c r="R2345" t="str">
        <f t="shared" si="405"/>
        <v>web</v>
      </c>
      <c r="S2345" s="14">
        <f t="shared" si="396"/>
        <v>42377.82430555555</v>
      </c>
      <c r="T2345" s="14">
        <f t="shared" si="397"/>
        <v>42327.825289351851</v>
      </c>
      <c r="U2345" t="str">
        <f t="shared" si="398"/>
        <v>ENE</v>
      </c>
      <c r="V2345" t="str">
        <f t="shared" si="399"/>
        <v>NOV</v>
      </c>
      <c r="W2345">
        <f t="shared" si="400"/>
        <v>2016</v>
      </c>
      <c r="X2345">
        <f t="shared" si="401"/>
        <v>2015</v>
      </c>
    </row>
    <row r="2346" spans="1:2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94"/>
        <v>0.1</v>
      </c>
      <c r="P2346" s="7">
        <f t="shared" si="395"/>
        <v>1</v>
      </c>
      <c r="Q2346" t="str">
        <f t="shared" si="404"/>
        <v>technology</v>
      </c>
      <c r="R2346" t="str">
        <f t="shared" si="405"/>
        <v>web</v>
      </c>
      <c r="S2346" s="14">
        <f t="shared" si="396"/>
        <v>42545.727650462963</v>
      </c>
      <c r="T2346" s="14">
        <f t="shared" si="397"/>
        <v>42515.727650462963</v>
      </c>
      <c r="U2346" t="str">
        <f t="shared" si="398"/>
        <v>JUN</v>
      </c>
      <c r="V2346" t="str">
        <f t="shared" si="399"/>
        <v>MAY</v>
      </c>
      <c r="W2346">
        <f t="shared" si="400"/>
        <v>2016</v>
      </c>
      <c r="X2346">
        <f t="shared" si="401"/>
        <v>2016</v>
      </c>
    </row>
    <row r="2347" spans="1:2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94"/>
        <v>0</v>
      </c>
      <c r="P2347" s="7" t="str">
        <f t="shared" si="395"/>
        <v>No Backers</v>
      </c>
      <c r="Q2347" t="str">
        <f t="shared" si="404"/>
        <v>technology</v>
      </c>
      <c r="R2347" t="str">
        <f t="shared" si="405"/>
        <v>web</v>
      </c>
      <c r="S2347" s="14">
        <f t="shared" si="396"/>
        <v>42094.985416666663</v>
      </c>
      <c r="T2347" s="14">
        <f t="shared" si="397"/>
        <v>42060.001805555556</v>
      </c>
      <c r="U2347" t="str">
        <f t="shared" si="398"/>
        <v>MAR</v>
      </c>
      <c r="V2347" t="str">
        <f t="shared" si="399"/>
        <v>FEB</v>
      </c>
      <c r="W2347">
        <f t="shared" si="400"/>
        <v>2015</v>
      </c>
      <c r="X2347">
        <f t="shared" si="401"/>
        <v>2015</v>
      </c>
    </row>
    <row r="2348" spans="1:2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94"/>
        <v>6.5000000000000002E-2</v>
      </c>
      <c r="P2348" s="7">
        <f t="shared" si="395"/>
        <v>13</v>
      </c>
      <c r="Q2348" t="str">
        <f t="shared" si="404"/>
        <v>technology</v>
      </c>
      <c r="R2348" t="str">
        <f t="shared" si="405"/>
        <v>web</v>
      </c>
      <c r="S2348" s="14">
        <f t="shared" si="396"/>
        <v>42660.79896990741</v>
      </c>
      <c r="T2348" s="14">
        <f t="shared" si="397"/>
        <v>42615.79896990741</v>
      </c>
      <c r="U2348" t="str">
        <f t="shared" si="398"/>
        <v>OCT</v>
      </c>
      <c r="V2348" t="str">
        <f t="shared" si="399"/>
        <v>SEP</v>
      </c>
      <c r="W2348">
        <f t="shared" si="400"/>
        <v>2016</v>
      </c>
      <c r="X2348">
        <f t="shared" si="401"/>
        <v>2016</v>
      </c>
    </row>
    <row r="2349" spans="1:2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94"/>
        <v>1.5</v>
      </c>
      <c r="P2349" s="7">
        <f t="shared" si="395"/>
        <v>15</v>
      </c>
      <c r="Q2349" t="str">
        <f t="shared" si="404"/>
        <v>technology</v>
      </c>
      <c r="R2349" t="str">
        <f t="shared" si="405"/>
        <v>web</v>
      </c>
      <c r="S2349" s="14">
        <f t="shared" si="396"/>
        <v>42607.607361111113</v>
      </c>
      <c r="T2349" s="14">
        <f t="shared" si="397"/>
        <v>42577.607361111113</v>
      </c>
      <c r="U2349" t="str">
        <f t="shared" si="398"/>
        <v>AGO</v>
      </c>
      <c r="V2349" t="str">
        <f t="shared" si="399"/>
        <v>JUL</v>
      </c>
      <c r="W2349">
        <f t="shared" si="400"/>
        <v>2016</v>
      </c>
      <c r="X2349">
        <f t="shared" si="401"/>
        <v>2016</v>
      </c>
    </row>
    <row r="2350" spans="1:2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94"/>
        <v>0.38571428571428573</v>
      </c>
      <c r="P2350" s="7">
        <f t="shared" si="395"/>
        <v>54</v>
      </c>
      <c r="Q2350" t="str">
        <f t="shared" si="404"/>
        <v>technology</v>
      </c>
      <c r="R2350" t="str">
        <f t="shared" si="405"/>
        <v>web</v>
      </c>
      <c r="S2350" s="14">
        <f t="shared" si="396"/>
        <v>42420.932152777779</v>
      </c>
      <c r="T2350" s="14">
        <f t="shared" si="397"/>
        <v>42360.932152777779</v>
      </c>
      <c r="U2350" t="str">
        <f t="shared" si="398"/>
        <v>FEB</v>
      </c>
      <c r="V2350" t="str">
        <f t="shared" si="399"/>
        <v>DIC</v>
      </c>
      <c r="W2350">
        <f t="shared" si="400"/>
        <v>2016</v>
      </c>
      <c r="X2350">
        <f t="shared" si="401"/>
        <v>2015</v>
      </c>
    </row>
    <row r="2351" spans="1:2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94"/>
        <v>0</v>
      </c>
      <c r="P2351" s="7" t="str">
        <f t="shared" si="395"/>
        <v>No Backers</v>
      </c>
      <c r="Q2351" t="str">
        <f t="shared" si="404"/>
        <v>technology</v>
      </c>
      <c r="R2351" t="str">
        <f t="shared" si="405"/>
        <v>web</v>
      </c>
      <c r="S2351" s="14">
        <f t="shared" si="396"/>
        <v>42227.775787037041</v>
      </c>
      <c r="T2351" s="14">
        <f t="shared" si="397"/>
        <v>42198.775787037041</v>
      </c>
      <c r="U2351" t="str">
        <f t="shared" si="398"/>
        <v>AGO</v>
      </c>
      <c r="V2351" t="str">
        <f t="shared" si="399"/>
        <v>JUL</v>
      </c>
      <c r="W2351">
        <f t="shared" si="400"/>
        <v>2015</v>
      </c>
      <c r="X2351">
        <f t="shared" si="401"/>
        <v>2015</v>
      </c>
    </row>
    <row r="2352" spans="1:2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94"/>
        <v>0</v>
      </c>
      <c r="P2352" s="7" t="str">
        <f t="shared" si="395"/>
        <v>No Backers</v>
      </c>
      <c r="Q2352" t="str">
        <f t="shared" si="404"/>
        <v>technology</v>
      </c>
      <c r="R2352" t="str">
        <f t="shared" si="405"/>
        <v>web</v>
      </c>
      <c r="S2352" s="14">
        <f t="shared" si="396"/>
        <v>42738.842245370368</v>
      </c>
      <c r="T2352" s="14">
        <f t="shared" si="397"/>
        <v>42708.842245370368</v>
      </c>
      <c r="U2352" t="str">
        <f t="shared" si="398"/>
        <v>ENE</v>
      </c>
      <c r="V2352" t="str">
        <f t="shared" si="399"/>
        <v>DIC</v>
      </c>
      <c r="W2352">
        <f t="shared" si="400"/>
        <v>2017</v>
      </c>
      <c r="X2352">
        <f t="shared" si="401"/>
        <v>2016</v>
      </c>
    </row>
    <row r="2353" spans="1:2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94"/>
        <v>0.5714285714285714</v>
      </c>
      <c r="P2353" s="7">
        <f t="shared" si="395"/>
        <v>15.428571428571429</v>
      </c>
      <c r="Q2353" t="str">
        <f t="shared" si="404"/>
        <v>technology</v>
      </c>
      <c r="R2353" t="str">
        <f t="shared" si="405"/>
        <v>web</v>
      </c>
      <c r="S2353" s="14">
        <f t="shared" si="396"/>
        <v>42124.101145833338</v>
      </c>
      <c r="T2353" s="14">
        <f t="shared" si="397"/>
        <v>42094.101145833338</v>
      </c>
      <c r="U2353" t="str">
        <f t="shared" si="398"/>
        <v>ABR</v>
      </c>
      <c r="V2353" t="str">
        <f t="shared" si="399"/>
        <v>MAR</v>
      </c>
      <c r="W2353">
        <f t="shared" si="400"/>
        <v>2015</v>
      </c>
      <c r="X2353">
        <f t="shared" si="401"/>
        <v>2015</v>
      </c>
    </row>
    <row r="2354" spans="1:2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94"/>
        <v>0</v>
      </c>
      <c r="P2354" s="7" t="str">
        <f t="shared" si="395"/>
        <v>No Backers</v>
      </c>
      <c r="Q2354" t="str">
        <f t="shared" si="404"/>
        <v>technology</v>
      </c>
      <c r="R2354" t="str">
        <f t="shared" si="405"/>
        <v>web</v>
      </c>
      <c r="S2354" s="14">
        <f t="shared" si="396"/>
        <v>42161.633703703701</v>
      </c>
      <c r="T2354" s="14">
        <f t="shared" si="397"/>
        <v>42101.633703703701</v>
      </c>
      <c r="U2354" t="str">
        <f t="shared" si="398"/>
        <v>JUN</v>
      </c>
      <c r="V2354" t="str">
        <f t="shared" si="399"/>
        <v>ABR</v>
      </c>
      <c r="W2354">
        <f t="shared" si="400"/>
        <v>2015</v>
      </c>
      <c r="X2354">
        <f t="shared" si="401"/>
        <v>2015</v>
      </c>
    </row>
    <row r="2355" spans="1:2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94"/>
        <v>0</v>
      </c>
      <c r="P2355" s="7" t="str">
        <f t="shared" si="395"/>
        <v>No Backers</v>
      </c>
      <c r="Q2355" t="str">
        <f t="shared" si="404"/>
        <v>technology</v>
      </c>
      <c r="R2355" t="str">
        <f t="shared" si="405"/>
        <v>web</v>
      </c>
      <c r="S2355" s="14">
        <f t="shared" si="396"/>
        <v>42115.676180555558</v>
      </c>
      <c r="T2355" s="14">
        <f t="shared" si="397"/>
        <v>42103.676180555558</v>
      </c>
      <c r="U2355" t="str">
        <f t="shared" si="398"/>
        <v>ABR</v>
      </c>
      <c r="V2355" t="str">
        <f t="shared" si="399"/>
        <v>ABR</v>
      </c>
      <c r="W2355">
        <f t="shared" si="400"/>
        <v>2015</v>
      </c>
      <c r="X2355">
        <f t="shared" si="401"/>
        <v>2015</v>
      </c>
    </row>
    <row r="2356" spans="1:2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94"/>
        <v>7.1428571428571425E-2</v>
      </c>
      <c r="P2356" s="7">
        <f t="shared" si="395"/>
        <v>25</v>
      </c>
      <c r="Q2356" t="str">
        <f t="shared" si="404"/>
        <v>technology</v>
      </c>
      <c r="R2356" t="str">
        <f t="shared" si="405"/>
        <v>web</v>
      </c>
      <c r="S2356" s="14">
        <f t="shared" si="396"/>
        <v>42014.722916666666</v>
      </c>
      <c r="T2356" s="14">
        <f t="shared" si="397"/>
        <v>41954.722916666666</v>
      </c>
      <c r="U2356" t="str">
        <f t="shared" si="398"/>
        <v>ENE</v>
      </c>
      <c r="V2356" t="str">
        <f t="shared" si="399"/>
        <v>NOV</v>
      </c>
      <c r="W2356">
        <f t="shared" si="400"/>
        <v>2015</v>
      </c>
      <c r="X2356">
        <f t="shared" si="401"/>
        <v>2014</v>
      </c>
    </row>
    <row r="2357" spans="1:2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94"/>
        <v>0.6875</v>
      </c>
      <c r="P2357" s="7">
        <f t="shared" si="395"/>
        <v>27.5</v>
      </c>
      <c r="Q2357" t="str">
        <f t="shared" si="404"/>
        <v>technology</v>
      </c>
      <c r="R2357" t="str">
        <f t="shared" si="405"/>
        <v>web</v>
      </c>
      <c r="S2357" s="14">
        <f t="shared" si="396"/>
        <v>42126.918240740735</v>
      </c>
      <c r="T2357" s="14">
        <f t="shared" si="397"/>
        <v>42096.918240740735</v>
      </c>
      <c r="U2357" t="str">
        <f t="shared" si="398"/>
        <v>MAY</v>
      </c>
      <c r="V2357" t="str">
        <f t="shared" si="399"/>
        <v>ABR</v>
      </c>
      <c r="W2357">
        <f t="shared" si="400"/>
        <v>2015</v>
      </c>
      <c r="X2357">
        <f t="shared" si="401"/>
        <v>2015</v>
      </c>
    </row>
    <row r="2358" spans="1:2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94"/>
        <v>0</v>
      </c>
      <c r="P2358" s="7" t="str">
        <f t="shared" si="395"/>
        <v>No Backers</v>
      </c>
      <c r="Q2358" t="str">
        <f t="shared" si="404"/>
        <v>technology</v>
      </c>
      <c r="R2358" t="str">
        <f t="shared" si="405"/>
        <v>web</v>
      </c>
      <c r="S2358" s="14">
        <f t="shared" si="396"/>
        <v>42160.78361111111</v>
      </c>
      <c r="T2358" s="14">
        <f t="shared" si="397"/>
        <v>42130.78361111111</v>
      </c>
      <c r="U2358" t="str">
        <f t="shared" si="398"/>
        <v>JUN</v>
      </c>
      <c r="V2358" t="str">
        <f t="shared" si="399"/>
        <v>MAY</v>
      </c>
      <c r="W2358">
        <f t="shared" si="400"/>
        <v>2015</v>
      </c>
      <c r="X2358">
        <f t="shared" si="401"/>
        <v>2015</v>
      </c>
    </row>
    <row r="2359" spans="1:2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94"/>
        <v>0</v>
      </c>
      <c r="P2359" s="7" t="str">
        <f t="shared" si="395"/>
        <v>No Backers</v>
      </c>
      <c r="Q2359" t="str">
        <f t="shared" si="404"/>
        <v>technology</v>
      </c>
      <c r="R2359" t="str">
        <f t="shared" si="405"/>
        <v>web</v>
      </c>
      <c r="S2359" s="14">
        <f t="shared" si="396"/>
        <v>42294.620115740734</v>
      </c>
      <c r="T2359" s="14">
        <f t="shared" si="397"/>
        <v>42264.620115740734</v>
      </c>
      <c r="U2359" t="str">
        <f t="shared" si="398"/>
        <v>OCT</v>
      </c>
      <c r="V2359" t="str">
        <f t="shared" si="399"/>
        <v>SEP</v>
      </c>
      <c r="W2359">
        <f t="shared" si="400"/>
        <v>2015</v>
      </c>
      <c r="X2359">
        <f t="shared" si="401"/>
        <v>2015</v>
      </c>
    </row>
    <row r="2360" spans="1:2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94"/>
        <v>0</v>
      </c>
      <c r="P2360" s="7" t="str">
        <f t="shared" si="395"/>
        <v>No Backers</v>
      </c>
      <c r="Q2360" t="str">
        <f t="shared" si="404"/>
        <v>technology</v>
      </c>
      <c r="R2360" t="str">
        <f t="shared" si="405"/>
        <v>web</v>
      </c>
      <c r="S2360" s="14">
        <f t="shared" si="396"/>
        <v>42035.027083333334</v>
      </c>
      <c r="T2360" s="14">
        <f t="shared" si="397"/>
        <v>41978.930972222224</v>
      </c>
      <c r="U2360" t="str">
        <f t="shared" si="398"/>
        <v>ENE</v>
      </c>
      <c r="V2360" t="str">
        <f t="shared" si="399"/>
        <v>DIC</v>
      </c>
      <c r="W2360">
        <f t="shared" si="400"/>
        <v>2015</v>
      </c>
      <c r="X2360">
        <f t="shared" si="401"/>
        <v>2014</v>
      </c>
    </row>
    <row r="2361" spans="1:2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94"/>
        <v>14.68</v>
      </c>
      <c r="P2361" s="7">
        <f t="shared" si="395"/>
        <v>367</v>
      </c>
      <c r="Q2361" t="str">
        <f t="shared" si="404"/>
        <v>technology</v>
      </c>
      <c r="R2361" t="str">
        <f t="shared" si="405"/>
        <v>web</v>
      </c>
      <c r="S2361" s="14">
        <f t="shared" si="396"/>
        <v>42219.649583333332</v>
      </c>
      <c r="T2361" s="14">
        <f t="shared" si="397"/>
        <v>42159.649583333332</v>
      </c>
      <c r="U2361" t="str">
        <f t="shared" si="398"/>
        <v>AGO</v>
      </c>
      <c r="V2361" t="str">
        <f t="shared" si="399"/>
        <v>JUN</v>
      </c>
      <c r="W2361">
        <f t="shared" si="400"/>
        <v>2015</v>
      </c>
      <c r="X2361">
        <f t="shared" si="401"/>
        <v>2015</v>
      </c>
    </row>
    <row r="2362" spans="1:2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94"/>
        <v>0.04</v>
      </c>
      <c r="P2362" s="7">
        <f t="shared" si="395"/>
        <v>2</v>
      </c>
      <c r="Q2362" t="str">
        <f t="shared" si="404"/>
        <v>technology</v>
      </c>
      <c r="R2362" t="str">
        <f t="shared" si="405"/>
        <v>web</v>
      </c>
      <c r="S2362" s="14">
        <f t="shared" si="396"/>
        <v>42407.70694444445</v>
      </c>
      <c r="T2362" s="14">
        <f t="shared" si="397"/>
        <v>42377.70694444445</v>
      </c>
      <c r="U2362" t="str">
        <f t="shared" si="398"/>
        <v>FEB</v>
      </c>
      <c r="V2362" t="str">
        <f t="shared" si="399"/>
        <v>ENE</v>
      </c>
      <c r="W2362">
        <f t="shared" si="400"/>
        <v>2016</v>
      </c>
      <c r="X2362">
        <f t="shared" si="401"/>
        <v>2016</v>
      </c>
    </row>
    <row r="2363" spans="1:2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94"/>
        <v>0</v>
      </c>
      <c r="P2363" s="7" t="str">
        <f t="shared" si="395"/>
        <v>No Backers</v>
      </c>
      <c r="Q2363" t="str">
        <f t="shared" si="404"/>
        <v>technology</v>
      </c>
      <c r="R2363" t="str">
        <f t="shared" si="405"/>
        <v>web</v>
      </c>
      <c r="S2363" s="14">
        <f t="shared" si="396"/>
        <v>42490.916666666672</v>
      </c>
      <c r="T2363" s="14">
        <f t="shared" si="397"/>
        <v>42466.858888888892</v>
      </c>
      <c r="U2363" t="str">
        <f t="shared" si="398"/>
        <v>ABR</v>
      </c>
      <c r="V2363" t="str">
        <f t="shared" si="399"/>
        <v>ABR</v>
      </c>
      <c r="W2363">
        <f t="shared" si="400"/>
        <v>2016</v>
      </c>
      <c r="X2363">
        <f t="shared" si="401"/>
        <v>2016</v>
      </c>
    </row>
    <row r="2364" spans="1:2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94"/>
        <v>28.571428571428573</v>
      </c>
      <c r="P2364" s="7">
        <f t="shared" si="395"/>
        <v>60</v>
      </c>
      <c r="Q2364" t="str">
        <f t="shared" si="404"/>
        <v>technology</v>
      </c>
      <c r="R2364" t="str">
        <f t="shared" si="405"/>
        <v>web</v>
      </c>
      <c r="S2364" s="14">
        <f t="shared" si="396"/>
        <v>41984.688310185185</v>
      </c>
      <c r="T2364" s="14">
        <f t="shared" si="397"/>
        <v>41954.688310185185</v>
      </c>
      <c r="U2364" t="str">
        <f t="shared" si="398"/>
        <v>DIC</v>
      </c>
      <c r="V2364" t="str">
        <f t="shared" si="399"/>
        <v>NOV</v>
      </c>
      <c r="W2364">
        <f t="shared" si="400"/>
        <v>2014</v>
      </c>
      <c r="X2364">
        <f t="shared" si="401"/>
        <v>2014</v>
      </c>
    </row>
    <row r="2365" spans="1:2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94"/>
        <v>0</v>
      </c>
      <c r="P2365" s="7" t="str">
        <f t="shared" si="395"/>
        <v>No Backers</v>
      </c>
      <c r="Q2365" t="str">
        <f t="shared" si="404"/>
        <v>technology</v>
      </c>
      <c r="R2365" t="str">
        <f t="shared" si="405"/>
        <v>web</v>
      </c>
      <c r="S2365" s="14">
        <f t="shared" si="396"/>
        <v>42367.011574074073</v>
      </c>
      <c r="T2365" s="14">
        <f t="shared" si="397"/>
        <v>42322.011574074073</v>
      </c>
      <c r="U2365" t="str">
        <f t="shared" si="398"/>
        <v>DIC</v>
      </c>
      <c r="V2365" t="str">
        <f t="shared" si="399"/>
        <v>NOV</v>
      </c>
      <c r="W2365">
        <f t="shared" si="400"/>
        <v>2015</v>
      </c>
      <c r="X2365">
        <f t="shared" si="401"/>
        <v>2015</v>
      </c>
    </row>
    <row r="2366" spans="1:2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94"/>
        <v>0</v>
      </c>
      <c r="P2366" s="7" t="str">
        <f t="shared" si="395"/>
        <v>No Backers</v>
      </c>
      <c r="Q2366" t="str">
        <f t="shared" si="404"/>
        <v>technology</v>
      </c>
      <c r="R2366" t="str">
        <f t="shared" si="405"/>
        <v>web</v>
      </c>
      <c r="S2366" s="14">
        <f t="shared" si="396"/>
        <v>42303.934675925921</v>
      </c>
      <c r="T2366" s="14">
        <f t="shared" si="397"/>
        <v>42248.934675925921</v>
      </c>
      <c r="U2366" t="str">
        <f t="shared" si="398"/>
        <v>OCT</v>
      </c>
      <c r="V2366" t="str">
        <f t="shared" si="399"/>
        <v>SEP</v>
      </c>
      <c r="W2366">
        <f t="shared" si="400"/>
        <v>2015</v>
      </c>
      <c r="X2366">
        <f t="shared" si="401"/>
        <v>2015</v>
      </c>
    </row>
    <row r="2367" spans="1:2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94"/>
        <v>0</v>
      </c>
      <c r="P2367" s="7" t="str">
        <f t="shared" si="395"/>
        <v>No Backers</v>
      </c>
      <c r="Q2367" t="str">
        <f t="shared" si="404"/>
        <v>technology</v>
      </c>
      <c r="R2367" t="str">
        <f t="shared" si="405"/>
        <v>web</v>
      </c>
      <c r="S2367" s="14">
        <f t="shared" si="396"/>
        <v>42386.958333333328</v>
      </c>
      <c r="T2367" s="14">
        <f t="shared" si="397"/>
        <v>42346.736400462964</v>
      </c>
      <c r="U2367" t="str">
        <f t="shared" si="398"/>
        <v>ENE</v>
      </c>
      <c r="V2367" t="str">
        <f t="shared" si="399"/>
        <v>DIC</v>
      </c>
      <c r="W2367">
        <f t="shared" si="400"/>
        <v>2016</v>
      </c>
      <c r="X2367">
        <f t="shared" si="401"/>
        <v>2015</v>
      </c>
    </row>
    <row r="2368" spans="1:2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94"/>
        <v>10.52</v>
      </c>
      <c r="P2368" s="7">
        <f t="shared" si="395"/>
        <v>97.407407407407405</v>
      </c>
      <c r="Q2368" t="str">
        <f t="shared" si="404"/>
        <v>technology</v>
      </c>
      <c r="R2368" t="str">
        <f t="shared" si="405"/>
        <v>web</v>
      </c>
      <c r="S2368" s="14">
        <f t="shared" si="396"/>
        <v>42298.531631944439</v>
      </c>
      <c r="T2368" s="14">
        <f t="shared" si="397"/>
        <v>42268.531631944439</v>
      </c>
      <c r="U2368" t="str">
        <f t="shared" si="398"/>
        <v>OCT</v>
      </c>
      <c r="V2368" t="str">
        <f t="shared" si="399"/>
        <v>SEP</v>
      </c>
      <c r="W2368">
        <f t="shared" si="400"/>
        <v>2015</v>
      </c>
      <c r="X2368">
        <f t="shared" si="401"/>
        <v>2015</v>
      </c>
    </row>
    <row r="2369" spans="1:2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94"/>
        <v>1.34</v>
      </c>
      <c r="P2369" s="7">
        <f t="shared" si="395"/>
        <v>47.857142857142854</v>
      </c>
      <c r="Q2369" t="str">
        <f t="shared" si="404"/>
        <v>technology</v>
      </c>
      <c r="R2369" t="str">
        <f t="shared" si="405"/>
        <v>web</v>
      </c>
      <c r="S2369" s="14">
        <f t="shared" si="396"/>
        <v>42485.928425925929</v>
      </c>
      <c r="T2369" s="14">
        <f t="shared" si="397"/>
        <v>42425.970092592594</v>
      </c>
      <c r="U2369" t="str">
        <f t="shared" si="398"/>
        <v>ABR</v>
      </c>
      <c r="V2369" t="str">
        <f t="shared" si="399"/>
        <v>FEB</v>
      </c>
      <c r="W2369">
        <f t="shared" si="400"/>
        <v>2016</v>
      </c>
      <c r="X2369">
        <f t="shared" si="401"/>
        <v>2016</v>
      </c>
    </row>
    <row r="2370" spans="1:2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94"/>
        <v>0.25</v>
      </c>
      <c r="P2370" s="7">
        <f t="shared" si="395"/>
        <v>50</v>
      </c>
      <c r="Q2370" t="str">
        <f t="shared" si="404"/>
        <v>technology</v>
      </c>
      <c r="R2370" t="str">
        <f t="shared" si="405"/>
        <v>web</v>
      </c>
      <c r="S2370" s="14">
        <f t="shared" si="396"/>
        <v>42108.680150462969</v>
      </c>
      <c r="T2370" s="14">
        <f t="shared" si="397"/>
        <v>42063.721817129626</v>
      </c>
      <c r="U2370" t="str">
        <f t="shared" si="398"/>
        <v>ABR</v>
      </c>
      <c r="V2370" t="str">
        <f t="shared" si="399"/>
        <v>FEB</v>
      </c>
      <c r="W2370">
        <f t="shared" si="400"/>
        <v>2015</v>
      </c>
      <c r="X2370">
        <f t="shared" si="401"/>
        <v>2015</v>
      </c>
    </row>
    <row r="2371" spans="1:2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406">(E2371*100)/D2371</f>
        <v>0</v>
      </c>
      <c r="P2371" s="7" t="str">
        <f t="shared" ref="P2371:P2434" si="407">IF(L2371=0,"No Backers",E2371/L2371)</f>
        <v>No Backers</v>
      </c>
      <c r="Q2371" t="str">
        <f t="shared" si="404"/>
        <v>technology</v>
      </c>
      <c r="R2371" t="str">
        <f t="shared" si="405"/>
        <v>web</v>
      </c>
      <c r="S2371" s="14">
        <f t="shared" ref="S2371:S2434" si="408">(((I2371/60)/60)/24)+DATE(1970,1,1)</f>
        <v>42410.812627314815</v>
      </c>
      <c r="T2371" s="14">
        <f t="shared" ref="T2371:T2434" si="409">(((J2371/60)/60)/24)+DATE(1970,1,1)</f>
        <v>42380.812627314815</v>
      </c>
      <c r="U2371" t="str">
        <f t="shared" ref="U2371:U2434" si="410">UPPER(TEXT(S2371, "mmm"))</f>
        <v>FEB</v>
      </c>
      <c r="V2371" t="str">
        <f t="shared" ref="V2371:V2434" si="411">UPPER(TEXT(T2371, "mmm"))</f>
        <v>ENE</v>
      </c>
      <c r="W2371">
        <f t="shared" ref="W2371:W2434" si="412">YEAR(S2371)</f>
        <v>2016</v>
      </c>
      <c r="X2371">
        <f t="shared" ref="X2371:X2434" si="413">YEAR(T2371)</f>
        <v>2016</v>
      </c>
    </row>
    <row r="2372" spans="1:2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406"/>
        <v>0.32800000000000001</v>
      </c>
      <c r="P2372" s="7">
        <f t="shared" si="407"/>
        <v>20.5</v>
      </c>
      <c r="Q2372" t="str">
        <f t="shared" si="404"/>
        <v>technology</v>
      </c>
      <c r="R2372" t="str">
        <f t="shared" si="405"/>
        <v>web</v>
      </c>
      <c r="S2372" s="14">
        <f t="shared" si="408"/>
        <v>41991.18913194444</v>
      </c>
      <c r="T2372" s="14">
        <f t="shared" si="409"/>
        <v>41961.18913194444</v>
      </c>
      <c r="U2372" t="str">
        <f t="shared" si="410"/>
        <v>DIC</v>
      </c>
      <c r="V2372" t="str">
        <f t="shared" si="411"/>
        <v>NOV</v>
      </c>
      <c r="W2372">
        <f t="shared" si="412"/>
        <v>2014</v>
      </c>
      <c r="X2372">
        <f t="shared" si="413"/>
        <v>2014</v>
      </c>
    </row>
    <row r="2373" spans="1:2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406"/>
        <v>0</v>
      </c>
      <c r="P2373" s="7" t="str">
        <f t="shared" si="407"/>
        <v>No Backers</v>
      </c>
      <c r="Q2373" t="str">
        <f t="shared" si="404"/>
        <v>technology</v>
      </c>
      <c r="R2373" t="str">
        <f t="shared" si="405"/>
        <v>web</v>
      </c>
      <c r="S2373" s="14">
        <f t="shared" si="408"/>
        <v>42180.777731481481</v>
      </c>
      <c r="T2373" s="14">
        <f t="shared" si="409"/>
        <v>42150.777731481481</v>
      </c>
      <c r="U2373" t="str">
        <f t="shared" si="410"/>
        <v>JUN</v>
      </c>
      <c r="V2373" t="str">
        <f t="shared" si="411"/>
        <v>MAY</v>
      </c>
      <c r="W2373">
        <f t="shared" si="412"/>
        <v>2015</v>
      </c>
      <c r="X2373">
        <f t="shared" si="413"/>
        <v>2015</v>
      </c>
    </row>
    <row r="2374" spans="1:2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406"/>
        <v>3.2727272727272729</v>
      </c>
      <c r="P2374" s="7">
        <f t="shared" si="407"/>
        <v>30</v>
      </c>
      <c r="Q2374" t="str">
        <f t="shared" si="404"/>
        <v>technology</v>
      </c>
      <c r="R2374" t="str">
        <f t="shared" si="405"/>
        <v>web</v>
      </c>
      <c r="S2374" s="14">
        <f t="shared" si="408"/>
        <v>42118.069108796291</v>
      </c>
      <c r="T2374" s="14">
        <f t="shared" si="409"/>
        <v>42088.069108796291</v>
      </c>
      <c r="U2374" t="str">
        <f t="shared" si="410"/>
        <v>ABR</v>
      </c>
      <c r="V2374" t="str">
        <f t="shared" si="411"/>
        <v>MAR</v>
      </c>
      <c r="W2374">
        <f t="shared" si="412"/>
        <v>2015</v>
      </c>
      <c r="X2374">
        <f t="shared" si="413"/>
        <v>2015</v>
      </c>
    </row>
    <row r="2375" spans="1:2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406"/>
        <v>5.8823529411764705E-3</v>
      </c>
      <c r="P2375" s="7">
        <f t="shared" si="407"/>
        <v>50</v>
      </c>
      <c r="Q2375" t="str">
        <f t="shared" si="404"/>
        <v>technology</v>
      </c>
      <c r="R2375" t="str">
        <f t="shared" si="405"/>
        <v>web</v>
      </c>
      <c r="S2375" s="14">
        <f t="shared" si="408"/>
        <v>42245.662314814821</v>
      </c>
      <c r="T2375" s="14">
        <f t="shared" si="409"/>
        <v>42215.662314814821</v>
      </c>
      <c r="U2375" t="str">
        <f t="shared" si="410"/>
        <v>AGO</v>
      </c>
      <c r="V2375" t="str">
        <f t="shared" si="411"/>
        <v>JUL</v>
      </c>
      <c r="W2375">
        <f t="shared" si="412"/>
        <v>2015</v>
      </c>
      <c r="X2375">
        <f t="shared" si="413"/>
        <v>2015</v>
      </c>
    </row>
    <row r="2376" spans="1:2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406"/>
        <v>4.5454545454545456E-2</v>
      </c>
      <c r="P2376" s="7">
        <f t="shared" si="407"/>
        <v>10</v>
      </c>
      <c r="Q2376" t="str">
        <f t="shared" si="404"/>
        <v>technology</v>
      </c>
      <c r="R2376" t="str">
        <f t="shared" si="405"/>
        <v>web</v>
      </c>
      <c r="S2376" s="14">
        <f t="shared" si="408"/>
        <v>42047.843287037031</v>
      </c>
      <c r="T2376" s="14">
        <f t="shared" si="409"/>
        <v>42017.843287037031</v>
      </c>
      <c r="U2376" t="str">
        <f t="shared" si="410"/>
        <v>FEB</v>
      </c>
      <c r="V2376" t="str">
        <f t="shared" si="411"/>
        <v>ENE</v>
      </c>
      <c r="W2376">
        <f t="shared" si="412"/>
        <v>2015</v>
      </c>
      <c r="X2376">
        <f t="shared" si="413"/>
        <v>2015</v>
      </c>
    </row>
    <row r="2377" spans="1:2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406"/>
        <v>0</v>
      </c>
      <c r="P2377" s="7" t="str">
        <f t="shared" si="407"/>
        <v>No Backers</v>
      </c>
      <c r="Q2377" t="str">
        <f t="shared" si="404"/>
        <v>technology</v>
      </c>
      <c r="R2377" t="str">
        <f t="shared" si="405"/>
        <v>web</v>
      </c>
      <c r="S2377" s="14">
        <f t="shared" si="408"/>
        <v>42622.836076388892</v>
      </c>
      <c r="T2377" s="14">
        <f t="shared" si="409"/>
        <v>42592.836076388892</v>
      </c>
      <c r="U2377" t="str">
        <f t="shared" si="410"/>
        <v>SEP</v>
      </c>
      <c r="V2377" t="str">
        <f t="shared" si="411"/>
        <v>AGO</v>
      </c>
      <c r="W2377">
        <f t="shared" si="412"/>
        <v>2016</v>
      </c>
      <c r="X2377">
        <f t="shared" si="413"/>
        <v>2016</v>
      </c>
    </row>
    <row r="2378" spans="1:2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406"/>
        <v>10.877666666666666</v>
      </c>
      <c r="P2378" s="7">
        <f t="shared" si="407"/>
        <v>81.582499999999996</v>
      </c>
      <c r="Q2378" t="str">
        <f t="shared" si="404"/>
        <v>technology</v>
      </c>
      <c r="R2378" t="str">
        <f t="shared" si="405"/>
        <v>web</v>
      </c>
      <c r="S2378" s="14">
        <f t="shared" si="408"/>
        <v>42348.925532407404</v>
      </c>
      <c r="T2378" s="14">
        <f t="shared" si="409"/>
        <v>42318.925532407404</v>
      </c>
      <c r="U2378" t="str">
        <f t="shared" si="410"/>
        <v>DIC</v>
      </c>
      <c r="V2378" t="str">
        <f t="shared" si="411"/>
        <v>NOV</v>
      </c>
      <c r="W2378">
        <f t="shared" si="412"/>
        <v>2015</v>
      </c>
      <c r="X2378">
        <f t="shared" si="413"/>
        <v>2015</v>
      </c>
    </row>
    <row r="2379" spans="1:2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406"/>
        <v>0</v>
      </c>
      <c r="P2379" s="7" t="str">
        <f t="shared" si="407"/>
        <v>No Backers</v>
      </c>
      <c r="Q2379" t="str">
        <f t="shared" si="404"/>
        <v>technology</v>
      </c>
      <c r="R2379" t="str">
        <f t="shared" si="405"/>
        <v>web</v>
      </c>
      <c r="S2379" s="14">
        <f t="shared" si="408"/>
        <v>42699.911840277782</v>
      </c>
      <c r="T2379" s="14">
        <f t="shared" si="409"/>
        <v>42669.870173611111</v>
      </c>
      <c r="U2379" t="str">
        <f t="shared" si="410"/>
        <v>NOV</v>
      </c>
      <c r="V2379" t="str">
        <f t="shared" si="411"/>
        <v>OCT</v>
      </c>
      <c r="W2379">
        <f t="shared" si="412"/>
        <v>2016</v>
      </c>
      <c r="X2379">
        <f t="shared" si="413"/>
        <v>2016</v>
      </c>
    </row>
    <row r="2380" spans="1:2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406"/>
        <v>0</v>
      </c>
      <c r="P2380" s="7" t="str">
        <f t="shared" si="407"/>
        <v>No Backers</v>
      </c>
      <c r="Q2380" t="str">
        <f t="shared" si="404"/>
        <v>technology</v>
      </c>
      <c r="R2380" t="str">
        <f t="shared" si="405"/>
        <v>web</v>
      </c>
      <c r="S2380" s="14">
        <f t="shared" si="408"/>
        <v>42242.013078703705</v>
      </c>
      <c r="T2380" s="14">
        <f t="shared" si="409"/>
        <v>42213.013078703705</v>
      </c>
      <c r="U2380" t="str">
        <f t="shared" si="410"/>
        <v>AGO</v>
      </c>
      <c r="V2380" t="str">
        <f t="shared" si="411"/>
        <v>JUL</v>
      </c>
      <c r="W2380">
        <f t="shared" si="412"/>
        <v>2015</v>
      </c>
      <c r="X2380">
        <f t="shared" si="413"/>
        <v>2015</v>
      </c>
    </row>
    <row r="2381" spans="1:2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406"/>
        <v>0</v>
      </c>
      <c r="P2381" s="7" t="str">
        <f t="shared" si="407"/>
        <v>No Backers</v>
      </c>
      <c r="Q2381" t="str">
        <f t="shared" si="404"/>
        <v>technology</v>
      </c>
      <c r="R2381" t="str">
        <f t="shared" si="405"/>
        <v>web</v>
      </c>
      <c r="S2381" s="14">
        <f t="shared" si="408"/>
        <v>42282.016388888893</v>
      </c>
      <c r="T2381" s="14">
        <f t="shared" si="409"/>
        <v>42237.016388888893</v>
      </c>
      <c r="U2381" t="str">
        <f t="shared" si="410"/>
        <v>OCT</v>
      </c>
      <c r="V2381" t="str">
        <f t="shared" si="411"/>
        <v>AGO</v>
      </c>
      <c r="W2381">
        <f t="shared" si="412"/>
        <v>2015</v>
      </c>
      <c r="X2381">
        <f t="shared" si="413"/>
        <v>2015</v>
      </c>
    </row>
    <row r="2382" spans="1:2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406"/>
        <v>0.36666666666666664</v>
      </c>
      <c r="P2382" s="7">
        <f t="shared" si="407"/>
        <v>18.333333333333332</v>
      </c>
      <c r="Q2382" t="str">
        <f t="shared" si="404"/>
        <v>technology</v>
      </c>
      <c r="R2382" t="str">
        <f t="shared" si="405"/>
        <v>web</v>
      </c>
      <c r="S2382" s="14">
        <f t="shared" si="408"/>
        <v>42278.793310185181</v>
      </c>
      <c r="T2382" s="14">
        <f t="shared" si="409"/>
        <v>42248.793310185181</v>
      </c>
      <c r="U2382" t="str">
        <f t="shared" si="410"/>
        <v>OCT</v>
      </c>
      <c r="V2382" t="str">
        <f t="shared" si="411"/>
        <v>SEP</v>
      </c>
      <c r="W2382">
        <f t="shared" si="412"/>
        <v>2015</v>
      </c>
      <c r="X2382">
        <f t="shared" si="413"/>
        <v>2015</v>
      </c>
    </row>
    <row r="2383" spans="1:2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406"/>
        <v>1.8193398957730167</v>
      </c>
      <c r="P2383" s="7">
        <f t="shared" si="407"/>
        <v>224.42857142857142</v>
      </c>
      <c r="Q2383" t="str">
        <f t="shared" si="404"/>
        <v>technology</v>
      </c>
      <c r="R2383" t="str">
        <f t="shared" si="405"/>
        <v>web</v>
      </c>
      <c r="S2383" s="14">
        <f t="shared" si="408"/>
        <v>42104.935740740737</v>
      </c>
      <c r="T2383" s="14">
        <f t="shared" si="409"/>
        <v>42074.935740740737</v>
      </c>
      <c r="U2383" t="str">
        <f t="shared" si="410"/>
        <v>ABR</v>
      </c>
      <c r="V2383" t="str">
        <f t="shared" si="411"/>
        <v>MAR</v>
      </c>
      <c r="W2383">
        <f t="shared" si="412"/>
        <v>2015</v>
      </c>
      <c r="X2383">
        <f t="shared" si="413"/>
        <v>2015</v>
      </c>
    </row>
    <row r="2384" spans="1:2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406"/>
        <v>2.5</v>
      </c>
      <c r="P2384" s="7">
        <f t="shared" si="407"/>
        <v>37.5</v>
      </c>
      <c r="Q2384" t="str">
        <f t="shared" si="404"/>
        <v>technology</v>
      </c>
      <c r="R2384" t="str">
        <f t="shared" si="405"/>
        <v>web</v>
      </c>
      <c r="S2384" s="14">
        <f t="shared" si="408"/>
        <v>42220.187534722223</v>
      </c>
      <c r="T2384" s="14">
        <f t="shared" si="409"/>
        <v>42195.187534722223</v>
      </c>
      <c r="U2384" t="str">
        <f t="shared" si="410"/>
        <v>AGO</v>
      </c>
      <c r="V2384" t="str">
        <f t="shared" si="411"/>
        <v>JUL</v>
      </c>
      <c r="W2384">
        <f t="shared" si="412"/>
        <v>2015</v>
      </c>
      <c r="X2384">
        <f t="shared" si="413"/>
        <v>2015</v>
      </c>
    </row>
    <row r="2385" spans="1:2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406"/>
        <v>4.3499999999999996</v>
      </c>
      <c r="P2385" s="7">
        <f t="shared" si="407"/>
        <v>145</v>
      </c>
      <c r="Q2385" t="str">
        <f t="shared" si="404"/>
        <v>technology</v>
      </c>
      <c r="R2385" t="str">
        <f t="shared" si="405"/>
        <v>web</v>
      </c>
      <c r="S2385" s="14">
        <f t="shared" si="408"/>
        <v>42057.056793981479</v>
      </c>
      <c r="T2385" s="14">
        <f t="shared" si="409"/>
        <v>42027.056793981479</v>
      </c>
      <c r="U2385" t="str">
        <f t="shared" si="410"/>
        <v>FEB</v>
      </c>
      <c r="V2385" t="str">
        <f t="shared" si="411"/>
        <v>ENE</v>
      </c>
      <c r="W2385">
        <f t="shared" si="412"/>
        <v>2015</v>
      </c>
      <c r="X2385">
        <f t="shared" si="413"/>
        <v>2015</v>
      </c>
    </row>
    <row r="2386" spans="1:2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406"/>
        <v>0.8</v>
      </c>
      <c r="P2386" s="7">
        <f t="shared" si="407"/>
        <v>1</v>
      </c>
      <c r="Q2386" t="str">
        <f t="shared" si="404"/>
        <v>technology</v>
      </c>
      <c r="R2386" t="str">
        <f t="shared" si="405"/>
        <v>web</v>
      </c>
      <c r="S2386" s="14">
        <f t="shared" si="408"/>
        <v>41957.109293981484</v>
      </c>
      <c r="T2386" s="14">
        <f t="shared" si="409"/>
        <v>41927.067627314813</v>
      </c>
      <c r="U2386" t="str">
        <f t="shared" si="410"/>
        <v>NOV</v>
      </c>
      <c r="V2386" t="str">
        <f t="shared" si="411"/>
        <v>OCT</v>
      </c>
      <c r="W2386">
        <f t="shared" si="412"/>
        <v>2014</v>
      </c>
      <c r="X2386">
        <f t="shared" si="413"/>
        <v>2014</v>
      </c>
    </row>
    <row r="2387" spans="1:2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406"/>
        <v>1.2123076923076923</v>
      </c>
      <c r="P2387" s="7">
        <f t="shared" si="407"/>
        <v>112.57142857142857</v>
      </c>
      <c r="Q2387" t="str">
        <f t="shared" si="404"/>
        <v>technology</v>
      </c>
      <c r="R2387" t="str">
        <f t="shared" si="405"/>
        <v>web</v>
      </c>
      <c r="S2387" s="14">
        <f t="shared" si="408"/>
        <v>42221.70175925926</v>
      </c>
      <c r="T2387" s="14">
        <f t="shared" si="409"/>
        <v>42191.70175925926</v>
      </c>
      <c r="U2387" t="str">
        <f t="shared" si="410"/>
        <v>AGO</v>
      </c>
      <c r="V2387" t="str">
        <f t="shared" si="411"/>
        <v>JUL</v>
      </c>
      <c r="W2387">
        <f t="shared" si="412"/>
        <v>2015</v>
      </c>
      <c r="X2387">
        <f t="shared" si="413"/>
        <v>2015</v>
      </c>
    </row>
    <row r="2388" spans="1:2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406"/>
        <v>0</v>
      </c>
      <c r="P2388" s="7" t="str">
        <f t="shared" si="407"/>
        <v>No Backers</v>
      </c>
      <c r="Q2388" t="str">
        <f t="shared" si="404"/>
        <v>technology</v>
      </c>
      <c r="R2388" t="str">
        <f t="shared" si="405"/>
        <v>web</v>
      </c>
      <c r="S2388" s="14">
        <f t="shared" si="408"/>
        <v>42014.838240740741</v>
      </c>
      <c r="T2388" s="14">
        <f t="shared" si="409"/>
        <v>41954.838240740741</v>
      </c>
      <c r="U2388" t="str">
        <f t="shared" si="410"/>
        <v>ENE</v>
      </c>
      <c r="V2388" t="str">
        <f t="shared" si="411"/>
        <v>NOV</v>
      </c>
      <c r="W2388">
        <f t="shared" si="412"/>
        <v>2015</v>
      </c>
      <c r="X2388">
        <f t="shared" si="413"/>
        <v>2014</v>
      </c>
    </row>
    <row r="2389" spans="1:2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406"/>
        <v>0.68400000000000005</v>
      </c>
      <c r="P2389" s="7">
        <f t="shared" si="407"/>
        <v>342</v>
      </c>
      <c r="Q2389" t="str">
        <f t="shared" si="404"/>
        <v>technology</v>
      </c>
      <c r="R2389" t="str">
        <f t="shared" si="405"/>
        <v>web</v>
      </c>
      <c r="S2389" s="14">
        <f t="shared" si="408"/>
        <v>42573.626620370371</v>
      </c>
      <c r="T2389" s="14">
        <f t="shared" si="409"/>
        <v>42528.626620370371</v>
      </c>
      <c r="U2389" t="str">
        <f t="shared" si="410"/>
        <v>JUL</v>
      </c>
      <c r="V2389" t="str">
        <f t="shared" si="411"/>
        <v>JUN</v>
      </c>
      <c r="W2389">
        <f t="shared" si="412"/>
        <v>2016</v>
      </c>
      <c r="X2389">
        <f t="shared" si="413"/>
        <v>2016</v>
      </c>
    </row>
    <row r="2390" spans="1:2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406"/>
        <v>1.2513513513513514</v>
      </c>
      <c r="P2390" s="7">
        <f t="shared" si="407"/>
        <v>57.875</v>
      </c>
      <c r="Q2390" t="str">
        <f t="shared" si="404"/>
        <v>technology</v>
      </c>
      <c r="R2390" t="str">
        <f t="shared" si="405"/>
        <v>web</v>
      </c>
      <c r="S2390" s="14">
        <f t="shared" si="408"/>
        <v>42019.811805555553</v>
      </c>
      <c r="T2390" s="14">
        <f t="shared" si="409"/>
        <v>41989.853692129633</v>
      </c>
      <c r="U2390" t="str">
        <f t="shared" si="410"/>
        <v>ENE</v>
      </c>
      <c r="V2390" t="str">
        <f t="shared" si="411"/>
        <v>DIC</v>
      </c>
      <c r="W2390">
        <f t="shared" si="412"/>
        <v>2015</v>
      </c>
      <c r="X2390">
        <f t="shared" si="413"/>
        <v>2014</v>
      </c>
    </row>
    <row r="2391" spans="1:2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406"/>
        <v>0.1875</v>
      </c>
      <c r="P2391" s="7">
        <f t="shared" si="407"/>
        <v>30</v>
      </c>
      <c r="Q2391" t="str">
        <f t="shared" si="404"/>
        <v>technology</v>
      </c>
      <c r="R2391" t="str">
        <f t="shared" si="405"/>
        <v>web</v>
      </c>
      <c r="S2391" s="14">
        <f t="shared" si="408"/>
        <v>42210.915972222225</v>
      </c>
      <c r="T2391" s="14">
        <f t="shared" si="409"/>
        <v>42179.653379629628</v>
      </c>
      <c r="U2391" t="str">
        <f t="shared" si="410"/>
        <v>JUL</v>
      </c>
      <c r="V2391" t="str">
        <f t="shared" si="411"/>
        <v>JUN</v>
      </c>
      <c r="W2391">
        <f t="shared" si="412"/>
        <v>2015</v>
      </c>
      <c r="X2391">
        <f t="shared" si="413"/>
        <v>2015</v>
      </c>
    </row>
    <row r="2392" spans="1:2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406"/>
        <v>0</v>
      </c>
      <c r="P2392" s="7" t="str">
        <f t="shared" si="407"/>
        <v>No Backers</v>
      </c>
      <c r="Q2392" t="str">
        <f t="shared" si="404"/>
        <v>technology</v>
      </c>
      <c r="R2392" t="str">
        <f t="shared" si="405"/>
        <v>web</v>
      </c>
      <c r="S2392" s="14">
        <f t="shared" si="408"/>
        <v>42008.262314814812</v>
      </c>
      <c r="T2392" s="14">
        <f t="shared" si="409"/>
        <v>41968.262314814812</v>
      </c>
      <c r="U2392" t="str">
        <f t="shared" si="410"/>
        <v>ENE</v>
      </c>
      <c r="V2392" t="str">
        <f t="shared" si="411"/>
        <v>NOV</v>
      </c>
      <c r="W2392">
        <f t="shared" si="412"/>
        <v>2015</v>
      </c>
      <c r="X2392">
        <f t="shared" si="413"/>
        <v>2014</v>
      </c>
    </row>
    <row r="2393" spans="1:2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406"/>
        <v>0.125</v>
      </c>
      <c r="P2393" s="7">
        <f t="shared" si="407"/>
        <v>25</v>
      </c>
      <c r="Q2393" t="str">
        <f t="shared" si="404"/>
        <v>technology</v>
      </c>
      <c r="R2393" t="str">
        <f t="shared" si="405"/>
        <v>web</v>
      </c>
      <c r="S2393" s="14">
        <f t="shared" si="408"/>
        <v>42094.752824074079</v>
      </c>
      <c r="T2393" s="14">
        <f t="shared" si="409"/>
        <v>42064.794490740736</v>
      </c>
      <c r="U2393" t="str">
        <f t="shared" si="410"/>
        <v>MAR</v>
      </c>
      <c r="V2393" t="str">
        <f t="shared" si="411"/>
        <v>MAR</v>
      </c>
      <c r="W2393">
        <f t="shared" si="412"/>
        <v>2015</v>
      </c>
      <c r="X2393">
        <f t="shared" si="413"/>
        <v>2015</v>
      </c>
    </row>
    <row r="2394" spans="1:2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406"/>
        <v>0</v>
      </c>
      <c r="P2394" s="7" t="str">
        <f t="shared" si="407"/>
        <v>No Backers</v>
      </c>
      <c r="Q2394" t="str">
        <f t="shared" si="404"/>
        <v>technology</v>
      </c>
      <c r="R2394" t="str">
        <f t="shared" si="405"/>
        <v>web</v>
      </c>
      <c r="S2394" s="14">
        <f t="shared" si="408"/>
        <v>42306.120636574073</v>
      </c>
      <c r="T2394" s="14">
        <f t="shared" si="409"/>
        <v>42276.120636574073</v>
      </c>
      <c r="U2394" t="str">
        <f t="shared" si="410"/>
        <v>OCT</v>
      </c>
      <c r="V2394" t="str">
        <f t="shared" si="411"/>
        <v>SEP</v>
      </c>
      <c r="W2394">
        <f t="shared" si="412"/>
        <v>2015</v>
      </c>
      <c r="X2394">
        <f t="shared" si="413"/>
        <v>2015</v>
      </c>
    </row>
    <row r="2395" spans="1:2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406"/>
        <v>0.05</v>
      </c>
      <c r="P2395" s="7">
        <f t="shared" si="407"/>
        <v>50</v>
      </c>
      <c r="Q2395" t="str">
        <f t="shared" si="404"/>
        <v>technology</v>
      </c>
      <c r="R2395" t="str">
        <f t="shared" si="405"/>
        <v>web</v>
      </c>
      <c r="S2395" s="14">
        <f t="shared" si="408"/>
        <v>42224.648344907408</v>
      </c>
      <c r="T2395" s="14">
        <f t="shared" si="409"/>
        <v>42194.648344907408</v>
      </c>
      <c r="U2395" t="str">
        <f t="shared" si="410"/>
        <v>AGO</v>
      </c>
      <c r="V2395" t="str">
        <f t="shared" si="411"/>
        <v>JUL</v>
      </c>
      <c r="W2395">
        <f t="shared" si="412"/>
        <v>2015</v>
      </c>
      <c r="X2395">
        <f t="shared" si="413"/>
        <v>2015</v>
      </c>
    </row>
    <row r="2396" spans="1:2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406"/>
        <v>0.06</v>
      </c>
      <c r="P2396" s="7">
        <f t="shared" si="407"/>
        <v>1.5</v>
      </c>
      <c r="Q2396" t="str">
        <f t="shared" si="404"/>
        <v>technology</v>
      </c>
      <c r="R2396" t="str">
        <f t="shared" si="405"/>
        <v>web</v>
      </c>
      <c r="S2396" s="14">
        <f t="shared" si="408"/>
        <v>42061.362187499995</v>
      </c>
      <c r="T2396" s="14">
        <f t="shared" si="409"/>
        <v>42031.362187499995</v>
      </c>
      <c r="U2396" t="str">
        <f t="shared" si="410"/>
        <v>FEB</v>
      </c>
      <c r="V2396" t="str">
        <f t="shared" si="411"/>
        <v>ENE</v>
      </c>
      <c r="W2396">
        <f t="shared" si="412"/>
        <v>2015</v>
      </c>
      <c r="X2396">
        <f t="shared" si="413"/>
        <v>2015</v>
      </c>
    </row>
    <row r="2397" spans="1:2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406"/>
        <v>0</v>
      </c>
      <c r="P2397" s="7" t="str">
        <f t="shared" si="407"/>
        <v>No Backers</v>
      </c>
      <c r="Q2397" t="str">
        <f t="shared" si="404"/>
        <v>technology</v>
      </c>
      <c r="R2397" t="str">
        <f t="shared" si="405"/>
        <v>web</v>
      </c>
      <c r="S2397" s="14">
        <f t="shared" si="408"/>
        <v>42745.372916666667</v>
      </c>
      <c r="T2397" s="14">
        <f t="shared" si="409"/>
        <v>42717.121377314819</v>
      </c>
      <c r="U2397" t="str">
        <f t="shared" si="410"/>
        <v>ENE</v>
      </c>
      <c r="V2397" t="str">
        <f t="shared" si="411"/>
        <v>DIC</v>
      </c>
      <c r="W2397">
        <f t="shared" si="412"/>
        <v>2017</v>
      </c>
      <c r="X2397">
        <f t="shared" si="413"/>
        <v>2016</v>
      </c>
    </row>
    <row r="2398" spans="1:2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406"/>
        <v>0.2</v>
      </c>
      <c r="P2398" s="7">
        <f t="shared" si="407"/>
        <v>10</v>
      </c>
      <c r="Q2398" t="str">
        <f t="shared" si="404"/>
        <v>technology</v>
      </c>
      <c r="R2398" t="str">
        <f t="shared" si="405"/>
        <v>web</v>
      </c>
      <c r="S2398" s="14">
        <f t="shared" si="408"/>
        <v>42292.849050925928</v>
      </c>
      <c r="T2398" s="14">
        <f t="shared" si="409"/>
        <v>42262.849050925928</v>
      </c>
      <c r="U2398" t="str">
        <f t="shared" si="410"/>
        <v>OCT</v>
      </c>
      <c r="V2398" t="str">
        <f t="shared" si="411"/>
        <v>SEP</v>
      </c>
      <c r="W2398">
        <f t="shared" si="412"/>
        <v>2015</v>
      </c>
      <c r="X2398">
        <f t="shared" si="413"/>
        <v>2015</v>
      </c>
    </row>
    <row r="2399" spans="1:2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406"/>
        <v>0</v>
      </c>
      <c r="P2399" s="7" t="str">
        <f t="shared" si="407"/>
        <v>No Backers</v>
      </c>
      <c r="Q2399" t="str">
        <f t="shared" si="404"/>
        <v>technology</v>
      </c>
      <c r="R2399" t="str">
        <f t="shared" si="405"/>
        <v>web</v>
      </c>
      <c r="S2399" s="14">
        <f t="shared" si="408"/>
        <v>42006.88490740741</v>
      </c>
      <c r="T2399" s="14">
        <f t="shared" si="409"/>
        <v>41976.88490740741</v>
      </c>
      <c r="U2399" t="str">
        <f t="shared" si="410"/>
        <v>ENE</v>
      </c>
      <c r="V2399" t="str">
        <f t="shared" si="411"/>
        <v>DIC</v>
      </c>
      <c r="W2399">
        <f t="shared" si="412"/>
        <v>2015</v>
      </c>
      <c r="X2399">
        <f t="shared" si="413"/>
        <v>2014</v>
      </c>
    </row>
    <row r="2400" spans="1:2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406"/>
        <v>0</v>
      </c>
      <c r="P2400" s="7" t="str">
        <f t="shared" si="407"/>
        <v>No Backers</v>
      </c>
      <c r="Q2400" t="str">
        <f t="shared" si="404"/>
        <v>technology</v>
      </c>
      <c r="R2400" t="str">
        <f t="shared" si="405"/>
        <v>web</v>
      </c>
      <c r="S2400" s="14">
        <f t="shared" si="408"/>
        <v>42187.916481481487</v>
      </c>
      <c r="T2400" s="14">
        <f t="shared" si="409"/>
        <v>42157.916481481487</v>
      </c>
      <c r="U2400" t="str">
        <f t="shared" si="410"/>
        <v>JUL</v>
      </c>
      <c r="V2400" t="str">
        <f t="shared" si="411"/>
        <v>JUN</v>
      </c>
      <c r="W2400">
        <f t="shared" si="412"/>
        <v>2015</v>
      </c>
      <c r="X2400">
        <f t="shared" si="413"/>
        <v>2015</v>
      </c>
    </row>
    <row r="2401" spans="1:2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406"/>
        <v>0</v>
      </c>
      <c r="P2401" s="7" t="str">
        <f t="shared" si="407"/>
        <v>No Backers</v>
      </c>
      <c r="Q2401" t="str">
        <f t="shared" si="404"/>
        <v>technology</v>
      </c>
      <c r="R2401" t="str">
        <f t="shared" si="405"/>
        <v>web</v>
      </c>
      <c r="S2401" s="14">
        <f t="shared" si="408"/>
        <v>41991.853078703702</v>
      </c>
      <c r="T2401" s="14">
        <f t="shared" si="409"/>
        <v>41956.853078703702</v>
      </c>
      <c r="U2401" t="str">
        <f t="shared" si="410"/>
        <v>DIC</v>
      </c>
      <c r="V2401" t="str">
        <f t="shared" si="411"/>
        <v>NOV</v>
      </c>
      <c r="W2401">
        <f t="shared" si="412"/>
        <v>2014</v>
      </c>
      <c r="X2401">
        <f t="shared" si="413"/>
        <v>2014</v>
      </c>
    </row>
    <row r="2402" spans="1:2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406"/>
        <v>0</v>
      </c>
      <c r="P2402" s="7" t="str">
        <f t="shared" si="407"/>
        <v>No Backers</v>
      </c>
      <c r="Q2402" t="str">
        <f t="shared" si="404"/>
        <v>technology</v>
      </c>
      <c r="R2402" t="str">
        <f t="shared" si="405"/>
        <v>web</v>
      </c>
      <c r="S2402" s="14">
        <f t="shared" si="408"/>
        <v>42474.268101851849</v>
      </c>
      <c r="T2402" s="14">
        <f t="shared" si="409"/>
        <v>42444.268101851849</v>
      </c>
      <c r="U2402" t="str">
        <f t="shared" si="410"/>
        <v>ABR</v>
      </c>
      <c r="V2402" t="str">
        <f t="shared" si="411"/>
        <v>MAR</v>
      </c>
      <c r="W2402">
        <f t="shared" si="412"/>
        <v>2016</v>
      </c>
      <c r="X2402">
        <f t="shared" si="413"/>
        <v>2016</v>
      </c>
    </row>
    <row r="2403" spans="1:2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406"/>
        <v>0.71785714285714286</v>
      </c>
      <c r="P2403" s="7">
        <f t="shared" si="407"/>
        <v>22.333333333333332</v>
      </c>
      <c r="Q2403" t="str">
        <f t="shared" ref="Q2403:Q2462" si="414">MID(N2403,1,4)</f>
        <v>food</v>
      </c>
      <c r="R2403" t="str">
        <f t="shared" ref="R2403:R2462" si="415">MID(N2403,6,20)</f>
        <v>food trucks</v>
      </c>
      <c r="S2403" s="14">
        <f t="shared" si="408"/>
        <v>42434.822870370372</v>
      </c>
      <c r="T2403" s="14">
        <f t="shared" si="409"/>
        <v>42374.822870370372</v>
      </c>
      <c r="U2403" t="str">
        <f t="shared" si="410"/>
        <v>MAR</v>
      </c>
      <c r="V2403" t="str">
        <f t="shared" si="411"/>
        <v>ENE</v>
      </c>
      <c r="W2403">
        <f t="shared" si="412"/>
        <v>2016</v>
      </c>
      <c r="X2403">
        <f t="shared" si="413"/>
        <v>2016</v>
      </c>
    </row>
    <row r="2404" spans="1:2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406"/>
        <v>0.43333333333333335</v>
      </c>
      <c r="P2404" s="7">
        <f t="shared" si="407"/>
        <v>52</v>
      </c>
      <c r="Q2404" t="str">
        <f t="shared" si="414"/>
        <v>food</v>
      </c>
      <c r="R2404" t="str">
        <f t="shared" si="415"/>
        <v>food trucks</v>
      </c>
      <c r="S2404" s="14">
        <f t="shared" si="408"/>
        <v>42137.679756944446</v>
      </c>
      <c r="T2404" s="14">
        <f t="shared" si="409"/>
        <v>42107.679756944446</v>
      </c>
      <c r="U2404" t="str">
        <f t="shared" si="410"/>
        <v>MAY</v>
      </c>
      <c r="V2404" t="str">
        <f t="shared" si="411"/>
        <v>ABR</v>
      </c>
      <c r="W2404">
        <f t="shared" si="412"/>
        <v>2015</v>
      </c>
      <c r="X2404">
        <f t="shared" si="413"/>
        <v>2015</v>
      </c>
    </row>
    <row r="2405" spans="1:2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406"/>
        <v>16.833333333333332</v>
      </c>
      <c r="P2405" s="7">
        <f t="shared" si="407"/>
        <v>16.833333333333332</v>
      </c>
      <c r="Q2405" t="str">
        <f t="shared" si="414"/>
        <v>food</v>
      </c>
      <c r="R2405" t="str">
        <f t="shared" si="415"/>
        <v>food trucks</v>
      </c>
      <c r="S2405" s="14">
        <f t="shared" si="408"/>
        <v>42459.840949074074</v>
      </c>
      <c r="T2405" s="14">
        <f t="shared" si="409"/>
        <v>42399.882615740738</v>
      </c>
      <c r="U2405" t="str">
        <f t="shared" si="410"/>
        <v>MAR</v>
      </c>
      <c r="V2405" t="str">
        <f t="shared" si="411"/>
        <v>ENE</v>
      </c>
      <c r="W2405">
        <f t="shared" si="412"/>
        <v>2016</v>
      </c>
      <c r="X2405">
        <f t="shared" si="413"/>
        <v>2016</v>
      </c>
    </row>
    <row r="2406" spans="1:2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406"/>
        <v>0</v>
      </c>
      <c r="P2406" s="7" t="str">
        <f t="shared" si="407"/>
        <v>No Backers</v>
      </c>
      <c r="Q2406" t="str">
        <f t="shared" si="414"/>
        <v>food</v>
      </c>
      <c r="R2406" t="str">
        <f t="shared" si="415"/>
        <v>food trucks</v>
      </c>
      <c r="S2406" s="14">
        <f t="shared" si="408"/>
        <v>42372.03943287037</v>
      </c>
      <c r="T2406" s="14">
        <f t="shared" si="409"/>
        <v>42342.03943287037</v>
      </c>
      <c r="U2406" t="str">
        <f t="shared" si="410"/>
        <v>ENE</v>
      </c>
      <c r="V2406" t="str">
        <f t="shared" si="411"/>
        <v>DIC</v>
      </c>
      <c r="W2406">
        <f t="shared" si="412"/>
        <v>2016</v>
      </c>
      <c r="X2406">
        <f t="shared" si="413"/>
        <v>2015</v>
      </c>
    </row>
    <row r="2407" spans="1:2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406"/>
        <v>22.52</v>
      </c>
      <c r="P2407" s="7">
        <f t="shared" si="407"/>
        <v>56.3</v>
      </c>
      <c r="Q2407" t="str">
        <f t="shared" si="414"/>
        <v>food</v>
      </c>
      <c r="R2407" t="str">
        <f t="shared" si="415"/>
        <v>food trucks</v>
      </c>
      <c r="S2407" s="14">
        <f t="shared" si="408"/>
        <v>42616.585358796292</v>
      </c>
      <c r="T2407" s="14">
        <f t="shared" si="409"/>
        <v>42595.585358796292</v>
      </c>
      <c r="U2407" t="str">
        <f t="shared" si="410"/>
        <v>SEP</v>
      </c>
      <c r="V2407" t="str">
        <f t="shared" si="411"/>
        <v>AGO</v>
      </c>
      <c r="W2407">
        <f t="shared" si="412"/>
        <v>2016</v>
      </c>
      <c r="X2407">
        <f t="shared" si="413"/>
        <v>2016</v>
      </c>
    </row>
    <row r="2408" spans="1:2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406"/>
        <v>41.384615384615387</v>
      </c>
      <c r="P2408" s="7">
        <f t="shared" si="407"/>
        <v>84.0625</v>
      </c>
      <c r="Q2408" t="str">
        <f t="shared" si="414"/>
        <v>food</v>
      </c>
      <c r="R2408" t="str">
        <f t="shared" si="415"/>
        <v>food trucks</v>
      </c>
      <c r="S2408" s="14">
        <f t="shared" si="408"/>
        <v>42023.110995370371</v>
      </c>
      <c r="T2408" s="14">
        <f t="shared" si="409"/>
        <v>41983.110995370371</v>
      </c>
      <c r="U2408" t="str">
        <f t="shared" si="410"/>
        <v>ENE</v>
      </c>
      <c r="V2408" t="str">
        <f t="shared" si="411"/>
        <v>DIC</v>
      </c>
      <c r="W2408">
        <f t="shared" si="412"/>
        <v>2015</v>
      </c>
      <c r="X2408">
        <f t="shared" si="413"/>
        <v>2014</v>
      </c>
    </row>
    <row r="2409" spans="1:2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406"/>
        <v>25.259090909090908</v>
      </c>
      <c r="P2409" s="7">
        <f t="shared" si="407"/>
        <v>168.39393939393941</v>
      </c>
      <c r="Q2409" t="str">
        <f t="shared" si="414"/>
        <v>food</v>
      </c>
      <c r="R2409" t="str">
        <f t="shared" si="415"/>
        <v>food trucks</v>
      </c>
      <c r="S2409" s="14">
        <f t="shared" si="408"/>
        <v>42105.25</v>
      </c>
      <c r="T2409" s="14">
        <f t="shared" si="409"/>
        <v>42082.575555555552</v>
      </c>
      <c r="U2409" t="str">
        <f t="shared" si="410"/>
        <v>ABR</v>
      </c>
      <c r="V2409" t="str">
        <f t="shared" si="411"/>
        <v>MAR</v>
      </c>
      <c r="W2409">
        <f t="shared" si="412"/>
        <v>2015</v>
      </c>
      <c r="X2409">
        <f t="shared" si="413"/>
        <v>2015</v>
      </c>
    </row>
    <row r="2410" spans="1:2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406"/>
        <v>0.2</v>
      </c>
      <c r="P2410" s="7">
        <f t="shared" si="407"/>
        <v>15</v>
      </c>
      <c r="Q2410" t="str">
        <f t="shared" si="414"/>
        <v>food</v>
      </c>
      <c r="R2410" t="str">
        <f t="shared" si="415"/>
        <v>food trucks</v>
      </c>
      <c r="S2410" s="14">
        <f t="shared" si="408"/>
        <v>41949.182372685187</v>
      </c>
      <c r="T2410" s="14">
        <f t="shared" si="409"/>
        <v>41919.140706018516</v>
      </c>
      <c r="U2410" t="str">
        <f t="shared" si="410"/>
        <v>NOV</v>
      </c>
      <c r="V2410" t="str">
        <f t="shared" si="411"/>
        <v>OCT</v>
      </c>
      <c r="W2410">
        <f t="shared" si="412"/>
        <v>2014</v>
      </c>
      <c r="X2410">
        <f t="shared" si="413"/>
        <v>2014</v>
      </c>
    </row>
    <row r="2411" spans="1:2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406"/>
        <v>1.84</v>
      </c>
      <c r="P2411" s="7">
        <f t="shared" si="407"/>
        <v>76.666666666666671</v>
      </c>
      <c r="Q2411" t="str">
        <f t="shared" si="414"/>
        <v>food</v>
      </c>
      <c r="R2411" t="str">
        <f t="shared" si="415"/>
        <v>food trucks</v>
      </c>
      <c r="S2411" s="14">
        <f t="shared" si="408"/>
        <v>42234.875868055555</v>
      </c>
      <c r="T2411" s="14">
        <f t="shared" si="409"/>
        <v>42204.875868055555</v>
      </c>
      <c r="U2411" t="str">
        <f t="shared" si="410"/>
        <v>AGO</v>
      </c>
      <c r="V2411" t="str">
        <f t="shared" si="411"/>
        <v>JUL</v>
      </c>
      <c r="W2411">
        <f t="shared" si="412"/>
        <v>2015</v>
      </c>
      <c r="X2411">
        <f t="shared" si="413"/>
        <v>2015</v>
      </c>
    </row>
    <row r="2412" spans="1:2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406"/>
        <v>0</v>
      </c>
      <c r="P2412" s="7" t="str">
        <f t="shared" si="407"/>
        <v>No Backers</v>
      </c>
      <c r="Q2412" t="str">
        <f t="shared" si="414"/>
        <v>food</v>
      </c>
      <c r="R2412" t="str">
        <f t="shared" si="415"/>
        <v>food trucks</v>
      </c>
      <c r="S2412" s="14">
        <f t="shared" si="408"/>
        <v>42254.408275462964</v>
      </c>
      <c r="T2412" s="14">
        <f t="shared" si="409"/>
        <v>42224.408275462964</v>
      </c>
      <c r="U2412" t="str">
        <f t="shared" si="410"/>
        <v>SEP</v>
      </c>
      <c r="V2412" t="str">
        <f t="shared" si="411"/>
        <v>AGO</v>
      </c>
      <c r="W2412">
        <f t="shared" si="412"/>
        <v>2015</v>
      </c>
      <c r="X2412">
        <f t="shared" si="413"/>
        <v>2015</v>
      </c>
    </row>
    <row r="2413" spans="1:2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406"/>
        <v>0.60399999999999998</v>
      </c>
      <c r="P2413" s="7">
        <f t="shared" si="407"/>
        <v>50.333333333333336</v>
      </c>
      <c r="Q2413" t="str">
        <f t="shared" si="414"/>
        <v>food</v>
      </c>
      <c r="R2413" t="str">
        <f t="shared" si="415"/>
        <v>food trucks</v>
      </c>
      <c r="S2413" s="14">
        <f t="shared" si="408"/>
        <v>42241.732430555552</v>
      </c>
      <c r="T2413" s="14">
        <f t="shared" si="409"/>
        <v>42211.732430555552</v>
      </c>
      <c r="U2413" t="str">
        <f t="shared" si="410"/>
        <v>AGO</v>
      </c>
      <c r="V2413" t="str">
        <f t="shared" si="411"/>
        <v>JUL</v>
      </c>
      <c r="W2413">
        <f t="shared" si="412"/>
        <v>2015</v>
      </c>
      <c r="X2413">
        <f t="shared" si="413"/>
        <v>2015</v>
      </c>
    </row>
    <row r="2414" spans="1:2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406"/>
        <v>0</v>
      </c>
      <c r="P2414" s="7" t="str">
        <f t="shared" si="407"/>
        <v>No Backers</v>
      </c>
      <c r="Q2414" t="str">
        <f t="shared" si="414"/>
        <v>food</v>
      </c>
      <c r="R2414" t="str">
        <f t="shared" si="415"/>
        <v>food trucks</v>
      </c>
      <c r="S2414" s="14">
        <f t="shared" si="408"/>
        <v>42700.778622685189</v>
      </c>
      <c r="T2414" s="14">
        <f t="shared" si="409"/>
        <v>42655.736956018518</v>
      </c>
      <c r="U2414" t="str">
        <f t="shared" si="410"/>
        <v>NOV</v>
      </c>
      <c r="V2414" t="str">
        <f t="shared" si="411"/>
        <v>OCT</v>
      </c>
      <c r="W2414">
        <f t="shared" si="412"/>
        <v>2016</v>
      </c>
      <c r="X2414">
        <f t="shared" si="413"/>
        <v>2016</v>
      </c>
    </row>
    <row r="2415" spans="1:2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406"/>
        <v>0.83333333333333337</v>
      </c>
      <c r="P2415" s="7">
        <f t="shared" si="407"/>
        <v>8.3333333333333339</v>
      </c>
      <c r="Q2415" t="str">
        <f t="shared" si="414"/>
        <v>food</v>
      </c>
      <c r="R2415" t="str">
        <f t="shared" si="415"/>
        <v>food trucks</v>
      </c>
      <c r="S2415" s="14">
        <f t="shared" si="408"/>
        <v>41790.979166666664</v>
      </c>
      <c r="T2415" s="14">
        <f t="shared" si="409"/>
        <v>41760.10974537037</v>
      </c>
      <c r="U2415" t="str">
        <f t="shared" si="410"/>
        <v>MAY</v>
      </c>
      <c r="V2415" t="str">
        <f t="shared" si="411"/>
        <v>MAY</v>
      </c>
      <c r="W2415">
        <f t="shared" si="412"/>
        <v>2014</v>
      </c>
      <c r="X2415">
        <f t="shared" si="413"/>
        <v>2014</v>
      </c>
    </row>
    <row r="2416" spans="1:2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406"/>
        <v>3.0666666666666669</v>
      </c>
      <c r="P2416" s="7">
        <f t="shared" si="407"/>
        <v>35.384615384615387</v>
      </c>
      <c r="Q2416" t="str">
        <f t="shared" si="414"/>
        <v>food</v>
      </c>
      <c r="R2416" t="str">
        <f t="shared" si="415"/>
        <v>food trucks</v>
      </c>
      <c r="S2416" s="14">
        <f t="shared" si="408"/>
        <v>42238.165972222225</v>
      </c>
      <c r="T2416" s="14">
        <f t="shared" si="409"/>
        <v>42198.695138888885</v>
      </c>
      <c r="U2416" t="str">
        <f t="shared" si="410"/>
        <v>AGO</v>
      </c>
      <c r="V2416" t="str">
        <f t="shared" si="411"/>
        <v>JUL</v>
      </c>
      <c r="W2416">
        <f t="shared" si="412"/>
        <v>2015</v>
      </c>
      <c r="X2416">
        <f t="shared" si="413"/>
        <v>2015</v>
      </c>
    </row>
    <row r="2417" spans="1:2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406"/>
        <v>0.55833333333333335</v>
      </c>
      <c r="P2417" s="7">
        <f t="shared" si="407"/>
        <v>55.833333333333336</v>
      </c>
      <c r="Q2417" t="str">
        <f t="shared" si="414"/>
        <v>food</v>
      </c>
      <c r="R2417" t="str">
        <f t="shared" si="415"/>
        <v>food trucks</v>
      </c>
      <c r="S2417" s="14">
        <f t="shared" si="408"/>
        <v>42566.862800925926</v>
      </c>
      <c r="T2417" s="14">
        <f t="shared" si="409"/>
        <v>42536.862800925926</v>
      </c>
      <c r="U2417" t="str">
        <f t="shared" si="410"/>
        <v>JUL</v>
      </c>
      <c r="V2417" t="str">
        <f t="shared" si="411"/>
        <v>JUN</v>
      </c>
      <c r="W2417">
        <f t="shared" si="412"/>
        <v>2016</v>
      </c>
      <c r="X2417">
        <f t="shared" si="413"/>
        <v>2016</v>
      </c>
    </row>
    <row r="2418" spans="1:2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406"/>
        <v>2.5000000000000001E-2</v>
      </c>
      <c r="P2418" s="7">
        <f t="shared" si="407"/>
        <v>5</v>
      </c>
      <c r="Q2418" t="str">
        <f t="shared" si="414"/>
        <v>food</v>
      </c>
      <c r="R2418" t="str">
        <f t="shared" si="415"/>
        <v>food trucks</v>
      </c>
      <c r="S2418" s="14">
        <f t="shared" si="408"/>
        <v>42077.625</v>
      </c>
      <c r="T2418" s="14">
        <f t="shared" si="409"/>
        <v>42019.737766203703</v>
      </c>
      <c r="U2418" t="str">
        <f t="shared" si="410"/>
        <v>MAR</v>
      </c>
      <c r="V2418" t="str">
        <f t="shared" si="411"/>
        <v>ENE</v>
      </c>
      <c r="W2418">
        <f t="shared" si="412"/>
        <v>2015</v>
      </c>
      <c r="X2418">
        <f t="shared" si="413"/>
        <v>2015</v>
      </c>
    </row>
    <row r="2419" spans="1:2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406"/>
        <v>0</v>
      </c>
      <c r="P2419" s="7" t="str">
        <f t="shared" si="407"/>
        <v>No Backers</v>
      </c>
      <c r="Q2419" t="str">
        <f t="shared" si="414"/>
        <v>food</v>
      </c>
      <c r="R2419" t="str">
        <f t="shared" si="415"/>
        <v>food trucks</v>
      </c>
      <c r="S2419" s="14">
        <f t="shared" si="408"/>
        <v>41861.884108796294</v>
      </c>
      <c r="T2419" s="14">
        <f t="shared" si="409"/>
        <v>41831.884108796294</v>
      </c>
      <c r="U2419" t="str">
        <f t="shared" si="410"/>
        <v>AGO</v>
      </c>
      <c r="V2419" t="str">
        <f t="shared" si="411"/>
        <v>JUL</v>
      </c>
      <c r="W2419">
        <f t="shared" si="412"/>
        <v>2014</v>
      </c>
      <c r="X2419">
        <f t="shared" si="413"/>
        <v>2014</v>
      </c>
    </row>
    <row r="2420" spans="1:2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406"/>
        <v>0.02</v>
      </c>
      <c r="P2420" s="7">
        <f t="shared" si="407"/>
        <v>1</v>
      </c>
      <c r="Q2420" t="str">
        <f t="shared" si="414"/>
        <v>food</v>
      </c>
      <c r="R2420" t="str">
        <f t="shared" si="415"/>
        <v>food trucks</v>
      </c>
      <c r="S2420" s="14">
        <f t="shared" si="408"/>
        <v>42087.815324074079</v>
      </c>
      <c r="T2420" s="14">
        <f t="shared" si="409"/>
        <v>42027.856990740736</v>
      </c>
      <c r="U2420" t="str">
        <f t="shared" si="410"/>
        <v>MAR</v>
      </c>
      <c r="V2420" t="str">
        <f t="shared" si="411"/>
        <v>ENE</v>
      </c>
      <c r="W2420">
        <f t="shared" si="412"/>
        <v>2015</v>
      </c>
      <c r="X2420">
        <f t="shared" si="413"/>
        <v>2015</v>
      </c>
    </row>
    <row r="2421" spans="1:2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406"/>
        <v>0</v>
      </c>
      <c r="P2421" s="7" t="str">
        <f t="shared" si="407"/>
        <v>No Backers</v>
      </c>
      <c r="Q2421" t="str">
        <f t="shared" si="414"/>
        <v>food</v>
      </c>
      <c r="R2421" t="str">
        <f t="shared" si="415"/>
        <v>food trucks</v>
      </c>
      <c r="S2421" s="14">
        <f t="shared" si="408"/>
        <v>42053.738298611104</v>
      </c>
      <c r="T2421" s="14">
        <f t="shared" si="409"/>
        <v>41993.738298611104</v>
      </c>
      <c r="U2421" t="str">
        <f t="shared" si="410"/>
        <v>FEB</v>
      </c>
      <c r="V2421" t="str">
        <f t="shared" si="411"/>
        <v>DIC</v>
      </c>
      <c r="W2421">
        <f t="shared" si="412"/>
        <v>2015</v>
      </c>
      <c r="X2421">
        <f t="shared" si="413"/>
        <v>2014</v>
      </c>
    </row>
    <row r="2422" spans="1:2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406"/>
        <v>14.825133372851216</v>
      </c>
      <c r="P2422" s="7">
        <f t="shared" si="407"/>
        <v>69.472222222222229</v>
      </c>
      <c r="Q2422" t="str">
        <f t="shared" si="414"/>
        <v>food</v>
      </c>
      <c r="R2422" t="str">
        <f t="shared" si="415"/>
        <v>food trucks</v>
      </c>
      <c r="S2422" s="14">
        <f t="shared" si="408"/>
        <v>41953.070543981477</v>
      </c>
      <c r="T2422" s="14">
        <f t="shared" si="409"/>
        <v>41893.028877314813</v>
      </c>
      <c r="U2422" t="str">
        <f t="shared" si="410"/>
        <v>NOV</v>
      </c>
      <c r="V2422" t="str">
        <f t="shared" si="411"/>
        <v>SEP</v>
      </c>
      <c r="W2422">
        <f t="shared" si="412"/>
        <v>2014</v>
      </c>
      <c r="X2422">
        <f t="shared" si="413"/>
        <v>2014</v>
      </c>
    </row>
    <row r="2423" spans="1:2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406"/>
        <v>1.6666666666666666E-2</v>
      </c>
      <c r="P2423" s="7">
        <f t="shared" si="407"/>
        <v>1</v>
      </c>
      <c r="Q2423" t="str">
        <f t="shared" si="414"/>
        <v>food</v>
      </c>
      <c r="R2423" t="str">
        <f t="shared" si="415"/>
        <v>food trucks</v>
      </c>
      <c r="S2423" s="14">
        <f t="shared" si="408"/>
        <v>42056.687453703707</v>
      </c>
      <c r="T2423" s="14">
        <f t="shared" si="409"/>
        <v>42026.687453703707</v>
      </c>
      <c r="U2423" t="str">
        <f t="shared" si="410"/>
        <v>FEB</v>
      </c>
      <c r="V2423" t="str">
        <f t="shared" si="411"/>
        <v>ENE</v>
      </c>
      <c r="W2423">
        <f t="shared" si="412"/>
        <v>2015</v>
      </c>
      <c r="X2423">
        <f t="shared" si="413"/>
        <v>2015</v>
      </c>
    </row>
    <row r="2424" spans="1:2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406"/>
        <v>0.2</v>
      </c>
      <c r="P2424" s="7">
        <f t="shared" si="407"/>
        <v>1</v>
      </c>
      <c r="Q2424" t="str">
        <f t="shared" si="414"/>
        <v>food</v>
      </c>
      <c r="R2424" t="str">
        <f t="shared" si="415"/>
        <v>food trucks</v>
      </c>
      <c r="S2424" s="14">
        <f t="shared" si="408"/>
        <v>42074.683287037042</v>
      </c>
      <c r="T2424" s="14">
        <f t="shared" si="409"/>
        <v>42044.724953703699</v>
      </c>
      <c r="U2424" t="str">
        <f t="shared" si="410"/>
        <v>MAR</v>
      </c>
      <c r="V2424" t="str">
        <f t="shared" si="411"/>
        <v>FEB</v>
      </c>
      <c r="W2424">
        <f t="shared" si="412"/>
        <v>2015</v>
      </c>
      <c r="X2424">
        <f t="shared" si="413"/>
        <v>2015</v>
      </c>
    </row>
    <row r="2425" spans="1:2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406"/>
        <v>1.3333333333333334E-2</v>
      </c>
      <c r="P2425" s="7">
        <f t="shared" si="407"/>
        <v>8</v>
      </c>
      <c r="Q2425" t="str">
        <f t="shared" si="414"/>
        <v>food</v>
      </c>
      <c r="R2425" t="str">
        <f t="shared" si="415"/>
        <v>food trucks</v>
      </c>
      <c r="S2425" s="14">
        <f t="shared" si="408"/>
        <v>42004.704745370371</v>
      </c>
      <c r="T2425" s="14">
        <f t="shared" si="409"/>
        <v>41974.704745370371</v>
      </c>
      <c r="U2425" t="str">
        <f t="shared" si="410"/>
        <v>DIC</v>
      </c>
      <c r="V2425" t="str">
        <f t="shared" si="411"/>
        <v>DIC</v>
      </c>
      <c r="W2425">
        <f t="shared" si="412"/>
        <v>2014</v>
      </c>
      <c r="X2425">
        <f t="shared" si="413"/>
        <v>2014</v>
      </c>
    </row>
    <row r="2426" spans="1:2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406"/>
        <v>1.24</v>
      </c>
      <c r="P2426" s="7">
        <f t="shared" si="407"/>
        <v>34.444444444444443</v>
      </c>
      <c r="Q2426" t="str">
        <f t="shared" si="414"/>
        <v>food</v>
      </c>
      <c r="R2426" t="str">
        <f t="shared" si="415"/>
        <v>food trucks</v>
      </c>
      <c r="S2426" s="14">
        <f t="shared" si="408"/>
        <v>41939.892453703702</v>
      </c>
      <c r="T2426" s="14">
        <f t="shared" si="409"/>
        <v>41909.892453703702</v>
      </c>
      <c r="U2426" t="str">
        <f t="shared" si="410"/>
        <v>OCT</v>
      </c>
      <c r="V2426" t="str">
        <f t="shared" si="411"/>
        <v>SEP</v>
      </c>
      <c r="W2426">
        <f t="shared" si="412"/>
        <v>2014</v>
      </c>
      <c r="X2426">
        <f t="shared" si="413"/>
        <v>2014</v>
      </c>
    </row>
    <row r="2427" spans="1:2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406"/>
        <v>2.8571428571428571E-2</v>
      </c>
      <c r="P2427" s="7">
        <f t="shared" si="407"/>
        <v>1</v>
      </c>
      <c r="Q2427" t="str">
        <f t="shared" si="414"/>
        <v>food</v>
      </c>
      <c r="R2427" t="str">
        <f t="shared" si="415"/>
        <v>food trucks</v>
      </c>
      <c r="S2427" s="14">
        <f t="shared" si="408"/>
        <v>42517.919444444444</v>
      </c>
      <c r="T2427" s="14">
        <f t="shared" si="409"/>
        <v>42502.913761574076</v>
      </c>
      <c r="U2427" t="str">
        <f t="shared" si="410"/>
        <v>MAY</v>
      </c>
      <c r="V2427" t="str">
        <f t="shared" si="411"/>
        <v>MAY</v>
      </c>
      <c r="W2427">
        <f t="shared" si="412"/>
        <v>2016</v>
      </c>
      <c r="X2427">
        <f t="shared" si="413"/>
        <v>2016</v>
      </c>
    </row>
    <row r="2428" spans="1:2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406"/>
        <v>0</v>
      </c>
      <c r="P2428" s="7" t="str">
        <f t="shared" si="407"/>
        <v>No Backers</v>
      </c>
      <c r="Q2428" t="str">
        <f t="shared" si="414"/>
        <v>food</v>
      </c>
      <c r="R2428" t="str">
        <f t="shared" si="415"/>
        <v>food trucks</v>
      </c>
      <c r="S2428" s="14">
        <f t="shared" si="408"/>
        <v>42224.170046296291</v>
      </c>
      <c r="T2428" s="14">
        <f t="shared" si="409"/>
        <v>42164.170046296291</v>
      </c>
      <c r="U2428" t="str">
        <f t="shared" si="410"/>
        <v>AGO</v>
      </c>
      <c r="V2428" t="str">
        <f t="shared" si="411"/>
        <v>JUN</v>
      </c>
      <c r="W2428">
        <f t="shared" si="412"/>
        <v>2015</v>
      </c>
      <c r="X2428">
        <f t="shared" si="413"/>
        <v>2015</v>
      </c>
    </row>
    <row r="2429" spans="1:2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406"/>
        <v>2E-3</v>
      </c>
      <c r="P2429" s="7">
        <f t="shared" si="407"/>
        <v>1</v>
      </c>
      <c r="Q2429" t="str">
        <f t="shared" si="414"/>
        <v>food</v>
      </c>
      <c r="R2429" t="str">
        <f t="shared" si="415"/>
        <v>food trucks</v>
      </c>
      <c r="S2429" s="14">
        <f t="shared" si="408"/>
        <v>42452.277002314819</v>
      </c>
      <c r="T2429" s="14">
        <f t="shared" si="409"/>
        <v>42412.318668981476</v>
      </c>
      <c r="U2429" t="str">
        <f t="shared" si="410"/>
        <v>MAR</v>
      </c>
      <c r="V2429" t="str">
        <f t="shared" si="411"/>
        <v>FEB</v>
      </c>
      <c r="W2429">
        <f t="shared" si="412"/>
        <v>2016</v>
      </c>
      <c r="X2429">
        <f t="shared" si="413"/>
        <v>2016</v>
      </c>
    </row>
    <row r="2430" spans="1:2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406"/>
        <v>2.8571428571428571E-3</v>
      </c>
      <c r="P2430" s="7">
        <f t="shared" si="407"/>
        <v>1</v>
      </c>
      <c r="Q2430" t="str">
        <f t="shared" si="414"/>
        <v>food</v>
      </c>
      <c r="R2430" t="str">
        <f t="shared" si="415"/>
        <v>food trucks</v>
      </c>
      <c r="S2430" s="14">
        <f t="shared" si="408"/>
        <v>42075.742488425924</v>
      </c>
      <c r="T2430" s="14">
        <f t="shared" si="409"/>
        <v>42045.784155092595</v>
      </c>
      <c r="U2430" t="str">
        <f t="shared" si="410"/>
        <v>MAR</v>
      </c>
      <c r="V2430" t="str">
        <f t="shared" si="411"/>
        <v>FEB</v>
      </c>
      <c r="W2430">
        <f t="shared" si="412"/>
        <v>2015</v>
      </c>
      <c r="X2430">
        <f t="shared" si="413"/>
        <v>2015</v>
      </c>
    </row>
    <row r="2431" spans="1:2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406"/>
        <v>1.4321428571428572</v>
      </c>
      <c r="P2431" s="7">
        <f t="shared" si="407"/>
        <v>501.25</v>
      </c>
      <c r="Q2431" t="str">
        <f t="shared" si="414"/>
        <v>food</v>
      </c>
      <c r="R2431" t="str">
        <f t="shared" si="415"/>
        <v>food trucks</v>
      </c>
      <c r="S2431" s="14">
        <f t="shared" si="408"/>
        <v>42771.697222222225</v>
      </c>
      <c r="T2431" s="14">
        <f t="shared" si="409"/>
        <v>42734.879236111112</v>
      </c>
      <c r="U2431" t="str">
        <f t="shared" si="410"/>
        <v>FEB</v>
      </c>
      <c r="V2431" t="str">
        <f t="shared" si="411"/>
        <v>DIC</v>
      </c>
      <c r="W2431">
        <f t="shared" si="412"/>
        <v>2017</v>
      </c>
      <c r="X2431">
        <f t="shared" si="413"/>
        <v>2016</v>
      </c>
    </row>
    <row r="2432" spans="1:2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406"/>
        <v>0.7</v>
      </c>
      <c r="P2432" s="7">
        <f t="shared" si="407"/>
        <v>10.5</v>
      </c>
      <c r="Q2432" t="str">
        <f t="shared" si="414"/>
        <v>food</v>
      </c>
      <c r="R2432" t="str">
        <f t="shared" si="415"/>
        <v>food trucks</v>
      </c>
      <c r="S2432" s="14">
        <f t="shared" si="408"/>
        <v>42412.130833333329</v>
      </c>
      <c r="T2432" s="14">
        <f t="shared" si="409"/>
        <v>42382.130833333329</v>
      </c>
      <c r="U2432" t="str">
        <f t="shared" si="410"/>
        <v>FEB</v>
      </c>
      <c r="V2432" t="str">
        <f t="shared" si="411"/>
        <v>ENE</v>
      </c>
      <c r="W2432">
        <f t="shared" si="412"/>
        <v>2016</v>
      </c>
      <c r="X2432">
        <f t="shared" si="413"/>
        <v>2016</v>
      </c>
    </row>
    <row r="2433" spans="1:2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406"/>
        <v>2E-3</v>
      </c>
      <c r="P2433" s="7">
        <f t="shared" si="407"/>
        <v>1</v>
      </c>
      <c r="Q2433" t="str">
        <f t="shared" si="414"/>
        <v>food</v>
      </c>
      <c r="R2433" t="str">
        <f t="shared" si="415"/>
        <v>food trucks</v>
      </c>
      <c r="S2433" s="14">
        <f t="shared" si="408"/>
        <v>42549.099687499998</v>
      </c>
      <c r="T2433" s="14">
        <f t="shared" si="409"/>
        <v>42489.099687499998</v>
      </c>
      <c r="U2433" t="str">
        <f t="shared" si="410"/>
        <v>JUN</v>
      </c>
      <c r="V2433" t="str">
        <f t="shared" si="411"/>
        <v>ABR</v>
      </c>
      <c r="W2433">
        <f t="shared" si="412"/>
        <v>2016</v>
      </c>
      <c r="X2433">
        <f t="shared" si="413"/>
        <v>2016</v>
      </c>
    </row>
    <row r="2434" spans="1:2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406"/>
        <v>1.4285714285714285E-2</v>
      </c>
      <c r="P2434" s="7">
        <f t="shared" si="407"/>
        <v>1</v>
      </c>
      <c r="Q2434" t="str">
        <f t="shared" si="414"/>
        <v>food</v>
      </c>
      <c r="R2434" t="str">
        <f t="shared" si="415"/>
        <v>food trucks</v>
      </c>
      <c r="S2434" s="14">
        <f t="shared" si="408"/>
        <v>42071.218715277777</v>
      </c>
      <c r="T2434" s="14">
        <f t="shared" si="409"/>
        <v>42041.218715277777</v>
      </c>
      <c r="U2434" t="str">
        <f t="shared" si="410"/>
        <v>MAR</v>
      </c>
      <c r="V2434" t="str">
        <f t="shared" si="411"/>
        <v>FEB</v>
      </c>
      <c r="W2434">
        <f t="shared" si="412"/>
        <v>2015</v>
      </c>
      <c r="X2434">
        <f t="shared" si="413"/>
        <v>2015</v>
      </c>
    </row>
    <row r="2435" spans="1:2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416">(E2435*100)/D2435</f>
        <v>0</v>
      </c>
      <c r="P2435" s="7" t="str">
        <f t="shared" ref="P2435:P2498" si="417">IF(L2435=0,"No Backers",E2435/L2435)</f>
        <v>No Backers</v>
      </c>
      <c r="Q2435" t="str">
        <f t="shared" si="414"/>
        <v>food</v>
      </c>
      <c r="R2435" t="str">
        <f t="shared" si="415"/>
        <v>food trucks</v>
      </c>
      <c r="S2435" s="14">
        <f t="shared" ref="S2435:S2498" si="418">(((I2435/60)/60)/24)+DATE(1970,1,1)</f>
        <v>42427.89980324074</v>
      </c>
      <c r="T2435" s="14">
        <f t="shared" ref="T2435:T2498" si="419">(((J2435/60)/60)/24)+DATE(1970,1,1)</f>
        <v>42397.89980324074</v>
      </c>
      <c r="U2435" t="str">
        <f t="shared" ref="U2435:U2498" si="420">UPPER(TEXT(S2435, "mmm"))</f>
        <v>FEB</v>
      </c>
      <c r="V2435" t="str">
        <f t="shared" ref="V2435:V2498" si="421">UPPER(TEXT(T2435, "mmm"))</f>
        <v>ENE</v>
      </c>
      <c r="W2435">
        <f t="shared" ref="W2435:W2498" si="422">YEAR(S2435)</f>
        <v>2016</v>
      </c>
      <c r="X2435">
        <f t="shared" ref="X2435:X2498" si="423">YEAR(T2435)</f>
        <v>2016</v>
      </c>
    </row>
    <row r="2436" spans="1:2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416"/>
        <v>0.13</v>
      </c>
      <c r="P2436" s="7">
        <f t="shared" si="417"/>
        <v>13</v>
      </c>
      <c r="Q2436" t="str">
        <f t="shared" si="414"/>
        <v>food</v>
      </c>
      <c r="R2436" t="str">
        <f t="shared" si="415"/>
        <v>food trucks</v>
      </c>
      <c r="S2436" s="14">
        <f t="shared" si="418"/>
        <v>42220.18604166666</v>
      </c>
      <c r="T2436" s="14">
        <f t="shared" si="419"/>
        <v>42180.18604166666</v>
      </c>
      <c r="U2436" t="str">
        <f t="shared" si="420"/>
        <v>AGO</v>
      </c>
      <c r="V2436" t="str">
        <f t="shared" si="421"/>
        <v>JUN</v>
      </c>
      <c r="W2436">
        <f t="shared" si="422"/>
        <v>2015</v>
      </c>
      <c r="X2436">
        <f t="shared" si="423"/>
        <v>2015</v>
      </c>
    </row>
    <row r="2437" spans="1:2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416"/>
        <v>0.48959999999999998</v>
      </c>
      <c r="P2437" s="7">
        <f t="shared" si="417"/>
        <v>306</v>
      </c>
      <c r="Q2437" t="str">
        <f t="shared" si="414"/>
        <v>food</v>
      </c>
      <c r="R2437" t="str">
        <f t="shared" si="415"/>
        <v>food trucks</v>
      </c>
      <c r="S2437" s="14">
        <f t="shared" si="418"/>
        <v>42282.277615740735</v>
      </c>
      <c r="T2437" s="14">
        <f t="shared" si="419"/>
        <v>42252.277615740735</v>
      </c>
      <c r="U2437" t="str">
        <f t="shared" si="420"/>
        <v>OCT</v>
      </c>
      <c r="V2437" t="str">
        <f t="shared" si="421"/>
        <v>SEP</v>
      </c>
      <c r="W2437">
        <f t="shared" si="422"/>
        <v>2015</v>
      </c>
      <c r="X2437">
        <f t="shared" si="423"/>
        <v>2015</v>
      </c>
    </row>
    <row r="2438" spans="1:2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416"/>
        <v>3.8461538461538464E-2</v>
      </c>
      <c r="P2438" s="7">
        <f t="shared" si="417"/>
        <v>22.5</v>
      </c>
      <c r="Q2438" t="str">
        <f t="shared" si="414"/>
        <v>food</v>
      </c>
      <c r="R2438" t="str">
        <f t="shared" si="415"/>
        <v>food trucks</v>
      </c>
      <c r="S2438" s="14">
        <f t="shared" si="418"/>
        <v>42398.615393518514</v>
      </c>
      <c r="T2438" s="14">
        <f t="shared" si="419"/>
        <v>42338.615393518514</v>
      </c>
      <c r="U2438" t="str">
        <f t="shared" si="420"/>
        <v>ENE</v>
      </c>
      <c r="V2438" t="str">
        <f t="shared" si="421"/>
        <v>NOV</v>
      </c>
      <c r="W2438">
        <f t="shared" si="422"/>
        <v>2016</v>
      </c>
      <c r="X2438">
        <f t="shared" si="423"/>
        <v>2015</v>
      </c>
    </row>
    <row r="2439" spans="1:2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416"/>
        <v>0</v>
      </c>
      <c r="P2439" s="7" t="str">
        <f t="shared" si="417"/>
        <v>No Backers</v>
      </c>
      <c r="Q2439" t="str">
        <f t="shared" si="414"/>
        <v>food</v>
      </c>
      <c r="R2439" t="str">
        <f t="shared" si="415"/>
        <v>food trucks</v>
      </c>
      <c r="S2439" s="14">
        <f t="shared" si="418"/>
        <v>42080.75</v>
      </c>
      <c r="T2439" s="14">
        <f t="shared" si="419"/>
        <v>42031.965138888889</v>
      </c>
      <c r="U2439" t="str">
        <f t="shared" si="420"/>
        <v>MAR</v>
      </c>
      <c r="V2439" t="str">
        <f t="shared" si="421"/>
        <v>ENE</v>
      </c>
      <c r="W2439">
        <f t="shared" si="422"/>
        <v>2015</v>
      </c>
      <c r="X2439">
        <f t="shared" si="423"/>
        <v>2015</v>
      </c>
    </row>
    <row r="2440" spans="1:2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416"/>
        <v>0.33333333333333331</v>
      </c>
      <c r="P2440" s="7">
        <f t="shared" si="417"/>
        <v>50</v>
      </c>
      <c r="Q2440" t="str">
        <f t="shared" si="414"/>
        <v>food</v>
      </c>
      <c r="R2440" t="str">
        <f t="shared" si="415"/>
        <v>food trucks</v>
      </c>
      <c r="S2440" s="14">
        <f t="shared" si="418"/>
        <v>42345.956736111111</v>
      </c>
      <c r="T2440" s="14">
        <f t="shared" si="419"/>
        <v>42285.91506944444</v>
      </c>
      <c r="U2440" t="str">
        <f t="shared" si="420"/>
        <v>DIC</v>
      </c>
      <c r="V2440" t="str">
        <f t="shared" si="421"/>
        <v>OCT</v>
      </c>
      <c r="W2440">
        <f t="shared" si="422"/>
        <v>2015</v>
      </c>
      <c r="X2440">
        <f t="shared" si="423"/>
        <v>2015</v>
      </c>
    </row>
    <row r="2441" spans="1:2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416"/>
        <v>0</v>
      </c>
      <c r="P2441" s="7" t="str">
        <f t="shared" si="417"/>
        <v>No Backers</v>
      </c>
      <c r="Q2441" t="str">
        <f t="shared" si="414"/>
        <v>food</v>
      </c>
      <c r="R2441" t="str">
        <f t="shared" si="415"/>
        <v>food trucks</v>
      </c>
      <c r="S2441" s="14">
        <f t="shared" si="418"/>
        <v>42295.818622685183</v>
      </c>
      <c r="T2441" s="14">
        <f t="shared" si="419"/>
        <v>42265.818622685183</v>
      </c>
      <c r="U2441" t="str">
        <f t="shared" si="420"/>
        <v>OCT</v>
      </c>
      <c r="V2441" t="str">
        <f t="shared" si="421"/>
        <v>SEP</v>
      </c>
      <c r="W2441">
        <f t="shared" si="422"/>
        <v>2015</v>
      </c>
      <c r="X2441">
        <f t="shared" si="423"/>
        <v>2015</v>
      </c>
    </row>
    <row r="2442" spans="1:2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416"/>
        <v>0.2</v>
      </c>
      <c r="P2442" s="7">
        <f t="shared" si="417"/>
        <v>5</v>
      </c>
      <c r="Q2442" t="str">
        <f t="shared" si="414"/>
        <v>food</v>
      </c>
      <c r="R2442" t="str">
        <f t="shared" si="415"/>
        <v>food trucks</v>
      </c>
      <c r="S2442" s="14">
        <f t="shared" si="418"/>
        <v>42413.899456018517</v>
      </c>
      <c r="T2442" s="14">
        <f t="shared" si="419"/>
        <v>42383.899456018517</v>
      </c>
      <c r="U2442" t="str">
        <f t="shared" si="420"/>
        <v>FEB</v>
      </c>
      <c r="V2442" t="str">
        <f t="shared" si="421"/>
        <v>ENE</v>
      </c>
      <c r="W2442">
        <f t="shared" si="422"/>
        <v>2016</v>
      </c>
      <c r="X2442">
        <f t="shared" si="423"/>
        <v>2016</v>
      </c>
    </row>
    <row r="2443" spans="1:2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416"/>
        <v>107.88</v>
      </c>
      <c r="P2443" s="7">
        <f t="shared" si="417"/>
        <v>74.22935779816514</v>
      </c>
      <c r="Q2443" t="str">
        <f t="shared" si="414"/>
        <v>food</v>
      </c>
      <c r="R2443" t="str">
        <f t="shared" si="415"/>
        <v>small batch</v>
      </c>
      <c r="S2443" s="14">
        <f t="shared" si="418"/>
        <v>42208.207638888889</v>
      </c>
      <c r="T2443" s="14">
        <f t="shared" si="419"/>
        <v>42187.125625000001</v>
      </c>
      <c r="U2443" t="str">
        <f t="shared" si="420"/>
        <v>JUL</v>
      </c>
      <c r="V2443" t="str">
        <f t="shared" si="421"/>
        <v>JUL</v>
      </c>
      <c r="W2443">
        <f t="shared" si="422"/>
        <v>2015</v>
      </c>
      <c r="X2443">
        <f t="shared" si="423"/>
        <v>2015</v>
      </c>
    </row>
    <row r="2444" spans="1:2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416"/>
        <v>125.94166666666666</v>
      </c>
      <c r="P2444" s="7">
        <f t="shared" si="417"/>
        <v>81.252688172043008</v>
      </c>
      <c r="Q2444" t="str">
        <f t="shared" si="414"/>
        <v>food</v>
      </c>
      <c r="R2444" t="str">
        <f t="shared" si="415"/>
        <v>small batch</v>
      </c>
      <c r="S2444" s="14">
        <f t="shared" si="418"/>
        <v>42082.625324074077</v>
      </c>
      <c r="T2444" s="14">
        <f t="shared" si="419"/>
        <v>42052.666990740734</v>
      </c>
      <c r="U2444" t="str">
        <f t="shared" si="420"/>
        <v>MAR</v>
      </c>
      <c r="V2444" t="str">
        <f t="shared" si="421"/>
        <v>FEB</v>
      </c>
      <c r="W2444">
        <f t="shared" si="422"/>
        <v>2015</v>
      </c>
      <c r="X2444">
        <f t="shared" si="423"/>
        <v>2015</v>
      </c>
    </row>
    <row r="2445" spans="1:2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416"/>
        <v>202.51495</v>
      </c>
      <c r="P2445" s="7">
        <f t="shared" si="417"/>
        <v>130.23469453376205</v>
      </c>
      <c r="Q2445" t="str">
        <f t="shared" si="414"/>
        <v>food</v>
      </c>
      <c r="R2445" t="str">
        <f t="shared" si="415"/>
        <v>small batch</v>
      </c>
      <c r="S2445" s="14">
        <f t="shared" si="418"/>
        <v>41866.625254629631</v>
      </c>
      <c r="T2445" s="14">
        <f t="shared" si="419"/>
        <v>41836.625254629631</v>
      </c>
      <c r="U2445" t="str">
        <f t="shared" si="420"/>
        <v>AGO</v>
      </c>
      <c r="V2445" t="str">
        <f t="shared" si="421"/>
        <v>JUL</v>
      </c>
      <c r="W2445">
        <f t="shared" si="422"/>
        <v>2014</v>
      </c>
      <c r="X2445">
        <f t="shared" si="423"/>
        <v>2014</v>
      </c>
    </row>
    <row r="2446" spans="1:2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416"/>
        <v>108.6</v>
      </c>
      <c r="P2446" s="7">
        <f t="shared" si="417"/>
        <v>53.409836065573771</v>
      </c>
      <c r="Q2446" t="str">
        <f t="shared" si="414"/>
        <v>food</v>
      </c>
      <c r="R2446" t="str">
        <f t="shared" si="415"/>
        <v>small batch</v>
      </c>
      <c r="S2446" s="14">
        <f t="shared" si="418"/>
        <v>42515.754525462966</v>
      </c>
      <c r="T2446" s="14">
        <f t="shared" si="419"/>
        <v>42485.754525462966</v>
      </c>
      <c r="U2446" t="str">
        <f t="shared" si="420"/>
        <v>MAY</v>
      </c>
      <c r="V2446" t="str">
        <f t="shared" si="421"/>
        <v>ABR</v>
      </c>
      <c r="W2446">
        <f t="shared" si="422"/>
        <v>2016</v>
      </c>
      <c r="X2446">
        <f t="shared" si="423"/>
        <v>2016</v>
      </c>
    </row>
    <row r="2447" spans="1:2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416"/>
        <v>172.8</v>
      </c>
      <c r="P2447" s="7">
        <f t="shared" si="417"/>
        <v>75.130434782608702</v>
      </c>
      <c r="Q2447" t="str">
        <f t="shared" si="414"/>
        <v>food</v>
      </c>
      <c r="R2447" t="str">
        <f t="shared" si="415"/>
        <v>small batch</v>
      </c>
      <c r="S2447" s="14">
        <f t="shared" si="418"/>
        <v>42273.190057870372</v>
      </c>
      <c r="T2447" s="14">
        <f t="shared" si="419"/>
        <v>42243.190057870372</v>
      </c>
      <c r="U2447" t="str">
        <f t="shared" si="420"/>
        <v>SEP</v>
      </c>
      <c r="V2447" t="str">
        <f t="shared" si="421"/>
        <v>AGO</v>
      </c>
      <c r="W2447">
        <f t="shared" si="422"/>
        <v>2015</v>
      </c>
      <c r="X2447">
        <f t="shared" si="423"/>
        <v>2015</v>
      </c>
    </row>
    <row r="2448" spans="1:2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416"/>
        <v>167.98</v>
      </c>
      <c r="P2448" s="7">
        <f t="shared" si="417"/>
        <v>75.666666666666671</v>
      </c>
      <c r="Q2448" t="str">
        <f t="shared" si="414"/>
        <v>food</v>
      </c>
      <c r="R2448" t="str">
        <f t="shared" si="415"/>
        <v>small batch</v>
      </c>
      <c r="S2448" s="14">
        <f t="shared" si="418"/>
        <v>42700.64434027778</v>
      </c>
      <c r="T2448" s="14">
        <f t="shared" si="419"/>
        <v>42670.602673611109</v>
      </c>
      <c r="U2448" t="str">
        <f t="shared" si="420"/>
        <v>NOV</v>
      </c>
      <c r="V2448" t="str">
        <f t="shared" si="421"/>
        <v>OCT</v>
      </c>
      <c r="W2448">
        <f t="shared" si="422"/>
        <v>2016</v>
      </c>
      <c r="X2448">
        <f t="shared" si="423"/>
        <v>2016</v>
      </c>
    </row>
    <row r="2449" spans="1:2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416"/>
        <v>427.2</v>
      </c>
      <c r="P2449" s="7">
        <f t="shared" si="417"/>
        <v>31.691394658753708</v>
      </c>
      <c r="Q2449" t="str">
        <f t="shared" si="414"/>
        <v>food</v>
      </c>
      <c r="R2449" t="str">
        <f t="shared" si="415"/>
        <v>small batch</v>
      </c>
      <c r="S2449" s="14">
        <f t="shared" si="418"/>
        <v>42686.166666666672</v>
      </c>
      <c r="T2449" s="14">
        <f t="shared" si="419"/>
        <v>42654.469826388886</v>
      </c>
      <c r="U2449" t="str">
        <f t="shared" si="420"/>
        <v>NOV</v>
      </c>
      <c r="V2449" t="str">
        <f t="shared" si="421"/>
        <v>OCT</v>
      </c>
      <c r="W2449">
        <f t="shared" si="422"/>
        <v>2016</v>
      </c>
      <c r="X2449">
        <f t="shared" si="423"/>
        <v>2016</v>
      </c>
    </row>
    <row r="2450" spans="1:2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416"/>
        <v>107.5</v>
      </c>
      <c r="P2450" s="7">
        <f t="shared" si="417"/>
        <v>47.777777777777779</v>
      </c>
      <c r="Q2450" t="str">
        <f t="shared" si="414"/>
        <v>food</v>
      </c>
      <c r="R2450" t="str">
        <f t="shared" si="415"/>
        <v>small batch</v>
      </c>
      <c r="S2450" s="14">
        <f t="shared" si="418"/>
        <v>42613.233333333337</v>
      </c>
      <c r="T2450" s="14">
        <f t="shared" si="419"/>
        <v>42607.316122685181</v>
      </c>
      <c r="U2450" t="str">
        <f t="shared" si="420"/>
        <v>AGO</v>
      </c>
      <c r="V2450" t="str">
        <f t="shared" si="421"/>
        <v>AGO</v>
      </c>
      <c r="W2450">
        <f t="shared" si="422"/>
        <v>2016</v>
      </c>
      <c r="X2450">
        <f t="shared" si="423"/>
        <v>2016</v>
      </c>
    </row>
    <row r="2451" spans="1:2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416"/>
        <v>108</v>
      </c>
      <c r="P2451" s="7">
        <f t="shared" si="417"/>
        <v>90</v>
      </c>
      <c r="Q2451" t="str">
        <f t="shared" si="414"/>
        <v>food</v>
      </c>
      <c r="R2451" t="str">
        <f t="shared" si="415"/>
        <v>small batch</v>
      </c>
      <c r="S2451" s="14">
        <f t="shared" si="418"/>
        <v>41973.184201388889</v>
      </c>
      <c r="T2451" s="14">
        <f t="shared" si="419"/>
        <v>41943.142534722225</v>
      </c>
      <c r="U2451" t="str">
        <f t="shared" si="420"/>
        <v>NOV</v>
      </c>
      <c r="V2451" t="str">
        <f t="shared" si="421"/>
        <v>OCT</v>
      </c>
      <c r="W2451">
        <f t="shared" si="422"/>
        <v>2014</v>
      </c>
      <c r="X2451">
        <f t="shared" si="423"/>
        <v>2014</v>
      </c>
    </row>
    <row r="2452" spans="1:2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416"/>
        <v>101.53353333333334</v>
      </c>
      <c r="P2452" s="7">
        <f t="shared" si="417"/>
        <v>149.31401960784314</v>
      </c>
      <c r="Q2452" t="str">
        <f t="shared" si="414"/>
        <v>food</v>
      </c>
      <c r="R2452" t="str">
        <f t="shared" si="415"/>
        <v>small batch</v>
      </c>
      <c r="S2452" s="14">
        <f t="shared" si="418"/>
        <v>41940.132638888892</v>
      </c>
      <c r="T2452" s="14">
        <f t="shared" si="419"/>
        <v>41902.07240740741</v>
      </c>
      <c r="U2452" t="str">
        <f t="shared" si="420"/>
        <v>OCT</v>
      </c>
      <c r="V2452" t="str">
        <f t="shared" si="421"/>
        <v>SEP</v>
      </c>
      <c r="W2452">
        <f t="shared" si="422"/>
        <v>2014</v>
      </c>
      <c r="X2452">
        <f t="shared" si="423"/>
        <v>2014</v>
      </c>
    </row>
    <row r="2453" spans="1:2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416"/>
        <v>115.45</v>
      </c>
      <c r="P2453" s="7">
        <f t="shared" si="417"/>
        <v>62.06989247311828</v>
      </c>
      <c r="Q2453" t="str">
        <f t="shared" si="414"/>
        <v>food</v>
      </c>
      <c r="R2453" t="str">
        <f t="shared" si="415"/>
        <v>small batch</v>
      </c>
      <c r="S2453" s="14">
        <f t="shared" si="418"/>
        <v>42799.908449074079</v>
      </c>
      <c r="T2453" s="14">
        <f t="shared" si="419"/>
        <v>42779.908449074079</v>
      </c>
      <c r="U2453" t="str">
        <f t="shared" si="420"/>
        <v>MAR</v>
      </c>
      <c r="V2453" t="str">
        <f t="shared" si="421"/>
        <v>FEB</v>
      </c>
      <c r="W2453">
        <f t="shared" si="422"/>
        <v>2017</v>
      </c>
      <c r="X2453">
        <f t="shared" si="423"/>
        <v>2017</v>
      </c>
    </row>
    <row r="2454" spans="1:2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416"/>
        <v>133.5</v>
      </c>
      <c r="P2454" s="7">
        <f t="shared" si="417"/>
        <v>53.4</v>
      </c>
      <c r="Q2454" t="str">
        <f t="shared" si="414"/>
        <v>food</v>
      </c>
      <c r="R2454" t="str">
        <f t="shared" si="415"/>
        <v>small batch</v>
      </c>
      <c r="S2454" s="14">
        <f t="shared" si="418"/>
        <v>42367.958333333328</v>
      </c>
      <c r="T2454" s="14">
        <f t="shared" si="419"/>
        <v>42338.84375</v>
      </c>
      <c r="U2454" t="str">
        <f t="shared" si="420"/>
        <v>DIC</v>
      </c>
      <c r="V2454" t="str">
        <f t="shared" si="421"/>
        <v>NOV</v>
      </c>
      <c r="W2454">
        <f t="shared" si="422"/>
        <v>2015</v>
      </c>
      <c r="X2454">
        <f t="shared" si="423"/>
        <v>2015</v>
      </c>
    </row>
    <row r="2455" spans="1:2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416"/>
        <v>154.69999999999999</v>
      </c>
      <c r="P2455" s="7">
        <f t="shared" si="417"/>
        <v>69.268656716417908</v>
      </c>
      <c r="Q2455" t="str">
        <f t="shared" si="414"/>
        <v>food</v>
      </c>
      <c r="R2455" t="str">
        <f t="shared" si="415"/>
        <v>small batch</v>
      </c>
      <c r="S2455" s="14">
        <f t="shared" si="418"/>
        <v>42768.692233796297</v>
      </c>
      <c r="T2455" s="14">
        <f t="shared" si="419"/>
        <v>42738.692233796297</v>
      </c>
      <c r="U2455" t="str">
        <f t="shared" si="420"/>
        <v>FEB</v>
      </c>
      <c r="V2455" t="str">
        <f t="shared" si="421"/>
        <v>ENE</v>
      </c>
      <c r="W2455">
        <f t="shared" si="422"/>
        <v>2017</v>
      </c>
      <c r="X2455">
        <f t="shared" si="423"/>
        <v>2017</v>
      </c>
    </row>
    <row r="2456" spans="1:2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416"/>
        <v>100.84571428571428</v>
      </c>
      <c r="P2456" s="7">
        <f t="shared" si="417"/>
        <v>271.50769230769231</v>
      </c>
      <c r="Q2456" t="str">
        <f t="shared" si="414"/>
        <v>food</v>
      </c>
      <c r="R2456" t="str">
        <f t="shared" si="415"/>
        <v>small batch</v>
      </c>
      <c r="S2456" s="14">
        <f t="shared" si="418"/>
        <v>42805.201481481476</v>
      </c>
      <c r="T2456" s="14">
        <f t="shared" si="419"/>
        <v>42770.201481481476</v>
      </c>
      <c r="U2456" t="str">
        <f t="shared" si="420"/>
        <v>MAR</v>
      </c>
      <c r="V2456" t="str">
        <f t="shared" si="421"/>
        <v>FEB</v>
      </c>
      <c r="W2456">
        <f t="shared" si="422"/>
        <v>2017</v>
      </c>
      <c r="X2456">
        <f t="shared" si="423"/>
        <v>2017</v>
      </c>
    </row>
    <row r="2457" spans="1:2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416"/>
        <v>182</v>
      </c>
      <c r="P2457" s="7">
        <f t="shared" si="417"/>
        <v>34.125</v>
      </c>
      <c r="Q2457" t="str">
        <f t="shared" si="414"/>
        <v>food</v>
      </c>
      <c r="R2457" t="str">
        <f t="shared" si="415"/>
        <v>small batch</v>
      </c>
      <c r="S2457" s="14">
        <f t="shared" si="418"/>
        <v>42480.781828703708</v>
      </c>
      <c r="T2457" s="14">
        <f t="shared" si="419"/>
        <v>42452.781828703708</v>
      </c>
      <c r="U2457" t="str">
        <f t="shared" si="420"/>
        <v>ABR</v>
      </c>
      <c r="V2457" t="str">
        <f t="shared" si="421"/>
        <v>MAR</v>
      </c>
      <c r="W2457">
        <f t="shared" si="422"/>
        <v>2016</v>
      </c>
      <c r="X2457">
        <f t="shared" si="423"/>
        <v>2016</v>
      </c>
    </row>
    <row r="2458" spans="1:2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416"/>
        <v>180.86666666666667</v>
      </c>
      <c r="P2458" s="7">
        <f t="shared" si="417"/>
        <v>40.492537313432834</v>
      </c>
      <c r="Q2458" t="str">
        <f t="shared" si="414"/>
        <v>food</v>
      </c>
      <c r="R2458" t="str">
        <f t="shared" si="415"/>
        <v>small batch</v>
      </c>
      <c r="S2458" s="14">
        <f t="shared" si="418"/>
        <v>42791.961099537039</v>
      </c>
      <c r="T2458" s="14">
        <f t="shared" si="419"/>
        <v>42761.961099537039</v>
      </c>
      <c r="U2458" t="str">
        <f t="shared" si="420"/>
        <v>FEB</v>
      </c>
      <c r="V2458" t="str">
        <f t="shared" si="421"/>
        <v>ENE</v>
      </c>
      <c r="W2458">
        <f t="shared" si="422"/>
        <v>2017</v>
      </c>
      <c r="X2458">
        <f t="shared" si="423"/>
        <v>2017</v>
      </c>
    </row>
    <row r="2459" spans="1:2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416"/>
        <v>102.30434782608695</v>
      </c>
      <c r="P2459" s="7">
        <f t="shared" si="417"/>
        <v>189.75806451612902</v>
      </c>
      <c r="Q2459" t="str">
        <f t="shared" si="414"/>
        <v>food</v>
      </c>
      <c r="R2459" t="str">
        <f t="shared" si="415"/>
        <v>small batch</v>
      </c>
      <c r="S2459" s="14">
        <f t="shared" si="418"/>
        <v>42453.560833333337</v>
      </c>
      <c r="T2459" s="14">
        <f t="shared" si="419"/>
        <v>42423.602500000001</v>
      </c>
      <c r="U2459" t="str">
        <f t="shared" si="420"/>
        <v>MAR</v>
      </c>
      <c r="V2459" t="str">
        <f t="shared" si="421"/>
        <v>FEB</v>
      </c>
      <c r="W2459">
        <f t="shared" si="422"/>
        <v>2016</v>
      </c>
      <c r="X2459">
        <f t="shared" si="423"/>
        <v>2016</v>
      </c>
    </row>
    <row r="2460" spans="1:2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416"/>
        <v>110.18</v>
      </c>
      <c r="P2460" s="7">
        <f t="shared" si="417"/>
        <v>68.862499999999997</v>
      </c>
      <c r="Q2460" t="str">
        <f t="shared" si="414"/>
        <v>food</v>
      </c>
      <c r="R2460" t="str">
        <f t="shared" si="415"/>
        <v>small batch</v>
      </c>
      <c r="S2460" s="14">
        <f t="shared" si="418"/>
        <v>42530.791666666672</v>
      </c>
      <c r="T2460" s="14">
        <f t="shared" si="419"/>
        <v>42495.871736111112</v>
      </c>
      <c r="U2460" t="str">
        <f t="shared" si="420"/>
        <v>JUN</v>
      </c>
      <c r="V2460" t="str">
        <f t="shared" si="421"/>
        <v>MAY</v>
      </c>
      <c r="W2460">
        <f t="shared" si="422"/>
        <v>2016</v>
      </c>
      <c r="X2460">
        <f t="shared" si="423"/>
        <v>2016</v>
      </c>
    </row>
    <row r="2461" spans="1:2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416"/>
        <v>102.25</v>
      </c>
      <c r="P2461" s="7">
        <f t="shared" si="417"/>
        <v>108.77659574468085</v>
      </c>
      <c r="Q2461" t="str">
        <f t="shared" si="414"/>
        <v>food</v>
      </c>
      <c r="R2461" t="str">
        <f t="shared" si="415"/>
        <v>small batch</v>
      </c>
      <c r="S2461" s="14">
        <f t="shared" si="418"/>
        <v>42452.595891203702</v>
      </c>
      <c r="T2461" s="14">
        <f t="shared" si="419"/>
        <v>42407.637557870374</v>
      </c>
      <c r="U2461" t="str">
        <f t="shared" si="420"/>
        <v>MAR</v>
      </c>
      <c r="V2461" t="str">
        <f t="shared" si="421"/>
        <v>FEB</v>
      </c>
      <c r="W2461">
        <f t="shared" si="422"/>
        <v>2016</v>
      </c>
      <c r="X2461">
        <f t="shared" si="423"/>
        <v>2016</v>
      </c>
    </row>
    <row r="2462" spans="1:2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416"/>
        <v>100.78823529411764</v>
      </c>
      <c r="P2462" s="7">
        <f t="shared" si="417"/>
        <v>125.98529411764706</v>
      </c>
      <c r="Q2462" t="str">
        <f t="shared" si="414"/>
        <v>food</v>
      </c>
      <c r="R2462" t="str">
        <f t="shared" si="415"/>
        <v>small batch</v>
      </c>
      <c r="S2462" s="14">
        <f t="shared" si="418"/>
        <v>42738.178472222222</v>
      </c>
      <c r="T2462" s="14">
        <f t="shared" si="419"/>
        <v>42704.187118055561</v>
      </c>
      <c r="U2462" t="str">
        <f t="shared" si="420"/>
        <v>ENE</v>
      </c>
      <c r="V2462" t="str">
        <f t="shared" si="421"/>
        <v>NOV</v>
      </c>
      <c r="W2462">
        <f t="shared" si="422"/>
        <v>2017</v>
      </c>
      <c r="X2462">
        <f t="shared" si="423"/>
        <v>2016</v>
      </c>
    </row>
    <row r="2463" spans="1:2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416"/>
        <v>103.8</v>
      </c>
      <c r="P2463" s="7">
        <f t="shared" si="417"/>
        <v>90.523255813953483</v>
      </c>
      <c r="Q2463" t="str">
        <f t="shared" ref="Q2463:Q2502" si="424">MID(N2463,1,5)</f>
        <v>music</v>
      </c>
      <c r="R2463" t="str">
        <f t="shared" ref="R2463:R2502" si="425">MID(N2463,7,20)</f>
        <v>indie rock</v>
      </c>
      <c r="S2463" s="14">
        <f t="shared" si="418"/>
        <v>40817.125</v>
      </c>
      <c r="T2463" s="14">
        <f t="shared" si="419"/>
        <v>40784.012696759259</v>
      </c>
      <c r="U2463" t="str">
        <f t="shared" si="420"/>
        <v>OCT</v>
      </c>
      <c r="V2463" t="str">
        <f t="shared" si="421"/>
        <v>AGO</v>
      </c>
      <c r="W2463">
        <f t="shared" si="422"/>
        <v>2011</v>
      </c>
      <c r="X2463">
        <f t="shared" si="423"/>
        <v>2011</v>
      </c>
    </row>
    <row r="2464" spans="1:2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416"/>
        <v>110.70833333333333</v>
      </c>
      <c r="P2464" s="7">
        <f t="shared" si="417"/>
        <v>28.880434782608695</v>
      </c>
      <c r="Q2464" t="str">
        <f t="shared" si="424"/>
        <v>music</v>
      </c>
      <c r="R2464" t="str">
        <f t="shared" si="425"/>
        <v>indie rock</v>
      </c>
      <c r="S2464" s="14">
        <f t="shared" si="418"/>
        <v>41109.186296296299</v>
      </c>
      <c r="T2464" s="14">
        <f t="shared" si="419"/>
        <v>41089.186296296299</v>
      </c>
      <c r="U2464" t="str">
        <f t="shared" si="420"/>
        <v>JUL</v>
      </c>
      <c r="V2464" t="str">
        <f t="shared" si="421"/>
        <v>JUN</v>
      </c>
      <c r="W2464">
        <f t="shared" si="422"/>
        <v>2012</v>
      </c>
      <c r="X2464">
        <f t="shared" si="423"/>
        <v>2012</v>
      </c>
    </row>
    <row r="2465" spans="1:2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416"/>
        <v>116.25</v>
      </c>
      <c r="P2465" s="7">
        <f t="shared" si="417"/>
        <v>31</v>
      </c>
      <c r="Q2465" t="str">
        <f t="shared" si="424"/>
        <v>music</v>
      </c>
      <c r="R2465" t="str">
        <f t="shared" si="425"/>
        <v>indie rock</v>
      </c>
      <c r="S2465" s="14">
        <f t="shared" si="418"/>
        <v>41380.791666666664</v>
      </c>
      <c r="T2465" s="14">
        <f t="shared" si="419"/>
        <v>41341.111400462964</v>
      </c>
      <c r="U2465" t="str">
        <f t="shared" si="420"/>
        <v>ABR</v>
      </c>
      <c r="V2465" t="str">
        <f t="shared" si="421"/>
        <v>MAR</v>
      </c>
      <c r="W2465">
        <f t="shared" si="422"/>
        <v>2013</v>
      </c>
      <c r="X2465">
        <f t="shared" si="423"/>
        <v>2013</v>
      </c>
    </row>
    <row r="2466" spans="1:2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416"/>
        <v>111.1</v>
      </c>
      <c r="P2466" s="7">
        <f t="shared" si="417"/>
        <v>51.674418604651166</v>
      </c>
      <c r="Q2466" t="str">
        <f t="shared" si="424"/>
        <v>music</v>
      </c>
      <c r="R2466" t="str">
        <f t="shared" si="425"/>
        <v>indie rock</v>
      </c>
      <c r="S2466" s="14">
        <f t="shared" si="418"/>
        <v>42277.811805555553</v>
      </c>
      <c r="T2466" s="14">
        <f t="shared" si="419"/>
        <v>42248.90042824074</v>
      </c>
      <c r="U2466" t="str">
        <f t="shared" si="420"/>
        <v>SEP</v>
      </c>
      <c r="V2466" t="str">
        <f t="shared" si="421"/>
        <v>SEP</v>
      </c>
      <c r="W2466">
        <f t="shared" si="422"/>
        <v>2015</v>
      </c>
      <c r="X2466">
        <f t="shared" si="423"/>
        <v>2015</v>
      </c>
    </row>
    <row r="2467" spans="1:2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416"/>
        <v>180.14285714285714</v>
      </c>
      <c r="P2467" s="7">
        <f t="shared" si="417"/>
        <v>26.270833333333332</v>
      </c>
      <c r="Q2467" t="str">
        <f t="shared" si="424"/>
        <v>music</v>
      </c>
      <c r="R2467" t="str">
        <f t="shared" si="425"/>
        <v>indie rock</v>
      </c>
      <c r="S2467" s="14">
        <f t="shared" si="418"/>
        <v>41175.719305555554</v>
      </c>
      <c r="T2467" s="14">
        <f t="shared" si="419"/>
        <v>41145.719305555554</v>
      </c>
      <c r="U2467" t="str">
        <f t="shared" si="420"/>
        <v>SEP</v>
      </c>
      <c r="V2467" t="str">
        <f t="shared" si="421"/>
        <v>AGO</v>
      </c>
      <c r="W2467">
        <f t="shared" si="422"/>
        <v>2012</v>
      </c>
      <c r="X2467">
        <f t="shared" si="423"/>
        <v>2012</v>
      </c>
    </row>
    <row r="2468" spans="1:2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416"/>
        <v>100</v>
      </c>
      <c r="P2468" s="7">
        <f t="shared" si="417"/>
        <v>48.07692307692308</v>
      </c>
      <c r="Q2468" t="str">
        <f t="shared" si="424"/>
        <v>music</v>
      </c>
      <c r="R2468" t="str">
        <f t="shared" si="425"/>
        <v>indie rock</v>
      </c>
      <c r="S2468" s="14">
        <f t="shared" si="418"/>
        <v>41403.102465277778</v>
      </c>
      <c r="T2468" s="14">
        <f t="shared" si="419"/>
        <v>41373.102465277778</v>
      </c>
      <c r="U2468" t="str">
        <f t="shared" si="420"/>
        <v>MAY</v>
      </c>
      <c r="V2468" t="str">
        <f t="shared" si="421"/>
        <v>ABR</v>
      </c>
      <c r="W2468">
        <f t="shared" si="422"/>
        <v>2013</v>
      </c>
      <c r="X2468">
        <f t="shared" si="423"/>
        <v>2013</v>
      </c>
    </row>
    <row r="2469" spans="1:2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416"/>
        <v>118.5</v>
      </c>
      <c r="P2469" s="7">
        <f t="shared" si="417"/>
        <v>27.558139534883722</v>
      </c>
      <c r="Q2469" t="str">
        <f t="shared" si="424"/>
        <v>music</v>
      </c>
      <c r="R2469" t="str">
        <f t="shared" si="425"/>
        <v>indie rock</v>
      </c>
      <c r="S2469" s="14">
        <f t="shared" si="418"/>
        <v>41039.708333333336</v>
      </c>
      <c r="T2469" s="14">
        <f t="shared" si="419"/>
        <v>41025.874201388891</v>
      </c>
      <c r="U2469" t="str">
        <f t="shared" si="420"/>
        <v>MAY</v>
      </c>
      <c r="V2469" t="str">
        <f t="shared" si="421"/>
        <v>ABR</v>
      </c>
      <c r="W2469">
        <f t="shared" si="422"/>
        <v>2012</v>
      </c>
      <c r="X2469">
        <f t="shared" si="423"/>
        <v>2012</v>
      </c>
    </row>
    <row r="2470" spans="1:2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416"/>
        <v>107.217</v>
      </c>
      <c r="P2470" s="7">
        <f t="shared" si="417"/>
        <v>36.97137931034483</v>
      </c>
      <c r="Q2470" t="str">
        <f t="shared" si="424"/>
        <v>music</v>
      </c>
      <c r="R2470" t="str">
        <f t="shared" si="425"/>
        <v>indie rock</v>
      </c>
      <c r="S2470" s="14">
        <f t="shared" si="418"/>
        <v>41210.208333333336</v>
      </c>
      <c r="T2470" s="14">
        <f t="shared" si="419"/>
        <v>41174.154178240737</v>
      </c>
      <c r="U2470" t="str">
        <f t="shared" si="420"/>
        <v>OCT</v>
      </c>
      <c r="V2470" t="str">
        <f t="shared" si="421"/>
        <v>SEP</v>
      </c>
      <c r="W2470">
        <f t="shared" si="422"/>
        <v>2012</v>
      </c>
      <c r="X2470">
        <f t="shared" si="423"/>
        <v>2012</v>
      </c>
    </row>
    <row r="2471" spans="1:2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416"/>
        <v>113.66666666666667</v>
      </c>
      <c r="P2471" s="7">
        <f t="shared" si="417"/>
        <v>29.021276595744681</v>
      </c>
      <c r="Q2471" t="str">
        <f t="shared" si="424"/>
        <v>music</v>
      </c>
      <c r="R2471" t="str">
        <f t="shared" si="425"/>
        <v>indie rock</v>
      </c>
      <c r="S2471" s="14">
        <f t="shared" si="418"/>
        <v>40582.429733796293</v>
      </c>
      <c r="T2471" s="14">
        <f t="shared" si="419"/>
        <v>40557.429733796293</v>
      </c>
      <c r="U2471" t="str">
        <f t="shared" si="420"/>
        <v>FEB</v>
      </c>
      <c r="V2471" t="str">
        <f t="shared" si="421"/>
        <v>ENE</v>
      </c>
      <c r="W2471">
        <f t="shared" si="422"/>
        <v>2011</v>
      </c>
      <c r="X2471">
        <f t="shared" si="423"/>
        <v>2011</v>
      </c>
    </row>
    <row r="2472" spans="1:2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416"/>
        <v>103.16400000000002</v>
      </c>
      <c r="P2472" s="7">
        <f t="shared" si="417"/>
        <v>28.65666666666667</v>
      </c>
      <c r="Q2472" t="str">
        <f t="shared" si="424"/>
        <v>music</v>
      </c>
      <c r="R2472" t="str">
        <f t="shared" si="425"/>
        <v>indie rock</v>
      </c>
      <c r="S2472" s="14">
        <f t="shared" si="418"/>
        <v>41053.07471064815</v>
      </c>
      <c r="T2472" s="14">
        <f t="shared" si="419"/>
        <v>41023.07471064815</v>
      </c>
      <c r="U2472" t="str">
        <f t="shared" si="420"/>
        <v>MAY</v>
      </c>
      <c r="V2472" t="str">
        <f t="shared" si="421"/>
        <v>ABR</v>
      </c>
      <c r="W2472">
        <f t="shared" si="422"/>
        <v>2012</v>
      </c>
      <c r="X2472">
        <f t="shared" si="423"/>
        <v>2012</v>
      </c>
    </row>
    <row r="2473" spans="1:2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416"/>
        <v>128</v>
      </c>
      <c r="P2473" s="7">
        <f t="shared" si="417"/>
        <v>37.647058823529413</v>
      </c>
      <c r="Q2473" t="str">
        <f t="shared" si="424"/>
        <v>music</v>
      </c>
      <c r="R2473" t="str">
        <f t="shared" si="425"/>
        <v>indie rock</v>
      </c>
      <c r="S2473" s="14">
        <f t="shared" si="418"/>
        <v>40933.992962962962</v>
      </c>
      <c r="T2473" s="14">
        <f t="shared" si="419"/>
        <v>40893.992962962962</v>
      </c>
      <c r="U2473" t="str">
        <f t="shared" si="420"/>
        <v>ENE</v>
      </c>
      <c r="V2473" t="str">
        <f t="shared" si="421"/>
        <v>DIC</v>
      </c>
      <c r="W2473">
        <f t="shared" si="422"/>
        <v>2012</v>
      </c>
      <c r="X2473">
        <f t="shared" si="423"/>
        <v>2011</v>
      </c>
    </row>
    <row r="2474" spans="1:2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416"/>
        <v>135.76026666666667</v>
      </c>
      <c r="P2474" s="7">
        <f t="shared" si="417"/>
        <v>97.904038461538462</v>
      </c>
      <c r="Q2474" t="str">
        <f t="shared" si="424"/>
        <v>music</v>
      </c>
      <c r="R2474" t="str">
        <f t="shared" si="425"/>
        <v>indie rock</v>
      </c>
      <c r="S2474" s="14">
        <f t="shared" si="418"/>
        <v>40425.043749999997</v>
      </c>
      <c r="T2474" s="14">
        <f t="shared" si="419"/>
        <v>40354.11550925926</v>
      </c>
      <c r="U2474" t="str">
        <f t="shared" si="420"/>
        <v>SEP</v>
      </c>
      <c r="V2474" t="str">
        <f t="shared" si="421"/>
        <v>JUN</v>
      </c>
      <c r="W2474">
        <f t="shared" si="422"/>
        <v>2010</v>
      </c>
      <c r="X2474">
        <f t="shared" si="423"/>
        <v>2010</v>
      </c>
    </row>
    <row r="2475" spans="1:2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416"/>
        <v>100</v>
      </c>
      <c r="P2475" s="7">
        <f t="shared" si="417"/>
        <v>42.553191489361701</v>
      </c>
      <c r="Q2475" t="str">
        <f t="shared" si="424"/>
        <v>music</v>
      </c>
      <c r="R2475" t="str">
        <f t="shared" si="425"/>
        <v>indie rock</v>
      </c>
      <c r="S2475" s="14">
        <f t="shared" si="418"/>
        <v>41223.790150462963</v>
      </c>
      <c r="T2475" s="14">
        <f t="shared" si="419"/>
        <v>41193.748483796298</v>
      </c>
      <c r="U2475" t="str">
        <f t="shared" si="420"/>
        <v>NOV</v>
      </c>
      <c r="V2475" t="str">
        <f t="shared" si="421"/>
        <v>OCT</v>
      </c>
      <c r="W2475">
        <f t="shared" si="422"/>
        <v>2012</v>
      </c>
      <c r="X2475">
        <f t="shared" si="423"/>
        <v>2012</v>
      </c>
    </row>
    <row r="2476" spans="1:2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416"/>
        <v>100.00360000000001</v>
      </c>
      <c r="P2476" s="7">
        <f t="shared" si="417"/>
        <v>131.58368421052631</v>
      </c>
      <c r="Q2476" t="str">
        <f t="shared" si="424"/>
        <v>music</v>
      </c>
      <c r="R2476" t="str">
        <f t="shared" si="425"/>
        <v>indie rock</v>
      </c>
      <c r="S2476" s="14">
        <f t="shared" si="418"/>
        <v>40462.011296296296</v>
      </c>
      <c r="T2476" s="14">
        <f t="shared" si="419"/>
        <v>40417.011296296296</v>
      </c>
      <c r="U2476" t="str">
        <f t="shared" si="420"/>
        <v>OCT</v>
      </c>
      <c r="V2476" t="str">
        <f t="shared" si="421"/>
        <v>AGO</v>
      </c>
      <c r="W2476">
        <f t="shared" si="422"/>
        <v>2010</v>
      </c>
      <c r="X2476">
        <f t="shared" si="423"/>
        <v>2010</v>
      </c>
    </row>
    <row r="2477" spans="1:2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416"/>
        <v>104.72</v>
      </c>
      <c r="P2477" s="7">
        <f t="shared" si="417"/>
        <v>32.320987654320987</v>
      </c>
      <c r="Q2477" t="str">
        <f t="shared" si="424"/>
        <v>music</v>
      </c>
      <c r="R2477" t="str">
        <f t="shared" si="425"/>
        <v>indie rock</v>
      </c>
      <c r="S2477" s="14">
        <f t="shared" si="418"/>
        <v>40369.916666666664</v>
      </c>
      <c r="T2477" s="14">
        <f t="shared" si="419"/>
        <v>40310.287673611114</v>
      </c>
      <c r="U2477" t="str">
        <f t="shared" si="420"/>
        <v>JUL</v>
      </c>
      <c r="V2477" t="str">
        <f t="shared" si="421"/>
        <v>MAY</v>
      </c>
      <c r="W2477">
        <f t="shared" si="422"/>
        <v>2010</v>
      </c>
      <c r="X2477">
        <f t="shared" si="423"/>
        <v>2010</v>
      </c>
    </row>
    <row r="2478" spans="1:2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416"/>
        <v>105.02249999999999</v>
      </c>
      <c r="P2478" s="7">
        <f t="shared" si="417"/>
        <v>61.103999999999999</v>
      </c>
      <c r="Q2478" t="str">
        <f t="shared" si="424"/>
        <v>music</v>
      </c>
      <c r="R2478" t="str">
        <f t="shared" si="425"/>
        <v>indie rock</v>
      </c>
      <c r="S2478" s="14">
        <f t="shared" si="418"/>
        <v>41946.370023148149</v>
      </c>
      <c r="T2478" s="14">
        <f t="shared" si="419"/>
        <v>41913.328356481477</v>
      </c>
      <c r="U2478" t="str">
        <f t="shared" si="420"/>
        <v>NOV</v>
      </c>
      <c r="V2478" t="str">
        <f t="shared" si="421"/>
        <v>OCT</v>
      </c>
      <c r="W2478">
        <f t="shared" si="422"/>
        <v>2014</v>
      </c>
      <c r="X2478">
        <f t="shared" si="423"/>
        <v>2014</v>
      </c>
    </row>
    <row r="2479" spans="1:2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416"/>
        <v>171.33333333333334</v>
      </c>
      <c r="P2479" s="7">
        <f t="shared" si="417"/>
        <v>31.341463414634145</v>
      </c>
      <c r="Q2479" t="str">
        <f t="shared" si="424"/>
        <v>music</v>
      </c>
      <c r="R2479" t="str">
        <f t="shared" si="425"/>
        <v>indie rock</v>
      </c>
      <c r="S2479" s="14">
        <f t="shared" si="418"/>
        <v>41133.691493055558</v>
      </c>
      <c r="T2479" s="14">
        <f t="shared" si="419"/>
        <v>41088.691493055558</v>
      </c>
      <c r="U2479" t="str">
        <f t="shared" si="420"/>
        <v>AGO</v>
      </c>
      <c r="V2479" t="str">
        <f t="shared" si="421"/>
        <v>JUN</v>
      </c>
      <c r="W2479">
        <f t="shared" si="422"/>
        <v>2012</v>
      </c>
      <c r="X2479">
        <f t="shared" si="423"/>
        <v>2012</v>
      </c>
    </row>
    <row r="2480" spans="1:2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416"/>
        <v>127.5</v>
      </c>
      <c r="P2480" s="7">
        <f t="shared" si="417"/>
        <v>129.1139240506329</v>
      </c>
      <c r="Q2480" t="str">
        <f t="shared" si="424"/>
        <v>music</v>
      </c>
      <c r="R2480" t="str">
        <f t="shared" si="425"/>
        <v>indie rock</v>
      </c>
      <c r="S2480" s="14">
        <f t="shared" si="418"/>
        <v>41287.950381944444</v>
      </c>
      <c r="T2480" s="14">
        <f t="shared" si="419"/>
        <v>41257.950381944444</v>
      </c>
      <c r="U2480" t="str">
        <f t="shared" si="420"/>
        <v>ENE</v>
      </c>
      <c r="V2480" t="str">
        <f t="shared" si="421"/>
        <v>DIC</v>
      </c>
      <c r="W2480">
        <f t="shared" si="422"/>
        <v>2013</v>
      </c>
      <c r="X2480">
        <f t="shared" si="423"/>
        <v>2012</v>
      </c>
    </row>
    <row r="2481" spans="1:2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416"/>
        <v>133.44333333333333</v>
      </c>
      <c r="P2481" s="7">
        <f t="shared" si="417"/>
        <v>25.020624999999999</v>
      </c>
      <c r="Q2481" t="str">
        <f t="shared" si="424"/>
        <v>music</v>
      </c>
      <c r="R2481" t="str">
        <f t="shared" si="425"/>
        <v>indie rock</v>
      </c>
      <c r="S2481" s="14">
        <f t="shared" si="418"/>
        <v>41118.083333333336</v>
      </c>
      <c r="T2481" s="14">
        <f t="shared" si="419"/>
        <v>41107.726782407408</v>
      </c>
      <c r="U2481" t="str">
        <f t="shared" si="420"/>
        <v>JUL</v>
      </c>
      <c r="V2481" t="str">
        <f t="shared" si="421"/>
        <v>JUL</v>
      </c>
      <c r="W2481">
        <f t="shared" si="422"/>
        <v>2012</v>
      </c>
      <c r="X2481">
        <f t="shared" si="423"/>
        <v>2012</v>
      </c>
    </row>
    <row r="2482" spans="1:2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416"/>
        <v>100</v>
      </c>
      <c r="P2482" s="7">
        <f t="shared" si="417"/>
        <v>250</v>
      </c>
      <c r="Q2482" t="str">
        <f t="shared" si="424"/>
        <v>music</v>
      </c>
      <c r="R2482" t="str">
        <f t="shared" si="425"/>
        <v>indie rock</v>
      </c>
      <c r="S2482" s="14">
        <f t="shared" si="418"/>
        <v>42287.936157407406</v>
      </c>
      <c r="T2482" s="14">
        <f t="shared" si="419"/>
        <v>42227.936157407406</v>
      </c>
      <c r="U2482" t="str">
        <f t="shared" si="420"/>
        <v>OCT</v>
      </c>
      <c r="V2482" t="str">
        <f t="shared" si="421"/>
        <v>AGO</v>
      </c>
      <c r="W2482">
        <f t="shared" si="422"/>
        <v>2015</v>
      </c>
      <c r="X2482">
        <f t="shared" si="423"/>
        <v>2015</v>
      </c>
    </row>
    <row r="2483" spans="1:2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416"/>
        <v>112.91099999999999</v>
      </c>
      <c r="P2483" s="7">
        <f t="shared" si="417"/>
        <v>47.541473684210523</v>
      </c>
      <c r="Q2483" t="str">
        <f t="shared" si="424"/>
        <v>music</v>
      </c>
      <c r="R2483" t="str">
        <f t="shared" si="425"/>
        <v>indie rock</v>
      </c>
      <c r="S2483" s="14">
        <f t="shared" si="418"/>
        <v>41029.645925925928</v>
      </c>
      <c r="T2483" s="14">
        <f t="shared" si="419"/>
        <v>40999.645925925928</v>
      </c>
      <c r="U2483" t="str">
        <f t="shared" si="420"/>
        <v>ABR</v>
      </c>
      <c r="V2483" t="str">
        <f t="shared" si="421"/>
        <v>MAR</v>
      </c>
      <c r="W2483">
        <f t="shared" si="422"/>
        <v>2012</v>
      </c>
      <c r="X2483">
        <f t="shared" si="423"/>
        <v>2012</v>
      </c>
    </row>
    <row r="2484" spans="1:2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416"/>
        <v>100.1</v>
      </c>
      <c r="P2484" s="7">
        <f t="shared" si="417"/>
        <v>40.04</v>
      </c>
      <c r="Q2484" t="str">
        <f t="shared" si="424"/>
        <v>music</v>
      </c>
      <c r="R2484" t="str">
        <f t="shared" si="425"/>
        <v>indie rock</v>
      </c>
      <c r="S2484" s="14">
        <f t="shared" si="418"/>
        <v>40756.782210648147</v>
      </c>
      <c r="T2484" s="14">
        <f t="shared" si="419"/>
        <v>40711.782210648147</v>
      </c>
      <c r="U2484" t="str">
        <f t="shared" si="420"/>
        <v>AGO</v>
      </c>
      <c r="V2484" t="str">
        <f t="shared" si="421"/>
        <v>JUN</v>
      </c>
      <c r="W2484">
        <f t="shared" si="422"/>
        <v>2011</v>
      </c>
      <c r="X2484">
        <f t="shared" si="423"/>
        <v>2011</v>
      </c>
    </row>
    <row r="2485" spans="1:2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416"/>
        <v>113.72727272727273</v>
      </c>
      <c r="P2485" s="7">
        <f t="shared" si="417"/>
        <v>65.84210526315789</v>
      </c>
      <c r="Q2485" t="str">
        <f t="shared" si="424"/>
        <v>music</v>
      </c>
      <c r="R2485" t="str">
        <f t="shared" si="425"/>
        <v>indie rock</v>
      </c>
      <c r="S2485" s="14">
        <f t="shared" si="418"/>
        <v>41030.708368055559</v>
      </c>
      <c r="T2485" s="14">
        <f t="shared" si="419"/>
        <v>40970.750034722223</v>
      </c>
      <c r="U2485" t="str">
        <f t="shared" si="420"/>
        <v>MAY</v>
      </c>
      <c r="V2485" t="str">
        <f t="shared" si="421"/>
        <v>MAR</v>
      </c>
      <c r="W2485">
        <f t="shared" si="422"/>
        <v>2012</v>
      </c>
      <c r="X2485">
        <f t="shared" si="423"/>
        <v>2012</v>
      </c>
    </row>
    <row r="2486" spans="1:2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416"/>
        <v>119.31742857142855</v>
      </c>
      <c r="P2486" s="7">
        <f t="shared" si="417"/>
        <v>46.401222222222216</v>
      </c>
      <c r="Q2486" t="str">
        <f t="shared" si="424"/>
        <v>music</v>
      </c>
      <c r="R2486" t="str">
        <f t="shared" si="425"/>
        <v>indie rock</v>
      </c>
      <c r="S2486" s="14">
        <f t="shared" si="418"/>
        <v>40801.916701388887</v>
      </c>
      <c r="T2486" s="14">
        <f t="shared" si="419"/>
        <v>40771.916701388887</v>
      </c>
      <c r="U2486" t="str">
        <f t="shared" si="420"/>
        <v>SEP</v>
      </c>
      <c r="V2486" t="str">
        <f t="shared" si="421"/>
        <v>AGO</v>
      </c>
      <c r="W2486">
        <f t="shared" si="422"/>
        <v>2011</v>
      </c>
      <c r="X2486">
        <f t="shared" si="423"/>
        <v>2011</v>
      </c>
    </row>
    <row r="2487" spans="1:2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416"/>
        <v>103.25</v>
      </c>
      <c r="P2487" s="7">
        <f t="shared" si="417"/>
        <v>50.365853658536587</v>
      </c>
      <c r="Q2487" t="str">
        <f t="shared" si="424"/>
        <v>music</v>
      </c>
      <c r="R2487" t="str">
        <f t="shared" si="425"/>
        <v>indie rock</v>
      </c>
      <c r="S2487" s="14">
        <f t="shared" si="418"/>
        <v>40828.998599537037</v>
      </c>
      <c r="T2487" s="14">
        <f t="shared" si="419"/>
        <v>40793.998599537037</v>
      </c>
      <c r="U2487" t="str">
        <f t="shared" si="420"/>
        <v>OCT</v>
      </c>
      <c r="V2487" t="str">
        <f t="shared" si="421"/>
        <v>SEP</v>
      </c>
      <c r="W2487">
        <f t="shared" si="422"/>
        <v>2011</v>
      </c>
      <c r="X2487">
        <f t="shared" si="423"/>
        <v>2011</v>
      </c>
    </row>
    <row r="2488" spans="1:2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416"/>
        <v>265.66666666666669</v>
      </c>
      <c r="P2488" s="7">
        <f t="shared" si="417"/>
        <v>26.566666666666666</v>
      </c>
      <c r="Q2488" t="str">
        <f t="shared" si="424"/>
        <v>music</v>
      </c>
      <c r="R2488" t="str">
        <f t="shared" si="425"/>
        <v>indie rock</v>
      </c>
      <c r="S2488" s="14">
        <f t="shared" si="418"/>
        <v>41021.708055555559</v>
      </c>
      <c r="T2488" s="14">
        <f t="shared" si="419"/>
        <v>40991.708055555559</v>
      </c>
      <c r="U2488" t="str">
        <f t="shared" si="420"/>
        <v>ABR</v>
      </c>
      <c r="V2488" t="str">
        <f t="shared" si="421"/>
        <v>MAR</v>
      </c>
      <c r="W2488">
        <f t="shared" si="422"/>
        <v>2012</v>
      </c>
      <c r="X2488">
        <f t="shared" si="423"/>
        <v>2012</v>
      </c>
    </row>
    <row r="2489" spans="1:2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416"/>
        <v>100.05066666666667</v>
      </c>
      <c r="P2489" s="7">
        <f t="shared" si="417"/>
        <v>39.493684210526318</v>
      </c>
      <c r="Q2489" t="str">
        <f t="shared" si="424"/>
        <v>music</v>
      </c>
      <c r="R2489" t="str">
        <f t="shared" si="425"/>
        <v>indie rock</v>
      </c>
      <c r="S2489" s="14">
        <f t="shared" si="418"/>
        <v>41056.083298611113</v>
      </c>
      <c r="T2489" s="14">
        <f t="shared" si="419"/>
        <v>41026.083298611113</v>
      </c>
      <c r="U2489" t="str">
        <f t="shared" si="420"/>
        <v>MAY</v>
      </c>
      <c r="V2489" t="str">
        <f t="shared" si="421"/>
        <v>ABR</v>
      </c>
      <c r="W2489">
        <f t="shared" si="422"/>
        <v>2012</v>
      </c>
      <c r="X2489">
        <f t="shared" si="423"/>
        <v>2012</v>
      </c>
    </row>
    <row r="2490" spans="1:2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416"/>
        <v>106.7</v>
      </c>
      <c r="P2490" s="7">
        <f t="shared" si="417"/>
        <v>49.246153846153845</v>
      </c>
      <c r="Q2490" t="str">
        <f t="shared" si="424"/>
        <v>music</v>
      </c>
      <c r="R2490" t="str">
        <f t="shared" si="425"/>
        <v>indie rock</v>
      </c>
      <c r="S2490" s="14">
        <f t="shared" si="418"/>
        <v>40863.674861111111</v>
      </c>
      <c r="T2490" s="14">
        <f t="shared" si="419"/>
        <v>40833.633194444446</v>
      </c>
      <c r="U2490" t="str">
        <f t="shared" si="420"/>
        <v>NOV</v>
      </c>
      <c r="V2490" t="str">
        <f t="shared" si="421"/>
        <v>OCT</v>
      </c>
      <c r="W2490">
        <f t="shared" si="422"/>
        <v>2011</v>
      </c>
      <c r="X2490">
        <f t="shared" si="423"/>
        <v>2011</v>
      </c>
    </row>
    <row r="2491" spans="1:2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416"/>
        <v>133.67142857142858</v>
      </c>
      <c r="P2491" s="7">
        <f t="shared" si="417"/>
        <v>62.38</v>
      </c>
      <c r="Q2491" t="str">
        <f t="shared" si="424"/>
        <v>music</v>
      </c>
      <c r="R2491" t="str">
        <f t="shared" si="425"/>
        <v>indie rock</v>
      </c>
      <c r="S2491" s="14">
        <f t="shared" si="418"/>
        <v>41403.690266203703</v>
      </c>
      <c r="T2491" s="14">
        <f t="shared" si="419"/>
        <v>41373.690266203703</v>
      </c>
      <c r="U2491" t="str">
        <f t="shared" si="420"/>
        <v>MAY</v>
      </c>
      <c r="V2491" t="str">
        <f t="shared" si="421"/>
        <v>ABR</v>
      </c>
      <c r="W2491">
        <f t="shared" si="422"/>
        <v>2013</v>
      </c>
      <c r="X2491">
        <f t="shared" si="423"/>
        <v>2013</v>
      </c>
    </row>
    <row r="2492" spans="1:2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416"/>
        <v>121.4</v>
      </c>
      <c r="P2492" s="7">
        <f t="shared" si="417"/>
        <v>37.9375</v>
      </c>
      <c r="Q2492" t="str">
        <f t="shared" si="424"/>
        <v>music</v>
      </c>
      <c r="R2492" t="str">
        <f t="shared" si="425"/>
        <v>indie rock</v>
      </c>
      <c r="S2492" s="14">
        <f t="shared" si="418"/>
        <v>41083.227731481478</v>
      </c>
      <c r="T2492" s="14">
        <f t="shared" si="419"/>
        <v>41023.227731481478</v>
      </c>
      <c r="U2492" t="str">
        <f t="shared" si="420"/>
        <v>JUN</v>
      </c>
      <c r="V2492" t="str">
        <f t="shared" si="421"/>
        <v>ABR</v>
      </c>
      <c r="W2492">
        <f t="shared" si="422"/>
        <v>2012</v>
      </c>
      <c r="X2492">
        <f t="shared" si="423"/>
        <v>2012</v>
      </c>
    </row>
    <row r="2493" spans="1:2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416"/>
        <v>103.2</v>
      </c>
      <c r="P2493" s="7">
        <f t="shared" si="417"/>
        <v>51.6</v>
      </c>
      <c r="Q2493" t="str">
        <f t="shared" si="424"/>
        <v>music</v>
      </c>
      <c r="R2493" t="str">
        <f t="shared" si="425"/>
        <v>indie rock</v>
      </c>
      <c r="S2493" s="14">
        <f t="shared" si="418"/>
        <v>40559.07708333333</v>
      </c>
      <c r="T2493" s="14">
        <f t="shared" si="419"/>
        <v>40542.839282407411</v>
      </c>
      <c r="U2493" t="str">
        <f t="shared" si="420"/>
        <v>ENE</v>
      </c>
      <c r="V2493" t="str">
        <f t="shared" si="421"/>
        <v>DIC</v>
      </c>
      <c r="W2493">
        <f t="shared" si="422"/>
        <v>2011</v>
      </c>
      <c r="X2493">
        <f t="shared" si="423"/>
        <v>2010</v>
      </c>
    </row>
    <row r="2494" spans="1:2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416"/>
        <v>125</v>
      </c>
      <c r="P2494" s="7">
        <f t="shared" si="417"/>
        <v>27.777777777777779</v>
      </c>
      <c r="Q2494" t="str">
        <f t="shared" si="424"/>
        <v>music</v>
      </c>
      <c r="R2494" t="str">
        <f t="shared" si="425"/>
        <v>indie rock</v>
      </c>
      <c r="S2494" s="14">
        <f t="shared" si="418"/>
        <v>41076.415972222225</v>
      </c>
      <c r="T2494" s="14">
        <f t="shared" si="419"/>
        <v>41024.985972222225</v>
      </c>
      <c r="U2494" t="str">
        <f t="shared" si="420"/>
        <v>JUN</v>
      </c>
      <c r="V2494" t="str">
        <f t="shared" si="421"/>
        <v>ABR</v>
      </c>
      <c r="W2494">
        <f t="shared" si="422"/>
        <v>2012</v>
      </c>
      <c r="X2494">
        <f t="shared" si="423"/>
        <v>2012</v>
      </c>
    </row>
    <row r="2495" spans="1:2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416"/>
        <v>128.69999999999999</v>
      </c>
      <c r="P2495" s="7">
        <f t="shared" si="417"/>
        <v>99.382239382239376</v>
      </c>
      <c r="Q2495" t="str">
        <f t="shared" si="424"/>
        <v>music</v>
      </c>
      <c r="R2495" t="str">
        <f t="shared" si="425"/>
        <v>indie rock</v>
      </c>
      <c r="S2495" s="14">
        <f t="shared" si="418"/>
        <v>41393.168287037035</v>
      </c>
      <c r="T2495" s="14">
        <f t="shared" si="419"/>
        <v>41348.168287037035</v>
      </c>
      <c r="U2495" t="str">
        <f t="shared" si="420"/>
        <v>ABR</v>
      </c>
      <c r="V2495" t="str">
        <f t="shared" si="421"/>
        <v>MAR</v>
      </c>
      <c r="W2495">
        <f t="shared" si="422"/>
        <v>2013</v>
      </c>
      <c r="X2495">
        <f t="shared" si="423"/>
        <v>2013</v>
      </c>
    </row>
    <row r="2496" spans="1:2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416"/>
        <v>101.00533333333334</v>
      </c>
      <c r="P2496" s="7">
        <f t="shared" si="417"/>
        <v>38.848205128205123</v>
      </c>
      <c r="Q2496" t="str">
        <f t="shared" si="424"/>
        <v>music</v>
      </c>
      <c r="R2496" t="str">
        <f t="shared" si="425"/>
        <v>indie rock</v>
      </c>
      <c r="S2496" s="14">
        <f t="shared" si="418"/>
        <v>41052.645185185182</v>
      </c>
      <c r="T2496" s="14">
        <f t="shared" si="419"/>
        <v>41022.645185185182</v>
      </c>
      <c r="U2496" t="str">
        <f t="shared" si="420"/>
        <v>MAY</v>
      </c>
      <c r="V2496" t="str">
        <f t="shared" si="421"/>
        <v>ABR</v>
      </c>
      <c r="W2496">
        <f t="shared" si="422"/>
        <v>2012</v>
      </c>
      <c r="X2496">
        <f t="shared" si="423"/>
        <v>2012</v>
      </c>
    </row>
    <row r="2497" spans="1:2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416"/>
        <v>127.53666666666666</v>
      </c>
      <c r="P2497" s="7">
        <f t="shared" si="417"/>
        <v>45.548809523809524</v>
      </c>
      <c r="Q2497" t="str">
        <f t="shared" si="424"/>
        <v>music</v>
      </c>
      <c r="R2497" t="str">
        <f t="shared" si="425"/>
        <v>indie rock</v>
      </c>
      <c r="S2497" s="14">
        <f t="shared" si="418"/>
        <v>41066.946469907409</v>
      </c>
      <c r="T2497" s="14">
        <f t="shared" si="419"/>
        <v>41036.946469907409</v>
      </c>
      <c r="U2497" t="str">
        <f t="shared" si="420"/>
        <v>JUN</v>
      </c>
      <c r="V2497" t="str">
        <f t="shared" si="421"/>
        <v>MAY</v>
      </c>
      <c r="W2497">
        <f t="shared" si="422"/>
        <v>2012</v>
      </c>
      <c r="X2497">
        <f t="shared" si="423"/>
        <v>2012</v>
      </c>
    </row>
    <row r="2498" spans="1:2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416"/>
        <v>100</v>
      </c>
      <c r="P2498" s="7">
        <f t="shared" si="417"/>
        <v>600</v>
      </c>
      <c r="Q2498" t="str">
        <f t="shared" si="424"/>
        <v>music</v>
      </c>
      <c r="R2498" t="str">
        <f t="shared" si="425"/>
        <v>indie rock</v>
      </c>
      <c r="S2498" s="14">
        <f t="shared" si="418"/>
        <v>41362.954768518517</v>
      </c>
      <c r="T2498" s="14">
        <f t="shared" si="419"/>
        <v>41327.996435185189</v>
      </c>
      <c r="U2498" t="str">
        <f t="shared" si="420"/>
        <v>MAR</v>
      </c>
      <c r="V2498" t="str">
        <f t="shared" si="421"/>
        <v>FEB</v>
      </c>
      <c r="W2498">
        <f t="shared" si="422"/>
        <v>2013</v>
      </c>
      <c r="X2498">
        <f t="shared" si="423"/>
        <v>2013</v>
      </c>
    </row>
    <row r="2499" spans="1:2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426">(E2499*100)/D2499</f>
        <v>112.77149999999999</v>
      </c>
      <c r="P2499" s="7">
        <f t="shared" ref="P2499:P2562" si="427">IF(L2499=0,"No Backers",E2499/L2499)</f>
        <v>80.551071428571419</v>
      </c>
      <c r="Q2499" t="str">
        <f t="shared" si="424"/>
        <v>music</v>
      </c>
      <c r="R2499" t="str">
        <f t="shared" si="425"/>
        <v>indie rock</v>
      </c>
      <c r="S2499" s="14">
        <f t="shared" ref="S2499:S2562" si="428">(((I2499/60)/60)/24)+DATE(1970,1,1)</f>
        <v>40760.878912037035</v>
      </c>
      <c r="T2499" s="14">
        <f t="shared" ref="T2499:T2562" si="429">(((J2499/60)/60)/24)+DATE(1970,1,1)</f>
        <v>40730.878912037035</v>
      </c>
      <c r="U2499" t="str">
        <f t="shared" ref="U2499:U2562" si="430">UPPER(TEXT(S2499, "mmm"))</f>
        <v>AGO</v>
      </c>
      <c r="V2499" t="str">
        <f t="shared" ref="V2499:V2562" si="431">UPPER(TEXT(T2499, "mmm"))</f>
        <v>JUL</v>
      </c>
      <c r="W2499">
        <f t="shared" ref="W2499:W2562" si="432">YEAR(S2499)</f>
        <v>2011</v>
      </c>
      <c r="X2499">
        <f t="shared" ref="X2499:X2562" si="433">YEAR(T2499)</f>
        <v>2011</v>
      </c>
    </row>
    <row r="2500" spans="1:2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426"/>
        <v>105.6</v>
      </c>
      <c r="P2500" s="7">
        <f t="shared" si="427"/>
        <v>52.8</v>
      </c>
      <c r="Q2500" t="str">
        <f t="shared" si="424"/>
        <v>music</v>
      </c>
      <c r="R2500" t="str">
        <f t="shared" si="425"/>
        <v>indie rock</v>
      </c>
      <c r="S2500" s="14">
        <f t="shared" si="428"/>
        <v>42031.967442129629</v>
      </c>
      <c r="T2500" s="14">
        <f t="shared" si="429"/>
        <v>42017.967442129629</v>
      </c>
      <c r="U2500" t="str">
        <f t="shared" si="430"/>
        <v>ENE</v>
      </c>
      <c r="V2500" t="str">
        <f t="shared" si="431"/>
        <v>ENE</v>
      </c>
      <c r="W2500">
        <f t="shared" si="432"/>
        <v>2015</v>
      </c>
      <c r="X2500">
        <f t="shared" si="433"/>
        <v>2015</v>
      </c>
    </row>
    <row r="2501" spans="1:2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426"/>
        <v>202.625</v>
      </c>
      <c r="P2501" s="7">
        <f t="shared" si="427"/>
        <v>47.676470588235297</v>
      </c>
      <c r="Q2501" t="str">
        <f t="shared" si="424"/>
        <v>music</v>
      </c>
      <c r="R2501" t="str">
        <f t="shared" si="425"/>
        <v>indie rock</v>
      </c>
      <c r="S2501" s="14">
        <f t="shared" si="428"/>
        <v>41274.75</v>
      </c>
      <c r="T2501" s="14">
        <f t="shared" si="429"/>
        <v>41226.648576388885</v>
      </c>
      <c r="U2501" t="str">
        <f t="shared" si="430"/>
        <v>DIC</v>
      </c>
      <c r="V2501" t="str">
        <f t="shared" si="431"/>
        <v>NOV</v>
      </c>
      <c r="W2501">
        <f t="shared" si="432"/>
        <v>2012</v>
      </c>
      <c r="X2501">
        <f t="shared" si="433"/>
        <v>2012</v>
      </c>
    </row>
    <row r="2502" spans="1:2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426"/>
        <v>113.33333333333333</v>
      </c>
      <c r="P2502" s="7">
        <f t="shared" si="427"/>
        <v>23.448275862068964</v>
      </c>
      <c r="Q2502" t="str">
        <f t="shared" si="424"/>
        <v>music</v>
      </c>
      <c r="R2502" t="str">
        <f t="shared" si="425"/>
        <v>indie rock</v>
      </c>
      <c r="S2502" s="14">
        <f t="shared" si="428"/>
        <v>41083.772858796299</v>
      </c>
      <c r="T2502" s="14">
        <f t="shared" si="429"/>
        <v>41053.772858796299</v>
      </c>
      <c r="U2502" t="str">
        <f t="shared" si="430"/>
        <v>JUN</v>
      </c>
      <c r="V2502" t="str">
        <f t="shared" si="431"/>
        <v>MAY</v>
      </c>
      <c r="W2502">
        <f t="shared" si="432"/>
        <v>2012</v>
      </c>
      <c r="X2502">
        <f t="shared" si="433"/>
        <v>2012</v>
      </c>
    </row>
    <row r="2503" spans="1:2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426"/>
        <v>2.5545454545454547</v>
      </c>
      <c r="P2503" s="7">
        <f t="shared" si="427"/>
        <v>40.142857142857146</v>
      </c>
      <c r="Q2503" t="str">
        <f t="shared" ref="Q2503:Q2522" si="434">MID(N2503,1,4)</f>
        <v>food</v>
      </c>
      <c r="R2503" t="str">
        <f t="shared" ref="R2503:R2522" si="435">MID(N2503,6,20)</f>
        <v>restaurants</v>
      </c>
      <c r="S2503" s="14">
        <f t="shared" si="428"/>
        <v>42274.776666666665</v>
      </c>
      <c r="T2503" s="14">
        <f t="shared" si="429"/>
        <v>42244.776666666665</v>
      </c>
      <c r="U2503" t="str">
        <f t="shared" si="430"/>
        <v>SEP</v>
      </c>
      <c r="V2503" t="str">
        <f t="shared" si="431"/>
        <v>AGO</v>
      </c>
      <c r="W2503">
        <f t="shared" si="432"/>
        <v>2015</v>
      </c>
      <c r="X2503">
        <f t="shared" si="433"/>
        <v>2015</v>
      </c>
    </row>
    <row r="2504" spans="1:2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426"/>
        <v>7.8181818181818186E-2</v>
      </c>
      <c r="P2504" s="7">
        <f t="shared" si="427"/>
        <v>17.2</v>
      </c>
      <c r="Q2504" t="str">
        <f t="shared" si="434"/>
        <v>food</v>
      </c>
      <c r="R2504" t="str">
        <f t="shared" si="435"/>
        <v>restaurants</v>
      </c>
      <c r="S2504" s="14">
        <f t="shared" si="428"/>
        <v>41903.825439814813</v>
      </c>
      <c r="T2504" s="14">
        <f t="shared" si="429"/>
        <v>41858.825439814813</v>
      </c>
      <c r="U2504" t="str">
        <f t="shared" si="430"/>
        <v>SEP</v>
      </c>
      <c r="V2504" t="str">
        <f t="shared" si="431"/>
        <v>AGO</v>
      </c>
      <c r="W2504">
        <f t="shared" si="432"/>
        <v>2014</v>
      </c>
      <c r="X2504">
        <f t="shared" si="433"/>
        <v>2014</v>
      </c>
    </row>
    <row r="2505" spans="1:2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426"/>
        <v>0</v>
      </c>
      <c r="P2505" s="7" t="str">
        <f t="shared" si="427"/>
        <v>No Backers</v>
      </c>
      <c r="Q2505" t="str">
        <f t="shared" si="434"/>
        <v>food</v>
      </c>
      <c r="R2505" t="str">
        <f t="shared" si="435"/>
        <v>restaurants</v>
      </c>
      <c r="S2505" s="14">
        <f t="shared" si="428"/>
        <v>42528.879166666666</v>
      </c>
      <c r="T2505" s="14">
        <f t="shared" si="429"/>
        <v>42498.899398148147</v>
      </c>
      <c r="U2505" t="str">
        <f t="shared" si="430"/>
        <v>JUN</v>
      </c>
      <c r="V2505" t="str">
        <f t="shared" si="431"/>
        <v>MAY</v>
      </c>
      <c r="W2505">
        <f t="shared" si="432"/>
        <v>2016</v>
      </c>
      <c r="X2505">
        <f t="shared" si="433"/>
        <v>2016</v>
      </c>
    </row>
    <row r="2506" spans="1:2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426"/>
        <v>0</v>
      </c>
      <c r="P2506" s="7" t="str">
        <f t="shared" si="427"/>
        <v>No Backers</v>
      </c>
      <c r="Q2506" t="str">
        <f t="shared" si="434"/>
        <v>food</v>
      </c>
      <c r="R2506" t="str">
        <f t="shared" si="435"/>
        <v>restaurants</v>
      </c>
      <c r="S2506" s="14">
        <f t="shared" si="428"/>
        <v>41958.057106481487</v>
      </c>
      <c r="T2506" s="14">
        <f t="shared" si="429"/>
        <v>41928.015439814815</v>
      </c>
      <c r="U2506" t="str">
        <f t="shared" si="430"/>
        <v>NOV</v>
      </c>
      <c r="V2506" t="str">
        <f t="shared" si="431"/>
        <v>OCT</v>
      </c>
      <c r="W2506">
        <f t="shared" si="432"/>
        <v>2014</v>
      </c>
      <c r="X2506">
        <f t="shared" si="433"/>
        <v>2014</v>
      </c>
    </row>
    <row r="2507" spans="1:2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426"/>
        <v>0</v>
      </c>
      <c r="P2507" s="7" t="str">
        <f t="shared" si="427"/>
        <v>No Backers</v>
      </c>
      <c r="Q2507" t="str">
        <f t="shared" si="434"/>
        <v>food</v>
      </c>
      <c r="R2507" t="str">
        <f t="shared" si="435"/>
        <v>restaurants</v>
      </c>
      <c r="S2507" s="14">
        <f t="shared" si="428"/>
        <v>42077.014074074075</v>
      </c>
      <c r="T2507" s="14">
        <f t="shared" si="429"/>
        <v>42047.05574074074</v>
      </c>
      <c r="U2507" t="str">
        <f t="shared" si="430"/>
        <v>MAR</v>
      </c>
      <c r="V2507" t="str">
        <f t="shared" si="431"/>
        <v>FEB</v>
      </c>
      <c r="W2507">
        <f t="shared" si="432"/>
        <v>2015</v>
      </c>
      <c r="X2507">
        <f t="shared" si="433"/>
        <v>2015</v>
      </c>
    </row>
    <row r="2508" spans="1:2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426"/>
        <v>0.6</v>
      </c>
      <c r="P2508" s="7">
        <f t="shared" si="427"/>
        <v>15</v>
      </c>
      <c r="Q2508" t="str">
        <f t="shared" si="434"/>
        <v>food</v>
      </c>
      <c r="R2508" t="str">
        <f t="shared" si="435"/>
        <v>restaurants</v>
      </c>
      <c r="S2508" s="14">
        <f t="shared" si="428"/>
        <v>42280.875</v>
      </c>
      <c r="T2508" s="14">
        <f t="shared" si="429"/>
        <v>42258.297094907408</v>
      </c>
      <c r="U2508" t="str">
        <f t="shared" si="430"/>
        <v>OCT</v>
      </c>
      <c r="V2508" t="str">
        <f t="shared" si="431"/>
        <v>SEP</v>
      </c>
      <c r="W2508">
        <f t="shared" si="432"/>
        <v>2015</v>
      </c>
      <c r="X2508">
        <f t="shared" si="433"/>
        <v>2015</v>
      </c>
    </row>
    <row r="2509" spans="1:2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426"/>
        <v>0</v>
      </c>
      <c r="P2509" s="7" t="str">
        <f t="shared" si="427"/>
        <v>No Backers</v>
      </c>
      <c r="Q2509" t="str">
        <f t="shared" si="434"/>
        <v>food</v>
      </c>
      <c r="R2509" t="str">
        <f t="shared" si="435"/>
        <v>restaurants</v>
      </c>
      <c r="S2509" s="14">
        <f t="shared" si="428"/>
        <v>42135.072962962964</v>
      </c>
      <c r="T2509" s="14">
        <f t="shared" si="429"/>
        <v>42105.072962962964</v>
      </c>
      <c r="U2509" t="str">
        <f t="shared" si="430"/>
        <v>MAY</v>
      </c>
      <c r="V2509" t="str">
        <f t="shared" si="431"/>
        <v>ABR</v>
      </c>
      <c r="W2509">
        <f t="shared" si="432"/>
        <v>2015</v>
      </c>
      <c r="X2509">
        <f t="shared" si="433"/>
        <v>2015</v>
      </c>
    </row>
    <row r="2510" spans="1:2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426"/>
        <v>0</v>
      </c>
      <c r="P2510" s="7" t="str">
        <f t="shared" si="427"/>
        <v>No Backers</v>
      </c>
      <c r="Q2510" t="str">
        <f t="shared" si="434"/>
        <v>food</v>
      </c>
      <c r="R2510" t="str">
        <f t="shared" si="435"/>
        <v>restaurants</v>
      </c>
      <c r="S2510" s="14">
        <f t="shared" si="428"/>
        <v>41865.951782407406</v>
      </c>
      <c r="T2510" s="14">
        <f t="shared" si="429"/>
        <v>41835.951782407406</v>
      </c>
      <c r="U2510" t="str">
        <f t="shared" si="430"/>
        <v>AGO</v>
      </c>
      <c r="V2510" t="str">
        <f t="shared" si="431"/>
        <v>JUL</v>
      </c>
      <c r="W2510">
        <f t="shared" si="432"/>
        <v>2014</v>
      </c>
      <c r="X2510">
        <f t="shared" si="433"/>
        <v>2014</v>
      </c>
    </row>
    <row r="2511" spans="1:2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426"/>
        <v>1.0526315789473684</v>
      </c>
      <c r="P2511" s="7">
        <f t="shared" si="427"/>
        <v>35.714285714285715</v>
      </c>
      <c r="Q2511" t="str">
        <f t="shared" si="434"/>
        <v>food</v>
      </c>
      <c r="R2511" t="str">
        <f t="shared" si="435"/>
        <v>restaurants</v>
      </c>
      <c r="S2511" s="14">
        <f t="shared" si="428"/>
        <v>42114.767928240741</v>
      </c>
      <c r="T2511" s="14">
        <f t="shared" si="429"/>
        <v>42058.809594907405</v>
      </c>
      <c r="U2511" t="str">
        <f t="shared" si="430"/>
        <v>ABR</v>
      </c>
      <c r="V2511" t="str">
        <f t="shared" si="431"/>
        <v>FEB</v>
      </c>
      <c r="W2511">
        <f t="shared" si="432"/>
        <v>2015</v>
      </c>
      <c r="X2511">
        <f t="shared" si="433"/>
        <v>2015</v>
      </c>
    </row>
    <row r="2512" spans="1:2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426"/>
        <v>0.15</v>
      </c>
      <c r="P2512" s="7">
        <f t="shared" si="427"/>
        <v>37.5</v>
      </c>
      <c r="Q2512" t="str">
        <f t="shared" si="434"/>
        <v>food</v>
      </c>
      <c r="R2512" t="str">
        <f t="shared" si="435"/>
        <v>restaurants</v>
      </c>
      <c r="S2512" s="14">
        <f t="shared" si="428"/>
        <v>42138.997361111105</v>
      </c>
      <c r="T2512" s="14">
        <f t="shared" si="429"/>
        <v>42078.997361111105</v>
      </c>
      <c r="U2512" t="str">
        <f t="shared" si="430"/>
        <v>MAY</v>
      </c>
      <c r="V2512" t="str">
        <f t="shared" si="431"/>
        <v>MAR</v>
      </c>
      <c r="W2512">
        <f t="shared" si="432"/>
        <v>2015</v>
      </c>
      <c r="X2512">
        <f t="shared" si="433"/>
        <v>2015</v>
      </c>
    </row>
    <row r="2513" spans="1:2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426"/>
        <v>0</v>
      </c>
      <c r="P2513" s="7" t="str">
        <f t="shared" si="427"/>
        <v>No Backers</v>
      </c>
      <c r="Q2513" t="str">
        <f t="shared" si="434"/>
        <v>food</v>
      </c>
      <c r="R2513" t="str">
        <f t="shared" si="435"/>
        <v>restaurants</v>
      </c>
      <c r="S2513" s="14">
        <f t="shared" si="428"/>
        <v>42401.446909722217</v>
      </c>
      <c r="T2513" s="14">
        <f t="shared" si="429"/>
        <v>42371.446909722217</v>
      </c>
      <c r="U2513" t="str">
        <f t="shared" si="430"/>
        <v>FEB</v>
      </c>
      <c r="V2513" t="str">
        <f t="shared" si="431"/>
        <v>ENE</v>
      </c>
      <c r="W2513">
        <f t="shared" si="432"/>
        <v>2016</v>
      </c>
      <c r="X2513">
        <f t="shared" si="433"/>
        <v>2016</v>
      </c>
    </row>
    <row r="2514" spans="1:2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426"/>
        <v>0</v>
      </c>
      <c r="P2514" s="7" t="str">
        <f t="shared" si="427"/>
        <v>No Backers</v>
      </c>
      <c r="Q2514" t="str">
        <f t="shared" si="434"/>
        <v>food</v>
      </c>
      <c r="R2514" t="str">
        <f t="shared" si="435"/>
        <v>restaurants</v>
      </c>
      <c r="S2514" s="14">
        <f t="shared" si="428"/>
        <v>41986.876863425925</v>
      </c>
      <c r="T2514" s="14">
        <f t="shared" si="429"/>
        <v>41971.876863425925</v>
      </c>
      <c r="U2514" t="str">
        <f t="shared" si="430"/>
        <v>DIC</v>
      </c>
      <c r="V2514" t="str">
        <f t="shared" si="431"/>
        <v>NOV</v>
      </c>
      <c r="W2514">
        <f t="shared" si="432"/>
        <v>2014</v>
      </c>
      <c r="X2514">
        <f t="shared" si="433"/>
        <v>2014</v>
      </c>
    </row>
    <row r="2515" spans="1:2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426"/>
        <v>0</v>
      </c>
      <c r="P2515" s="7" t="str">
        <f t="shared" si="427"/>
        <v>No Backers</v>
      </c>
      <c r="Q2515" t="str">
        <f t="shared" si="434"/>
        <v>food</v>
      </c>
      <c r="R2515" t="str">
        <f t="shared" si="435"/>
        <v>restaurants</v>
      </c>
      <c r="S2515" s="14">
        <f t="shared" si="428"/>
        <v>42792.00681712963</v>
      </c>
      <c r="T2515" s="14">
        <f t="shared" si="429"/>
        <v>42732.00681712963</v>
      </c>
      <c r="U2515" t="str">
        <f t="shared" si="430"/>
        <v>FEB</v>
      </c>
      <c r="V2515" t="str">
        <f t="shared" si="431"/>
        <v>DIC</v>
      </c>
      <c r="W2515">
        <f t="shared" si="432"/>
        <v>2017</v>
      </c>
      <c r="X2515">
        <f t="shared" si="433"/>
        <v>2016</v>
      </c>
    </row>
    <row r="2516" spans="1:2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426"/>
        <v>1.75</v>
      </c>
      <c r="P2516" s="7">
        <f t="shared" si="427"/>
        <v>52.5</v>
      </c>
      <c r="Q2516" t="str">
        <f t="shared" si="434"/>
        <v>food</v>
      </c>
      <c r="R2516" t="str">
        <f t="shared" si="435"/>
        <v>restaurants</v>
      </c>
      <c r="S2516" s="14">
        <f t="shared" si="428"/>
        <v>41871.389780092592</v>
      </c>
      <c r="T2516" s="14">
        <f t="shared" si="429"/>
        <v>41854.389780092592</v>
      </c>
      <c r="U2516" t="str">
        <f t="shared" si="430"/>
        <v>AGO</v>
      </c>
      <c r="V2516" t="str">
        <f t="shared" si="431"/>
        <v>AGO</v>
      </c>
      <c r="W2516">
        <f t="shared" si="432"/>
        <v>2014</v>
      </c>
      <c r="X2516">
        <f t="shared" si="433"/>
        <v>2014</v>
      </c>
    </row>
    <row r="2517" spans="1:2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426"/>
        <v>18.600000000000001</v>
      </c>
      <c r="P2517" s="7">
        <f t="shared" si="427"/>
        <v>77.5</v>
      </c>
      <c r="Q2517" t="str">
        <f t="shared" si="434"/>
        <v>food</v>
      </c>
      <c r="R2517" t="str">
        <f t="shared" si="435"/>
        <v>restaurants</v>
      </c>
      <c r="S2517" s="14">
        <f t="shared" si="428"/>
        <v>42057.839733796296</v>
      </c>
      <c r="T2517" s="14">
        <f t="shared" si="429"/>
        <v>42027.839733796296</v>
      </c>
      <c r="U2517" t="str">
        <f t="shared" si="430"/>
        <v>FEB</v>
      </c>
      <c r="V2517" t="str">
        <f t="shared" si="431"/>
        <v>ENE</v>
      </c>
      <c r="W2517">
        <f t="shared" si="432"/>
        <v>2015</v>
      </c>
      <c r="X2517">
        <f t="shared" si="433"/>
        <v>2015</v>
      </c>
    </row>
    <row r="2518" spans="1:2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426"/>
        <v>0</v>
      </c>
      <c r="P2518" s="7" t="str">
        <f t="shared" si="427"/>
        <v>No Backers</v>
      </c>
      <c r="Q2518" t="str">
        <f t="shared" si="434"/>
        <v>food</v>
      </c>
      <c r="R2518" t="str">
        <f t="shared" si="435"/>
        <v>restaurants</v>
      </c>
      <c r="S2518" s="14">
        <f t="shared" si="428"/>
        <v>41972.6950462963</v>
      </c>
      <c r="T2518" s="14">
        <f t="shared" si="429"/>
        <v>41942.653379629628</v>
      </c>
      <c r="U2518" t="str">
        <f t="shared" si="430"/>
        <v>NOV</v>
      </c>
      <c r="V2518" t="str">
        <f t="shared" si="431"/>
        <v>OCT</v>
      </c>
      <c r="W2518">
        <f t="shared" si="432"/>
        <v>2014</v>
      </c>
      <c r="X2518">
        <f t="shared" si="433"/>
        <v>2014</v>
      </c>
    </row>
    <row r="2519" spans="1:2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426"/>
        <v>9.8166666666666664</v>
      </c>
      <c r="P2519" s="7">
        <f t="shared" si="427"/>
        <v>53.545454545454547</v>
      </c>
      <c r="Q2519" t="str">
        <f t="shared" si="434"/>
        <v>food</v>
      </c>
      <c r="R2519" t="str">
        <f t="shared" si="435"/>
        <v>restaurants</v>
      </c>
      <c r="S2519" s="14">
        <f t="shared" si="428"/>
        <v>42082.760763888888</v>
      </c>
      <c r="T2519" s="14">
        <f t="shared" si="429"/>
        <v>42052.802430555559</v>
      </c>
      <c r="U2519" t="str">
        <f t="shared" si="430"/>
        <v>MAR</v>
      </c>
      <c r="V2519" t="str">
        <f t="shared" si="431"/>
        <v>FEB</v>
      </c>
      <c r="W2519">
        <f t="shared" si="432"/>
        <v>2015</v>
      </c>
      <c r="X2519">
        <f t="shared" si="433"/>
        <v>2015</v>
      </c>
    </row>
    <row r="2520" spans="1:2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426"/>
        <v>0</v>
      </c>
      <c r="P2520" s="7" t="str">
        <f t="shared" si="427"/>
        <v>No Backers</v>
      </c>
      <c r="Q2520" t="str">
        <f t="shared" si="434"/>
        <v>food</v>
      </c>
      <c r="R2520" t="str">
        <f t="shared" si="435"/>
        <v>restaurants</v>
      </c>
      <c r="S2520" s="14">
        <f t="shared" si="428"/>
        <v>41956.722546296296</v>
      </c>
      <c r="T2520" s="14">
        <f t="shared" si="429"/>
        <v>41926.680879629632</v>
      </c>
      <c r="U2520" t="str">
        <f t="shared" si="430"/>
        <v>NOV</v>
      </c>
      <c r="V2520" t="str">
        <f t="shared" si="431"/>
        <v>OCT</v>
      </c>
      <c r="W2520">
        <f t="shared" si="432"/>
        <v>2014</v>
      </c>
      <c r="X2520">
        <f t="shared" si="433"/>
        <v>2014</v>
      </c>
    </row>
    <row r="2521" spans="1:2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426"/>
        <v>4.3333333333333335E-2</v>
      </c>
      <c r="P2521" s="7">
        <f t="shared" si="427"/>
        <v>16.25</v>
      </c>
      <c r="Q2521" t="str">
        <f t="shared" si="434"/>
        <v>food</v>
      </c>
      <c r="R2521" t="str">
        <f t="shared" si="435"/>
        <v>restaurants</v>
      </c>
      <c r="S2521" s="14">
        <f t="shared" si="428"/>
        <v>41839.155138888891</v>
      </c>
      <c r="T2521" s="14">
        <f t="shared" si="429"/>
        <v>41809.155138888891</v>
      </c>
      <c r="U2521" t="str">
        <f t="shared" si="430"/>
        <v>JUL</v>
      </c>
      <c r="V2521" t="str">
        <f t="shared" si="431"/>
        <v>JUN</v>
      </c>
      <c r="W2521">
        <f t="shared" si="432"/>
        <v>2014</v>
      </c>
      <c r="X2521">
        <f t="shared" si="433"/>
        <v>2014</v>
      </c>
    </row>
    <row r="2522" spans="1:2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426"/>
        <v>0</v>
      </c>
      <c r="P2522" s="7" t="str">
        <f t="shared" si="427"/>
        <v>No Backers</v>
      </c>
      <c r="Q2522" t="str">
        <f t="shared" si="434"/>
        <v>food</v>
      </c>
      <c r="R2522" t="str">
        <f t="shared" si="435"/>
        <v>restaurants</v>
      </c>
      <c r="S2522" s="14">
        <f t="shared" si="428"/>
        <v>42658.806249999994</v>
      </c>
      <c r="T2522" s="14">
        <f t="shared" si="429"/>
        <v>42612.600520833337</v>
      </c>
      <c r="U2522" t="str">
        <f t="shared" si="430"/>
        <v>OCT</v>
      </c>
      <c r="V2522" t="str">
        <f t="shared" si="431"/>
        <v>AGO</v>
      </c>
      <c r="W2522">
        <f t="shared" si="432"/>
        <v>2016</v>
      </c>
      <c r="X2522">
        <f t="shared" si="433"/>
        <v>2016</v>
      </c>
    </row>
    <row r="2523" spans="1:2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426"/>
        <v>109.48792</v>
      </c>
      <c r="P2523" s="7">
        <f t="shared" si="427"/>
        <v>103.68174242424243</v>
      </c>
      <c r="Q2523" t="str">
        <f t="shared" ref="Q2523:Q2562" si="436">MID(N2523,1,5)</f>
        <v>music</v>
      </c>
      <c r="R2523" t="str">
        <f t="shared" ref="R2523:R2562" si="437">MID(N2523,7,20)</f>
        <v>classical music</v>
      </c>
      <c r="S2523" s="14">
        <f t="shared" si="428"/>
        <v>42290.967835648145</v>
      </c>
      <c r="T2523" s="14">
        <f t="shared" si="429"/>
        <v>42269.967835648145</v>
      </c>
      <c r="U2523" t="str">
        <f t="shared" si="430"/>
        <v>OCT</v>
      </c>
      <c r="V2523" t="str">
        <f t="shared" si="431"/>
        <v>SEP</v>
      </c>
      <c r="W2523">
        <f t="shared" si="432"/>
        <v>2015</v>
      </c>
      <c r="X2523">
        <f t="shared" si="433"/>
        <v>2015</v>
      </c>
    </row>
    <row r="2524" spans="1:2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426"/>
        <v>100</v>
      </c>
      <c r="P2524" s="7">
        <f t="shared" si="427"/>
        <v>185.18518518518519</v>
      </c>
      <c r="Q2524" t="str">
        <f t="shared" si="436"/>
        <v>music</v>
      </c>
      <c r="R2524" t="str">
        <f t="shared" si="437"/>
        <v>classical music</v>
      </c>
      <c r="S2524" s="14">
        <f t="shared" si="428"/>
        <v>42482.619444444441</v>
      </c>
      <c r="T2524" s="14">
        <f t="shared" si="429"/>
        <v>42460.573611111111</v>
      </c>
      <c r="U2524" t="str">
        <f t="shared" si="430"/>
        <v>ABR</v>
      </c>
      <c r="V2524" t="str">
        <f t="shared" si="431"/>
        <v>MAR</v>
      </c>
      <c r="W2524">
        <f t="shared" si="432"/>
        <v>2016</v>
      </c>
      <c r="X2524">
        <f t="shared" si="433"/>
        <v>2016</v>
      </c>
    </row>
    <row r="2525" spans="1:2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426"/>
        <v>156.44444444444446</v>
      </c>
      <c r="P2525" s="7">
        <f t="shared" si="427"/>
        <v>54.153846153846153</v>
      </c>
      <c r="Q2525" t="str">
        <f t="shared" si="436"/>
        <v>music</v>
      </c>
      <c r="R2525" t="str">
        <f t="shared" si="437"/>
        <v>classical music</v>
      </c>
      <c r="S2525" s="14">
        <f t="shared" si="428"/>
        <v>41961.017268518524</v>
      </c>
      <c r="T2525" s="14">
        <f t="shared" si="429"/>
        <v>41930.975601851853</v>
      </c>
      <c r="U2525" t="str">
        <f t="shared" si="430"/>
        <v>NOV</v>
      </c>
      <c r="V2525" t="str">
        <f t="shared" si="431"/>
        <v>OCT</v>
      </c>
      <c r="W2525">
        <f t="shared" si="432"/>
        <v>2014</v>
      </c>
      <c r="X2525">
        <f t="shared" si="433"/>
        <v>2014</v>
      </c>
    </row>
    <row r="2526" spans="1:2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426"/>
        <v>101.6</v>
      </c>
      <c r="P2526" s="7">
        <f t="shared" si="427"/>
        <v>177.2093023255814</v>
      </c>
      <c r="Q2526" t="str">
        <f t="shared" si="436"/>
        <v>music</v>
      </c>
      <c r="R2526" t="str">
        <f t="shared" si="437"/>
        <v>classical music</v>
      </c>
      <c r="S2526" s="14">
        <f t="shared" si="428"/>
        <v>41994.1875</v>
      </c>
      <c r="T2526" s="14">
        <f t="shared" si="429"/>
        <v>41961.807372685187</v>
      </c>
      <c r="U2526" t="str">
        <f t="shared" si="430"/>
        <v>DIC</v>
      </c>
      <c r="V2526" t="str">
        <f t="shared" si="431"/>
        <v>NOV</v>
      </c>
      <c r="W2526">
        <f t="shared" si="432"/>
        <v>2014</v>
      </c>
      <c r="X2526">
        <f t="shared" si="433"/>
        <v>2014</v>
      </c>
    </row>
    <row r="2527" spans="1:2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426"/>
        <v>100.325</v>
      </c>
      <c r="P2527" s="7">
        <f t="shared" si="427"/>
        <v>100.325</v>
      </c>
      <c r="Q2527" t="str">
        <f t="shared" si="436"/>
        <v>music</v>
      </c>
      <c r="R2527" t="str">
        <f t="shared" si="437"/>
        <v>classical music</v>
      </c>
      <c r="S2527" s="14">
        <f t="shared" si="428"/>
        <v>41088.844571759262</v>
      </c>
      <c r="T2527" s="14">
        <f t="shared" si="429"/>
        <v>41058.844571759262</v>
      </c>
      <c r="U2527" t="str">
        <f t="shared" si="430"/>
        <v>JUN</v>
      </c>
      <c r="V2527" t="str">
        <f t="shared" si="431"/>
        <v>MAY</v>
      </c>
      <c r="W2527">
        <f t="shared" si="432"/>
        <v>2012</v>
      </c>
      <c r="X2527">
        <f t="shared" si="433"/>
        <v>2012</v>
      </c>
    </row>
    <row r="2528" spans="1:2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426"/>
        <v>112.95</v>
      </c>
      <c r="P2528" s="7">
        <f t="shared" si="427"/>
        <v>136.90909090909091</v>
      </c>
      <c r="Q2528" t="str">
        <f t="shared" si="436"/>
        <v>music</v>
      </c>
      <c r="R2528" t="str">
        <f t="shared" si="437"/>
        <v>classical music</v>
      </c>
      <c r="S2528" s="14">
        <f t="shared" si="428"/>
        <v>41981.207638888889</v>
      </c>
      <c r="T2528" s="14">
        <f t="shared" si="429"/>
        <v>41953.091134259259</v>
      </c>
      <c r="U2528" t="str">
        <f t="shared" si="430"/>
        <v>DIC</v>
      </c>
      <c r="V2528" t="str">
        <f t="shared" si="431"/>
        <v>NOV</v>
      </c>
      <c r="W2528">
        <f t="shared" si="432"/>
        <v>2014</v>
      </c>
      <c r="X2528">
        <f t="shared" si="433"/>
        <v>2014</v>
      </c>
    </row>
    <row r="2529" spans="1:2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426"/>
        <v>102.125</v>
      </c>
      <c r="P2529" s="7">
        <f t="shared" si="427"/>
        <v>57.535211267605632</v>
      </c>
      <c r="Q2529" t="str">
        <f t="shared" si="436"/>
        <v>music</v>
      </c>
      <c r="R2529" t="str">
        <f t="shared" si="437"/>
        <v>classical music</v>
      </c>
      <c r="S2529" s="14">
        <f t="shared" si="428"/>
        <v>41565.165972222225</v>
      </c>
      <c r="T2529" s="14">
        <f t="shared" si="429"/>
        <v>41546.75105324074</v>
      </c>
      <c r="U2529" t="str">
        <f t="shared" si="430"/>
        <v>OCT</v>
      </c>
      <c r="V2529" t="str">
        <f t="shared" si="431"/>
        <v>SEP</v>
      </c>
      <c r="W2529">
        <f t="shared" si="432"/>
        <v>2013</v>
      </c>
      <c r="X2529">
        <f t="shared" si="433"/>
        <v>2013</v>
      </c>
    </row>
    <row r="2530" spans="1:2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426"/>
        <v>107.24975000000001</v>
      </c>
      <c r="P2530" s="7">
        <f t="shared" si="427"/>
        <v>52.962839506172834</v>
      </c>
      <c r="Q2530" t="str">
        <f t="shared" si="436"/>
        <v>music</v>
      </c>
      <c r="R2530" t="str">
        <f t="shared" si="437"/>
        <v>classical music</v>
      </c>
      <c r="S2530" s="14">
        <f t="shared" si="428"/>
        <v>42236.458333333328</v>
      </c>
      <c r="T2530" s="14">
        <f t="shared" si="429"/>
        <v>42217.834525462968</v>
      </c>
      <c r="U2530" t="str">
        <f t="shared" si="430"/>
        <v>AGO</v>
      </c>
      <c r="V2530" t="str">
        <f t="shared" si="431"/>
        <v>AGO</v>
      </c>
      <c r="W2530">
        <f t="shared" si="432"/>
        <v>2015</v>
      </c>
      <c r="X2530">
        <f t="shared" si="433"/>
        <v>2015</v>
      </c>
    </row>
    <row r="2531" spans="1:2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426"/>
        <v>104.28333333333333</v>
      </c>
      <c r="P2531" s="7">
        <f t="shared" si="427"/>
        <v>82.328947368421055</v>
      </c>
      <c r="Q2531" t="str">
        <f t="shared" si="436"/>
        <v>music</v>
      </c>
      <c r="R2531" t="str">
        <f t="shared" si="437"/>
        <v>classical music</v>
      </c>
      <c r="S2531" s="14">
        <f t="shared" si="428"/>
        <v>40993.0390625</v>
      </c>
      <c r="T2531" s="14">
        <f t="shared" si="429"/>
        <v>40948.080729166664</v>
      </c>
      <c r="U2531" t="str">
        <f t="shared" si="430"/>
        <v>MAR</v>
      </c>
      <c r="V2531" t="str">
        <f t="shared" si="431"/>
        <v>FEB</v>
      </c>
      <c r="W2531">
        <f t="shared" si="432"/>
        <v>2012</v>
      </c>
      <c r="X2531">
        <f t="shared" si="433"/>
        <v>2012</v>
      </c>
    </row>
    <row r="2532" spans="1:2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426"/>
        <v>100</v>
      </c>
      <c r="P2532" s="7">
        <f t="shared" si="427"/>
        <v>135.41666666666666</v>
      </c>
      <c r="Q2532" t="str">
        <f t="shared" si="436"/>
        <v>music</v>
      </c>
      <c r="R2532" t="str">
        <f t="shared" si="437"/>
        <v>classical music</v>
      </c>
      <c r="S2532" s="14">
        <f t="shared" si="428"/>
        <v>42114.201388888891</v>
      </c>
      <c r="T2532" s="14">
        <f t="shared" si="429"/>
        <v>42081.864641203705</v>
      </c>
      <c r="U2532" t="str">
        <f t="shared" si="430"/>
        <v>ABR</v>
      </c>
      <c r="V2532" t="str">
        <f t="shared" si="431"/>
        <v>MAR</v>
      </c>
      <c r="W2532">
        <f t="shared" si="432"/>
        <v>2015</v>
      </c>
      <c r="X2532">
        <f t="shared" si="433"/>
        <v>2015</v>
      </c>
    </row>
    <row r="2533" spans="1:2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426"/>
        <v>100.4</v>
      </c>
      <c r="P2533" s="7">
        <f t="shared" si="427"/>
        <v>74.06557377049181</v>
      </c>
      <c r="Q2533" t="str">
        <f t="shared" si="436"/>
        <v>music</v>
      </c>
      <c r="R2533" t="str">
        <f t="shared" si="437"/>
        <v>classical music</v>
      </c>
      <c r="S2533" s="14">
        <f t="shared" si="428"/>
        <v>42231.165972222225</v>
      </c>
      <c r="T2533" s="14">
        <f t="shared" si="429"/>
        <v>42208.680023148147</v>
      </c>
      <c r="U2533" t="str">
        <f t="shared" si="430"/>
        <v>AGO</v>
      </c>
      <c r="V2533" t="str">
        <f t="shared" si="431"/>
        <v>JUL</v>
      </c>
      <c r="W2533">
        <f t="shared" si="432"/>
        <v>2015</v>
      </c>
      <c r="X2533">
        <f t="shared" si="433"/>
        <v>2015</v>
      </c>
    </row>
    <row r="2534" spans="1:2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426"/>
        <v>126.125</v>
      </c>
      <c r="P2534" s="7">
        <f t="shared" si="427"/>
        <v>84.083333333333329</v>
      </c>
      <c r="Q2534" t="str">
        <f t="shared" si="436"/>
        <v>music</v>
      </c>
      <c r="R2534" t="str">
        <f t="shared" si="437"/>
        <v>classical music</v>
      </c>
      <c r="S2534" s="14">
        <f t="shared" si="428"/>
        <v>41137.849143518521</v>
      </c>
      <c r="T2534" s="14">
        <f t="shared" si="429"/>
        <v>41107.849143518521</v>
      </c>
      <c r="U2534" t="str">
        <f t="shared" si="430"/>
        <v>AGO</v>
      </c>
      <c r="V2534" t="str">
        <f t="shared" si="431"/>
        <v>JUL</v>
      </c>
      <c r="W2534">
        <f t="shared" si="432"/>
        <v>2012</v>
      </c>
      <c r="X2534">
        <f t="shared" si="433"/>
        <v>2012</v>
      </c>
    </row>
    <row r="2535" spans="1:2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426"/>
        <v>110.66666666666667</v>
      </c>
      <c r="P2535" s="7">
        <f t="shared" si="427"/>
        <v>61.029411764705884</v>
      </c>
      <c r="Q2535" t="str">
        <f t="shared" si="436"/>
        <v>music</v>
      </c>
      <c r="R2535" t="str">
        <f t="shared" si="437"/>
        <v>classical music</v>
      </c>
      <c r="S2535" s="14">
        <f t="shared" si="428"/>
        <v>41334.750787037039</v>
      </c>
      <c r="T2535" s="14">
        <f t="shared" si="429"/>
        <v>41304.751284722224</v>
      </c>
      <c r="U2535" t="str">
        <f t="shared" si="430"/>
        <v>MAR</v>
      </c>
      <c r="V2535" t="str">
        <f t="shared" si="431"/>
        <v>ENE</v>
      </c>
      <c r="W2535">
        <f t="shared" si="432"/>
        <v>2013</v>
      </c>
      <c r="X2535">
        <f t="shared" si="433"/>
        <v>2013</v>
      </c>
    </row>
    <row r="2536" spans="1:2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426"/>
        <v>105</v>
      </c>
      <c r="P2536" s="7">
        <f t="shared" si="427"/>
        <v>150</v>
      </c>
      <c r="Q2536" t="str">
        <f t="shared" si="436"/>
        <v>music</v>
      </c>
      <c r="R2536" t="str">
        <f t="shared" si="437"/>
        <v>classical music</v>
      </c>
      <c r="S2536" s="14">
        <f t="shared" si="428"/>
        <v>40179.25</v>
      </c>
      <c r="T2536" s="14">
        <f t="shared" si="429"/>
        <v>40127.700370370374</v>
      </c>
      <c r="U2536" t="str">
        <f t="shared" si="430"/>
        <v>ENE</v>
      </c>
      <c r="V2536" t="str">
        <f t="shared" si="431"/>
        <v>NOV</v>
      </c>
      <c r="W2536">
        <f t="shared" si="432"/>
        <v>2010</v>
      </c>
      <c r="X2536">
        <f t="shared" si="433"/>
        <v>2009</v>
      </c>
    </row>
    <row r="2537" spans="1:2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426"/>
        <v>103.77500000000001</v>
      </c>
      <c r="P2537" s="7">
        <f t="shared" si="427"/>
        <v>266.08974358974359</v>
      </c>
      <c r="Q2537" t="str">
        <f t="shared" si="436"/>
        <v>music</v>
      </c>
      <c r="R2537" t="str">
        <f t="shared" si="437"/>
        <v>classical music</v>
      </c>
      <c r="S2537" s="14">
        <f t="shared" si="428"/>
        <v>41974.832696759258</v>
      </c>
      <c r="T2537" s="14">
        <f t="shared" si="429"/>
        <v>41943.791030092594</v>
      </c>
      <c r="U2537" t="str">
        <f t="shared" si="430"/>
        <v>DIC</v>
      </c>
      <c r="V2537" t="str">
        <f t="shared" si="431"/>
        <v>OCT</v>
      </c>
      <c r="W2537">
        <f t="shared" si="432"/>
        <v>2014</v>
      </c>
      <c r="X2537">
        <f t="shared" si="433"/>
        <v>2014</v>
      </c>
    </row>
    <row r="2538" spans="1:2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426"/>
        <v>116</v>
      </c>
      <c r="P2538" s="7">
        <f t="shared" si="427"/>
        <v>7.25</v>
      </c>
      <c r="Q2538" t="str">
        <f t="shared" si="436"/>
        <v>music</v>
      </c>
      <c r="R2538" t="str">
        <f t="shared" si="437"/>
        <v>classical music</v>
      </c>
      <c r="S2538" s="14">
        <f t="shared" si="428"/>
        <v>41485.106087962966</v>
      </c>
      <c r="T2538" s="14">
        <f t="shared" si="429"/>
        <v>41464.106087962966</v>
      </c>
      <c r="U2538" t="str">
        <f t="shared" si="430"/>
        <v>JUL</v>
      </c>
      <c r="V2538" t="str">
        <f t="shared" si="431"/>
        <v>JUL</v>
      </c>
      <c r="W2538">
        <f t="shared" si="432"/>
        <v>2013</v>
      </c>
      <c r="X2538">
        <f t="shared" si="433"/>
        <v>2013</v>
      </c>
    </row>
    <row r="2539" spans="1:2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426"/>
        <v>110</v>
      </c>
      <c r="P2539" s="7">
        <f t="shared" si="427"/>
        <v>100</v>
      </c>
      <c r="Q2539" t="str">
        <f t="shared" si="436"/>
        <v>music</v>
      </c>
      <c r="R2539" t="str">
        <f t="shared" si="437"/>
        <v>classical music</v>
      </c>
      <c r="S2539" s="14">
        <f t="shared" si="428"/>
        <v>40756.648784722223</v>
      </c>
      <c r="T2539" s="14">
        <f t="shared" si="429"/>
        <v>40696.648784722223</v>
      </c>
      <c r="U2539" t="str">
        <f t="shared" si="430"/>
        <v>AGO</v>
      </c>
      <c r="V2539" t="str">
        <f t="shared" si="431"/>
        <v>JUN</v>
      </c>
      <c r="W2539">
        <f t="shared" si="432"/>
        <v>2011</v>
      </c>
      <c r="X2539">
        <f t="shared" si="433"/>
        <v>2011</v>
      </c>
    </row>
    <row r="2540" spans="1:2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426"/>
        <v>113.01761111111109</v>
      </c>
      <c r="P2540" s="7">
        <f t="shared" si="427"/>
        <v>109.96308108108107</v>
      </c>
      <c r="Q2540" t="str">
        <f t="shared" si="436"/>
        <v>music</v>
      </c>
      <c r="R2540" t="str">
        <f t="shared" si="437"/>
        <v>classical music</v>
      </c>
      <c r="S2540" s="14">
        <f t="shared" si="428"/>
        <v>41329.207638888889</v>
      </c>
      <c r="T2540" s="14">
        <f t="shared" si="429"/>
        <v>41298.509965277779</v>
      </c>
      <c r="U2540" t="str">
        <f t="shared" si="430"/>
        <v>FEB</v>
      </c>
      <c r="V2540" t="str">
        <f t="shared" si="431"/>
        <v>ENE</v>
      </c>
      <c r="W2540">
        <f t="shared" si="432"/>
        <v>2013</v>
      </c>
      <c r="X2540">
        <f t="shared" si="433"/>
        <v>2013</v>
      </c>
    </row>
    <row r="2541" spans="1:2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426"/>
        <v>100.25</v>
      </c>
      <c r="P2541" s="7">
        <f t="shared" si="427"/>
        <v>169.91525423728814</v>
      </c>
      <c r="Q2541" t="str">
        <f t="shared" si="436"/>
        <v>music</v>
      </c>
      <c r="R2541" t="str">
        <f t="shared" si="437"/>
        <v>classical music</v>
      </c>
      <c r="S2541" s="14">
        <f t="shared" si="428"/>
        <v>42037.902222222227</v>
      </c>
      <c r="T2541" s="14">
        <f t="shared" si="429"/>
        <v>41977.902222222227</v>
      </c>
      <c r="U2541" t="str">
        <f t="shared" si="430"/>
        <v>FEB</v>
      </c>
      <c r="V2541" t="str">
        <f t="shared" si="431"/>
        <v>DIC</v>
      </c>
      <c r="W2541">
        <f t="shared" si="432"/>
        <v>2015</v>
      </c>
      <c r="X2541">
        <f t="shared" si="433"/>
        <v>2014</v>
      </c>
    </row>
    <row r="2542" spans="1:2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426"/>
        <v>103.4</v>
      </c>
      <c r="P2542" s="7">
        <f t="shared" si="427"/>
        <v>95.740740740740748</v>
      </c>
      <c r="Q2542" t="str">
        <f t="shared" si="436"/>
        <v>music</v>
      </c>
      <c r="R2542" t="str">
        <f t="shared" si="437"/>
        <v>classical music</v>
      </c>
      <c r="S2542" s="14">
        <f t="shared" si="428"/>
        <v>40845.675011574072</v>
      </c>
      <c r="T2542" s="14">
        <f t="shared" si="429"/>
        <v>40785.675011574072</v>
      </c>
      <c r="U2542" t="str">
        <f t="shared" si="430"/>
        <v>OCT</v>
      </c>
      <c r="V2542" t="str">
        <f t="shared" si="431"/>
        <v>AGO</v>
      </c>
      <c r="W2542">
        <f t="shared" si="432"/>
        <v>2011</v>
      </c>
      <c r="X2542">
        <f t="shared" si="433"/>
        <v>2011</v>
      </c>
    </row>
    <row r="2543" spans="1:2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426"/>
        <v>107.02857142857142</v>
      </c>
      <c r="P2543" s="7">
        <f t="shared" si="427"/>
        <v>59.460317460317462</v>
      </c>
      <c r="Q2543" t="str">
        <f t="shared" si="436"/>
        <v>music</v>
      </c>
      <c r="R2543" t="str">
        <f t="shared" si="437"/>
        <v>classical music</v>
      </c>
      <c r="S2543" s="14">
        <f t="shared" si="428"/>
        <v>41543.449282407404</v>
      </c>
      <c r="T2543" s="14">
        <f t="shared" si="429"/>
        <v>41483.449282407404</v>
      </c>
      <c r="U2543" t="str">
        <f t="shared" si="430"/>
        <v>SEP</v>
      </c>
      <c r="V2543" t="str">
        <f t="shared" si="431"/>
        <v>JUL</v>
      </c>
      <c r="W2543">
        <f t="shared" si="432"/>
        <v>2013</v>
      </c>
      <c r="X2543">
        <f t="shared" si="433"/>
        <v>2013</v>
      </c>
    </row>
    <row r="2544" spans="1:2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426"/>
        <v>103.57142857142857</v>
      </c>
      <c r="P2544" s="7">
        <f t="shared" si="427"/>
        <v>55.769230769230766</v>
      </c>
      <c r="Q2544" t="str">
        <f t="shared" si="436"/>
        <v>music</v>
      </c>
      <c r="R2544" t="str">
        <f t="shared" si="437"/>
        <v>classical music</v>
      </c>
      <c r="S2544" s="14">
        <f t="shared" si="428"/>
        <v>41548.165972222225</v>
      </c>
      <c r="T2544" s="14">
        <f t="shared" si="429"/>
        <v>41509.426585648151</v>
      </c>
      <c r="U2544" t="str">
        <f t="shared" si="430"/>
        <v>OCT</v>
      </c>
      <c r="V2544" t="str">
        <f t="shared" si="431"/>
        <v>AGO</v>
      </c>
      <c r="W2544">
        <f t="shared" si="432"/>
        <v>2013</v>
      </c>
      <c r="X2544">
        <f t="shared" si="433"/>
        <v>2013</v>
      </c>
    </row>
    <row r="2545" spans="1:2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426"/>
        <v>156.4</v>
      </c>
      <c r="P2545" s="7">
        <f t="shared" si="427"/>
        <v>30.076923076923077</v>
      </c>
      <c r="Q2545" t="str">
        <f t="shared" si="436"/>
        <v>music</v>
      </c>
      <c r="R2545" t="str">
        <f t="shared" si="437"/>
        <v>classical music</v>
      </c>
      <c r="S2545" s="14">
        <f t="shared" si="428"/>
        <v>40545.125</v>
      </c>
      <c r="T2545" s="14">
        <f t="shared" si="429"/>
        <v>40514.107615740737</v>
      </c>
      <c r="U2545" t="str">
        <f t="shared" si="430"/>
        <v>ENE</v>
      </c>
      <c r="V2545" t="str">
        <f t="shared" si="431"/>
        <v>DIC</v>
      </c>
      <c r="W2545">
        <f t="shared" si="432"/>
        <v>2011</v>
      </c>
      <c r="X2545">
        <f t="shared" si="433"/>
        <v>2010</v>
      </c>
    </row>
    <row r="2546" spans="1:2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426"/>
        <v>100.82</v>
      </c>
      <c r="P2546" s="7">
        <f t="shared" si="427"/>
        <v>88.438596491228068</v>
      </c>
      <c r="Q2546" t="str">
        <f t="shared" si="436"/>
        <v>music</v>
      </c>
      <c r="R2546" t="str">
        <f t="shared" si="437"/>
        <v>classical music</v>
      </c>
      <c r="S2546" s="14">
        <f t="shared" si="428"/>
        <v>41098.520474537036</v>
      </c>
      <c r="T2546" s="14">
        <f t="shared" si="429"/>
        <v>41068.520474537036</v>
      </c>
      <c r="U2546" t="str">
        <f t="shared" si="430"/>
        <v>JUL</v>
      </c>
      <c r="V2546" t="str">
        <f t="shared" si="431"/>
        <v>JUN</v>
      </c>
      <c r="W2546">
        <f t="shared" si="432"/>
        <v>2012</v>
      </c>
      <c r="X2546">
        <f t="shared" si="433"/>
        <v>2012</v>
      </c>
    </row>
    <row r="2547" spans="1:2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426"/>
        <v>195.3</v>
      </c>
      <c r="P2547" s="7">
        <f t="shared" si="427"/>
        <v>64.032786885245898</v>
      </c>
      <c r="Q2547" t="str">
        <f t="shared" si="436"/>
        <v>music</v>
      </c>
      <c r="R2547" t="str">
        <f t="shared" si="437"/>
        <v>classical music</v>
      </c>
      <c r="S2547" s="14">
        <f t="shared" si="428"/>
        <v>42062.020833333328</v>
      </c>
      <c r="T2547" s="14">
        <f t="shared" si="429"/>
        <v>42027.13817129629</v>
      </c>
      <c r="U2547" t="str">
        <f t="shared" si="430"/>
        <v>FEB</v>
      </c>
      <c r="V2547" t="str">
        <f t="shared" si="431"/>
        <v>ENE</v>
      </c>
      <c r="W2547">
        <f t="shared" si="432"/>
        <v>2015</v>
      </c>
      <c r="X2547">
        <f t="shared" si="433"/>
        <v>2015</v>
      </c>
    </row>
    <row r="2548" spans="1:2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426"/>
        <v>111.71428571428571</v>
      </c>
      <c r="P2548" s="7">
        <f t="shared" si="427"/>
        <v>60.153846153846153</v>
      </c>
      <c r="Q2548" t="str">
        <f t="shared" si="436"/>
        <v>music</v>
      </c>
      <c r="R2548" t="str">
        <f t="shared" si="437"/>
        <v>classical music</v>
      </c>
      <c r="S2548" s="14">
        <f t="shared" si="428"/>
        <v>41552.208333333336</v>
      </c>
      <c r="T2548" s="14">
        <f t="shared" si="429"/>
        <v>41524.858553240738</v>
      </c>
      <c r="U2548" t="str">
        <f t="shared" si="430"/>
        <v>OCT</v>
      </c>
      <c r="V2548" t="str">
        <f t="shared" si="431"/>
        <v>SEP</v>
      </c>
      <c r="W2548">
        <f t="shared" si="432"/>
        <v>2013</v>
      </c>
      <c r="X2548">
        <f t="shared" si="433"/>
        <v>2013</v>
      </c>
    </row>
    <row r="2549" spans="1:2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426"/>
        <v>119.85454545454546</v>
      </c>
      <c r="P2549" s="7">
        <f t="shared" si="427"/>
        <v>49.194029850746269</v>
      </c>
      <c r="Q2549" t="str">
        <f t="shared" si="436"/>
        <v>music</v>
      </c>
      <c r="R2549" t="str">
        <f t="shared" si="437"/>
        <v>classical music</v>
      </c>
      <c r="S2549" s="14">
        <f t="shared" si="428"/>
        <v>41003.731516203705</v>
      </c>
      <c r="T2549" s="14">
        <f t="shared" si="429"/>
        <v>40973.773182870369</v>
      </c>
      <c r="U2549" t="str">
        <f t="shared" si="430"/>
        <v>ABR</v>
      </c>
      <c r="V2549" t="str">
        <f t="shared" si="431"/>
        <v>MAR</v>
      </c>
      <c r="W2549">
        <f t="shared" si="432"/>
        <v>2012</v>
      </c>
      <c r="X2549">
        <f t="shared" si="433"/>
        <v>2012</v>
      </c>
    </row>
    <row r="2550" spans="1:2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426"/>
        <v>101.85</v>
      </c>
      <c r="P2550" s="7">
        <f t="shared" si="427"/>
        <v>165.16216216216216</v>
      </c>
      <c r="Q2550" t="str">
        <f t="shared" si="436"/>
        <v>music</v>
      </c>
      <c r="R2550" t="str">
        <f t="shared" si="437"/>
        <v>classical music</v>
      </c>
      <c r="S2550" s="14">
        <f t="shared" si="428"/>
        <v>42643.185416666667</v>
      </c>
      <c r="T2550" s="14">
        <f t="shared" si="429"/>
        <v>42618.625428240746</v>
      </c>
      <c r="U2550" t="str">
        <f t="shared" si="430"/>
        <v>SEP</v>
      </c>
      <c r="V2550" t="str">
        <f t="shared" si="431"/>
        <v>SEP</v>
      </c>
      <c r="W2550">
        <f t="shared" si="432"/>
        <v>2016</v>
      </c>
      <c r="X2550">
        <f t="shared" si="433"/>
        <v>2016</v>
      </c>
    </row>
    <row r="2551" spans="1:2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426"/>
        <v>102.80254777070064</v>
      </c>
      <c r="P2551" s="7">
        <f t="shared" si="427"/>
        <v>43.621621621621621</v>
      </c>
      <c r="Q2551" t="str">
        <f t="shared" si="436"/>
        <v>music</v>
      </c>
      <c r="R2551" t="str">
        <f t="shared" si="437"/>
        <v>classical music</v>
      </c>
      <c r="S2551" s="14">
        <f t="shared" si="428"/>
        <v>41425.708333333336</v>
      </c>
      <c r="T2551" s="14">
        <f t="shared" si="429"/>
        <v>41390.757754629631</v>
      </c>
      <c r="U2551" t="str">
        <f t="shared" si="430"/>
        <v>MAY</v>
      </c>
      <c r="V2551" t="str">
        <f t="shared" si="431"/>
        <v>ABR</v>
      </c>
      <c r="W2551">
        <f t="shared" si="432"/>
        <v>2013</v>
      </c>
      <c r="X2551">
        <f t="shared" si="433"/>
        <v>2013</v>
      </c>
    </row>
    <row r="2552" spans="1:2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426"/>
        <v>100.84615384615384</v>
      </c>
      <c r="P2552" s="7">
        <f t="shared" si="427"/>
        <v>43.7</v>
      </c>
      <c r="Q2552" t="str">
        <f t="shared" si="436"/>
        <v>music</v>
      </c>
      <c r="R2552" t="str">
        <f t="shared" si="437"/>
        <v>classical music</v>
      </c>
      <c r="S2552" s="14">
        <f t="shared" si="428"/>
        <v>42285.165972222225</v>
      </c>
      <c r="T2552" s="14">
        <f t="shared" si="429"/>
        <v>42228.634328703702</v>
      </c>
      <c r="U2552" t="str">
        <f t="shared" si="430"/>
        <v>OCT</v>
      </c>
      <c r="V2552" t="str">
        <f t="shared" si="431"/>
        <v>AGO</v>
      </c>
      <c r="W2552">
        <f t="shared" si="432"/>
        <v>2015</v>
      </c>
      <c r="X2552">
        <f t="shared" si="433"/>
        <v>2015</v>
      </c>
    </row>
    <row r="2553" spans="1:2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426"/>
        <v>102.73469387755102</v>
      </c>
      <c r="P2553" s="7">
        <f t="shared" si="427"/>
        <v>67.419642857142861</v>
      </c>
      <c r="Q2553" t="str">
        <f t="shared" si="436"/>
        <v>music</v>
      </c>
      <c r="R2553" t="str">
        <f t="shared" si="437"/>
        <v>classical music</v>
      </c>
      <c r="S2553" s="14">
        <f t="shared" si="428"/>
        <v>40989.866666666669</v>
      </c>
      <c r="T2553" s="14">
        <f t="shared" si="429"/>
        <v>40961.252141203702</v>
      </c>
      <c r="U2553" t="str">
        <f t="shared" si="430"/>
        <v>MAR</v>
      </c>
      <c r="V2553" t="str">
        <f t="shared" si="431"/>
        <v>FEB</v>
      </c>
      <c r="W2553">
        <f t="shared" si="432"/>
        <v>2012</v>
      </c>
      <c r="X2553">
        <f t="shared" si="433"/>
        <v>2012</v>
      </c>
    </row>
    <row r="2554" spans="1:2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426"/>
        <v>106.5</v>
      </c>
      <c r="P2554" s="7">
        <f t="shared" si="427"/>
        <v>177.5</v>
      </c>
      <c r="Q2554" t="str">
        <f t="shared" si="436"/>
        <v>music</v>
      </c>
      <c r="R2554" t="str">
        <f t="shared" si="437"/>
        <v>classical music</v>
      </c>
      <c r="S2554" s="14">
        <f t="shared" si="428"/>
        <v>42799.809965277775</v>
      </c>
      <c r="T2554" s="14">
        <f t="shared" si="429"/>
        <v>42769.809965277775</v>
      </c>
      <c r="U2554" t="str">
        <f t="shared" si="430"/>
        <v>MAR</v>
      </c>
      <c r="V2554" t="str">
        <f t="shared" si="431"/>
        <v>FEB</v>
      </c>
      <c r="W2554">
        <f t="shared" si="432"/>
        <v>2017</v>
      </c>
      <c r="X2554">
        <f t="shared" si="433"/>
        <v>2017</v>
      </c>
    </row>
    <row r="2555" spans="1:2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426"/>
        <v>155.53333333333333</v>
      </c>
      <c r="P2555" s="7">
        <f t="shared" si="427"/>
        <v>38.883333333333333</v>
      </c>
      <c r="Q2555" t="str">
        <f t="shared" si="436"/>
        <v>music</v>
      </c>
      <c r="R2555" t="str">
        <f t="shared" si="437"/>
        <v>classical music</v>
      </c>
      <c r="S2555" s="14">
        <f t="shared" si="428"/>
        <v>41173.199155092596</v>
      </c>
      <c r="T2555" s="14">
        <f t="shared" si="429"/>
        <v>41113.199155092596</v>
      </c>
      <c r="U2555" t="str">
        <f t="shared" si="430"/>
        <v>SEP</v>
      </c>
      <c r="V2555" t="str">
        <f t="shared" si="431"/>
        <v>JUL</v>
      </c>
      <c r="W2555">
        <f t="shared" si="432"/>
        <v>2012</v>
      </c>
      <c r="X2555">
        <f t="shared" si="433"/>
        <v>2012</v>
      </c>
    </row>
    <row r="2556" spans="1:2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426"/>
        <v>122.8</v>
      </c>
      <c r="P2556" s="7">
        <f t="shared" si="427"/>
        <v>54.985074626865675</v>
      </c>
      <c r="Q2556" t="str">
        <f t="shared" si="436"/>
        <v>music</v>
      </c>
      <c r="R2556" t="str">
        <f t="shared" si="437"/>
        <v>classical music</v>
      </c>
      <c r="S2556" s="14">
        <f t="shared" si="428"/>
        <v>42156.165972222225</v>
      </c>
      <c r="T2556" s="14">
        <f t="shared" si="429"/>
        <v>42125.078275462962</v>
      </c>
      <c r="U2556" t="str">
        <f t="shared" si="430"/>
        <v>JUN</v>
      </c>
      <c r="V2556" t="str">
        <f t="shared" si="431"/>
        <v>MAY</v>
      </c>
      <c r="W2556">
        <f t="shared" si="432"/>
        <v>2015</v>
      </c>
      <c r="X2556">
        <f t="shared" si="433"/>
        <v>2015</v>
      </c>
    </row>
    <row r="2557" spans="1:2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426"/>
        <v>107.35</v>
      </c>
      <c r="P2557" s="7">
        <f t="shared" si="427"/>
        <v>61.342857142857142</v>
      </c>
      <c r="Q2557" t="str">
        <f t="shared" si="436"/>
        <v>music</v>
      </c>
      <c r="R2557" t="str">
        <f t="shared" si="437"/>
        <v>classical music</v>
      </c>
      <c r="S2557" s="14">
        <f t="shared" si="428"/>
        <v>41057.655011574076</v>
      </c>
      <c r="T2557" s="14">
        <f t="shared" si="429"/>
        <v>41026.655011574076</v>
      </c>
      <c r="U2557" t="str">
        <f t="shared" si="430"/>
        <v>MAY</v>
      </c>
      <c r="V2557" t="str">
        <f t="shared" si="431"/>
        <v>ABR</v>
      </c>
      <c r="W2557">
        <f t="shared" si="432"/>
        <v>2012</v>
      </c>
      <c r="X2557">
        <f t="shared" si="433"/>
        <v>2012</v>
      </c>
    </row>
    <row r="2558" spans="1:2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426"/>
        <v>105.50335570469798</v>
      </c>
      <c r="P2558" s="7">
        <f t="shared" si="427"/>
        <v>23.117647058823529</v>
      </c>
      <c r="Q2558" t="str">
        <f t="shared" si="436"/>
        <v>music</v>
      </c>
      <c r="R2558" t="str">
        <f t="shared" si="437"/>
        <v>classical music</v>
      </c>
      <c r="S2558" s="14">
        <f t="shared" si="428"/>
        <v>41267.991400462961</v>
      </c>
      <c r="T2558" s="14">
        <f t="shared" si="429"/>
        <v>41222.991400462961</v>
      </c>
      <c r="U2558" t="str">
        <f t="shared" si="430"/>
        <v>DIC</v>
      </c>
      <c r="V2558" t="str">
        <f t="shared" si="431"/>
        <v>NOV</v>
      </c>
      <c r="W2558">
        <f t="shared" si="432"/>
        <v>2012</v>
      </c>
      <c r="X2558">
        <f t="shared" si="433"/>
        <v>2012</v>
      </c>
    </row>
    <row r="2559" spans="1:2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426"/>
        <v>118.44444444444444</v>
      </c>
      <c r="P2559" s="7">
        <f t="shared" si="427"/>
        <v>29.611111111111111</v>
      </c>
      <c r="Q2559" t="str">
        <f t="shared" si="436"/>
        <v>music</v>
      </c>
      <c r="R2559" t="str">
        <f t="shared" si="437"/>
        <v>classical music</v>
      </c>
      <c r="S2559" s="14">
        <f t="shared" si="428"/>
        <v>41774.745208333334</v>
      </c>
      <c r="T2559" s="14">
        <f t="shared" si="429"/>
        <v>41744.745208333334</v>
      </c>
      <c r="U2559" t="str">
        <f t="shared" si="430"/>
        <v>MAY</v>
      </c>
      <c r="V2559" t="str">
        <f t="shared" si="431"/>
        <v>ABR</v>
      </c>
      <c r="W2559">
        <f t="shared" si="432"/>
        <v>2014</v>
      </c>
      <c r="X2559">
        <f t="shared" si="433"/>
        <v>2014</v>
      </c>
    </row>
    <row r="2560" spans="1:2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426"/>
        <v>108.88</v>
      </c>
      <c r="P2560" s="7">
        <f t="shared" si="427"/>
        <v>75.611111111111114</v>
      </c>
      <c r="Q2560" t="str">
        <f t="shared" si="436"/>
        <v>music</v>
      </c>
      <c r="R2560" t="str">
        <f t="shared" si="437"/>
        <v>classical music</v>
      </c>
      <c r="S2560" s="14">
        <f t="shared" si="428"/>
        <v>42125.582638888889</v>
      </c>
      <c r="T2560" s="14">
        <f t="shared" si="429"/>
        <v>42093.860023148154</v>
      </c>
      <c r="U2560" t="str">
        <f t="shared" si="430"/>
        <v>MAY</v>
      </c>
      <c r="V2560" t="str">
        <f t="shared" si="431"/>
        <v>MAR</v>
      </c>
      <c r="W2560">
        <f t="shared" si="432"/>
        <v>2015</v>
      </c>
      <c r="X2560">
        <f t="shared" si="433"/>
        <v>2015</v>
      </c>
    </row>
    <row r="2561" spans="1:2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426"/>
        <v>111.25</v>
      </c>
      <c r="P2561" s="7">
        <f t="shared" si="427"/>
        <v>35.6</v>
      </c>
      <c r="Q2561" t="str">
        <f t="shared" si="436"/>
        <v>music</v>
      </c>
      <c r="R2561" t="str">
        <f t="shared" si="437"/>
        <v>classical music</v>
      </c>
      <c r="S2561" s="14">
        <f t="shared" si="428"/>
        <v>40862.817361111112</v>
      </c>
      <c r="T2561" s="14">
        <f t="shared" si="429"/>
        <v>40829.873657407406</v>
      </c>
      <c r="U2561" t="str">
        <f t="shared" si="430"/>
        <v>NOV</v>
      </c>
      <c r="V2561" t="str">
        <f t="shared" si="431"/>
        <v>OCT</v>
      </c>
      <c r="W2561">
        <f t="shared" si="432"/>
        <v>2011</v>
      </c>
      <c r="X2561">
        <f t="shared" si="433"/>
        <v>2011</v>
      </c>
    </row>
    <row r="2562" spans="1:2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426"/>
        <v>100.1</v>
      </c>
      <c r="P2562" s="7">
        <f t="shared" si="427"/>
        <v>143</v>
      </c>
      <c r="Q2562" t="str">
        <f t="shared" si="436"/>
        <v>music</v>
      </c>
      <c r="R2562" t="str">
        <f t="shared" si="437"/>
        <v>classical music</v>
      </c>
      <c r="S2562" s="14">
        <f t="shared" si="428"/>
        <v>42069.951087962967</v>
      </c>
      <c r="T2562" s="14">
        <f t="shared" si="429"/>
        <v>42039.951087962967</v>
      </c>
      <c r="U2562" t="str">
        <f t="shared" si="430"/>
        <v>MAR</v>
      </c>
      <c r="V2562" t="str">
        <f t="shared" si="431"/>
        <v>FEB</v>
      </c>
      <c r="W2562">
        <f t="shared" si="432"/>
        <v>2015</v>
      </c>
      <c r="X2562">
        <f t="shared" si="433"/>
        <v>2015</v>
      </c>
    </row>
    <row r="2563" spans="1:2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438">(E2563*100)/D2563</f>
        <v>0</v>
      </c>
      <c r="P2563" s="7" t="str">
        <f t="shared" ref="P2563:P2626" si="439">IF(L2563=0,"No Backers",E2563/L2563)</f>
        <v>No Backers</v>
      </c>
      <c r="Q2563" t="str">
        <f t="shared" ref="Q2563:Q2602" si="440">MID(N2563,1,4)</f>
        <v>food</v>
      </c>
      <c r="R2563" t="str">
        <f t="shared" ref="R2563:R2602" si="441">MID(N2563,6,20)</f>
        <v>food trucks</v>
      </c>
      <c r="S2563" s="14">
        <f t="shared" ref="S2563:S2626" si="442">(((I2563/60)/60)/24)+DATE(1970,1,1)</f>
        <v>42290.528807870374</v>
      </c>
      <c r="T2563" s="14">
        <f t="shared" ref="T2563:T2626" si="443">(((J2563/60)/60)/24)+DATE(1970,1,1)</f>
        <v>42260.528807870374</v>
      </c>
      <c r="U2563" t="str">
        <f t="shared" ref="U2563:U2626" si="444">UPPER(TEXT(S2563, "mmm"))</f>
        <v>OCT</v>
      </c>
      <c r="V2563" t="str">
        <f t="shared" ref="V2563:V2626" si="445">UPPER(TEXT(T2563, "mmm"))</f>
        <v>SEP</v>
      </c>
      <c r="W2563">
        <f t="shared" ref="W2563:W2626" si="446">YEAR(S2563)</f>
        <v>2015</v>
      </c>
      <c r="X2563">
        <f t="shared" ref="X2563:X2626" si="447">YEAR(T2563)</f>
        <v>2015</v>
      </c>
    </row>
    <row r="2564" spans="1:2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38"/>
        <v>0.75</v>
      </c>
      <c r="P2564" s="7">
        <f t="shared" si="439"/>
        <v>25</v>
      </c>
      <c r="Q2564" t="str">
        <f t="shared" si="440"/>
        <v>food</v>
      </c>
      <c r="R2564" t="str">
        <f t="shared" si="441"/>
        <v>food trucks</v>
      </c>
      <c r="S2564" s="14">
        <f t="shared" si="442"/>
        <v>42654.524756944447</v>
      </c>
      <c r="T2564" s="14">
        <f t="shared" si="443"/>
        <v>42594.524756944447</v>
      </c>
      <c r="U2564" t="str">
        <f t="shared" si="444"/>
        <v>OCT</v>
      </c>
      <c r="V2564" t="str">
        <f t="shared" si="445"/>
        <v>AGO</v>
      </c>
      <c r="W2564">
        <f t="shared" si="446"/>
        <v>2016</v>
      </c>
      <c r="X2564">
        <f t="shared" si="447"/>
        <v>2016</v>
      </c>
    </row>
    <row r="2565" spans="1:2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38"/>
        <v>0</v>
      </c>
      <c r="P2565" s="7" t="str">
        <f t="shared" si="439"/>
        <v>No Backers</v>
      </c>
      <c r="Q2565" t="str">
        <f t="shared" si="440"/>
        <v>food</v>
      </c>
      <c r="R2565" t="str">
        <f t="shared" si="441"/>
        <v>food trucks</v>
      </c>
      <c r="S2565" s="14">
        <f t="shared" si="442"/>
        <v>42215.139479166668</v>
      </c>
      <c r="T2565" s="14">
        <f t="shared" si="443"/>
        <v>42155.139479166668</v>
      </c>
      <c r="U2565" t="str">
        <f t="shared" si="444"/>
        <v>JUL</v>
      </c>
      <c r="V2565" t="str">
        <f t="shared" si="445"/>
        <v>MAY</v>
      </c>
      <c r="W2565">
        <f t="shared" si="446"/>
        <v>2015</v>
      </c>
      <c r="X2565">
        <f t="shared" si="447"/>
        <v>2015</v>
      </c>
    </row>
    <row r="2566" spans="1:2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38"/>
        <v>0</v>
      </c>
      <c r="P2566" s="7" t="str">
        <f t="shared" si="439"/>
        <v>No Backers</v>
      </c>
      <c r="Q2566" t="str">
        <f t="shared" si="440"/>
        <v>food</v>
      </c>
      <c r="R2566" t="str">
        <f t="shared" si="441"/>
        <v>food trucks</v>
      </c>
      <c r="S2566" s="14">
        <f t="shared" si="442"/>
        <v>41852.040497685186</v>
      </c>
      <c r="T2566" s="14">
        <f t="shared" si="443"/>
        <v>41822.040497685186</v>
      </c>
      <c r="U2566" t="str">
        <f t="shared" si="444"/>
        <v>AGO</v>
      </c>
      <c r="V2566" t="str">
        <f t="shared" si="445"/>
        <v>JUL</v>
      </c>
      <c r="W2566">
        <f t="shared" si="446"/>
        <v>2014</v>
      </c>
      <c r="X2566">
        <f t="shared" si="447"/>
        <v>2014</v>
      </c>
    </row>
    <row r="2567" spans="1:2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38"/>
        <v>1</v>
      </c>
      <c r="P2567" s="7">
        <f t="shared" si="439"/>
        <v>100</v>
      </c>
      <c r="Q2567" t="str">
        <f t="shared" si="440"/>
        <v>food</v>
      </c>
      <c r="R2567" t="str">
        <f t="shared" si="441"/>
        <v>food trucks</v>
      </c>
      <c r="S2567" s="14">
        <f t="shared" si="442"/>
        <v>42499.868055555555</v>
      </c>
      <c r="T2567" s="14">
        <f t="shared" si="443"/>
        <v>42440.650335648148</v>
      </c>
      <c r="U2567" t="str">
        <f t="shared" si="444"/>
        <v>MAY</v>
      </c>
      <c r="V2567" t="str">
        <f t="shared" si="445"/>
        <v>MAR</v>
      </c>
      <c r="W2567">
        <f t="shared" si="446"/>
        <v>2016</v>
      </c>
      <c r="X2567">
        <f t="shared" si="447"/>
        <v>2016</v>
      </c>
    </row>
    <row r="2568" spans="1:2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38"/>
        <v>0</v>
      </c>
      <c r="P2568" s="7" t="str">
        <f t="shared" si="439"/>
        <v>No Backers</v>
      </c>
      <c r="Q2568" t="str">
        <f t="shared" si="440"/>
        <v>food</v>
      </c>
      <c r="R2568" t="str">
        <f t="shared" si="441"/>
        <v>food trucks</v>
      </c>
      <c r="S2568" s="14">
        <f t="shared" si="442"/>
        <v>41872.980879629627</v>
      </c>
      <c r="T2568" s="14">
        <f t="shared" si="443"/>
        <v>41842.980879629627</v>
      </c>
      <c r="U2568" t="str">
        <f t="shared" si="444"/>
        <v>AGO</v>
      </c>
      <c r="V2568" t="str">
        <f t="shared" si="445"/>
        <v>JUL</v>
      </c>
      <c r="W2568">
        <f t="shared" si="446"/>
        <v>2014</v>
      </c>
      <c r="X2568">
        <f t="shared" si="447"/>
        <v>2014</v>
      </c>
    </row>
    <row r="2569" spans="1:2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38"/>
        <v>0.26666666666666666</v>
      </c>
      <c r="P2569" s="7">
        <f t="shared" si="439"/>
        <v>60</v>
      </c>
      <c r="Q2569" t="str">
        <f t="shared" si="440"/>
        <v>food</v>
      </c>
      <c r="R2569" t="str">
        <f t="shared" si="441"/>
        <v>food trucks</v>
      </c>
      <c r="S2569" s="14">
        <f t="shared" si="442"/>
        <v>42117.878912037035</v>
      </c>
      <c r="T2569" s="14">
        <f t="shared" si="443"/>
        <v>42087.878912037035</v>
      </c>
      <c r="U2569" t="str">
        <f t="shared" si="444"/>
        <v>ABR</v>
      </c>
      <c r="V2569" t="str">
        <f t="shared" si="445"/>
        <v>MAR</v>
      </c>
      <c r="W2569">
        <f t="shared" si="446"/>
        <v>2015</v>
      </c>
      <c r="X2569">
        <f t="shared" si="447"/>
        <v>2015</v>
      </c>
    </row>
    <row r="2570" spans="1:2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38"/>
        <v>0.5</v>
      </c>
      <c r="P2570" s="7">
        <f t="shared" si="439"/>
        <v>50</v>
      </c>
      <c r="Q2570" t="str">
        <f t="shared" si="440"/>
        <v>food</v>
      </c>
      <c r="R2570" t="str">
        <f t="shared" si="441"/>
        <v>food trucks</v>
      </c>
      <c r="S2570" s="14">
        <f t="shared" si="442"/>
        <v>42614.666597222225</v>
      </c>
      <c r="T2570" s="14">
        <f t="shared" si="443"/>
        <v>42584.666597222225</v>
      </c>
      <c r="U2570" t="str">
        <f t="shared" si="444"/>
        <v>SEP</v>
      </c>
      <c r="V2570" t="str">
        <f t="shared" si="445"/>
        <v>AGO</v>
      </c>
      <c r="W2570">
        <f t="shared" si="446"/>
        <v>2016</v>
      </c>
      <c r="X2570">
        <f t="shared" si="447"/>
        <v>2016</v>
      </c>
    </row>
    <row r="2571" spans="1:2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38"/>
        <v>2.2307692307692308</v>
      </c>
      <c r="P2571" s="7">
        <f t="shared" si="439"/>
        <v>72.5</v>
      </c>
      <c r="Q2571" t="str">
        <f t="shared" si="440"/>
        <v>food</v>
      </c>
      <c r="R2571" t="str">
        <f t="shared" si="441"/>
        <v>food trucks</v>
      </c>
      <c r="S2571" s="14">
        <f t="shared" si="442"/>
        <v>42264.105462962965</v>
      </c>
      <c r="T2571" s="14">
        <f t="shared" si="443"/>
        <v>42234.105462962965</v>
      </c>
      <c r="U2571" t="str">
        <f t="shared" si="444"/>
        <v>SEP</v>
      </c>
      <c r="V2571" t="str">
        <f t="shared" si="445"/>
        <v>AGO</v>
      </c>
      <c r="W2571">
        <f t="shared" si="446"/>
        <v>2015</v>
      </c>
      <c r="X2571">
        <f t="shared" si="447"/>
        <v>2015</v>
      </c>
    </row>
    <row r="2572" spans="1:2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38"/>
        <v>0.84285714285714286</v>
      </c>
      <c r="P2572" s="7">
        <f t="shared" si="439"/>
        <v>29.5</v>
      </c>
      <c r="Q2572" t="str">
        <f t="shared" si="440"/>
        <v>food</v>
      </c>
      <c r="R2572" t="str">
        <f t="shared" si="441"/>
        <v>food trucks</v>
      </c>
      <c r="S2572" s="14">
        <f t="shared" si="442"/>
        <v>42774.903182870374</v>
      </c>
      <c r="T2572" s="14">
        <f t="shared" si="443"/>
        <v>42744.903182870374</v>
      </c>
      <c r="U2572" t="str">
        <f t="shared" si="444"/>
        <v>FEB</v>
      </c>
      <c r="V2572" t="str">
        <f t="shared" si="445"/>
        <v>ENE</v>
      </c>
      <c r="W2572">
        <f t="shared" si="446"/>
        <v>2017</v>
      </c>
      <c r="X2572">
        <f t="shared" si="447"/>
        <v>2017</v>
      </c>
    </row>
    <row r="2573" spans="1:2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38"/>
        <v>0.25</v>
      </c>
      <c r="P2573" s="7">
        <f t="shared" si="439"/>
        <v>62.5</v>
      </c>
      <c r="Q2573" t="str">
        <f t="shared" si="440"/>
        <v>food</v>
      </c>
      <c r="R2573" t="str">
        <f t="shared" si="441"/>
        <v>food trucks</v>
      </c>
      <c r="S2573" s="14">
        <f t="shared" si="442"/>
        <v>42509.341678240744</v>
      </c>
      <c r="T2573" s="14">
        <f t="shared" si="443"/>
        <v>42449.341678240744</v>
      </c>
      <c r="U2573" t="str">
        <f t="shared" si="444"/>
        <v>MAY</v>
      </c>
      <c r="V2573" t="str">
        <f t="shared" si="445"/>
        <v>MAR</v>
      </c>
      <c r="W2573">
        <f t="shared" si="446"/>
        <v>2016</v>
      </c>
      <c r="X2573">
        <f t="shared" si="447"/>
        <v>2016</v>
      </c>
    </row>
    <row r="2574" spans="1:2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38"/>
        <v>0</v>
      </c>
      <c r="P2574" s="7" t="str">
        <f t="shared" si="439"/>
        <v>No Backers</v>
      </c>
      <c r="Q2574" t="str">
        <f t="shared" si="440"/>
        <v>food</v>
      </c>
      <c r="R2574" t="str">
        <f t="shared" si="441"/>
        <v>food trucks</v>
      </c>
      <c r="S2574" s="14">
        <f t="shared" si="442"/>
        <v>42107.119409722218</v>
      </c>
      <c r="T2574" s="14">
        <f t="shared" si="443"/>
        <v>42077.119409722218</v>
      </c>
      <c r="U2574" t="str">
        <f t="shared" si="444"/>
        <v>ABR</v>
      </c>
      <c r="V2574" t="str">
        <f t="shared" si="445"/>
        <v>MAR</v>
      </c>
      <c r="W2574">
        <f t="shared" si="446"/>
        <v>2015</v>
      </c>
      <c r="X2574">
        <f t="shared" si="447"/>
        <v>2015</v>
      </c>
    </row>
    <row r="2575" spans="1:2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38"/>
        <v>0</v>
      </c>
      <c r="P2575" s="7" t="str">
        <f t="shared" si="439"/>
        <v>No Backers</v>
      </c>
      <c r="Q2575" t="str">
        <f t="shared" si="440"/>
        <v>food</v>
      </c>
      <c r="R2575" t="str">
        <f t="shared" si="441"/>
        <v>food trucks</v>
      </c>
      <c r="S2575" s="14">
        <f t="shared" si="442"/>
        <v>41874.592002314814</v>
      </c>
      <c r="T2575" s="14">
        <f t="shared" si="443"/>
        <v>41829.592002314814</v>
      </c>
      <c r="U2575" t="str">
        <f t="shared" si="444"/>
        <v>AGO</v>
      </c>
      <c r="V2575" t="str">
        <f t="shared" si="445"/>
        <v>JUL</v>
      </c>
      <c r="W2575">
        <f t="shared" si="446"/>
        <v>2014</v>
      </c>
      <c r="X2575">
        <f t="shared" si="447"/>
        <v>2014</v>
      </c>
    </row>
    <row r="2576" spans="1:2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38"/>
        <v>0</v>
      </c>
      <c r="P2576" s="7" t="str">
        <f t="shared" si="439"/>
        <v>No Backers</v>
      </c>
      <c r="Q2576" t="str">
        <f t="shared" si="440"/>
        <v>food</v>
      </c>
      <c r="R2576" t="str">
        <f t="shared" si="441"/>
        <v>food trucks</v>
      </c>
      <c r="S2576" s="14">
        <f t="shared" si="442"/>
        <v>42508.825752314813</v>
      </c>
      <c r="T2576" s="14">
        <f t="shared" si="443"/>
        <v>42487.825752314813</v>
      </c>
      <c r="U2576" t="str">
        <f t="shared" si="444"/>
        <v>MAY</v>
      </c>
      <c r="V2576" t="str">
        <f t="shared" si="445"/>
        <v>ABR</v>
      </c>
      <c r="W2576">
        <f t="shared" si="446"/>
        <v>2016</v>
      </c>
      <c r="X2576">
        <f t="shared" si="447"/>
        <v>2016</v>
      </c>
    </row>
    <row r="2577" spans="1:2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38"/>
        <v>0</v>
      </c>
      <c r="P2577" s="7" t="str">
        <f t="shared" si="439"/>
        <v>No Backers</v>
      </c>
      <c r="Q2577" t="str">
        <f t="shared" si="440"/>
        <v>food</v>
      </c>
      <c r="R2577" t="str">
        <f t="shared" si="441"/>
        <v>food trucks</v>
      </c>
      <c r="S2577" s="14">
        <f t="shared" si="442"/>
        <v>42016.108726851846</v>
      </c>
      <c r="T2577" s="14">
        <f t="shared" si="443"/>
        <v>41986.108726851846</v>
      </c>
      <c r="U2577" t="str">
        <f t="shared" si="444"/>
        <v>ENE</v>
      </c>
      <c r="V2577" t="str">
        <f t="shared" si="445"/>
        <v>DIC</v>
      </c>
      <c r="W2577">
        <f t="shared" si="446"/>
        <v>2015</v>
      </c>
      <c r="X2577">
        <f t="shared" si="447"/>
        <v>2014</v>
      </c>
    </row>
    <row r="2578" spans="1:2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38"/>
        <v>0</v>
      </c>
      <c r="P2578" s="7" t="str">
        <f t="shared" si="439"/>
        <v>No Backers</v>
      </c>
      <c r="Q2578" t="str">
        <f t="shared" si="440"/>
        <v>food</v>
      </c>
      <c r="R2578" t="str">
        <f t="shared" si="441"/>
        <v>food trucks</v>
      </c>
      <c r="S2578" s="14">
        <f t="shared" si="442"/>
        <v>42104.968136574069</v>
      </c>
      <c r="T2578" s="14">
        <f t="shared" si="443"/>
        <v>42060.00980324074</v>
      </c>
      <c r="U2578" t="str">
        <f t="shared" si="444"/>
        <v>ABR</v>
      </c>
      <c r="V2578" t="str">
        <f t="shared" si="445"/>
        <v>FEB</v>
      </c>
      <c r="W2578">
        <f t="shared" si="446"/>
        <v>2015</v>
      </c>
      <c r="X2578">
        <f t="shared" si="447"/>
        <v>2015</v>
      </c>
    </row>
    <row r="2579" spans="1:2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38"/>
        <v>0</v>
      </c>
      <c r="P2579" s="7" t="str">
        <f t="shared" si="439"/>
        <v>No Backers</v>
      </c>
      <c r="Q2579" t="str">
        <f t="shared" si="440"/>
        <v>food</v>
      </c>
      <c r="R2579" t="str">
        <f t="shared" si="441"/>
        <v>food trucks</v>
      </c>
      <c r="S2579" s="14">
        <f t="shared" si="442"/>
        <v>41855.820567129631</v>
      </c>
      <c r="T2579" s="14">
        <f t="shared" si="443"/>
        <v>41830.820567129631</v>
      </c>
      <c r="U2579" t="str">
        <f t="shared" si="444"/>
        <v>AGO</v>
      </c>
      <c r="V2579" t="str">
        <f t="shared" si="445"/>
        <v>JUL</v>
      </c>
      <c r="W2579">
        <f t="shared" si="446"/>
        <v>2014</v>
      </c>
      <c r="X2579">
        <f t="shared" si="447"/>
        <v>2014</v>
      </c>
    </row>
    <row r="2580" spans="1:2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38"/>
        <v>0</v>
      </c>
      <c r="P2580" s="7" t="str">
        <f t="shared" si="439"/>
        <v>No Backers</v>
      </c>
      <c r="Q2580" t="str">
        <f t="shared" si="440"/>
        <v>food</v>
      </c>
      <c r="R2580" t="str">
        <f t="shared" si="441"/>
        <v>food trucks</v>
      </c>
      <c r="S2580" s="14">
        <f t="shared" si="442"/>
        <v>42286.708333333328</v>
      </c>
      <c r="T2580" s="14">
        <f t="shared" si="443"/>
        <v>42238.022905092599</v>
      </c>
      <c r="U2580" t="str">
        <f t="shared" si="444"/>
        <v>OCT</v>
      </c>
      <c r="V2580" t="str">
        <f t="shared" si="445"/>
        <v>AGO</v>
      </c>
      <c r="W2580">
        <f t="shared" si="446"/>
        <v>2015</v>
      </c>
      <c r="X2580">
        <f t="shared" si="447"/>
        <v>2015</v>
      </c>
    </row>
    <row r="2581" spans="1:2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38"/>
        <v>0.13850000000000001</v>
      </c>
      <c r="P2581" s="7">
        <f t="shared" si="439"/>
        <v>23.083333333333332</v>
      </c>
      <c r="Q2581" t="str">
        <f t="shared" si="440"/>
        <v>food</v>
      </c>
      <c r="R2581" t="str">
        <f t="shared" si="441"/>
        <v>food trucks</v>
      </c>
      <c r="S2581" s="14">
        <f t="shared" si="442"/>
        <v>41897.829895833333</v>
      </c>
      <c r="T2581" s="14">
        <f t="shared" si="443"/>
        <v>41837.829895833333</v>
      </c>
      <c r="U2581" t="str">
        <f t="shared" si="444"/>
        <v>SEP</v>
      </c>
      <c r="V2581" t="str">
        <f t="shared" si="445"/>
        <v>JUL</v>
      </c>
      <c r="W2581">
        <f t="shared" si="446"/>
        <v>2014</v>
      </c>
      <c r="X2581">
        <f t="shared" si="447"/>
        <v>2014</v>
      </c>
    </row>
    <row r="2582" spans="1:2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38"/>
        <v>0.6</v>
      </c>
      <c r="P2582" s="7">
        <f t="shared" si="439"/>
        <v>25.5</v>
      </c>
      <c r="Q2582" t="str">
        <f t="shared" si="440"/>
        <v>food</v>
      </c>
      <c r="R2582" t="str">
        <f t="shared" si="441"/>
        <v>food trucks</v>
      </c>
      <c r="S2582" s="14">
        <f t="shared" si="442"/>
        <v>42140.125</v>
      </c>
      <c r="T2582" s="14">
        <f t="shared" si="443"/>
        <v>42110.326423611114</v>
      </c>
      <c r="U2582" t="str">
        <f t="shared" si="444"/>
        <v>MAY</v>
      </c>
      <c r="V2582" t="str">
        <f t="shared" si="445"/>
        <v>ABR</v>
      </c>
      <c r="W2582">
        <f t="shared" si="446"/>
        <v>2015</v>
      </c>
      <c r="X2582">
        <f t="shared" si="447"/>
        <v>2015</v>
      </c>
    </row>
    <row r="2583" spans="1:2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38"/>
        <v>10.6</v>
      </c>
      <c r="P2583" s="7">
        <f t="shared" si="439"/>
        <v>48.18181818181818</v>
      </c>
      <c r="Q2583" t="str">
        <f t="shared" si="440"/>
        <v>food</v>
      </c>
      <c r="R2583" t="str">
        <f t="shared" si="441"/>
        <v>food trucks</v>
      </c>
      <c r="S2583" s="14">
        <f t="shared" si="442"/>
        <v>42324.670115740737</v>
      </c>
      <c r="T2583" s="14">
        <f t="shared" si="443"/>
        <v>42294.628449074073</v>
      </c>
      <c r="U2583" t="str">
        <f t="shared" si="444"/>
        <v>NOV</v>
      </c>
      <c r="V2583" t="str">
        <f t="shared" si="445"/>
        <v>OCT</v>
      </c>
      <c r="W2583">
        <f t="shared" si="446"/>
        <v>2015</v>
      </c>
      <c r="X2583">
        <f t="shared" si="447"/>
        <v>2015</v>
      </c>
    </row>
    <row r="2584" spans="1:2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38"/>
        <v>1.1111111111111111E-3</v>
      </c>
      <c r="P2584" s="7">
        <f t="shared" si="439"/>
        <v>1</v>
      </c>
      <c r="Q2584" t="str">
        <f t="shared" si="440"/>
        <v>food</v>
      </c>
      <c r="R2584" t="str">
        <f t="shared" si="441"/>
        <v>food trucks</v>
      </c>
      <c r="S2584" s="14">
        <f t="shared" si="442"/>
        <v>42672.988819444443</v>
      </c>
      <c r="T2584" s="14">
        <f t="shared" si="443"/>
        <v>42642.988819444443</v>
      </c>
      <c r="U2584" t="str">
        <f t="shared" si="444"/>
        <v>OCT</v>
      </c>
      <c r="V2584" t="str">
        <f t="shared" si="445"/>
        <v>SEP</v>
      </c>
      <c r="W2584">
        <f t="shared" si="446"/>
        <v>2016</v>
      </c>
      <c r="X2584">
        <f t="shared" si="447"/>
        <v>2016</v>
      </c>
    </row>
    <row r="2585" spans="1:2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38"/>
        <v>0.5</v>
      </c>
      <c r="P2585" s="7">
        <f t="shared" si="439"/>
        <v>1</v>
      </c>
      <c r="Q2585" t="str">
        <f t="shared" si="440"/>
        <v>food</v>
      </c>
      <c r="R2585" t="str">
        <f t="shared" si="441"/>
        <v>food trucks</v>
      </c>
      <c r="S2585" s="14">
        <f t="shared" si="442"/>
        <v>42079.727777777778</v>
      </c>
      <c r="T2585" s="14">
        <f t="shared" si="443"/>
        <v>42019.76944444445</v>
      </c>
      <c r="U2585" t="str">
        <f t="shared" si="444"/>
        <v>MAR</v>
      </c>
      <c r="V2585" t="str">
        <f t="shared" si="445"/>
        <v>ENE</v>
      </c>
      <c r="W2585">
        <f t="shared" si="446"/>
        <v>2015</v>
      </c>
      <c r="X2585">
        <f t="shared" si="447"/>
        <v>2015</v>
      </c>
    </row>
    <row r="2586" spans="1:2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38"/>
        <v>0</v>
      </c>
      <c r="P2586" s="7" t="str">
        <f t="shared" si="439"/>
        <v>No Backers</v>
      </c>
      <c r="Q2586" t="str">
        <f t="shared" si="440"/>
        <v>food</v>
      </c>
      <c r="R2586" t="str">
        <f t="shared" si="441"/>
        <v>food trucks</v>
      </c>
      <c r="S2586" s="14">
        <f t="shared" si="442"/>
        <v>42170.173252314817</v>
      </c>
      <c r="T2586" s="14">
        <f t="shared" si="443"/>
        <v>42140.173252314817</v>
      </c>
      <c r="U2586" t="str">
        <f t="shared" si="444"/>
        <v>JUN</v>
      </c>
      <c r="V2586" t="str">
        <f t="shared" si="445"/>
        <v>MAY</v>
      </c>
      <c r="W2586">
        <f t="shared" si="446"/>
        <v>2015</v>
      </c>
      <c r="X2586">
        <f t="shared" si="447"/>
        <v>2015</v>
      </c>
    </row>
    <row r="2587" spans="1:2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38"/>
        <v>0.16666666666666666</v>
      </c>
      <c r="P2587" s="7">
        <f t="shared" si="439"/>
        <v>50</v>
      </c>
      <c r="Q2587" t="str">
        <f t="shared" si="440"/>
        <v>food</v>
      </c>
      <c r="R2587" t="str">
        <f t="shared" si="441"/>
        <v>food trucks</v>
      </c>
      <c r="S2587" s="14">
        <f t="shared" si="442"/>
        <v>41825.963333333333</v>
      </c>
      <c r="T2587" s="14">
        <f t="shared" si="443"/>
        <v>41795.963333333333</v>
      </c>
      <c r="U2587" t="str">
        <f t="shared" si="444"/>
        <v>JUL</v>
      </c>
      <c r="V2587" t="str">
        <f t="shared" si="445"/>
        <v>JUN</v>
      </c>
      <c r="W2587">
        <f t="shared" si="446"/>
        <v>2014</v>
      </c>
      <c r="X2587">
        <f t="shared" si="447"/>
        <v>2014</v>
      </c>
    </row>
    <row r="2588" spans="1:2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38"/>
        <v>0.16666666666666666</v>
      </c>
      <c r="P2588" s="7">
        <f t="shared" si="439"/>
        <v>5</v>
      </c>
      <c r="Q2588" t="str">
        <f t="shared" si="440"/>
        <v>food</v>
      </c>
      <c r="R2588" t="str">
        <f t="shared" si="441"/>
        <v>food trucks</v>
      </c>
      <c r="S2588" s="14">
        <f t="shared" si="442"/>
        <v>42363.330277777779</v>
      </c>
      <c r="T2588" s="14">
        <f t="shared" si="443"/>
        <v>42333.330277777779</v>
      </c>
      <c r="U2588" t="str">
        <f t="shared" si="444"/>
        <v>DIC</v>
      </c>
      <c r="V2588" t="str">
        <f t="shared" si="445"/>
        <v>NOV</v>
      </c>
      <c r="W2588">
        <f t="shared" si="446"/>
        <v>2015</v>
      </c>
      <c r="X2588">
        <f t="shared" si="447"/>
        <v>2015</v>
      </c>
    </row>
    <row r="2589" spans="1:2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38"/>
        <v>2.4340000000000002</v>
      </c>
      <c r="P2589" s="7">
        <f t="shared" si="439"/>
        <v>202.83333333333334</v>
      </c>
      <c r="Q2589" t="str">
        <f t="shared" si="440"/>
        <v>food</v>
      </c>
      <c r="R2589" t="str">
        <f t="shared" si="441"/>
        <v>food trucks</v>
      </c>
      <c r="S2589" s="14">
        <f t="shared" si="442"/>
        <v>42368.675381944442</v>
      </c>
      <c r="T2589" s="14">
        <f t="shared" si="443"/>
        <v>42338.675381944442</v>
      </c>
      <c r="U2589" t="str">
        <f t="shared" si="444"/>
        <v>DIC</v>
      </c>
      <c r="V2589" t="str">
        <f t="shared" si="445"/>
        <v>NOV</v>
      </c>
      <c r="W2589">
        <f t="shared" si="446"/>
        <v>2015</v>
      </c>
      <c r="X2589">
        <f t="shared" si="447"/>
        <v>2015</v>
      </c>
    </row>
    <row r="2590" spans="1:2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38"/>
        <v>3.8833333333333333</v>
      </c>
      <c r="P2590" s="7">
        <f t="shared" si="439"/>
        <v>29.125</v>
      </c>
      <c r="Q2590" t="str">
        <f t="shared" si="440"/>
        <v>food</v>
      </c>
      <c r="R2590" t="str">
        <f t="shared" si="441"/>
        <v>food trucks</v>
      </c>
      <c r="S2590" s="14">
        <f t="shared" si="442"/>
        <v>42094.551388888889</v>
      </c>
      <c r="T2590" s="14">
        <f t="shared" si="443"/>
        <v>42042.676226851851</v>
      </c>
      <c r="U2590" t="str">
        <f t="shared" si="444"/>
        <v>MAR</v>
      </c>
      <c r="V2590" t="str">
        <f t="shared" si="445"/>
        <v>FEB</v>
      </c>
      <c r="W2590">
        <f t="shared" si="446"/>
        <v>2015</v>
      </c>
      <c r="X2590">
        <f t="shared" si="447"/>
        <v>2015</v>
      </c>
    </row>
    <row r="2591" spans="1:2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38"/>
        <v>0.01</v>
      </c>
      <c r="P2591" s="7">
        <f t="shared" si="439"/>
        <v>5</v>
      </c>
      <c r="Q2591" t="str">
        <f t="shared" si="440"/>
        <v>food</v>
      </c>
      <c r="R2591" t="str">
        <f t="shared" si="441"/>
        <v>food trucks</v>
      </c>
      <c r="S2591" s="14">
        <f t="shared" si="442"/>
        <v>42452.494525462964</v>
      </c>
      <c r="T2591" s="14">
        <f t="shared" si="443"/>
        <v>42422.536192129628</v>
      </c>
      <c r="U2591" t="str">
        <f t="shared" si="444"/>
        <v>MAR</v>
      </c>
      <c r="V2591" t="str">
        <f t="shared" si="445"/>
        <v>FEB</v>
      </c>
      <c r="W2591">
        <f t="shared" si="446"/>
        <v>2016</v>
      </c>
      <c r="X2591">
        <f t="shared" si="447"/>
        <v>2016</v>
      </c>
    </row>
    <row r="2592" spans="1:2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38"/>
        <v>0</v>
      </c>
      <c r="P2592" s="7" t="str">
        <f t="shared" si="439"/>
        <v>No Backers</v>
      </c>
      <c r="Q2592" t="str">
        <f t="shared" si="440"/>
        <v>food</v>
      </c>
      <c r="R2592" t="str">
        <f t="shared" si="441"/>
        <v>food trucks</v>
      </c>
      <c r="S2592" s="14">
        <f t="shared" si="442"/>
        <v>42395.589085648149</v>
      </c>
      <c r="T2592" s="14">
        <f t="shared" si="443"/>
        <v>42388.589085648149</v>
      </c>
      <c r="U2592" t="str">
        <f t="shared" si="444"/>
        <v>ENE</v>
      </c>
      <c r="V2592" t="str">
        <f t="shared" si="445"/>
        <v>ENE</v>
      </c>
      <c r="W2592">
        <f t="shared" si="446"/>
        <v>2016</v>
      </c>
      <c r="X2592">
        <f t="shared" si="447"/>
        <v>2016</v>
      </c>
    </row>
    <row r="2593" spans="1:2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38"/>
        <v>1.7333333333333334</v>
      </c>
      <c r="P2593" s="7">
        <f t="shared" si="439"/>
        <v>13</v>
      </c>
      <c r="Q2593" t="str">
        <f t="shared" si="440"/>
        <v>food</v>
      </c>
      <c r="R2593" t="str">
        <f t="shared" si="441"/>
        <v>food trucks</v>
      </c>
      <c r="S2593" s="14">
        <f t="shared" si="442"/>
        <v>42442.864861111113</v>
      </c>
      <c r="T2593" s="14">
        <f t="shared" si="443"/>
        <v>42382.906527777777</v>
      </c>
      <c r="U2593" t="str">
        <f t="shared" si="444"/>
        <v>MAR</v>
      </c>
      <c r="V2593" t="str">
        <f t="shared" si="445"/>
        <v>ENE</v>
      </c>
      <c r="W2593">
        <f t="shared" si="446"/>
        <v>2016</v>
      </c>
      <c r="X2593">
        <f t="shared" si="447"/>
        <v>2016</v>
      </c>
    </row>
    <row r="2594" spans="1:2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38"/>
        <v>0.16666666666666666</v>
      </c>
      <c r="P2594" s="7">
        <f t="shared" si="439"/>
        <v>50</v>
      </c>
      <c r="Q2594" t="str">
        <f t="shared" si="440"/>
        <v>food</v>
      </c>
      <c r="R2594" t="str">
        <f t="shared" si="441"/>
        <v>food trucks</v>
      </c>
      <c r="S2594" s="14">
        <f t="shared" si="442"/>
        <v>41917.801168981481</v>
      </c>
      <c r="T2594" s="14">
        <f t="shared" si="443"/>
        <v>41887.801168981481</v>
      </c>
      <c r="U2594" t="str">
        <f t="shared" si="444"/>
        <v>OCT</v>
      </c>
      <c r="V2594" t="str">
        <f t="shared" si="445"/>
        <v>SEP</v>
      </c>
      <c r="W2594">
        <f t="shared" si="446"/>
        <v>2014</v>
      </c>
      <c r="X2594">
        <f t="shared" si="447"/>
        <v>2014</v>
      </c>
    </row>
    <row r="2595" spans="1:2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38"/>
        <v>0</v>
      </c>
      <c r="P2595" s="7" t="str">
        <f t="shared" si="439"/>
        <v>No Backers</v>
      </c>
      <c r="Q2595" t="str">
        <f t="shared" si="440"/>
        <v>food</v>
      </c>
      <c r="R2595" t="str">
        <f t="shared" si="441"/>
        <v>food trucks</v>
      </c>
      <c r="S2595" s="14">
        <f t="shared" si="442"/>
        <v>42119.84520833334</v>
      </c>
      <c r="T2595" s="14">
        <f t="shared" si="443"/>
        <v>42089.84520833334</v>
      </c>
      <c r="U2595" t="str">
        <f t="shared" si="444"/>
        <v>ABR</v>
      </c>
      <c r="V2595" t="str">
        <f t="shared" si="445"/>
        <v>MAR</v>
      </c>
      <c r="W2595">
        <f t="shared" si="446"/>
        <v>2015</v>
      </c>
      <c r="X2595">
        <f t="shared" si="447"/>
        <v>2015</v>
      </c>
    </row>
    <row r="2596" spans="1:2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38"/>
        <v>1.25E-3</v>
      </c>
      <c r="P2596" s="7">
        <f t="shared" si="439"/>
        <v>1</v>
      </c>
      <c r="Q2596" t="str">
        <f t="shared" si="440"/>
        <v>food</v>
      </c>
      <c r="R2596" t="str">
        <f t="shared" si="441"/>
        <v>food trucks</v>
      </c>
      <c r="S2596" s="14">
        <f t="shared" si="442"/>
        <v>41858.967916666668</v>
      </c>
      <c r="T2596" s="14">
        <f t="shared" si="443"/>
        <v>41828.967916666668</v>
      </c>
      <c r="U2596" t="str">
        <f t="shared" si="444"/>
        <v>AGO</v>
      </c>
      <c r="V2596" t="str">
        <f t="shared" si="445"/>
        <v>JUL</v>
      </c>
      <c r="W2596">
        <f t="shared" si="446"/>
        <v>2014</v>
      </c>
      <c r="X2596">
        <f t="shared" si="447"/>
        <v>2014</v>
      </c>
    </row>
    <row r="2597" spans="1:2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38"/>
        <v>12.166666666666666</v>
      </c>
      <c r="P2597" s="7">
        <f t="shared" si="439"/>
        <v>96.05263157894737</v>
      </c>
      <c r="Q2597" t="str">
        <f t="shared" si="440"/>
        <v>food</v>
      </c>
      <c r="R2597" t="str">
        <f t="shared" si="441"/>
        <v>food trucks</v>
      </c>
      <c r="S2597" s="14">
        <f t="shared" si="442"/>
        <v>42790.244212962964</v>
      </c>
      <c r="T2597" s="14">
        <f t="shared" si="443"/>
        <v>42760.244212962964</v>
      </c>
      <c r="U2597" t="str">
        <f t="shared" si="444"/>
        <v>FEB</v>
      </c>
      <c r="V2597" t="str">
        <f t="shared" si="445"/>
        <v>ENE</v>
      </c>
      <c r="W2597">
        <f t="shared" si="446"/>
        <v>2017</v>
      </c>
      <c r="X2597">
        <f t="shared" si="447"/>
        <v>2017</v>
      </c>
    </row>
    <row r="2598" spans="1:2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38"/>
        <v>23.588571428571427</v>
      </c>
      <c r="P2598" s="7">
        <f t="shared" si="439"/>
        <v>305.77777777777777</v>
      </c>
      <c r="Q2598" t="str">
        <f t="shared" si="440"/>
        <v>food</v>
      </c>
      <c r="R2598" t="str">
        <f t="shared" si="441"/>
        <v>food trucks</v>
      </c>
      <c r="S2598" s="14">
        <f t="shared" si="442"/>
        <v>41858.664456018516</v>
      </c>
      <c r="T2598" s="14">
        <f t="shared" si="443"/>
        <v>41828.664456018516</v>
      </c>
      <c r="U2598" t="str">
        <f t="shared" si="444"/>
        <v>AGO</v>
      </c>
      <c r="V2598" t="str">
        <f t="shared" si="445"/>
        <v>JUL</v>
      </c>
      <c r="W2598">
        <f t="shared" si="446"/>
        <v>2014</v>
      </c>
      <c r="X2598">
        <f t="shared" si="447"/>
        <v>2014</v>
      </c>
    </row>
    <row r="2599" spans="1:2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38"/>
        <v>5.666666666666667</v>
      </c>
      <c r="P2599" s="7">
        <f t="shared" si="439"/>
        <v>12.142857142857142</v>
      </c>
      <c r="Q2599" t="str">
        <f t="shared" si="440"/>
        <v>food</v>
      </c>
      <c r="R2599" t="str">
        <f t="shared" si="441"/>
        <v>food trucks</v>
      </c>
      <c r="S2599" s="14">
        <f t="shared" si="442"/>
        <v>42540.341631944444</v>
      </c>
      <c r="T2599" s="14">
        <f t="shared" si="443"/>
        <v>42510.341631944444</v>
      </c>
      <c r="U2599" t="str">
        <f t="shared" si="444"/>
        <v>JUN</v>
      </c>
      <c r="V2599" t="str">
        <f t="shared" si="445"/>
        <v>MAY</v>
      </c>
      <c r="W2599">
        <f t="shared" si="446"/>
        <v>2016</v>
      </c>
      <c r="X2599">
        <f t="shared" si="447"/>
        <v>2016</v>
      </c>
    </row>
    <row r="2600" spans="1:2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38"/>
        <v>39</v>
      </c>
      <c r="P2600" s="7">
        <f t="shared" si="439"/>
        <v>83.571428571428569</v>
      </c>
      <c r="Q2600" t="str">
        <f t="shared" si="440"/>
        <v>food</v>
      </c>
      <c r="R2600" t="str">
        <f t="shared" si="441"/>
        <v>food trucks</v>
      </c>
      <c r="S2600" s="14">
        <f t="shared" si="442"/>
        <v>42270.840289351851</v>
      </c>
      <c r="T2600" s="14">
        <f t="shared" si="443"/>
        <v>42240.840289351851</v>
      </c>
      <c r="U2600" t="str">
        <f t="shared" si="444"/>
        <v>SEP</v>
      </c>
      <c r="V2600" t="str">
        <f t="shared" si="445"/>
        <v>AGO</v>
      </c>
      <c r="W2600">
        <f t="shared" si="446"/>
        <v>2015</v>
      </c>
      <c r="X2600">
        <f t="shared" si="447"/>
        <v>2015</v>
      </c>
    </row>
    <row r="2601" spans="1:2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38"/>
        <v>0.99546510341776351</v>
      </c>
      <c r="P2601" s="7">
        <f t="shared" si="439"/>
        <v>18</v>
      </c>
      <c r="Q2601" t="str">
        <f t="shared" si="440"/>
        <v>food</v>
      </c>
      <c r="R2601" t="str">
        <f t="shared" si="441"/>
        <v>food trucks</v>
      </c>
      <c r="S2601" s="14">
        <f t="shared" si="442"/>
        <v>41854.754016203704</v>
      </c>
      <c r="T2601" s="14">
        <f t="shared" si="443"/>
        <v>41809.754016203704</v>
      </c>
      <c r="U2601" t="str">
        <f t="shared" si="444"/>
        <v>AGO</v>
      </c>
      <c r="V2601" t="str">
        <f t="shared" si="445"/>
        <v>JUN</v>
      </c>
      <c r="W2601">
        <f t="shared" si="446"/>
        <v>2014</v>
      </c>
      <c r="X2601">
        <f t="shared" si="447"/>
        <v>2014</v>
      </c>
    </row>
    <row r="2602" spans="1:2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38"/>
        <v>6.9320000000000004</v>
      </c>
      <c r="P2602" s="7">
        <f t="shared" si="439"/>
        <v>115.53333333333333</v>
      </c>
      <c r="Q2602" t="str">
        <f t="shared" si="440"/>
        <v>food</v>
      </c>
      <c r="R2602" t="str">
        <f t="shared" si="441"/>
        <v>food trucks</v>
      </c>
      <c r="S2602" s="14">
        <f t="shared" si="442"/>
        <v>42454.858796296292</v>
      </c>
      <c r="T2602" s="14">
        <f t="shared" si="443"/>
        <v>42394.900462962964</v>
      </c>
      <c r="U2602" t="str">
        <f t="shared" si="444"/>
        <v>MAR</v>
      </c>
      <c r="V2602" t="str">
        <f t="shared" si="445"/>
        <v>ENE</v>
      </c>
      <c r="W2602">
        <f t="shared" si="446"/>
        <v>2016</v>
      </c>
      <c r="X2602">
        <f t="shared" si="447"/>
        <v>2016</v>
      </c>
    </row>
    <row r="2603" spans="1:2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38"/>
        <v>661.4</v>
      </c>
      <c r="P2603" s="7">
        <f t="shared" si="439"/>
        <v>21.900662251655628</v>
      </c>
      <c r="Q2603" t="str">
        <f t="shared" ref="Q2603:Q2666" si="448">MID(N2603,1,10)</f>
        <v>technology</v>
      </c>
      <c r="R2603" t="str">
        <f t="shared" ref="R2603:R2666" si="449">MID(N2603,12,20)</f>
        <v>space exploration</v>
      </c>
      <c r="S2603" s="14">
        <f t="shared" si="442"/>
        <v>41165.165972222225</v>
      </c>
      <c r="T2603" s="14">
        <f t="shared" si="443"/>
        <v>41150.902187499996</v>
      </c>
      <c r="U2603" t="str">
        <f t="shared" si="444"/>
        <v>SEP</v>
      </c>
      <c r="V2603" t="str">
        <f t="shared" si="445"/>
        <v>AGO</v>
      </c>
      <c r="W2603">
        <f t="shared" si="446"/>
        <v>2012</v>
      </c>
      <c r="X2603">
        <f t="shared" si="447"/>
        <v>2012</v>
      </c>
    </row>
    <row r="2604" spans="1:2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38"/>
        <v>326.09166666666664</v>
      </c>
      <c r="P2604" s="7">
        <f t="shared" si="439"/>
        <v>80.022494887525568</v>
      </c>
      <c r="Q2604" t="str">
        <f t="shared" si="448"/>
        <v>technology</v>
      </c>
      <c r="R2604" t="str">
        <f t="shared" si="449"/>
        <v>space exploration</v>
      </c>
      <c r="S2604" s="14">
        <f t="shared" si="442"/>
        <v>41955.888888888891</v>
      </c>
      <c r="T2604" s="14">
        <f t="shared" si="443"/>
        <v>41915.747314814813</v>
      </c>
      <c r="U2604" t="str">
        <f t="shared" si="444"/>
        <v>NOV</v>
      </c>
      <c r="V2604" t="str">
        <f t="shared" si="445"/>
        <v>OCT</v>
      </c>
      <c r="W2604">
        <f t="shared" si="446"/>
        <v>2014</v>
      </c>
      <c r="X2604">
        <f t="shared" si="447"/>
        <v>2014</v>
      </c>
    </row>
    <row r="2605" spans="1:2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38"/>
        <v>101.48571428571428</v>
      </c>
      <c r="P2605" s="7">
        <f t="shared" si="439"/>
        <v>35.520000000000003</v>
      </c>
      <c r="Q2605" t="str">
        <f t="shared" si="448"/>
        <v>technology</v>
      </c>
      <c r="R2605" t="str">
        <f t="shared" si="449"/>
        <v>space exploration</v>
      </c>
      <c r="S2605" s="14">
        <f t="shared" si="442"/>
        <v>41631.912662037037</v>
      </c>
      <c r="T2605" s="14">
        <f t="shared" si="443"/>
        <v>41617.912662037037</v>
      </c>
      <c r="U2605" t="str">
        <f t="shared" si="444"/>
        <v>DIC</v>
      </c>
      <c r="V2605" t="str">
        <f t="shared" si="445"/>
        <v>DIC</v>
      </c>
      <c r="W2605">
        <f t="shared" si="446"/>
        <v>2013</v>
      </c>
      <c r="X2605">
        <f t="shared" si="447"/>
        <v>2013</v>
      </c>
    </row>
    <row r="2606" spans="1:2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38"/>
        <v>104.21799999999999</v>
      </c>
      <c r="P2606" s="7">
        <f t="shared" si="439"/>
        <v>64.933333333333323</v>
      </c>
      <c r="Q2606" t="str">
        <f t="shared" si="448"/>
        <v>technology</v>
      </c>
      <c r="R2606" t="str">
        <f t="shared" si="449"/>
        <v>space exploration</v>
      </c>
      <c r="S2606" s="14">
        <f t="shared" si="442"/>
        <v>41028.051192129627</v>
      </c>
      <c r="T2606" s="14">
        <f t="shared" si="443"/>
        <v>40998.051192129627</v>
      </c>
      <c r="U2606" t="str">
        <f t="shared" si="444"/>
        <v>ABR</v>
      </c>
      <c r="V2606" t="str">
        <f t="shared" si="445"/>
        <v>MAR</v>
      </c>
      <c r="W2606">
        <f t="shared" si="446"/>
        <v>2012</v>
      </c>
      <c r="X2606">
        <f t="shared" si="447"/>
        <v>2012</v>
      </c>
    </row>
    <row r="2607" spans="1:2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38"/>
        <v>107.42157</v>
      </c>
      <c r="P2607" s="7">
        <f t="shared" si="439"/>
        <v>60.965703745743475</v>
      </c>
      <c r="Q2607" t="str">
        <f t="shared" si="448"/>
        <v>technology</v>
      </c>
      <c r="R2607" t="str">
        <f t="shared" si="449"/>
        <v>space exploration</v>
      </c>
      <c r="S2607" s="14">
        <f t="shared" si="442"/>
        <v>42538.541550925926</v>
      </c>
      <c r="T2607" s="14">
        <f t="shared" si="443"/>
        <v>42508.541550925926</v>
      </c>
      <c r="U2607" t="str">
        <f t="shared" si="444"/>
        <v>JUN</v>
      </c>
      <c r="V2607" t="str">
        <f t="shared" si="445"/>
        <v>MAY</v>
      </c>
      <c r="W2607">
        <f t="shared" si="446"/>
        <v>2016</v>
      </c>
      <c r="X2607">
        <f t="shared" si="447"/>
        <v>2016</v>
      </c>
    </row>
    <row r="2608" spans="1:2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38"/>
        <v>110.05454545454545</v>
      </c>
      <c r="P2608" s="7">
        <f t="shared" si="439"/>
        <v>31.444155844155844</v>
      </c>
      <c r="Q2608" t="str">
        <f t="shared" si="448"/>
        <v>technology</v>
      </c>
      <c r="R2608" t="str">
        <f t="shared" si="449"/>
        <v>space exploration</v>
      </c>
      <c r="S2608" s="14">
        <f t="shared" si="442"/>
        <v>41758.712754629632</v>
      </c>
      <c r="T2608" s="14">
        <f t="shared" si="443"/>
        <v>41726.712754629632</v>
      </c>
      <c r="U2608" t="str">
        <f t="shared" si="444"/>
        <v>ABR</v>
      </c>
      <c r="V2608" t="str">
        <f t="shared" si="445"/>
        <v>MAR</v>
      </c>
      <c r="W2608">
        <f t="shared" si="446"/>
        <v>2014</v>
      </c>
      <c r="X2608">
        <f t="shared" si="447"/>
        <v>2014</v>
      </c>
    </row>
    <row r="2609" spans="1:2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38"/>
        <v>407.7</v>
      </c>
      <c r="P2609" s="7">
        <f t="shared" si="439"/>
        <v>81.949748743718587</v>
      </c>
      <c r="Q2609" t="str">
        <f t="shared" si="448"/>
        <v>technology</v>
      </c>
      <c r="R2609" t="str">
        <f t="shared" si="449"/>
        <v>space exploration</v>
      </c>
      <c r="S2609" s="14">
        <f t="shared" si="442"/>
        <v>42228.083333333328</v>
      </c>
      <c r="T2609" s="14">
        <f t="shared" si="443"/>
        <v>42184.874675925923</v>
      </c>
      <c r="U2609" t="str">
        <f t="shared" si="444"/>
        <v>AGO</v>
      </c>
      <c r="V2609" t="str">
        <f t="shared" si="445"/>
        <v>JUN</v>
      </c>
      <c r="W2609">
        <f t="shared" si="446"/>
        <v>2015</v>
      </c>
      <c r="X2609">
        <f t="shared" si="447"/>
        <v>2015</v>
      </c>
    </row>
    <row r="2610" spans="1:2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38"/>
        <v>223.92500000000001</v>
      </c>
      <c r="P2610" s="7">
        <f t="shared" si="439"/>
        <v>58.92763157894737</v>
      </c>
      <c r="Q2610" t="str">
        <f t="shared" si="448"/>
        <v>technology</v>
      </c>
      <c r="R2610" t="str">
        <f t="shared" si="449"/>
        <v>space exploration</v>
      </c>
      <c r="S2610" s="14">
        <f t="shared" si="442"/>
        <v>42809</v>
      </c>
      <c r="T2610" s="14">
        <f t="shared" si="443"/>
        <v>42767.801712962959</v>
      </c>
      <c r="U2610" t="str">
        <f t="shared" si="444"/>
        <v>MAR</v>
      </c>
      <c r="V2610" t="str">
        <f t="shared" si="445"/>
        <v>FEB</v>
      </c>
      <c r="W2610">
        <f t="shared" si="446"/>
        <v>2017</v>
      </c>
      <c r="X2610">
        <f t="shared" si="447"/>
        <v>2017</v>
      </c>
    </row>
    <row r="2611" spans="1:2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38"/>
        <v>303.80111428571428</v>
      </c>
      <c r="P2611" s="7">
        <f t="shared" si="439"/>
        <v>157.29347633136095</v>
      </c>
      <c r="Q2611" t="str">
        <f t="shared" si="448"/>
        <v>technology</v>
      </c>
      <c r="R2611" t="str">
        <f t="shared" si="449"/>
        <v>space exploration</v>
      </c>
      <c r="S2611" s="14">
        <f t="shared" si="442"/>
        <v>41105.237858796296</v>
      </c>
      <c r="T2611" s="14">
        <f t="shared" si="443"/>
        <v>41075.237858796296</v>
      </c>
      <c r="U2611" t="str">
        <f t="shared" si="444"/>
        <v>JUL</v>
      </c>
      <c r="V2611" t="str">
        <f t="shared" si="445"/>
        <v>JUN</v>
      </c>
      <c r="W2611">
        <f t="shared" si="446"/>
        <v>2012</v>
      </c>
      <c r="X2611">
        <f t="shared" si="447"/>
        <v>2012</v>
      </c>
    </row>
    <row r="2612" spans="1:2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38"/>
        <v>141.3251043268175</v>
      </c>
      <c r="P2612" s="7">
        <f t="shared" si="439"/>
        <v>55.758509532062391</v>
      </c>
      <c r="Q2612" t="str">
        <f t="shared" si="448"/>
        <v>technology</v>
      </c>
      <c r="R2612" t="str">
        <f t="shared" si="449"/>
        <v>space exploration</v>
      </c>
      <c r="S2612" s="14">
        <f t="shared" si="442"/>
        <v>42604.290972222225</v>
      </c>
      <c r="T2612" s="14">
        <f t="shared" si="443"/>
        <v>42564.881076388891</v>
      </c>
      <c r="U2612" t="str">
        <f t="shared" si="444"/>
        <v>AGO</v>
      </c>
      <c r="V2612" t="str">
        <f t="shared" si="445"/>
        <v>JUL</v>
      </c>
      <c r="W2612">
        <f t="shared" si="446"/>
        <v>2016</v>
      </c>
      <c r="X2612">
        <f t="shared" si="447"/>
        <v>2016</v>
      </c>
    </row>
    <row r="2613" spans="1:2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38"/>
        <v>2790.6363636363635</v>
      </c>
      <c r="P2613" s="7">
        <f t="shared" si="439"/>
        <v>83.802893802893806</v>
      </c>
      <c r="Q2613" t="str">
        <f t="shared" si="448"/>
        <v>technology</v>
      </c>
      <c r="R2613" t="str">
        <f t="shared" si="449"/>
        <v>space exploration</v>
      </c>
      <c r="S2613" s="14">
        <f t="shared" si="442"/>
        <v>42737.957638888889</v>
      </c>
      <c r="T2613" s="14">
        <f t="shared" si="443"/>
        <v>42704.335810185185</v>
      </c>
      <c r="U2613" t="str">
        <f t="shared" si="444"/>
        <v>ENE</v>
      </c>
      <c r="V2613" t="str">
        <f t="shared" si="445"/>
        <v>NOV</v>
      </c>
      <c r="W2613">
        <f t="shared" si="446"/>
        <v>2017</v>
      </c>
      <c r="X2613">
        <f t="shared" si="447"/>
        <v>2016</v>
      </c>
    </row>
    <row r="2614" spans="1:2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38"/>
        <v>171.76130000000001</v>
      </c>
      <c r="P2614" s="7">
        <f t="shared" si="439"/>
        <v>58.422210884353746</v>
      </c>
      <c r="Q2614" t="str">
        <f t="shared" si="448"/>
        <v>technology</v>
      </c>
      <c r="R2614" t="str">
        <f t="shared" si="449"/>
        <v>space exploration</v>
      </c>
      <c r="S2614" s="14">
        <f t="shared" si="442"/>
        <v>42013.143171296295</v>
      </c>
      <c r="T2614" s="14">
        <f t="shared" si="443"/>
        <v>41982.143171296295</v>
      </c>
      <c r="U2614" t="str">
        <f t="shared" si="444"/>
        <v>ENE</v>
      </c>
      <c r="V2614" t="str">
        <f t="shared" si="445"/>
        <v>DIC</v>
      </c>
      <c r="W2614">
        <f t="shared" si="446"/>
        <v>2015</v>
      </c>
      <c r="X2614">
        <f t="shared" si="447"/>
        <v>2014</v>
      </c>
    </row>
    <row r="2615" spans="1:2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38"/>
        <v>101.01333333333334</v>
      </c>
      <c r="P2615" s="7">
        <f t="shared" si="439"/>
        <v>270.57142857142856</v>
      </c>
      <c r="Q2615" t="str">
        <f t="shared" si="448"/>
        <v>technology</v>
      </c>
      <c r="R2615" t="str">
        <f t="shared" si="449"/>
        <v>space exploration</v>
      </c>
      <c r="S2615" s="14">
        <f t="shared" si="442"/>
        <v>41173.81821759259</v>
      </c>
      <c r="T2615" s="14">
        <f t="shared" si="443"/>
        <v>41143.81821759259</v>
      </c>
      <c r="U2615" t="str">
        <f t="shared" si="444"/>
        <v>SEP</v>
      </c>
      <c r="V2615" t="str">
        <f t="shared" si="445"/>
        <v>AGO</v>
      </c>
      <c r="W2615">
        <f t="shared" si="446"/>
        <v>2012</v>
      </c>
      <c r="X2615">
        <f t="shared" si="447"/>
        <v>2012</v>
      </c>
    </row>
    <row r="2616" spans="1:2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38"/>
        <v>102</v>
      </c>
      <c r="P2616" s="7">
        <f t="shared" si="439"/>
        <v>107.1</v>
      </c>
      <c r="Q2616" t="str">
        <f t="shared" si="448"/>
        <v>technology</v>
      </c>
      <c r="R2616" t="str">
        <f t="shared" si="449"/>
        <v>space exploration</v>
      </c>
      <c r="S2616" s="14">
        <f t="shared" si="442"/>
        <v>41759.208333333336</v>
      </c>
      <c r="T2616" s="14">
        <f t="shared" si="443"/>
        <v>41730.708472222221</v>
      </c>
      <c r="U2616" t="str">
        <f t="shared" si="444"/>
        <v>ABR</v>
      </c>
      <c r="V2616" t="str">
        <f t="shared" si="445"/>
        <v>ABR</v>
      </c>
      <c r="W2616">
        <f t="shared" si="446"/>
        <v>2014</v>
      </c>
      <c r="X2616">
        <f t="shared" si="447"/>
        <v>2014</v>
      </c>
    </row>
    <row r="2617" spans="1:2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38"/>
        <v>169.76511744127936</v>
      </c>
      <c r="P2617" s="7">
        <f t="shared" si="439"/>
        <v>47.180555555555557</v>
      </c>
      <c r="Q2617" t="str">
        <f t="shared" si="448"/>
        <v>technology</v>
      </c>
      <c r="R2617" t="str">
        <f t="shared" si="449"/>
        <v>space exploration</v>
      </c>
      <c r="S2617" s="14">
        <f t="shared" si="442"/>
        <v>42490.5</v>
      </c>
      <c r="T2617" s="14">
        <f t="shared" si="443"/>
        <v>42453.49726851852</v>
      </c>
      <c r="U2617" t="str">
        <f t="shared" si="444"/>
        <v>ABR</v>
      </c>
      <c r="V2617" t="str">
        <f t="shared" si="445"/>
        <v>MAR</v>
      </c>
      <c r="W2617">
        <f t="shared" si="446"/>
        <v>2016</v>
      </c>
      <c r="X2617">
        <f t="shared" si="447"/>
        <v>2016</v>
      </c>
    </row>
    <row r="2618" spans="1:2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38"/>
        <v>114.53400000000001</v>
      </c>
      <c r="P2618" s="7">
        <f t="shared" si="439"/>
        <v>120.30882352941177</v>
      </c>
      <c r="Q2618" t="str">
        <f t="shared" si="448"/>
        <v>technology</v>
      </c>
      <c r="R2618" t="str">
        <f t="shared" si="449"/>
        <v>space exploration</v>
      </c>
      <c r="S2618" s="14">
        <f t="shared" si="442"/>
        <v>42241.99454861111</v>
      </c>
      <c r="T2618" s="14">
        <f t="shared" si="443"/>
        <v>42211.99454861111</v>
      </c>
      <c r="U2618" t="str">
        <f t="shared" si="444"/>
        <v>AGO</v>
      </c>
      <c r="V2618" t="str">
        <f t="shared" si="445"/>
        <v>JUL</v>
      </c>
      <c r="W2618">
        <f t="shared" si="446"/>
        <v>2015</v>
      </c>
      <c r="X2618">
        <f t="shared" si="447"/>
        <v>2015</v>
      </c>
    </row>
    <row r="2619" spans="1:2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38"/>
        <v>877.6</v>
      </c>
      <c r="P2619" s="7">
        <f t="shared" si="439"/>
        <v>27.59748427672956</v>
      </c>
      <c r="Q2619" t="str">
        <f t="shared" si="448"/>
        <v>technology</v>
      </c>
      <c r="R2619" t="str">
        <f t="shared" si="449"/>
        <v>space exploration</v>
      </c>
      <c r="S2619" s="14">
        <f t="shared" si="442"/>
        <v>41932.874432870369</v>
      </c>
      <c r="T2619" s="14">
        <f t="shared" si="443"/>
        <v>41902.874432870369</v>
      </c>
      <c r="U2619" t="str">
        <f t="shared" si="444"/>
        <v>OCT</v>
      </c>
      <c r="V2619" t="str">
        <f t="shared" si="445"/>
        <v>SEP</v>
      </c>
      <c r="W2619">
        <f t="shared" si="446"/>
        <v>2014</v>
      </c>
      <c r="X2619">
        <f t="shared" si="447"/>
        <v>2014</v>
      </c>
    </row>
    <row r="2620" spans="1:2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38"/>
        <v>105.38666666666667</v>
      </c>
      <c r="P2620" s="7">
        <f t="shared" si="439"/>
        <v>205.2987012987013</v>
      </c>
      <c r="Q2620" t="str">
        <f t="shared" si="448"/>
        <v>technology</v>
      </c>
      <c r="R2620" t="str">
        <f t="shared" si="449"/>
        <v>space exploration</v>
      </c>
      <c r="S2620" s="14">
        <f t="shared" si="442"/>
        <v>42339.834039351852</v>
      </c>
      <c r="T2620" s="14">
        <f t="shared" si="443"/>
        <v>42279.792372685188</v>
      </c>
      <c r="U2620" t="str">
        <f t="shared" si="444"/>
        <v>DIC</v>
      </c>
      <c r="V2620" t="str">
        <f t="shared" si="445"/>
        <v>OCT</v>
      </c>
      <c r="W2620">
        <f t="shared" si="446"/>
        <v>2015</v>
      </c>
      <c r="X2620">
        <f t="shared" si="447"/>
        <v>2015</v>
      </c>
    </row>
    <row r="2621" spans="1:2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38"/>
        <v>188.4</v>
      </c>
      <c r="P2621" s="7">
        <f t="shared" si="439"/>
        <v>35.547169811320757</v>
      </c>
      <c r="Q2621" t="str">
        <f t="shared" si="448"/>
        <v>technology</v>
      </c>
      <c r="R2621" t="str">
        <f t="shared" si="449"/>
        <v>space exploration</v>
      </c>
      <c r="S2621" s="14">
        <f t="shared" si="442"/>
        <v>42300.458333333328</v>
      </c>
      <c r="T2621" s="14">
        <f t="shared" si="443"/>
        <v>42273.884305555555</v>
      </c>
      <c r="U2621" t="str">
        <f t="shared" si="444"/>
        <v>OCT</v>
      </c>
      <c r="V2621" t="str">
        <f t="shared" si="445"/>
        <v>SEP</v>
      </c>
      <c r="W2621">
        <f t="shared" si="446"/>
        <v>2015</v>
      </c>
      <c r="X2621">
        <f t="shared" si="447"/>
        <v>2015</v>
      </c>
    </row>
    <row r="2622" spans="1:2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38"/>
        <v>143.65230769230769</v>
      </c>
      <c r="P2622" s="7">
        <f t="shared" si="439"/>
        <v>74.639488409272587</v>
      </c>
      <c r="Q2622" t="str">
        <f t="shared" si="448"/>
        <v>technology</v>
      </c>
      <c r="R2622" t="str">
        <f t="shared" si="449"/>
        <v>space exploration</v>
      </c>
      <c r="S2622" s="14">
        <f t="shared" si="442"/>
        <v>42288.041666666672</v>
      </c>
      <c r="T2622" s="14">
        <f t="shared" si="443"/>
        <v>42251.16715277778</v>
      </c>
      <c r="U2622" t="str">
        <f t="shared" si="444"/>
        <v>OCT</v>
      </c>
      <c r="V2622" t="str">
        <f t="shared" si="445"/>
        <v>SEP</v>
      </c>
      <c r="W2622">
        <f t="shared" si="446"/>
        <v>2015</v>
      </c>
      <c r="X2622">
        <f t="shared" si="447"/>
        <v>2015</v>
      </c>
    </row>
    <row r="2623" spans="1:2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38"/>
        <v>145.88</v>
      </c>
      <c r="P2623" s="7">
        <f t="shared" si="439"/>
        <v>47.058064516129029</v>
      </c>
      <c r="Q2623" t="str">
        <f t="shared" si="448"/>
        <v>technology</v>
      </c>
      <c r="R2623" t="str">
        <f t="shared" si="449"/>
        <v>space exploration</v>
      </c>
      <c r="S2623" s="14">
        <f t="shared" si="442"/>
        <v>42145.74754629629</v>
      </c>
      <c r="T2623" s="14">
        <f t="shared" si="443"/>
        <v>42115.74754629629</v>
      </c>
      <c r="U2623" t="str">
        <f t="shared" si="444"/>
        <v>MAY</v>
      </c>
      <c r="V2623" t="str">
        <f t="shared" si="445"/>
        <v>ABR</v>
      </c>
      <c r="W2623">
        <f t="shared" si="446"/>
        <v>2015</v>
      </c>
      <c r="X2623">
        <f t="shared" si="447"/>
        <v>2015</v>
      </c>
    </row>
    <row r="2624" spans="1:2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38"/>
        <v>131.184</v>
      </c>
      <c r="P2624" s="7">
        <f t="shared" si="439"/>
        <v>26.591351351351353</v>
      </c>
      <c r="Q2624" t="str">
        <f t="shared" si="448"/>
        <v>technology</v>
      </c>
      <c r="R2624" t="str">
        <f t="shared" si="449"/>
        <v>space exploration</v>
      </c>
      <c r="S2624" s="14">
        <f t="shared" si="442"/>
        <v>42734.74324074074</v>
      </c>
      <c r="T2624" s="14">
        <f t="shared" si="443"/>
        <v>42689.74324074074</v>
      </c>
      <c r="U2624" t="str">
        <f t="shared" si="444"/>
        <v>DIC</v>
      </c>
      <c r="V2624" t="str">
        <f t="shared" si="445"/>
        <v>NOV</v>
      </c>
      <c r="W2624">
        <f t="shared" si="446"/>
        <v>2016</v>
      </c>
      <c r="X2624">
        <f t="shared" si="447"/>
        <v>2016</v>
      </c>
    </row>
    <row r="2625" spans="1:2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38"/>
        <v>114</v>
      </c>
      <c r="P2625" s="7">
        <f t="shared" si="439"/>
        <v>36.774193548387096</v>
      </c>
      <c r="Q2625" t="str">
        <f t="shared" si="448"/>
        <v>technology</v>
      </c>
      <c r="R2625" t="str">
        <f t="shared" si="449"/>
        <v>space exploration</v>
      </c>
      <c r="S2625" s="14">
        <f t="shared" si="442"/>
        <v>42706.256550925929</v>
      </c>
      <c r="T2625" s="14">
        <f t="shared" si="443"/>
        <v>42692.256550925929</v>
      </c>
      <c r="U2625" t="str">
        <f t="shared" si="444"/>
        <v>DIC</v>
      </c>
      <c r="V2625" t="str">
        <f t="shared" si="445"/>
        <v>NOV</v>
      </c>
      <c r="W2625">
        <f t="shared" si="446"/>
        <v>2016</v>
      </c>
      <c r="X2625">
        <f t="shared" si="447"/>
        <v>2016</v>
      </c>
    </row>
    <row r="2626" spans="1:2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438"/>
        <v>1379.420625</v>
      </c>
      <c r="P2626" s="7">
        <f t="shared" si="439"/>
        <v>31.820544982698959</v>
      </c>
      <c r="Q2626" t="str">
        <f t="shared" si="448"/>
        <v>technology</v>
      </c>
      <c r="R2626" t="str">
        <f t="shared" si="449"/>
        <v>space exploration</v>
      </c>
      <c r="S2626" s="14">
        <f t="shared" si="442"/>
        <v>41165.42155092593</v>
      </c>
      <c r="T2626" s="14">
        <f t="shared" si="443"/>
        <v>41144.42155092593</v>
      </c>
      <c r="U2626" t="str">
        <f t="shared" si="444"/>
        <v>SEP</v>
      </c>
      <c r="V2626" t="str">
        <f t="shared" si="445"/>
        <v>AGO</v>
      </c>
      <c r="W2626">
        <f t="shared" si="446"/>
        <v>2012</v>
      </c>
      <c r="X2626">
        <f t="shared" si="447"/>
        <v>2012</v>
      </c>
    </row>
    <row r="2627" spans="1:2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50">(E2627*100)/D2627</f>
        <v>956</v>
      </c>
      <c r="P2627" s="7">
        <f t="shared" ref="P2627:P2690" si="451">IF(L2627=0,"No Backers",E2627/L2627)</f>
        <v>27.576923076923077</v>
      </c>
      <c r="Q2627" t="str">
        <f t="shared" si="448"/>
        <v>technology</v>
      </c>
      <c r="R2627" t="str">
        <f t="shared" si="449"/>
        <v>space exploration</v>
      </c>
      <c r="S2627" s="14">
        <f t="shared" ref="S2627:S2690" si="452">(((I2627/60)/60)/24)+DATE(1970,1,1)</f>
        <v>42683.851944444439</v>
      </c>
      <c r="T2627" s="14">
        <f t="shared" ref="T2627:T2690" si="453">(((J2627/60)/60)/24)+DATE(1970,1,1)</f>
        <v>42658.810277777782</v>
      </c>
      <c r="U2627" t="str">
        <f t="shared" ref="U2627:U2690" si="454">UPPER(TEXT(S2627, "mmm"))</f>
        <v>NOV</v>
      </c>
      <c r="V2627" t="str">
        <f t="shared" ref="V2627:V2690" si="455">UPPER(TEXT(T2627, "mmm"))</f>
        <v>OCT</v>
      </c>
      <c r="W2627">
        <f t="shared" ref="W2627:W2690" si="456">YEAR(S2627)</f>
        <v>2016</v>
      </c>
      <c r="X2627">
        <f t="shared" ref="X2627:X2690" si="457">YEAR(T2627)</f>
        <v>2016</v>
      </c>
    </row>
    <row r="2628" spans="1:2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50"/>
        <v>112</v>
      </c>
      <c r="P2628" s="7">
        <f t="shared" si="451"/>
        <v>56</v>
      </c>
      <c r="Q2628" t="str">
        <f t="shared" si="448"/>
        <v>technology</v>
      </c>
      <c r="R2628" t="str">
        <f t="shared" si="449"/>
        <v>space exploration</v>
      </c>
      <c r="S2628" s="14">
        <f t="shared" si="452"/>
        <v>42158.628113425926</v>
      </c>
      <c r="T2628" s="14">
        <f t="shared" si="453"/>
        <v>42128.628113425926</v>
      </c>
      <c r="U2628" t="str">
        <f t="shared" si="454"/>
        <v>JUN</v>
      </c>
      <c r="V2628" t="str">
        <f t="shared" si="455"/>
        <v>MAY</v>
      </c>
      <c r="W2628">
        <f t="shared" si="456"/>
        <v>2015</v>
      </c>
      <c r="X2628">
        <f t="shared" si="457"/>
        <v>2015</v>
      </c>
    </row>
    <row r="2629" spans="1:2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50"/>
        <v>646.66666666666663</v>
      </c>
      <c r="P2629" s="7">
        <f t="shared" si="451"/>
        <v>21.555555555555557</v>
      </c>
      <c r="Q2629" t="str">
        <f t="shared" si="448"/>
        <v>technology</v>
      </c>
      <c r="R2629" t="str">
        <f t="shared" si="449"/>
        <v>space exploration</v>
      </c>
      <c r="S2629" s="14">
        <f t="shared" si="452"/>
        <v>42334.871076388896</v>
      </c>
      <c r="T2629" s="14">
        <f t="shared" si="453"/>
        <v>42304.829409722224</v>
      </c>
      <c r="U2629" t="str">
        <f t="shared" si="454"/>
        <v>NOV</v>
      </c>
      <c r="V2629" t="str">
        <f t="shared" si="455"/>
        <v>OCT</v>
      </c>
      <c r="W2629">
        <f t="shared" si="456"/>
        <v>2015</v>
      </c>
      <c r="X2629">
        <f t="shared" si="457"/>
        <v>2015</v>
      </c>
    </row>
    <row r="2630" spans="1:2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50"/>
        <v>110.36948748510132</v>
      </c>
      <c r="P2630" s="7">
        <f t="shared" si="451"/>
        <v>44.095238095238095</v>
      </c>
      <c r="Q2630" t="str">
        <f t="shared" si="448"/>
        <v>technology</v>
      </c>
      <c r="R2630" t="str">
        <f t="shared" si="449"/>
        <v>space exploration</v>
      </c>
      <c r="S2630" s="14">
        <f t="shared" si="452"/>
        <v>41973.966053240743</v>
      </c>
      <c r="T2630" s="14">
        <f t="shared" si="453"/>
        <v>41953.966053240743</v>
      </c>
      <c r="U2630" t="str">
        <f t="shared" si="454"/>
        <v>NOV</v>
      </c>
      <c r="V2630" t="str">
        <f t="shared" si="455"/>
        <v>NOV</v>
      </c>
      <c r="W2630">
        <f t="shared" si="456"/>
        <v>2014</v>
      </c>
      <c r="X2630">
        <f t="shared" si="457"/>
        <v>2014</v>
      </c>
    </row>
    <row r="2631" spans="1:2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50"/>
        <v>127.74</v>
      </c>
      <c r="P2631" s="7">
        <f t="shared" si="451"/>
        <v>63.87</v>
      </c>
      <c r="Q2631" t="str">
        <f t="shared" si="448"/>
        <v>technology</v>
      </c>
      <c r="R2631" t="str">
        <f t="shared" si="449"/>
        <v>space exploration</v>
      </c>
      <c r="S2631" s="14">
        <f t="shared" si="452"/>
        <v>42138.538449074069</v>
      </c>
      <c r="T2631" s="14">
        <f t="shared" si="453"/>
        <v>42108.538449074069</v>
      </c>
      <c r="U2631" t="str">
        <f t="shared" si="454"/>
        <v>MAY</v>
      </c>
      <c r="V2631" t="str">
        <f t="shared" si="455"/>
        <v>ABR</v>
      </c>
      <c r="W2631">
        <f t="shared" si="456"/>
        <v>2015</v>
      </c>
      <c r="X2631">
        <f t="shared" si="457"/>
        <v>2015</v>
      </c>
    </row>
    <row r="2632" spans="1:2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50"/>
        <v>157.9</v>
      </c>
      <c r="P2632" s="7">
        <f t="shared" si="451"/>
        <v>38.987654320987652</v>
      </c>
      <c r="Q2632" t="str">
        <f t="shared" si="448"/>
        <v>technology</v>
      </c>
      <c r="R2632" t="str">
        <f t="shared" si="449"/>
        <v>space exploration</v>
      </c>
      <c r="S2632" s="14">
        <f t="shared" si="452"/>
        <v>42551.416666666672</v>
      </c>
      <c r="T2632" s="14">
        <f t="shared" si="453"/>
        <v>42524.105462962965</v>
      </c>
      <c r="U2632" t="str">
        <f t="shared" si="454"/>
        <v>JUN</v>
      </c>
      <c r="V2632" t="str">
        <f t="shared" si="455"/>
        <v>JUN</v>
      </c>
      <c r="W2632">
        <f t="shared" si="456"/>
        <v>2016</v>
      </c>
      <c r="X2632">
        <f t="shared" si="457"/>
        <v>2016</v>
      </c>
    </row>
    <row r="2633" spans="1:2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50"/>
        <v>114.66525</v>
      </c>
      <c r="P2633" s="7">
        <f t="shared" si="451"/>
        <v>80.185489510489504</v>
      </c>
      <c r="Q2633" t="str">
        <f t="shared" si="448"/>
        <v>technology</v>
      </c>
      <c r="R2633" t="str">
        <f t="shared" si="449"/>
        <v>space exploration</v>
      </c>
      <c r="S2633" s="14">
        <f t="shared" si="452"/>
        <v>42246.169293981482</v>
      </c>
      <c r="T2633" s="14">
        <f t="shared" si="453"/>
        <v>42218.169293981482</v>
      </c>
      <c r="U2633" t="str">
        <f t="shared" si="454"/>
        <v>AGO</v>
      </c>
      <c r="V2633" t="str">
        <f t="shared" si="455"/>
        <v>AGO</v>
      </c>
      <c r="W2633">
        <f t="shared" si="456"/>
        <v>2015</v>
      </c>
      <c r="X2633">
        <f t="shared" si="457"/>
        <v>2015</v>
      </c>
    </row>
    <row r="2634" spans="1:2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50"/>
        <v>137.00934579439252</v>
      </c>
      <c r="P2634" s="7">
        <f t="shared" si="451"/>
        <v>34.904761904761905</v>
      </c>
      <c r="Q2634" t="str">
        <f t="shared" si="448"/>
        <v>technology</v>
      </c>
      <c r="R2634" t="str">
        <f t="shared" si="449"/>
        <v>space exploration</v>
      </c>
      <c r="S2634" s="14">
        <f t="shared" si="452"/>
        <v>42519.061793981484</v>
      </c>
      <c r="T2634" s="14">
        <f t="shared" si="453"/>
        <v>42494.061793981484</v>
      </c>
      <c r="U2634" t="str">
        <f t="shared" si="454"/>
        <v>MAY</v>
      </c>
      <c r="V2634" t="str">
        <f t="shared" si="455"/>
        <v>MAY</v>
      </c>
      <c r="W2634">
        <f t="shared" si="456"/>
        <v>2016</v>
      </c>
      <c r="X2634">
        <f t="shared" si="457"/>
        <v>2016</v>
      </c>
    </row>
    <row r="2635" spans="1:2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50"/>
        <v>354.62</v>
      </c>
      <c r="P2635" s="7">
        <f t="shared" si="451"/>
        <v>89.100502512562812</v>
      </c>
      <c r="Q2635" t="str">
        <f t="shared" si="448"/>
        <v>technology</v>
      </c>
      <c r="R2635" t="str">
        <f t="shared" si="449"/>
        <v>space exploration</v>
      </c>
      <c r="S2635" s="14">
        <f t="shared" si="452"/>
        <v>41697.958333333336</v>
      </c>
      <c r="T2635" s="14">
        <f t="shared" si="453"/>
        <v>41667.823287037041</v>
      </c>
      <c r="U2635" t="str">
        <f t="shared" si="454"/>
        <v>FEB</v>
      </c>
      <c r="V2635" t="str">
        <f t="shared" si="455"/>
        <v>ENE</v>
      </c>
      <c r="W2635">
        <f t="shared" si="456"/>
        <v>2014</v>
      </c>
      <c r="X2635">
        <f t="shared" si="457"/>
        <v>2014</v>
      </c>
    </row>
    <row r="2636" spans="1:2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50"/>
        <v>106.02150537634408</v>
      </c>
      <c r="P2636" s="7">
        <f t="shared" si="451"/>
        <v>39.44</v>
      </c>
      <c r="Q2636" t="str">
        <f t="shared" si="448"/>
        <v>technology</v>
      </c>
      <c r="R2636" t="str">
        <f t="shared" si="449"/>
        <v>space exploration</v>
      </c>
      <c r="S2636" s="14">
        <f t="shared" si="452"/>
        <v>42642.656493055561</v>
      </c>
      <c r="T2636" s="14">
        <f t="shared" si="453"/>
        <v>42612.656493055561</v>
      </c>
      <c r="U2636" t="str">
        <f t="shared" si="454"/>
        <v>SEP</v>
      </c>
      <c r="V2636" t="str">
        <f t="shared" si="455"/>
        <v>AGO</v>
      </c>
      <c r="W2636">
        <f t="shared" si="456"/>
        <v>2016</v>
      </c>
      <c r="X2636">
        <f t="shared" si="457"/>
        <v>2016</v>
      </c>
    </row>
    <row r="2637" spans="1:2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50"/>
        <v>100</v>
      </c>
      <c r="P2637" s="7">
        <f t="shared" si="451"/>
        <v>136.9047619047619</v>
      </c>
      <c r="Q2637" t="str">
        <f t="shared" si="448"/>
        <v>technology</v>
      </c>
      <c r="R2637" t="str">
        <f t="shared" si="449"/>
        <v>space exploration</v>
      </c>
      <c r="S2637" s="14">
        <f t="shared" si="452"/>
        <v>42072.909270833334</v>
      </c>
      <c r="T2637" s="14">
        <f t="shared" si="453"/>
        <v>42037.950937500005</v>
      </c>
      <c r="U2637" t="str">
        <f t="shared" si="454"/>
        <v>MAR</v>
      </c>
      <c r="V2637" t="str">
        <f t="shared" si="455"/>
        <v>FEB</v>
      </c>
      <c r="W2637">
        <f t="shared" si="456"/>
        <v>2015</v>
      </c>
      <c r="X2637">
        <f t="shared" si="457"/>
        <v>2015</v>
      </c>
    </row>
    <row r="2638" spans="1:2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50"/>
        <v>187.3</v>
      </c>
      <c r="P2638" s="7">
        <f t="shared" si="451"/>
        <v>37.46</v>
      </c>
      <c r="Q2638" t="str">
        <f t="shared" si="448"/>
        <v>technology</v>
      </c>
      <c r="R2638" t="str">
        <f t="shared" si="449"/>
        <v>space exploration</v>
      </c>
      <c r="S2638" s="14">
        <f t="shared" si="452"/>
        <v>42659.041666666672</v>
      </c>
      <c r="T2638" s="14">
        <f t="shared" si="453"/>
        <v>42636.614745370374</v>
      </c>
      <c r="U2638" t="str">
        <f t="shared" si="454"/>
        <v>OCT</v>
      </c>
      <c r="V2638" t="str">
        <f t="shared" si="455"/>
        <v>SEP</v>
      </c>
      <c r="W2638">
        <f t="shared" si="456"/>
        <v>2016</v>
      </c>
      <c r="X2638">
        <f t="shared" si="457"/>
        <v>2016</v>
      </c>
    </row>
    <row r="2639" spans="1:2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50"/>
        <v>166.2</v>
      </c>
      <c r="P2639" s="7">
        <f t="shared" si="451"/>
        <v>31.96153846153846</v>
      </c>
      <c r="Q2639" t="str">
        <f t="shared" si="448"/>
        <v>technology</v>
      </c>
      <c r="R2639" t="str">
        <f t="shared" si="449"/>
        <v>space exploration</v>
      </c>
      <c r="S2639" s="14">
        <f t="shared" si="452"/>
        <v>42655.549479166672</v>
      </c>
      <c r="T2639" s="14">
        <f t="shared" si="453"/>
        <v>42639.549479166672</v>
      </c>
      <c r="U2639" t="str">
        <f t="shared" si="454"/>
        <v>OCT</v>
      </c>
      <c r="V2639" t="str">
        <f t="shared" si="455"/>
        <v>SEP</v>
      </c>
      <c r="W2639">
        <f t="shared" si="456"/>
        <v>2016</v>
      </c>
      <c r="X2639">
        <f t="shared" si="457"/>
        <v>2016</v>
      </c>
    </row>
    <row r="2640" spans="1:2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50"/>
        <v>101.72910662824208</v>
      </c>
      <c r="P2640" s="7">
        <f t="shared" si="451"/>
        <v>25.214285714285715</v>
      </c>
      <c r="Q2640" t="str">
        <f t="shared" si="448"/>
        <v>technology</v>
      </c>
      <c r="R2640" t="str">
        <f t="shared" si="449"/>
        <v>space exploration</v>
      </c>
      <c r="S2640" s="14">
        <f t="shared" si="452"/>
        <v>42019.913136574076</v>
      </c>
      <c r="T2640" s="14">
        <f t="shared" si="453"/>
        <v>41989.913136574076</v>
      </c>
      <c r="U2640" t="str">
        <f t="shared" si="454"/>
        <v>ENE</v>
      </c>
      <c r="V2640" t="str">
        <f t="shared" si="455"/>
        <v>DIC</v>
      </c>
      <c r="W2640">
        <f t="shared" si="456"/>
        <v>2015</v>
      </c>
      <c r="X2640">
        <f t="shared" si="457"/>
        <v>2014</v>
      </c>
    </row>
    <row r="2641" spans="1:2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50"/>
        <v>164</v>
      </c>
      <c r="P2641" s="7">
        <f t="shared" si="451"/>
        <v>10.040816326530612</v>
      </c>
      <c r="Q2641" t="str">
        <f t="shared" si="448"/>
        <v>technology</v>
      </c>
      <c r="R2641" t="str">
        <f t="shared" si="449"/>
        <v>space exploration</v>
      </c>
      <c r="S2641" s="14">
        <f t="shared" si="452"/>
        <v>42054.86513888889</v>
      </c>
      <c r="T2641" s="14">
        <f t="shared" si="453"/>
        <v>42024.86513888889</v>
      </c>
      <c r="U2641" t="str">
        <f t="shared" si="454"/>
        <v>FEB</v>
      </c>
      <c r="V2641" t="str">
        <f t="shared" si="455"/>
        <v>ENE</v>
      </c>
      <c r="W2641">
        <f t="shared" si="456"/>
        <v>2015</v>
      </c>
      <c r="X2641">
        <f t="shared" si="457"/>
        <v>2015</v>
      </c>
    </row>
    <row r="2642" spans="1:2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50"/>
        <v>105.66666666666667</v>
      </c>
      <c r="P2642" s="7">
        <f t="shared" si="451"/>
        <v>45.94202898550725</v>
      </c>
      <c r="Q2642" t="str">
        <f t="shared" si="448"/>
        <v>technology</v>
      </c>
      <c r="R2642" t="str">
        <f t="shared" si="449"/>
        <v>space exploration</v>
      </c>
      <c r="S2642" s="14">
        <f t="shared" si="452"/>
        <v>42163.160578703704</v>
      </c>
      <c r="T2642" s="14">
        <f t="shared" si="453"/>
        <v>42103.160578703704</v>
      </c>
      <c r="U2642" t="str">
        <f t="shared" si="454"/>
        <v>JUN</v>
      </c>
      <c r="V2642" t="str">
        <f t="shared" si="455"/>
        <v>ABR</v>
      </c>
      <c r="W2642">
        <f t="shared" si="456"/>
        <v>2015</v>
      </c>
      <c r="X2642">
        <f t="shared" si="457"/>
        <v>2015</v>
      </c>
    </row>
    <row r="2643" spans="1:2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50"/>
        <v>1</v>
      </c>
      <c r="P2643" s="7">
        <f t="shared" si="451"/>
        <v>15</v>
      </c>
      <c r="Q2643" t="str">
        <f t="shared" si="448"/>
        <v>technology</v>
      </c>
      <c r="R2643" t="str">
        <f t="shared" si="449"/>
        <v>space exploration</v>
      </c>
      <c r="S2643" s="14">
        <f t="shared" si="452"/>
        <v>41897.839583333334</v>
      </c>
      <c r="T2643" s="14">
        <f t="shared" si="453"/>
        <v>41880.827118055553</v>
      </c>
      <c r="U2643" t="str">
        <f t="shared" si="454"/>
        <v>SEP</v>
      </c>
      <c r="V2643" t="str">
        <f t="shared" si="455"/>
        <v>AGO</v>
      </c>
      <c r="W2643">
        <f t="shared" si="456"/>
        <v>2014</v>
      </c>
      <c r="X2643">
        <f t="shared" si="457"/>
        <v>2014</v>
      </c>
    </row>
    <row r="2644" spans="1:2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50"/>
        <v>0</v>
      </c>
      <c r="P2644" s="7" t="str">
        <f t="shared" si="451"/>
        <v>No Backers</v>
      </c>
      <c r="Q2644" t="str">
        <f t="shared" si="448"/>
        <v>technology</v>
      </c>
      <c r="R2644" t="str">
        <f t="shared" si="449"/>
        <v>space exploration</v>
      </c>
      <c r="S2644" s="14">
        <f t="shared" si="452"/>
        <v>42566.289583333331</v>
      </c>
      <c r="T2644" s="14">
        <f t="shared" si="453"/>
        <v>42536.246620370366</v>
      </c>
      <c r="U2644" t="str">
        <f t="shared" si="454"/>
        <v>JUL</v>
      </c>
      <c r="V2644" t="str">
        <f t="shared" si="455"/>
        <v>JUN</v>
      </c>
      <c r="W2644">
        <f t="shared" si="456"/>
        <v>2016</v>
      </c>
      <c r="X2644">
        <f t="shared" si="457"/>
        <v>2016</v>
      </c>
    </row>
    <row r="2645" spans="1:2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50"/>
        <v>33.559730999999999</v>
      </c>
      <c r="P2645" s="7">
        <f t="shared" si="451"/>
        <v>223.58248500999335</v>
      </c>
      <c r="Q2645" t="str">
        <f t="shared" si="448"/>
        <v>technology</v>
      </c>
      <c r="R2645" t="str">
        <f t="shared" si="449"/>
        <v>space exploration</v>
      </c>
      <c r="S2645" s="14">
        <f t="shared" si="452"/>
        <v>42725.332638888889</v>
      </c>
      <c r="T2645" s="14">
        <f t="shared" si="453"/>
        <v>42689.582349537035</v>
      </c>
      <c r="U2645" t="str">
        <f t="shared" si="454"/>
        <v>DIC</v>
      </c>
      <c r="V2645" t="str">
        <f t="shared" si="455"/>
        <v>NOV</v>
      </c>
      <c r="W2645">
        <f t="shared" si="456"/>
        <v>2016</v>
      </c>
      <c r="X2645">
        <f t="shared" si="457"/>
        <v>2016</v>
      </c>
    </row>
    <row r="2646" spans="1:2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50"/>
        <v>2.0529999999999999</v>
      </c>
      <c r="P2646" s="7">
        <f t="shared" si="451"/>
        <v>39.480769230769234</v>
      </c>
      <c r="Q2646" t="str">
        <f t="shared" si="448"/>
        <v>technology</v>
      </c>
      <c r="R2646" t="str">
        <f t="shared" si="449"/>
        <v>space exploration</v>
      </c>
      <c r="S2646" s="14">
        <f t="shared" si="452"/>
        <v>42804.792071759264</v>
      </c>
      <c r="T2646" s="14">
        <f t="shared" si="453"/>
        <v>42774.792071759264</v>
      </c>
      <c r="U2646" t="str">
        <f t="shared" si="454"/>
        <v>MAR</v>
      </c>
      <c r="V2646" t="str">
        <f t="shared" si="455"/>
        <v>FEB</v>
      </c>
      <c r="W2646">
        <f t="shared" si="456"/>
        <v>2017</v>
      </c>
      <c r="X2646">
        <f t="shared" si="457"/>
        <v>2017</v>
      </c>
    </row>
    <row r="2647" spans="1:2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50"/>
        <v>10.5</v>
      </c>
      <c r="P2647" s="7">
        <f t="shared" si="451"/>
        <v>91.304347826086953</v>
      </c>
      <c r="Q2647" t="str">
        <f t="shared" si="448"/>
        <v>technology</v>
      </c>
      <c r="R2647" t="str">
        <f t="shared" si="449"/>
        <v>space exploration</v>
      </c>
      <c r="S2647" s="14">
        <f t="shared" si="452"/>
        <v>41951.884293981479</v>
      </c>
      <c r="T2647" s="14">
        <f t="shared" si="453"/>
        <v>41921.842627314814</v>
      </c>
      <c r="U2647" t="str">
        <f t="shared" si="454"/>
        <v>NOV</v>
      </c>
      <c r="V2647" t="str">
        <f t="shared" si="455"/>
        <v>OCT</v>
      </c>
      <c r="W2647">
        <f t="shared" si="456"/>
        <v>2014</v>
      </c>
      <c r="X2647">
        <f t="shared" si="457"/>
        <v>2014</v>
      </c>
    </row>
    <row r="2648" spans="1:2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50"/>
        <v>8.4172840000000004</v>
      </c>
      <c r="P2648" s="7">
        <f t="shared" si="451"/>
        <v>78.666205607476627</v>
      </c>
      <c r="Q2648" t="str">
        <f t="shared" si="448"/>
        <v>technology</v>
      </c>
      <c r="R2648" t="str">
        <f t="shared" si="449"/>
        <v>space exploration</v>
      </c>
      <c r="S2648" s="14">
        <f t="shared" si="452"/>
        <v>42256.313298611116</v>
      </c>
      <c r="T2648" s="14">
        <f t="shared" si="453"/>
        <v>42226.313298611116</v>
      </c>
      <c r="U2648" t="str">
        <f t="shared" si="454"/>
        <v>SEP</v>
      </c>
      <c r="V2648" t="str">
        <f t="shared" si="455"/>
        <v>AGO</v>
      </c>
      <c r="W2648">
        <f t="shared" si="456"/>
        <v>2015</v>
      </c>
      <c r="X2648">
        <f t="shared" si="457"/>
        <v>2015</v>
      </c>
    </row>
    <row r="2649" spans="1:2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50"/>
        <v>1.44</v>
      </c>
      <c r="P2649" s="7">
        <f t="shared" si="451"/>
        <v>12</v>
      </c>
      <c r="Q2649" t="str">
        <f t="shared" si="448"/>
        <v>technology</v>
      </c>
      <c r="R2649" t="str">
        <f t="shared" si="449"/>
        <v>space exploration</v>
      </c>
      <c r="S2649" s="14">
        <f t="shared" si="452"/>
        <v>42230.261793981481</v>
      </c>
      <c r="T2649" s="14">
        <f t="shared" si="453"/>
        <v>42200.261793981481</v>
      </c>
      <c r="U2649" t="str">
        <f t="shared" si="454"/>
        <v>AGO</v>
      </c>
      <c r="V2649" t="str">
        <f t="shared" si="455"/>
        <v>JUL</v>
      </c>
      <c r="W2649">
        <f t="shared" si="456"/>
        <v>2015</v>
      </c>
      <c r="X2649">
        <f t="shared" si="457"/>
        <v>2015</v>
      </c>
    </row>
    <row r="2650" spans="1:2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50"/>
        <v>0.8833333333333333</v>
      </c>
      <c r="P2650" s="7">
        <f t="shared" si="451"/>
        <v>17.666666666666668</v>
      </c>
      <c r="Q2650" t="str">
        <f t="shared" si="448"/>
        <v>technology</v>
      </c>
      <c r="R2650" t="str">
        <f t="shared" si="449"/>
        <v>space exploration</v>
      </c>
      <c r="S2650" s="14">
        <f t="shared" si="452"/>
        <v>42438.714814814812</v>
      </c>
      <c r="T2650" s="14">
        <f t="shared" si="453"/>
        <v>42408.714814814812</v>
      </c>
      <c r="U2650" t="str">
        <f t="shared" si="454"/>
        <v>MAR</v>
      </c>
      <c r="V2650" t="str">
        <f t="shared" si="455"/>
        <v>FEB</v>
      </c>
      <c r="W2650">
        <f t="shared" si="456"/>
        <v>2016</v>
      </c>
      <c r="X2650">
        <f t="shared" si="457"/>
        <v>2016</v>
      </c>
    </row>
    <row r="2651" spans="1:2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50"/>
        <v>9.9199999999999997E-2</v>
      </c>
      <c r="P2651" s="7">
        <f t="shared" si="451"/>
        <v>41.333333333333336</v>
      </c>
      <c r="Q2651" t="str">
        <f t="shared" si="448"/>
        <v>technology</v>
      </c>
      <c r="R2651" t="str">
        <f t="shared" si="449"/>
        <v>space exploration</v>
      </c>
      <c r="S2651" s="14">
        <f t="shared" si="452"/>
        <v>42401.99700231482</v>
      </c>
      <c r="T2651" s="14">
        <f t="shared" si="453"/>
        <v>42341.99700231482</v>
      </c>
      <c r="U2651" t="str">
        <f t="shared" si="454"/>
        <v>FEB</v>
      </c>
      <c r="V2651" t="str">
        <f t="shared" si="455"/>
        <v>DIC</v>
      </c>
      <c r="W2651">
        <f t="shared" si="456"/>
        <v>2016</v>
      </c>
      <c r="X2651">
        <f t="shared" si="457"/>
        <v>2015</v>
      </c>
    </row>
    <row r="2652" spans="1:2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50"/>
        <v>0.59666666666666668</v>
      </c>
      <c r="P2652" s="7">
        <f t="shared" si="451"/>
        <v>71.599999999999994</v>
      </c>
      <c r="Q2652" t="str">
        <f t="shared" si="448"/>
        <v>technology</v>
      </c>
      <c r="R2652" t="str">
        <f t="shared" si="449"/>
        <v>space exploration</v>
      </c>
      <c r="S2652" s="14">
        <f t="shared" si="452"/>
        <v>42725.624340277776</v>
      </c>
      <c r="T2652" s="14">
        <f t="shared" si="453"/>
        <v>42695.624340277776</v>
      </c>
      <c r="U2652" t="str">
        <f t="shared" si="454"/>
        <v>DIC</v>
      </c>
      <c r="V2652" t="str">
        <f t="shared" si="455"/>
        <v>NOV</v>
      </c>
      <c r="W2652">
        <f t="shared" si="456"/>
        <v>2016</v>
      </c>
      <c r="X2652">
        <f t="shared" si="457"/>
        <v>2016</v>
      </c>
    </row>
    <row r="2653" spans="1:2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50"/>
        <v>1.8689285714285715</v>
      </c>
      <c r="P2653" s="7">
        <f t="shared" si="451"/>
        <v>307.8235294117647</v>
      </c>
      <c r="Q2653" t="str">
        <f t="shared" si="448"/>
        <v>technology</v>
      </c>
      <c r="R2653" t="str">
        <f t="shared" si="449"/>
        <v>space exploration</v>
      </c>
      <c r="S2653" s="14">
        <f t="shared" si="452"/>
        <v>42355.805659722217</v>
      </c>
      <c r="T2653" s="14">
        <f t="shared" si="453"/>
        <v>42327.805659722217</v>
      </c>
      <c r="U2653" t="str">
        <f t="shared" si="454"/>
        <v>DIC</v>
      </c>
      <c r="V2653" t="str">
        <f t="shared" si="455"/>
        <v>NOV</v>
      </c>
      <c r="W2653">
        <f t="shared" si="456"/>
        <v>2015</v>
      </c>
      <c r="X2653">
        <f t="shared" si="457"/>
        <v>2015</v>
      </c>
    </row>
    <row r="2654" spans="1:2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50"/>
        <v>0.88500000000000001</v>
      </c>
      <c r="P2654" s="7">
        <f t="shared" si="451"/>
        <v>80.454545454545453</v>
      </c>
      <c r="Q2654" t="str">
        <f t="shared" si="448"/>
        <v>technology</v>
      </c>
      <c r="R2654" t="str">
        <f t="shared" si="449"/>
        <v>space exploration</v>
      </c>
      <c r="S2654" s="14">
        <f t="shared" si="452"/>
        <v>41983.158854166672</v>
      </c>
      <c r="T2654" s="14">
        <f t="shared" si="453"/>
        <v>41953.158854166672</v>
      </c>
      <c r="U2654" t="str">
        <f t="shared" si="454"/>
        <v>DIC</v>
      </c>
      <c r="V2654" t="str">
        <f t="shared" si="455"/>
        <v>NOV</v>
      </c>
      <c r="W2654">
        <f t="shared" si="456"/>
        <v>2014</v>
      </c>
      <c r="X2654">
        <f t="shared" si="457"/>
        <v>2014</v>
      </c>
    </row>
    <row r="2655" spans="1:2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50"/>
        <v>11.52156862745098</v>
      </c>
      <c r="P2655" s="7">
        <f t="shared" si="451"/>
        <v>83.942857142857136</v>
      </c>
      <c r="Q2655" t="str">
        <f t="shared" si="448"/>
        <v>technology</v>
      </c>
      <c r="R2655" t="str">
        <f t="shared" si="449"/>
        <v>space exploration</v>
      </c>
      <c r="S2655" s="14">
        <f t="shared" si="452"/>
        <v>41803.166666666664</v>
      </c>
      <c r="T2655" s="14">
        <f t="shared" si="453"/>
        <v>41771.651932870373</v>
      </c>
      <c r="U2655" t="str">
        <f t="shared" si="454"/>
        <v>JUN</v>
      </c>
      <c r="V2655" t="str">
        <f t="shared" si="455"/>
        <v>MAY</v>
      </c>
      <c r="W2655">
        <f t="shared" si="456"/>
        <v>2014</v>
      </c>
      <c r="X2655">
        <f t="shared" si="457"/>
        <v>2014</v>
      </c>
    </row>
    <row r="2656" spans="1:2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50"/>
        <v>5.0999999999999997E-2</v>
      </c>
      <c r="P2656" s="7">
        <f t="shared" si="451"/>
        <v>8.5</v>
      </c>
      <c r="Q2656" t="str">
        <f t="shared" si="448"/>
        <v>technology</v>
      </c>
      <c r="R2656" t="str">
        <f t="shared" si="449"/>
        <v>space exploration</v>
      </c>
      <c r="S2656" s="14">
        <f t="shared" si="452"/>
        <v>42115.559328703705</v>
      </c>
      <c r="T2656" s="14">
        <f t="shared" si="453"/>
        <v>42055.600995370376</v>
      </c>
      <c r="U2656" t="str">
        <f t="shared" si="454"/>
        <v>ABR</v>
      </c>
      <c r="V2656" t="str">
        <f t="shared" si="455"/>
        <v>FEB</v>
      </c>
      <c r="W2656">
        <f t="shared" si="456"/>
        <v>2015</v>
      </c>
      <c r="X2656">
        <f t="shared" si="457"/>
        <v>2015</v>
      </c>
    </row>
    <row r="2657" spans="1:2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50"/>
        <v>21.033333333333335</v>
      </c>
      <c r="P2657" s="7">
        <f t="shared" si="451"/>
        <v>73.372093023255815</v>
      </c>
      <c r="Q2657" t="str">
        <f t="shared" si="448"/>
        <v>technology</v>
      </c>
      <c r="R2657" t="str">
        <f t="shared" si="449"/>
        <v>space exploration</v>
      </c>
      <c r="S2657" s="14">
        <f t="shared" si="452"/>
        <v>42409.833333333328</v>
      </c>
      <c r="T2657" s="14">
        <f t="shared" si="453"/>
        <v>42381.866284722222</v>
      </c>
      <c r="U2657" t="str">
        <f t="shared" si="454"/>
        <v>FEB</v>
      </c>
      <c r="V2657" t="str">
        <f t="shared" si="455"/>
        <v>ENE</v>
      </c>
      <c r="W2657">
        <f t="shared" si="456"/>
        <v>2016</v>
      </c>
      <c r="X2657">
        <f t="shared" si="457"/>
        <v>2016</v>
      </c>
    </row>
    <row r="2658" spans="1:2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50"/>
        <v>11.436666666666667</v>
      </c>
      <c r="P2658" s="7">
        <f t="shared" si="451"/>
        <v>112.86184210526316</v>
      </c>
      <c r="Q2658" t="str">
        <f t="shared" si="448"/>
        <v>technology</v>
      </c>
      <c r="R2658" t="str">
        <f t="shared" si="449"/>
        <v>space exploration</v>
      </c>
      <c r="S2658" s="14">
        <f t="shared" si="452"/>
        <v>42806.791666666672</v>
      </c>
      <c r="T2658" s="14">
        <f t="shared" si="453"/>
        <v>42767.688518518517</v>
      </c>
      <c r="U2658" t="str">
        <f t="shared" si="454"/>
        <v>MAR</v>
      </c>
      <c r="V2658" t="str">
        <f t="shared" si="455"/>
        <v>FEB</v>
      </c>
      <c r="W2658">
        <f t="shared" si="456"/>
        <v>2017</v>
      </c>
      <c r="X2658">
        <f t="shared" si="457"/>
        <v>2017</v>
      </c>
    </row>
    <row r="2659" spans="1:2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50"/>
        <v>18.737933333333334</v>
      </c>
      <c r="P2659" s="7">
        <f t="shared" si="451"/>
        <v>95.277627118644077</v>
      </c>
      <c r="Q2659" t="str">
        <f t="shared" si="448"/>
        <v>technology</v>
      </c>
      <c r="R2659" t="str">
        <f t="shared" si="449"/>
        <v>space exploration</v>
      </c>
      <c r="S2659" s="14">
        <f t="shared" si="452"/>
        <v>42585.0625</v>
      </c>
      <c r="T2659" s="14">
        <f t="shared" si="453"/>
        <v>42551.928854166668</v>
      </c>
      <c r="U2659" t="str">
        <f t="shared" si="454"/>
        <v>AGO</v>
      </c>
      <c r="V2659" t="str">
        <f t="shared" si="455"/>
        <v>JUN</v>
      </c>
      <c r="W2659">
        <f t="shared" si="456"/>
        <v>2016</v>
      </c>
      <c r="X2659">
        <f t="shared" si="457"/>
        <v>2016</v>
      </c>
    </row>
    <row r="2660" spans="1:2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50"/>
        <v>9.285714285714286E-2</v>
      </c>
      <c r="P2660" s="7">
        <f t="shared" si="451"/>
        <v>22.75</v>
      </c>
      <c r="Q2660" t="str">
        <f t="shared" si="448"/>
        <v>technology</v>
      </c>
      <c r="R2660" t="str">
        <f t="shared" si="449"/>
        <v>space exploration</v>
      </c>
      <c r="S2660" s="14">
        <f t="shared" si="452"/>
        <v>42581.884189814817</v>
      </c>
      <c r="T2660" s="14">
        <f t="shared" si="453"/>
        <v>42551.884189814817</v>
      </c>
      <c r="U2660" t="str">
        <f t="shared" si="454"/>
        <v>JUL</v>
      </c>
      <c r="V2660" t="str">
        <f t="shared" si="455"/>
        <v>JUN</v>
      </c>
      <c r="W2660">
        <f t="shared" si="456"/>
        <v>2016</v>
      </c>
      <c r="X2660">
        <f t="shared" si="457"/>
        <v>2016</v>
      </c>
    </row>
    <row r="2661" spans="1:2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50"/>
        <v>2.7204081632653061</v>
      </c>
      <c r="P2661" s="7">
        <f t="shared" si="451"/>
        <v>133.30000000000001</v>
      </c>
      <c r="Q2661" t="str">
        <f t="shared" si="448"/>
        <v>technology</v>
      </c>
      <c r="R2661" t="str">
        <f t="shared" si="449"/>
        <v>space exploration</v>
      </c>
      <c r="S2661" s="14">
        <f t="shared" si="452"/>
        <v>42112.069560185191</v>
      </c>
      <c r="T2661" s="14">
        <f t="shared" si="453"/>
        <v>42082.069560185191</v>
      </c>
      <c r="U2661" t="str">
        <f t="shared" si="454"/>
        <v>ABR</v>
      </c>
      <c r="V2661" t="str">
        <f t="shared" si="455"/>
        <v>MAR</v>
      </c>
      <c r="W2661">
        <f t="shared" si="456"/>
        <v>2015</v>
      </c>
      <c r="X2661">
        <f t="shared" si="457"/>
        <v>2015</v>
      </c>
    </row>
    <row r="2662" spans="1:2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50"/>
        <v>9.5000000000000001E-2</v>
      </c>
      <c r="P2662" s="7">
        <f t="shared" si="451"/>
        <v>3.8</v>
      </c>
      <c r="Q2662" t="str">
        <f t="shared" si="448"/>
        <v>technology</v>
      </c>
      <c r="R2662" t="str">
        <f t="shared" si="449"/>
        <v>space exploration</v>
      </c>
      <c r="S2662" s="14">
        <f t="shared" si="452"/>
        <v>42332.754837962959</v>
      </c>
      <c r="T2662" s="14">
        <f t="shared" si="453"/>
        <v>42272.713171296295</v>
      </c>
      <c r="U2662" t="str">
        <f t="shared" si="454"/>
        <v>NOV</v>
      </c>
      <c r="V2662" t="str">
        <f t="shared" si="455"/>
        <v>SEP</v>
      </c>
      <c r="W2662">
        <f t="shared" si="456"/>
        <v>2015</v>
      </c>
      <c r="X2662">
        <f t="shared" si="457"/>
        <v>2015</v>
      </c>
    </row>
    <row r="2663" spans="1:2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50"/>
        <v>102.9</v>
      </c>
      <c r="P2663" s="7">
        <f t="shared" si="451"/>
        <v>85.75</v>
      </c>
      <c r="Q2663" t="str">
        <f t="shared" si="448"/>
        <v>technology</v>
      </c>
      <c r="R2663" t="str">
        <f t="shared" si="449"/>
        <v>makerspaces</v>
      </c>
      <c r="S2663" s="14">
        <f t="shared" si="452"/>
        <v>41572.958449074074</v>
      </c>
      <c r="T2663" s="14">
        <f t="shared" si="453"/>
        <v>41542.958449074074</v>
      </c>
      <c r="U2663" t="str">
        <f t="shared" si="454"/>
        <v>OCT</v>
      </c>
      <c r="V2663" t="str">
        <f t="shared" si="455"/>
        <v>SEP</v>
      </c>
      <c r="W2663">
        <f t="shared" si="456"/>
        <v>2013</v>
      </c>
      <c r="X2663">
        <f t="shared" si="457"/>
        <v>2013</v>
      </c>
    </row>
    <row r="2664" spans="1:2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50"/>
        <v>106.8</v>
      </c>
      <c r="P2664" s="7">
        <f t="shared" si="451"/>
        <v>267</v>
      </c>
      <c r="Q2664" t="str">
        <f t="shared" si="448"/>
        <v>technology</v>
      </c>
      <c r="R2664" t="str">
        <f t="shared" si="449"/>
        <v>makerspaces</v>
      </c>
      <c r="S2664" s="14">
        <f t="shared" si="452"/>
        <v>42237.746678240743</v>
      </c>
      <c r="T2664" s="14">
        <f t="shared" si="453"/>
        <v>42207.746678240743</v>
      </c>
      <c r="U2664" t="str">
        <f t="shared" si="454"/>
        <v>AGO</v>
      </c>
      <c r="V2664" t="str">
        <f t="shared" si="455"/>
        <v>JUL</v>
      </c>
      <c r="W2664">
        <f t="shared" si="456"/>
        <v>2015</v>
      </c>
      <c r="X2664">
        <f t="shared" si="457"/>
        <v>2015</v>
      </c>
    </row>
    <row r="2665" spans="1:2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50"/>
        <v>104.59625</v>
      </c>
      <c r="P2665" s="7">
        <f t="shared" si="451"/>
        <v>373.55803571428572</v>
      </c>
      <c r="Q2665" t="str">
        <f t="shared" si="448"/>
        <v>technology</v>
      </c>
      <c r="R2665" t="str">
        <f t="shared" si="449"/>
        <v>makerspaces</v>
      </c>
      <c r="S2665" s="14">
        <f t="shared" si="452"/>
        <v>42251.625</v>
      </c>
      <c r="T2665" s="14">
        <f t="shared" si="453"/>
        <v>42222.622766203705</v>
      </c>
      <c r="U2665" t="str">
        <f t="shared" si="454"/>
        <v>SEP</v>
      </c>
      <c r="V2665" t="str">
        <f t="shared" si="455"/>
        <v>AGO</v>
      </c>
      <c r="W2665">
        <f t="shared" si="456"/>
        <v>2015</v>
      </c>
      <c r="X2665">
        <f t="shared" si="457"/>
        <v>2015</v>
      </c>
    </row>
    <row r="2666" spans="1:2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50"/>
        <v>103.42857142857143</v>
      </c>
      <c r="P2666" s="7">
        <f t="shared" si="451"/>
        <v>174.03846153846155</v>
      </c>
      <c r="Q2666" t="str">
        <f t="shared" si="448"/>
        <v>technology</v>
      </c>
      <c r="R2666" t="str">
        <f t="shared" si="449"/>
        <v>makerspaces</v>
      </c>
      <c r="S2666" s="14">
        <f t="shared" si="452"/>
        <v>42347.290972222225</v>
      </c>
      <c r="T2666" s="14">
        <f t="shared" si="453"/>
        <v>42313.02542824074</v>
      </c>
      <c r="U2666" t="str">
        <f t="shared" si="454"/>
        <v>DIC</v>
      </c>
      <c r="V2666" t="str">
        <f t="shared" si="455"/>
        <v>NOV</v>
      </c>
      <c r="W2666">
        <f t="shared" si="456"/>
        <v>2015</v>
      </c>
      <c r="X2666">
        <f t="shared" si="457"/>
        <v>2015</v>
      </c>
    </row>
    <row r="2667" spans="1:2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50"/>
        <v>123.14285714285714</v>
      </c>
      <c r="P2667" s="7">
        <f t="shared" si="451"/>
        <v>93.695652173913047</v>
      </c>
      <c r="Q2667" t="str">
        <f t="shared" ref="Q2667:Q2682" si="458">MID(N2667,1,10)</f>
        <v>technology</v>
      </c>
      <c r="R2667" t="str">
        <f t="shared" ref="R2667:R2682" si="459">MID(N2667,12,20)</f>
        <v>makerspaces</v>
      </c>
      <c r="S2667" s="14">
        <f t="shared" si="452"/>
        <v>42128.895532407405</v>
      </c>
      <c r="T2667" s="14">
        <f t="shared" si="453"/>
        <v>42083.895532407405</v>
      </c>
      <c r="U2667" t="str">
        <f t="shared" si="454"/>
        <v>MAY</v>
      </c>
      <c r="V2667" t="str">
        <f t="shared" si="455"/>
        <v>MAR</v>
      </c>
      <c r="W2667">
        <f t="shared" si="456"/>
        <v>2015</v>
      </c>
      <c r="X2667">
        <f t="shared" si="457"/>
        <v>2015</v>
      </c>
    </row>
    <row r="2668" spans="1:2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50"/>
        <v>159.29509999999999</v>
      </c>
      <c r="P2668" s="7">
        <f t="shared" si="451"/>
        <v>77.327718446601949</v>
      </c>
      <c r="Q2668" t="str">
        <f t="shared" si="458"/>
        <v>technology</v>
      </c>
      <c r="R2668" t="str">
        <f t="shared" si="459"/>
        <v>makerspaces</v>
      </c>
      <c r="S2668" s="14">
        <f t="shared" si="452"/>
        <v>42272.875</v>
      </c>
      <c r="T2668" s="14">
        <f t="shared" si="453"/>
        <v>42235.764340277776</v>
      </c>
      <c r="U2668" t="str">
        <f t="shared" si="454"/>
        <v>SEP</v>
      </c>
      <c r="V2668" t="str">
        <f t="shared" si="455"/>
        <v>AGO</v>
      </c>
      <c r="W2668">
        <f t="shared" si="456"/>
        <v>2015</v>
      </c>
      <c r="X2668">
        <f t="shared" si="457"/>
        <v>2015</v>
      </c>
    </row>
    <row r="2669" spans="1:2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50"/>
        <v>110.66666666666667</v>
      </c>
      <c r="P2669" s="7">
        <f t="shared" si="451"/>
        <v>92.222222222222229</v>
      </c>
      <c r="Q2669" t="str">
        <f t="shared" si="458"/>
        <v>technology</v>
      </c>
      <c r="R2669" t="str">
        <f t="shared" si="459"/>
        <v>makerspaces</v>
      </c>
      <c r="S2669" s="14">
        <f t="shared" si="452"/>
        <v>42410.926111111112</v>
      </c>
      <c r="T2669" s="14">
        <f t="shared" si="453"/>
        <v>42380.926111111112</v>
      </c>
      <c r="U2669" t="str">
        <f t="shared" si="454"/>
        <v>FEB</v>
      </c>
      <c r="V2669" t="str">
        <f t="shared" si="455"/>
        <v>ENE</v>
      </c>
      <c r="W2669">
        <f t="shared" si="456"/>
        <v>2016</v>
      </c>
      <c r="X2669">
        <f t="shared" si="457"/>
        <v>2016</v>
      </c>
    </row>
    <row r="2670" spans="1:2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50"/>
        <v>170.7</v>
      </c>
      <c r="P2670" s="7">
        <f t="shared" si="451"/>
        <v>60.964285714285715</v>
      </c>
      <c r="Q2670" t="str">
        <f t="shared" si="458"/>
        <v>technology</v>
      </c>
      <c r="R2670" t="str">
        <f t="shared" si="459"/>
        <v>makerspaces</v>
      </c>
      <c r="S2670" s="14">
        <f t="shared" si="452"/>
        <v>42317.60555555555</v>
      </c>
      <c r="T2670" s="14">
        <f t="shared" si="453"/>
        <v>42275.588715277772</v>
      </c>
      <c r="U2670" t="str">
        <f t="shared" si="454"/>
        <v>NOV</v>
      </c>
      <c r="V2670" t="str">
        <f t="shared" si="455"/>
        <v>SEP</v>
      </c>
      <c r="W2670">
        <f t="shared" si="456"/>
        <v>2015</v>
      </c>
      <c r="X2670">
        <f t="shared" si="457"/>
        <v>2015</v>
      </c>
    </row>
    <row r="2671" spans="1:2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50"/>
        <v>125.125</v>
      </c>
      <c r="P2671" s="7">
        <f t="shared" si="451"/>
        <v>91</v>
      </c>
      <c r="Q2671" t="str">
        <f t="shared" si="458"/>
        <v>technology</v>
      </c>
      <c r="R2671" t="str">
        <f t="shared" si="459"/>
        <v>makerspaces</v>
      </c>
      <c r="S2671" s="14">
        <f t="shared" si="452"/>
        <v>42379.035833333335</v>
      </c>
      <c r="T2671" s="14">
        <f t="shared" si="453"/>
        <v>42319.035833333335</v>
      </c>
      <c r="U2671" t="str">
        <f t="shared" si="454"/>
        <v>ENE</v>
      </c>
      <c r="V2671" t="str">
        <f t="shared" si="455"/>
        <v>NOV</v>
      </c>
      <c r="W2671">
        <f t="shared" si="456"/>
        <v>2016</v>
      </c>
      <c r="X2671">
        <f t="shared" si="457"/>
        <v>2015</v>
      </c>
    </row>
    <row r="2672" spans="1:2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50"/>
        <v>6.415860933964205</v>
      </c>
      <c r="P2672" s="7">
        <f t="shared" si="451"/>
        <v>41.583333333333336</v>
      </c>
      <c r="Q2672" t="str">
        <f t="shared" si="458"/>
        <v>technology</v>
      </c>
      <c r="R2672" t="str">
        <f t="shared" si="459"/>
        <v>makerspaces</v>
      </c>
      <c r="S2672" s="14">
        <f t="shared" si="452"/>
        <v>41849.020601851851</v>
      </c>
      <c r="T2672" s="14">
        <f t="shared" si="453"/>
        <v>41821.020601851851</v>
      </c>
      <c r="U2672" t="str">
        <f t="shared" si="454"/>
        <v>JUL</v>
      </c>
      <c r="V2672" t="str">
        <f t="shared" si="455"/>
        <v>JUL</v>
      </c>
      <c r="W2672">
        <f t="shared" si="456"/>
        <v>2014</v>
      </c>
      <c r="X2672">
        <f t="shared" si="457"/>
        <v>2014</v>
      </c>
    </row>
    <row r="2673" spans="1:2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50"/>
        <v>11.343999999999999</v>
      </c>
      <c r="P2673" s="7">
        <f t="shared" si="451"/>
        <v>33.761904761904759</v>
      </c>
      <c r="Q2673" t="str">
        <f t="shared" si="458"/>
        <v>technology</v>
      </c>
      <c r="R2673" t="str">
        <f t="shared" si="459"/>
        <v>makerspaces</v>
      </c>
      <c r="S2673" s="14">
        <f t="shared" si="452"/>
        <v>41992.818055555559</v>
      </c>
      <c r="T2673" s="14">
        <f t="shared" si="453"/>
        <v>41962.749027777783</v>
      </c>
      <c r="U2673" t="str">
        <f t="shared" si="454"/>
        <v>DIC</v>
      </c>
      <c r="V2673" t="str">
        <f t="shared" si="455"/>
        <v>NOV</v>
      </c>
      <c r="W2673">
        <f t="shared" si="456"/>
        <v>2014</v>
      </c>
      <c r="X2673">
        <f t="shared" si="457"/>
        <v>2014</v>
      </c>
    </row>
    <row r="2674" spans="1:2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50"/>
        <v>33.19</v>
      </c>
      <c r="P2674" s="7">
        <f t="shared" si="451"/>
        <v>70.61702127659575</v>
      </c>
      <c r="Q2674" t="str">
        <f t="shared" si="458"/>
        <v>technology</v>
      </c>
      <c r="R2674" t="str">
        <f t="shared" si="459"/>
        <v>makerspaces</v>
      </c>
      <c r="S2674" s="14">
        <f t="shared" si="452"/>
        <v>42366.25</v>
      </c>
      <c r="T2674" s="14">
        <f t="shared" si="453"/>
        <v>42344.884143518517</v>
      </c>
      <c r="U2674" t="str">
        <f t="shared" si="454"/>
        <v>DIC</v>
      </c>
      <c r="V2674" t="str">
        <f t="shared" si="455"/>
        <v>DIC</v>
      </c>
      <c r="W2674">
        <f t="shared" si="456"/>
        <v>2015</v>
      </c>
      <c r="X2674">
        <f t="shared" si="457"/>
        <v>2015</v>
      </c>
    </row>
    <row r="2675" spans="1:2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50"/>
        <v>27.58</v>
      </c>
      <c r="P2675" s="7">
        <f t="shared" si="451"/>
        <v>167.15151515151516</v>
      </c>
      <c r="Q2675" t="str">
        <f t="shared" si="458"/>
        <v>technology</v>
      </c>
      <c r="R2675" t="str">
        <f t="shared" si="459"/>
        <v>makerspaces</v>
      </c>
      <c r="S2675" s="14">
        <f t="shared" si="452"/>
        <v>41941.947916666664</v>
      </c>
      <c r="T2675" s="14">
        <f t="shared" si="453"/>
        <v>41912.541655092595</v>
      </c>
      <c r="U2675" t="str">
        <f t="shared" si="454"/>
        <v>OCT</v>
      </c>
      <c r="V2675" t="str">
        <f t="shared" si="455"/>
        <v>SEP</v>
      </c>
      <c r="W2675">
        <f t="shared" si="456"/>
        <v>2014</v>
      </c>
      <c r="X2675">
        <f t="shared" si="457"/>
        <v>2014</v>
      </c>
    </row>
    <row r="2676" spans="1:2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50"/>
        <v>62.84</v>
      </c>
      <c r="P2676" s="7">
        <f t="shared" si="451"/>
        <v>128.61988304093566</v>
      </c>
      <c r="Q2676" t="str">
        <f t="shared" si="458"/>
        <v>technology</v>
      </c>
      <c r="R2676" t="str">
        <f t="shared" si="459"/>
        <v>makerspaces</v>
      </c>
      <c r="S2676" s="14">
        <f t="shared" si="452"/>
        <v>42556.207638888889</v>
      </c>
      <c r="T2676" s="14">
        <f t="shared" si="453"/>
        <v>42529.632754629631</v>
      </c>
      <c r="U2676" t="str">
        <f t="shared" si="454"/>
        <v>JUL</v>
      </c>
      <c r="V2676" t="str">
        <f t="shared" si="455"/>
        <v>JUN</v>
      </c>
      <c r="W2676">
        <f t="shared" si="456"/>
        <v>2016</v>
      </c>
      <c r="X2676">
        <f t="shared" si="457"/>
        <v>2016</v>
      </c>
    </row>
    <row r="2677" spans="1:2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50"/>
        <v>7.5880000000000001</v>
      </c>
      <c r="P2677" s="7">
        <f t="shared" si="451"/>
        <v>65.41379310344827</v>
      </c>
      <c r="Q2677" t="str">
        <f t="shared" si="458"/>
        <v>technology</v>
      </c>
      <c r="R2677" t="str">
        <f t="shared" si="459"/>
        <v>makerspaces</v>
      </c>
      <c r="S2677" s="14">
        <f t="shared" si="452"/>
        <v>41953.899178240739</v>
      </c>
      <c r="T2677" s="14">
        <f t="shared" si="453"/>
        <v>41923.857511574075</v>
      </c>
      <c r="U2677" t="str">
        <f t="shared" si="454"/>
        <v>NOV</v>
      </c>
      <c r="V2677" t="str">
        <f t="shared" si="455"/>
        <v>OCT</v>
      </c>
      <c r="W2677">
        <f t="shared" si="456"/>
        <v>2014</v>
      </c>
      <c r="X2677">
        <f t="shared" si="457"/>
        <v>2014</v>
      </c>
    </row>
    <row r="2678" spans="1:2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50"/>
        <v>50.38095238095238</v>
      </c>
      <c r="P2678" s="7">
        <f t="shared" si="451"/>
        <v>117.55555555555556</v>
      </c>
      <c r="Q2678" t="str">
        <f t="shared" si="458"/>
        <v>technology</v>
      </c>
      <c r="R2678" t="str">
        <f t="shared" si="459"/>
        <v>makerspaces</v>
      </c>
      <c r="S2678" s="14">
        <f t="shared" si="452"/>
        <v>42512.624699074076</v>
      </c>
      <c r="T2678" s="14">
        <f t="shared" si="453"/>
        <v>42482.624699074076</v>
      </c>
      <c r="U2678" t="str">
        <f t="shared" si="454"/>
        <v>MAY</v>
      </c>
      <c r="V2678" t="str">
        <f t="shared" si="455"/>
        <v>ABR</v>
      </c>
      <c r="W2678">
        <f t="shared" si="456"/>
        <v>2016</v>
      </c>
      <c r="X2678">
        <f t="shared" si="457"/>
        <v>2016</v>
      </c>
    </row>
    <row r="2679" spans="1:2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50"/>
        <v>17.512820512820515</v>
      </c>
      <c r="P2679" s="7">
        <f t="shared" si="451"/>
        <v>126.48148148148148</v>
      </c>
      <c r="Q2679" t="str">
        <f t="shared" si="458"/>
        <v>technology</v>
      </c>
      <c r="R2679" t="str">
        <f t="shared" si="459"/>
        <v>makerspaces</v>
      </c>
      <c r="S2679" s="14">
        <f t="shared" si="452"/>
        <v>41823.029432870368</v>
      </c>
      <c r="T2679" s="14">
        <f t="shared" si="453"/>
        <v>41793.029432870368</v>
      </c>
      <c r="U2679" t="str">
        <f t="shared" si="454"/>
        <v>JUL</v>
      </c>
      <c r="V2679" t="str">
        <f t="shared" si="455"/>
        <v>JUN</v>
      </c>
      <c r="W2679">
        <f t="shared" si="456"/>
        <v>2014</v>
      </c>
      <c r="X2679">
        <f t="shared" si="457"/>
        <v>2014</v>
      </c>
    </row>
    <row r="2680" spans="1:2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50"/>
        <v>1.375E-2</v>
      </c>
      <c r="P2680" s="7">
        <f t="shared" si="451"/>
        <v>550</v>
      </c>
      <c r="Q2680" t="str">
        <f t="shared" si="458"/>
        <v>technology</v>
      </c>
      <c r="R2680" t="str">
        <f t="shared" si="459"/>
        <v>makerspaces</v>
      </c>
      <c r="S2680" s="14">
        <f t="shared" si="452"/>
        <v>42271.798206018517</v>
      </c>
      <c r="T2680" s="14">
        <f t="shared" si="453"/>
        <v>42241.798206018517</v>
      </c>
      <c r="U2680" t="str">
        <f t="shared" si="454"/>
        <v>SEP</v>
      </c>
      <c r="V2680" t="str">
        <f t="shared" si="455"/>
        <v>AGO</v>
      </c>
      <c r="W2680">
        <f t="shared" si="456"/>
        <v>2015</v>
      </c>
      <c r="X2680">
        <f t="shared" si="457"/>
        <v>2015</v>
      </c>
    </row>
    <row r="2681" spans="1:2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50"/>
        <v>0.33</v>
      </c>
      <c r="P2681" s="7">
        <f t="shared" si="451"/>
        <v>44</v>
      </c>
      <c r="Q2681" t="str">
        <f t="shared" si="458"/>
        <v>technology</v>
      </c>
      <c r="R2681" t="str">
        <f t="shared" si="459"/>
        <v>makerspaces</v>
      </c>
      <c r="S2681" s="14">
        <f t="shared" si="452"/>
        <v>42063.001087962963</v>
      </c>
      <c r="T2681" s="14">
        <f t="shared" si="453"/>
        <v>42033.001087962963</v>
      </c>
      <c r="U2681" t="str">
        <f t="shared" si="454"/>
        <v>FEB</v>
      </c>
      <c r="V2681" t="str">
        <f t="shared" si="455"/>
        <v>ENE</v>
      </c>
      <c r="W2681">
        <f t="shared" si="456"/>
        <v>2015</v>
      </c>
      <c r="X2681">
        <f t="shared" si="457"/>
        <v>2015</v>
      </c>
    </row>
    <row r="2682" spans="1:2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50"/>
        <v>0.86250000000000004</v>
      </c>
      <c r="P2682" s="7">
        <f t="shared" si="451"/>
        <v>69</v>
      </c>
      <c r="Q2682" t="str">
        <f t="shared" si="458"/>
        <v>technology</v>
      </c>
      <c r="R2682" t="str">
        <f t="shared" si="459"/>
        <v>makerspaces</v>
      </c>
      <c r="S2682" s="14">
        <f t="shared" si="452"/>
        <v>42466.170034722221</v>
      </c>
      <c r="T2682" s="14">
        <f t="shared" si="453"/>
        <v>42436.211701388893</v>
      </c>
      <c r="U2682" t="str">
        <f t="shared" si="454"/>
        <v>ABR</v>
      </c>
      <c r="V2682" t="str">
        <f t="shared" si="455"/>
        <v>MAR</v>
      </c>
      <c r="W2682">
        <f t="shared" si="456"/>
        <v>2016</v>
      </c>
      <c r="X2682">
        <f t="shared" si="457"/>
        <v>2016</v>
      </c>
    </row>
    <row r="2683" spans="1:2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50"/>
        <v>0.6875</v>
      </c>
      <c r="P2683" s="7">
        <f t="shared" si="451"/>
        <v>27.5</v>
      </c>
      <c r="Q2683" t="str">
        <f t="shared" ref="Q2683:Q2702" si="460">MID(N2683,1,4)</f>
        <v>food</v>
      </c>
      <c r="R2683" t="str">
        <f t="shared" ref="R2683:R2702" si="461">MID(N2683,6,20)</f>
        <v>food trucks</v>
      </c>
      <c r="S2683" s="14">
        <f t="shared" si="452"/>
        <v>41830.895254629628</v>
      </c>
      <c r="T2683" s="14">
        <f t="shared" si="453"/>
        <v>41805.895254629628</v>
      </c>
      <c r="U2683" t="str">
        <f t="shared" si="454"/>
        <v>JUL</v>
      </c>
      <c r="V2683" t="str">
        <f t="shared" si="455"/>
        <v>JUN</v>
      </c>
      <c r="W2683">
        <f t="shared" si="456"/>
        <v>2014</v>
      </c>
      <c r="X2683">
        <f t="shared" si="457"/>
        <v>2014</v>
      </c>
    </row>
    <row r="2684" spans="1:2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50"/>
        <v>28.3</v>
      </c>
      <c r="P2684" s="7">
        <f t="shared" si="451"/>
        <v>84.9</v>
      </c>
      <c r="Q2684" t="str">
        <f t="shared" si="460"/>
        <v>food</v>
      </c>
      <c r="R2684" t="str">
        <f t="shared" si="461"/>
        <v>food trucks</v>
      </c>
      <c r="S2684" s="14">
        <f t="shared" si="452"/>
        <v>41965.249305555553</v>
      </c>
      <c r="T2684" s="14">
        <f t="shared" si="453"/>
        <v>41932.871990740743</v>
      </c>
      <c r="U2684" t="str">
        <f t="shared" si="454"/>
        <v>NOV</v>
      </c>
      <c r="V2684" t="str">
        <f t="shared" si="455"/>
        <v>OCT</v>
      </c>
      <c r="W2684">
        <f t="shared" si="456"/>
        <v>2014</v>
      </c>
      <c r="X2684">
        <f t="shared" si="457"/>
        <v>2014</v>
      </c>
    </row>
    <row r="2685" spans="1:2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50"/>
        <v>0.24</v>
      </c>
      <c r="P2685" s="7">
        <f t="shared" si="451"/>
        <v>12</v>
      </c>
      <c r="Q2685" t="str">
        <f t="shared" si="460"/>
        <v>food</v>
      </c>
      <c r="R2685" t="str">
        <f t="shared" si="461"/>
        <v>food trucks</v>
      </c>
      <c r="S2685" s="14">
        <f t="shared" si="452"/>
        <v>42064.75509259259</v>
      </c>
      <c r="T2685" s="14">
        <f t="shared" si="453"/>
        <v>42034.75509259259</v>
      </c>
      <c r="U2685" t="str">
        <f t="shared" si="454"/>
        <v>MAR</v>
      </c>
      <c r="V2685" t="str">
        <f t="shared" si="455"/>
        <v>ENE</v>
      </c>
      <c r="W2685">
        <f t="shared" si="456"/>
        <v>2015</v>
      </c>
      <c r="X2685">
        <f t="shared" si="457"/>
        <v>2015</v>
      </c>
    </row>
    <row r="2686" spans="1:2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50"/>
        <v>1.1428571428571428</v>
      </c>
      <c r="P2686" s="7">
        <f t="shared" si="451"/>
        <v>200</v>
      </c>
      <c r="Q2686" t="str">
        <f t="shared" si="460"/>
        <v>food</v>
      </c>
      <c r="R2686" t="str">
        <f t="shared" si="461"/>
        <v>food trucks</v>
      </c>
      <c r="S2686" s="14">
        <f t="shared" si="452"/>
        <v>41860.914641203701</v>
      </c>
      <c r="T2686" s="14">
        <f t="shared" si="453"/>
        <v>41820.914641203701</v>
      </c>
      <c r="U2686" t="str">
        <f t="shared" si="454"/>
        <v>AGO</v>
      </c>
      <c r="V2686" t="str">
        <f t="shared" si="455"/>
        <v>JUN</v>
      </c>
      <c r="W2686">
        <f t="shared" si="456"/>
        <v>2014</v>
      </c>
      <c r="X2686">
        <f t="shared" si="457"/>
        <v>2014</v>
      </c>
    </row>
    <row r="2687" spans="1:2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50"/>
        <v>0.02</v>
      </c>
      <c r="P2687" s="7">
        <f t="shared" si="451"/>
        <v>10</v>
      </c>
      <c r="Q2687" t="str">
        <f t="shared" si="460"/>
        <v>food</v>
      </c>
      <c r="R2687" t="str">
        <f t="shared" si="461"/>
        <v>food trucks</v>
      </c>
      <c r="S2687" s="14">
        <f t="shared" si="452"/>
        <v>42121.654282407413</v>
      </c>
      <c r="T2687" s="14">
        <f t="shared" si="453"/>
        <v>42061.69594907407</v>
      </c>
      <c r="U2687" t="str">
        <f t="shared" si="454"/>
        <v>ABR</v>
      </c>
      <c r="V2687" t="str">
        <f t="shared" si="455"/>
        <v>FEB</v>
      </c>
      <c r="W2687">
        <f t="shared" si="456"/>
        <v>2015</v>
      </c>
      <c r="X2687">
        <f t="shared" si="457"/>
        <v>2015</v>
      </c>
    </row>
    <row r="2688" spans="1:2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50"/>
        <v>0</v>
      </c>
      <c r="P2688" s="7" t="str">
        <f t="shared" si="451"/>
        <v>No Backers</v>
      </c>
      <c r="Q2688" t="str">
        <f t="shared" si="460"/>
        <v>food</v>
      </c>
      <c r="R2688" t="str">
        <f t="shared" si="461"/>
        <v>food trucks</v>
      </c>
      <c r="S2688" s="14">
        <f t="shared" si="452"/>
        <v>41912.974803240737</v>
      </c>
      <c r="T2688" s="14">
        <f t="shared" si="453"/>
        <v>41892.974803240737</v>
      </c>
      <c r="U2688" t="str">
        <f t="shared" si="454"/>
        <v>SEP</v>
      </c>
      <c r="V2688" t="str">
        <f t="shared" si="455"/>
        <v>SEP</v>
      </c>
      <c r="W2688">
        <f t="shared" si="456"/>
        <v>2014</v>
      </c>
      <c r="X2688">
        <f t="shared" si="457"/>
        <v>2014</v>
      </c>
    </row>
    <row r="2689" spans="1:2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50"/>
        <v>0</v>
      </c>
      <c r="P2689" s="7" t="str">
        <f t="shared" si="451"/>
        <v>No Backers</v>
      </c>
      <c r="Q2689" t="str">
        <f t="shared" si="460"/>
        <v>food</v>
      </c>
      <c r="R2689" t="str">
        <f t="shared" si="461"/>
        <v>food trucks</v>
      </c>
      <c r="S2689" s="14">
        <f t="shared" si="452"/>
        <v>42184.64025462963</v>
      </c>
      <c r="T2689" s="14">
        <f t="shared" si="453"/>
        <v>42154.64025462963</v>
      </c>
      <c r="U2689" t="str">
        <f t="shared" si="454"/>
        <v>JUN</v>
      </c>
      <c r="V2689" t="str">
        <f t="shared" si="455"/>
        <v>MAY</v>
      </c>
      <c r="W2689">
        <f t="shared" si="456"/>
        <v>2015</v>
      </c>
      <c r="X2689">
        <f t="shared" si="457"/>
        <v>2015</v>
      </c>
    </row>
    <row r="2690" spans="1:2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50"/>
        <v>0.14799999999999999</v>
      </c>
      <c r="P2690" s="7">
        <f t="shared" si="451"/>
        <v>5.2857142857142856</v>
      </c>
      <c r="Q2690" t="str">
        <f t="shared" si="460"/>
        <v>food</v>
      </c>
      <c r="R2690" t="str">
        <f t="shared" si="461"/>
        <v>food trucks</v>
      </c>
      <c r="S2690" s="14">
        <f t="shared" si="452"/>
        <v>42059.125</v>
      </c>
      <c r="T2690" s="14">
        <f t="shared" si="453"/>
        <v>42028.118865740747</v>
      </c>
      <c r="U2690" t="str">
        <f t="shared" si="454"/>
        <v>FEB</v>
      </c>
      <c r="V2690" t="str">
        <f t="shared" si="455"/>
        <v>ENE</v>
      </c>
      <c r="W2690">
        <f t="shared" si="456"/>
        <v>2015</v>
      </c>
      <c r="X2690">
        <f t="shared" si="457"/>
        <v>2015</v>
      </c>
    </row>
    <row r="2691" spans="1:2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62">(E2691*100)/D2691</f>
        <v>2.8571428571428571E-3</v>
      </c>
      <c r="P2691" s="7">
        <f t="shared" ref="P2691:P2754" si="463">IF(L2691=0,"No Backers",E2691/L2691)</f>
        <v>1</v>
      </c>
      <c r="Q2691" t="str">
        <f t="shared" si="460"/>
        <v>food</v>
      </c>
      <c r="R2691" t="str">
        <f t="shared" si="461"/>
        <v>food trucks</v>
      </c>
      <c r="S2691" s="14">
        <f t="shared" ref="S2691:S2754" si="464">(((I2691/60)/60)/24)+DATE(1970,1,1)</f>
        <v>42581.961689814809</v>
      </c>
      <c r="T2691" s="14">
        <f t="shared" ref="T2691:T2754" si="465">(((J2691/60)/60)/24)+DATE(1970,1,1)</f>
        <v>42551.961689814809</v>
      </c>
      <c r="U2691" t="str">
        <f t="shared" ref="U2691:U2754" si="466">UPPER(TEXT(S2691, "mmm"))</f>
        <v>JUL</v>
      </c>
      <c r="V2691" t="str">
        <f t="shared" ref="V2691:V2754" si="467">UPPER(TEXT(T2691, "mmm"))</f>
        <v>JUN</v>
      </c>
      <c r="W2691">
        <f t="shared" ref="W2691:W2754" si="468">YEAR(S2691)</f>
        <v>2016</v>
      </c>
      <c r="X2691">
        <f t="shared" ref="X2691:X2754" si="469">YEAR(T2691)</f>
        <v>2016</v>
      </c>
    </row>
    <row r="2692" spans="1:2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62"/>
        <v>10.7325</v>
      </c>
      <c r="P2692" s="7">
        <f t="shared" si="463"/>
        <v>72.762711864406782</v>
      </c>
      <c r="Q2692" t="str">
        <f t="shared" si="460"/>
        <v>food</v>
      </c>
      <c r="R2692" t="str">
        <f t="shared" si="461"/>
        <v>food trucks</v>
      </c>
      <c r="S2692" s="14">
        <f t="shared" si="464"/>
        <v>42158.105046296296</v>
      </c>
      <c r="T2692" s="14">
        <f t="shared" si="465"/>
        <v>42113.105046296296</v>
      </c>
      <c r="U2692" t="str">
        <f t="shared" si="466"/>
        <v>JUN</v>
      </c>
      <c r="V2692" t="str">
        <f t="shared" si="467"/>
        <v>ABR</v>
      </c>
      <c r="W2692">
        <f t="shared" si="468"/>
        <v>2015</v>
      </c>
      <c r="X2692">
        <f t="shared" si="469"/>
        <v>2015</v>
      </c>
    </row>
    <row r="2693" spans="1:2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62"/>
        <v>5.3846153846153849E-2</v>
      </c>
      <c r="P2693" s="7">
        <f t="shared" si="463"/>
        <v>17.5</v>
      </c>
      <c r="Q2693" t="str">
        <f t="shared" si="460"/>
        <v>food</v>
      </c>
      <c r="R2693" t="str">
        <f t="shared" si="461"/>
        <v>food trucks</v>
      </c>
      <c r="S2693" s="14">
        <f t="shared" si="464"/>
        <v>42134.724039351851</v>
      </c>
      <c r="T2693" s="14">
        <f t="shared" si="465"/>
        <v>42089.724039351851</v>
      </c>
      <c r="U2693" t="str">
        <f t="shared" si="466"/>
        <v>MAY</v>
      </c>
      <c r="V2693" t="str">
        <f t="shared" si="467"/>
        <v>MAR</v>
      </c>
      <c r="W2693">
        <f t="shared" si="468"/>
        <v>2015</v>
      </c>
      <c r="X2693">
        <f t="shared" si="469"/>
        <v>2015</v>
      </c>
    </row>
    <row r="2694" spans="1:2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62"/>
        <v>0.7142857142857143</v>
      </c>
      <c r="P2694" s="7">
        <f t="shared" si="463"/>
        <v>25</v>
      </c>
      <c r="Q2694" t="str">
        <f t="shared" si="460"/>
        <v>food</v>
      </c>
      <c r="R2694" t="str">
        <f t="shared" si="461"/>
        <v>food trucks</v>
      </c>
      <c r="S2694" s="14">
        <f t="shared" si="464"/>
        <v>42088.292361111111</v>
      </c>
      <c r="T2694" s="14">
        <f t="shared" si="465"/>
        <v>42058.334027777775</v>
      </c>
      <c r="U2694" t="str">
        <f t="shared" si="466"/>
        <v>MAR</v>
      </c>
      <c r="V2694" t="str">
        <f t="shared" si="467"/>
        <v>FEB</v>
      </c>
      <c r="W2694">
        <f t="shared" si="468"/>
        <v>2015</v>
      </c>
      <c r="X2694">
        <f t="shared" si="469"/>
        <v>2015</v>
      </c>
    </row>
    <row r="2695" spans="1:2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62"/>
        <v>0.8</v>
      </c>
      <c r="P2695" s="7">
        <f t="shared" si="463"/>
        <v>13.333333333333334</v>
      </c>
      <c r="Q2695" t="str">
        <f t="shared" si="460"/>
        <v>food</v>
      </c>
      <c r="R2695" t="str">
        <f t="shared" si="461"/>
        <v>food trucks</v>
      </c>
      <c r="S2695" s="14">
        <f t="shared" si="464"/>
        <v>41864.138495370367</v>
      </c>
      <c r="T2695" s="14">
        <f t="shared" si="465"/>
        <v>41834.138495370367</v>
      </c>
      <c r="U2695" t="str">
        <f t="shared" si="466"/>
        <v>AGO</v>
      </c>
      <c r="V2695" t="str">
        <f t="shared" si="467"/>
        <v>JUL</v>
      </c>
      <c r="W2695">
        <f t="shared" si="468"/>
        <v>2014</v>
      </c>
      <c r="X2695">
        <f t="shared" si="469"/>
        <v>2014</v>
      </c>
    </row>
    <row r="2696" spans="1:2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62"/>
        <v>3.3333333333333335E-3</v>
      </c>
      <c r="P2696" s="7">
        <f t="shared" si="463"/>
        <v>1</v>
      </c>
      <c r="Q2696" t="str">
        <f t="shared" si="460"/>
        <v>food</v>
      </c>
      <c r="R2696" t="str">
        <f t="shared" si="461"/>
        <v>food trucks</v>
      </c>
      <c r="S2696" s="14">
        <f t="shared" si="464"/>
        <v>41908.140497685185</v>
      </c>
      <c r="T2696" s="14">
        <f t="shared" si="465"/>
        <v>41878.140497685185</v>
      </c>
      <c r="U2696" t="str">
        <f t="shared" si="466"/>
        <v>SEP</v>
      </c>
      <c r="V2696" t="str">
        <f t="shared" si="467"/>
        <v>AGO</v>
      </c>
      <c r="W2696">
        <f t="shared" si="468"/>
        <v>2014</v>
      </c>
      <c r="X2696">
        <f t="shared" si="469"/>
        <v>2014</v>
      </c>
    </row>
    <row r="2697" spans="1:2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62"/>
        <v>0.47333333333333333</v>
      </c>
      <c r="P2697" s="7">
        <f t="shared" si="463"/>
        <v>23.666666666666668</v>
      </c>
      <c r="Q2697" t="str">
        <f t="shared" si="460"/>
        <v>food</v>
      </c>
      <c r="R2697" t="str">
        <f t="shared" si="461"/>
        <v>food trucks</v>
      </c>
      <c r="S2697" s="14">
        <f t="shared" si="464"/>
        <v>42108.14025462963</v>
      </c>
      <c r="T2697" s="14">
        <f t="shared" si="465"/>
        <v>42048.181921296295</v>
      </c>
      <c r="U2697" t="str">
        <f t="shared" si="466"/>
        <v>ABR</v>
      </c>
      <c r="V2697" t="str">
        <f t="shared" si="467"/>
        <v>FEB</v>
      </c>
      <c r="W2697">
        <f t="shared" si="468"/>
        <v>2015</v>
      </c>
      <c r="X2697">
        <f t="shared" si="469"/>
        <v>2015</v>
      </c>
    </row>
    <row r="2698" spans="1:2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62"/>
        <v>5.65</v>
      </c>
      <c r="P2698" s="7">
        <f t="shared" si="463"/>
        <v>89.21052631578948</v>
      </c>
      <c r="Q2698" t="str">
        <f t="shared" si="460"/>
        <v>food</v>
      </c>
      <c r="R2698" t="str">
        <f t="shared" si="461"/>
        <v>food trucks</v>
      </c>
      <c r="S2698" s="14">
        <f t="shared" si="464"/>
        <v>41998.844444444447</v>
      </c>
      <c r="T2698" s="14">
        <f t="shared" si="465"/>
        <v>41964.844444444447</v>
      </c>
      <c r="U2698" t="str">
        <f t="shared" si="466"/>
        <v>DIC</v>
      </c>
      <c r="V2698" t="str">
        <f t="shared" si="467"/>
        <v>NOV</v>
      </c>
      <c r="W2698">
        <f t="shared" si="468"/>
        <v>2014</v>
      </c>
      <c r="X2698">
        <f t="shared" si="469"/>
        <v>2014</v>
      </c>
    </row>
    <row r="2699" spans="1:2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62"/>
        <v>26.35217391304348</v>
      </c>
      <c r="P2699" s="7">
        <f t="shared" si="463"/>
        <v>116.55769230769231</v>
      </c>
      <c r="Q2699" t="str">
        <f t="shared" si="460"/>
        <v>food</v>
      </c>
      <c r="R2699" t="str">
        <f t="shared" si="461"/>
        <v>food trucks</v>
      </c>
      <c r="S2699" s="14">
        <f t="shared" si="464"/>
        <v>42218.916666666672</v>
      </c>
      <c r="T2699" s="14">
        <f t="shared" si="465"/>
        <v>42187.940081018518</v>
      </c>
      <c r="U2699" t="str">
        <f t="shared" si="466"/>
        <v>AGO</v>
      </c>
      <c r="V2699" t="str">
        <f t="shared" si="467"/>
        <v>JUL</v>
      </c>
      <c r="W2699">
        <f t="shared" si="468"/>
        <v>2015</v>
      </c>
      <c r="X2699">
        <f t="shared" si="469"/>
        <v>2015</v>
      </c>
    </row>
    <row r="2700" spans="1:2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62"/>
        <v>0.325125</v>
      </c>
      <c r="P2700" s="7">
        <f t="shared" si="463"/>
        <v>13.005000000000001</v>
      </c>
      <c r="Q2700" t="str">
        <f t="shared" si="460"/>
        <v>food</v>
      </c>
      <c r="R2700" t="str">
        <f t="shared" si="461"/>
        <v>food trucks</v>
      </c>
      <c r="S2700" s="14">
        <f t="shared" si="464"/>
        <v>41817.898240740738</v>
      </c>
      <c r="T2700" s="14">
        <f t="shared" si="465"/>
        <v>41787.898240740738</v>
      </c>
      <c r="U2700" t="str">
        <f t="shared" si="466"/>
        <v>JUN</v>
      </c>
      <c r="V2700" t="str">
        <f t="shared" si="467"/>
        <v>MAY</v>
      </c>
      <c r="W2700">
        <f t="shared" si="468"/>
        <v>2014</v>
      </c>
      <c r="X2700">
        <f t="shared" si="469"/>
        <v>2014</v>
      </c>
    </row>
    <row r="2701" spans="1:2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62"/>
        <v>0</v>
      </c>
      <c r="P2701" s="7" t="str">
        <f t="shared" si="463"/>
        <v>No Backers</v>
      </c>
      <c r="Q2701" t="str">
        <f t="shared" si="460"/>
        <v>food</v>
      </c>
      <c r="R2701" t="str">
        <f t="shared" si="461"/>
        <v>food trucks</v>
      </c>
      <c r="S2701" s="14">
        <f t="shared" si="464"/>
        <v>41859.896562499998</v>
      </c>
      <c r="T2701" s="14">
        <f t="shared" si="465"/>
        <v>41829.896562499998</v>
      </c>
      <c r="U2701" t="str">
        <f t="shared" si="466"/>
        <v>AGO</v>
      </c>
      <c r="V2701" t="str">
        <f t="shared" si="467"/>
        <v>JUL</v>
      </c>
      <c r="W2701">
        <f t="shared" si="468"/>
        <v>2014</v>
      </c>
      <c r="X2701">
        <f t="shared" si="469"/>
        <v>2014</v>
      </c>
    </row>
    <row r="2702" spans="1:2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62"/>
        <v>0.7000700070007001</v>
      </c>
      <c r="P2702" s="7">
        <f t="shared" si="463"/>
        <v>17.5</v>
      </c>
      <c r="Q2702" t="str">
        <f t="shared" si="460"/>
        <v>food</v>
      </c>
      <c r="R2702" t="str">
        <f t="shared" si="461"/>
        <v>food trucks</v>
      </c>
      <c r="S2702" s="14">
        <f t="shared" si="464"/>
        <v>41900.87467592593</v>
      </c>
      <c r="T2702" s="14">
        <f t="shared" si="465"/>
        <v>41870.87467592593</v>
      </c>
      <c r="U2702" t="str">
        <f t="shared" si="466"/>
        <v>SEP</v>
      </c>
      <c r="V2702" t="str">
        <f t="shared" si="467"/>
        <v>AGO</v>
      </c>
      <c r="W2702">
        <f t="shared" si="468"/>
        <v>2014</v>
      </c>
      <c r="X2702">
        <f t="shared" si="469"/>
        <v>2014</v>
      </c>
    </row>
    <row r="2703" spans="1:2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62"/>
        <v>46.176470588235297</v>
      </c>
      <c r="P2703" s="7">
        <f t="shared" si="463"/>
        <v>34.130434782608695</v>
      </c>
      <c r="Q2703" t="str">
        <f t="shared" ref="Q2703:Q2722" si="470">MID(N2703,1,7)</f>
        <v>theater</v>
      </c>
      <c r="R2703" t="str">
        <f t="shared" ref="R2703:R2722" si="471">MID(N2703,9,20)</f>
        <v>spaces</v>
      </c>
      <c r="S2703" s="14">
        <f t="shared" si="464"/>
        <v>42832.733032407406</v>
      </c>
      <c r="T2703" s="14">
        <f t="shared" si="465"/>
        <v>42801.774699074071</v>
      </c>
      <c r="U2703" t="str">
        <f t="shared" si="466"/>
        <v>ABR</v>
      </c>
      <c r="V2703" t="str">
        <f t="shared" si="467"/>
        <v>MAR</v>
      </c>
      <c r="W2703">
        <f t="shared" si="468"/>
        <v>2017</v>
      </c>
      <c r="X2703">
        <f t="shared" si="469"/>
        <v>2017</v>
      </c>
    </row>
    <row r="2704" spans="1:2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62"/>
        <v>34.409999999999997</v>
      </c>
      <c r="P2704" s="7">
        <f t="shared" si="463"/>
        <v>132.34615384615384</v>
      </c>
      <c r="Q2704" t="str">
        <f t="shared" si="470"/>
        <v>theater</v>
      </c>
      <c r="R2704" t="str">
        <f t="shared" si="471"/>
        <v>spaces</v>
      </c>
      <c r="S2704" s="14">
        <f t="shared" si="464"/>
        <v>42830.760150462964</v>
      </c>
      <c r="T2704" s="14">
        <f t="shared" si="465"/>
        <v>42800.801817129628</v>
      </c>
      <c r="U2704" t="str">
        <f t="shared" si="466"/>
        <v>ABR</v>
      </c>
      <c r="V2704" t="str">
        <f t="shared" si="467"/>
        <v>MAR</v>
      </c>
      <c r="W2704">
        <f t="shared" si="468"/>
        <v>2017</v>
      </c>
      <c r="X2704">
        <f t="shared" si="469"/>
        <v>2017</v>
      </c>
    </row>
    <row r="2705" spans="1:2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62"/>
        <v>103.75</v>
      </c>
      <c r="P2705" s="7">
        <f t="shared" si="463"/>
        <v>922.22222222222217</v>
      </c>
      <c r="Q2705" t="str">
        <f t="shared" si="470"/>
        <v>theater</v>
      </c>
      <c r="R2705" t="str">
        <f t="shared" si="471"/>
        <v>spaces</v>
      </c>
      <c r="S2705" s="14">
        <f t="shared" si="464"/>
        <v>42816.648495370369</v>
      </c>
      <c r="T2705" s="14">
        <f t="shared" si="465"/>
        <v>42756.690162037034</v>
      </c>
      <c r="U2705" t="str">
        <f t="shared" si="466"/>
        <v>MAR</v>
      </c>
      <c r="V2705" t="str">
        <f t="shared" si="467"/>
        <v>ENE</v>
      </c>
      <c r="W2705">
        <f t="shared" si="468"/>
        <v>2017</v>
      </c>
      <c r="X2705">
        <f t="shared" si="469"/>
        <v>2017</v>
      </c>
    </row>
    <row r="2706" spans="1:2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62"/>
        <v>6.0263157894736841</v>
      </c>
      <c r="P2706" s="7">
        <f t="shared" si="463"/>
        <v>163.57142857142858</v>
      </c>
      <c r="Q2706" t="str">
        <f t="shared" si="470"/>
        <v>theater</v>
      </c>
      <c r="R2706" t="str">
        <f t="shared" si="471"/>
        <v>spaces</v>
      </c>
      <c r="S2706" s="14">
        <f t="shared" si="464"/>
        <v>42830.820763888885</v>
      </c>
      <c r="T2706" s="14">
        <f t="shared" si="465"/>
        <v>42787.862430555557</v>
      </c>
      <c r="U2706" t="str">
        <f t="shared" si="466"/>
        <v>ABR</v>
      </c>
      <c r="V2706" t="str">
        <f t="shared" si="467"/>
        <v>FEB</v>
      </c>
      <c r="W2706">
        <f t="shared" si="468"/>
        <v>2017</v>
      </c>
      <c r="X2706">
        <f t="shared" si="469"/>
        <v>2017</v>
      </c>
    </row>
    <row r="2707" spans="1:2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62"/>
        <v>10.539393939393939</v>
      </c>
      <c r="P2707" s="7">
        <f t="shared" si="463"/>
        <v>217.375</v>
      </c>
      <c r="Q2707" t="str">
        <f t="shared" si="470"/>
        <v>theater</v>
      </c>
      <c r="R2707" t="str">
        <f t="shared" si="471"/>
        <v>spaces</v>
      </c>
      <c r="S2707" s="14">
        <f t="shared" si="464"/>
        <v>42818.874513888892</v>
      </c>
      <c r="T2707" s="14">
        <f t="shared" si="465"/>
        <v>42773.916180555556</v>
      </c>
      <c r="U2707" t="str">
        <f t="shared" si="466"/>
        <v>MAR</v>
      </c>
      <c r="V2707" t="str">
        <f t="shared" si="467"/>
        <v>FEB</v>
      </c>
      <c r="W2707">
        <f t="shared" si="468"/>
        <v>2017</v>
      </c>
      <c r="X2707">
        <f t="shared" si="469"/>
        <v>2017</v>
      </c>
    </row>
    <row r="2708" spans="1:2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62"/>
        <v>112.29714285714286</v>
      </c>
      <c r="P2708" s="7">
        <f t="shared" si="463"/>
        <v>149.44486692015209</v>
      </c>
      <c r="Q2708" t="str">
        <f t="shared" si="470"/>
        <v>theater</v>
      </c>
      <c r="R2708" t="str">
        <f t="shared" si="471"/>
        <v>spaces</v>
      </c>
      <c r="S2708" s="14">
        <f t="shared" si="464"/>
        <v>41928.290972222225</v>
      </c>
      <c r="T2708" s="14">
        <f t="shared" si="465"/>
        <v>41899.294942129629</v>
      </c>
      <c r="U2708" t="str">
        <f t="shared" si="466"/>
        <v>OCT</v>
      </c>
      <c r="V2708" t="str">
        <f t="shared" si="467"/>
        <v>SEP</v>
      </c>
      <c r="W2708">
        <f t="shared" si="468"/>
        <v>2014</v>
      </c>
      <c r="X2708">
        <f t="shared" si="469"/>
        <v>2014</v>
      </c>
    </row>
    <row r="2709" spans="1:2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62"/>
        <v>350.84462500000001</v>
      </c>
      <c r="P2709" s="7">
        <f t="shared" si="463"/>
        <v>71.237487309644663</v>
      </c>
      <c r="Q2709" t="str">
        <f t="shared" si="470"/>
        <v>theater</v>
      </c>
      <c r="R2709" t="str">
        <f t="shared" si="471"/>
        <v>spaces</v>
      </c>
      <c r="S2709" s="14">
        <f t="shared" si="464"/>
        <v>41421.290972222225</v>
      </c>
      <c r="T2709" s="14">
        <f t="shared" si="465"/>
        <v>41391.782905092594</v>
      </c>
      <c r="U2709" t="str">
        <f t="shared" si="466"/>
        <v>MAY</v>
      </c>
      <c r="V2709" t="str">
        <f t="shared" si="467"/>
        <v>ABR</v>
      </c>
      <c r="W2709">
        <f t="shared" si="468"/>
        <v>2013</v>
      </c>
      <c r="X2709">
        <f t="shared" si="469"/>
        <v>2013</v>
      </c>
    </row>
    <row r="2710" spans="1:2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62"/>
        <v>233.21535</v>
      </c>
      <c r="P2710" s="7">
        <f t="shared" si="463"/>
        <v>44.464318398474738</v>
      </c>
      <c r="Q2710" t="str">
        <f t="shared" si="470"/>
        <v>theater</v>
      </c>
      <c r="R2710" t="str">
        <f t="shared" si="471"/>
        <v>spaces</v>
      </c>
      <c r="S2710" s="14">
        <f t="shared" si="464"/>
        <v>42572.698217592595</v>
      </c>
      <c r="T2710" s="14">
        <f t="shared" si="465"/>
        <v>42512.698217592595</v>
      </c>
      <c r="U2710" t="str">
        <f t="shared" si="466"/>
        <v>JUL</v>
      </c>
      <c r="V2710" t="str">
        <f t="shared" si="467"/>
        <v>MAY</v>
      </c>
      <c r="W2710">
        <f t="shared" si="468"/>
        <v>2016</v>
      </c>
      <c r="X2710">
        <f t="shared" si="469"/>
        <v>2016</v>
      </c>
    </row>
    <row r="2711" spans="1:2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62"/>
        <v>101.60599999999999</v>
      </c>
      <c r="P2711" s="7">
        <f t="shared" si="463"/>
        <v>164.94480519480518</v>
      </c>
      <c r="Q2711" t="str">
        <f t="shared" si="470"/>
        <v>theater</v>
      </c>
      <c r="R2711" t="str">
        <f t="shared" si="471"/>
        <v>spaces</v>
      </c>
      <c r="S2711" s="14">
        <f t="shared" si="464"/>
        <v>42647.165972222225</v>
      </c>
      <c r="T2711" s="14">
        <f t="shared" si="465"/>
        <v>42612.149780092594</v>
      </c>
      <c r="U2711" t="str">
        <f t="shared" si="466"/>
        <v>OCT</v>
      </c>
      <c r="V2711" t="str">
        <f t="shared" si="467"/>
        <v>AGO</v>
      </c>
      <c r="W2711">
        <f t="shared" si="468"/>
        <v>2016</v>
      </c>
      <c r="X2711">
        <f t="shared" si="469"/>
        <v>2016</v>
      </c>
    </row>
    <row r="2712" spans="1:2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62"/>
        <v>153.90035</v>
      </c>
      <c r="P2712" s="7">
        <f t="shared" si="463"/>
        <v>84.871516544117654</v>
      </c>
      <c r="Q2712" t="str">
        <f t="shared" si="470"/>
        <v>theater</v>
      </c>
      <c r="R2712" t="str">
        <f t="shared" si="471"/>
        <v>spaces</v>
      </c>
      <c r="S2712" s="14">
        <f t="shared" si="464"/>
        <v>41860.083333333336</v>
      </c>
      <c r="T2712" s="14">
        <f t="shared" si="465"/>
        <v>41828.229490740741</v>
      </c>
      <c r="U2712" t="str">
        <f t="shared" si="466"/>
        <v>AGO</v>
      </c>
      <c r="V2712" t="str">
        <f t="shared" si="467"/>
        <v>JUL</v>
      </c>
      <c r="W2712">
        <f t="shared" si="468"/>
        <v>2014</v>
      </c>
      <c r="X2712">
        <f t="shared" si="469"/>
        <v>2014</v>
      </c>
    </row>
    <row r="2713" spans="1:2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62"/>
        <v>100.71611253196932</v>
      </c>
      <c r="P2713" s="7">
        <f t="shared" si="463"/>
        <v>53.945205479452056</v>
      </c>
      <c r="Q2713" t="str">
        <f t="shared" si="470"/>
        <v>theater</v>
      </c>
      <c r="R2713" t="str">
        <f t="shared" si="471"/>
        <v>spaces</v>
      </c>
      <c r="S2713" s="14">
        <f t="shared" si="464"/>
        <v>41810.917361111111</v>
      </c>
      <c r="T2713" s="14">
        <f t="shared" si="465"/>
        <v>41780.745254629634</v>
      </c>
      <c r="U2713" t="str">
        <f t="shared" si="466"/>
        <v>JUN</v>
      </c>
      <c r="V2713" t="str">
        <f t="shared" si="467"/>
        <v>MAY</v>
      </c>
      <c r="W2713">
        <f t="shared" si="468"/>
        <v>2014</v>
      </c>
      <c r="X2713">
        <f t="shared" si="469"/>
        <v>2014</v>
      </c>
    </row>
    <row r="2714" spans="1:2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62"/>
        <v>131.38181818181818</v>
      </c>
      <c r="P2714" s="7">
        <f t="shared" si="463"/>
        <v>50.531468531468533</v>
      </c>
      <c r="Q2714" t="str">
        <f t="shared" si="470"/>
        <v>theater</v>
      </c>
      <c r="R2714" t="str">
        <f t="shared" si="471"/>
        <v>spaces</v>
      </c>
      <c r="S2714" s="14">
        <f t="shared" si="464"/>
        <v>41468.75</v>
      </c>
      <c r="T2714" s="14">
        <f t="shared" si="465"/>
        <v>41432.062037037038</v>
      </c>
      <c r="U2714" t="str">
        <f t="shared" si="466"/>
        <v>JUL</v>
      </c>
      <c r="V2714" t="str">
        <f t="shared" si="467"/>
        <v>JUN</v>
      </c>
      <c r="W2714">
        <f t="shared" si="468"/>
        <v>2013</v>
      </c>
      <c r="X2714">
        <f t="shared" si="469"/>
        <v>2013</v>
      </c>
    </row>
    <row r="2715" spans="1:2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62"/>
        <v>102.24133333333333</v>
      </c>
      <c r="P2715" s="7">
        <f t="shared" si="463"/>
        <v>108.00140845070422</v>
      </c>
      <c r="Q2715" t="str">
        <f t="shared" si="470"/>
        <v>theater</v>
      </c>
      <c r="R2715" t="str">
        <f t="shared" si="471"/>
        <v>spaces</v>
      </c>
      <c r="S2715" s="14">
        <f t="shared" si="464"/>
        <v>42362.653749999998</v>
      </c>
      <c r="T2715" s="14">
        <f t="shared" si="465"/>
        <v>42322.653749999998</v>
      </c>
      <c r="U2715" t="str">
        <f t="shared" si="466"/>
        <v>DIC</v>
      </c>
      <c r="V2715" t="str">
        <f t="shared" si="467"/>
        <v>NOV</v>
      </c>
      <c r="W2715">
        <f t="shared" si="468"/>
        <v>2015</v>
      </c>
      <c r="X2715">
        <f t="shared" si="469"/>
        <v>2015</v>
      </c>
    </row>
    <row r="2716" spans="1:2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62"/>
        <v>116.35599999999999</v>
      </c>
      <c r="P2716" s="7">
        <f t="shared" si="463"/>
        <v>95.373770491803285</v>
      </c>
      <c r="Q2716" t="str">
        <f t="shared" si="470"/>
        <v>theater</v>
      </c>
      <c r="R2716" t="str">
        <f t="shared" si="471"/>
        <v>spaces</v>
      </c>
      <c r="S2716" s="14">
        <f t="shared" si="464"/>
        <v>42657.958333333328</v>
      </c>
      <c r="T2716" s="14">
        <f t="shared" si="465"/>
        <v>42629.655046296291</v>
      </c>
      <c r="U2716" t="str">
        <f t="shared" si="466"/>
        <v>OCT</v>
      </c>
      <c r="V2716" t="str">
        <f t="shared" si="467"/>
        <v>SEP</v>
      </c>
      <c r="W2716">
        <f t="shared" si="468"/>
        <v>2016</v>
      </c>
      <c r="X2716">
        <f t="shared" si="469"/>
        <v>2016</v>
      </c>
    </row>
    <row r="2717" spans="1:2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62"/>
        <v>264.62241666666665</v>
      </c>
      <c r="P2717" s="7">
        <f t="shared" si="463"/>
        <v>57.631016333938291</v>
      </c>
      <c r="Q2717" t="str">
        <f t="shared" si="470"/>
        <v>theater</v>
      </c>
      <c r="R2717" t="str">
        <f t="shared" si="471"/>
        <v>spaces</v>
      </c>
      <c r="S2717" s="14">
        <f t="shared" si="464"/>
        <v>42421.398472222223</v>
      </c>
      <c r="T2717" s="14">
        <f t="shared" si="465"/>
        <v>42387.398472222223</v>
      </c>
      <c r="U2717" t="str">
        <f t="shared" si="466"/>
        <v>FEB</v>
      </c>
      <c r="V2717" t="str">
        <f t="shared" si="467"/>
        <v>ENE</v>
      </c>
      <c r="W2717">
        <f t="shared" si="468"/>
        <v>2016</v>
      </c>
      <c r="X2717">
        <f t="shared" si="469"/>
        <v>2016</v>
      </c>
    </row>
    <row r="2718" spans="1:2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62"/>
        <v>119.98009999999999</v>
      </c>
      <c r="P2718" s="7">
        <f t="shared" si="463"/>
        <v>64.160481283422456</v>
      </c>
      <c r="Q2718" t="str">
        <f t="shared" si="470"/>
        <v>theater</v>
      </c>
      <c r="R2718" t="str">
        <f t="shared" si="471"/>
        <v>spaces</v>
      </c>
      <c r="S2718" s="14">
        <f t="shared" si="464"/>
        <v>42285.333252314813</v>
      </c>
      <c r="T2718" s="14">
        <f t="shared" si="465"/>
        <v>42255.333252314813</v>
      </c>
      <c r="U2718" t="str">
        <f t="shared" si="466"/>
        <v>OCT</v>
      </c>
      <c r="V2718" t="str">
        <f t="shared" si="467"/>
        <v>SEP</v>
      </c>
      <c r="W2718">
        <f t="shared" si="468"/>
        <v>2015</v>
      </c>
      <c r="X2718">
        <f t="shared" si="469"/>
        <v>2015</v>
      </c>
    </row>
    <row r="2719" spans="1:2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62"/>
        <v>120.104</v>
      </c>
      <c r="P2719" s="7">
        <f t="shared" si="463"/>
        <v>92.387692307692305</v>
      </c>
      <c r="Q2719" t="str">
        <f t="shared" si="470"/>
        <v>theater</v>
      </c>
      <c r="R2719" t="str">
        <f t="shared" si="471"/>
        <v>spaces</v>
      </c>
      <c r="S2719" s="14">
        <f t="shared" si="464"/>
        <v>41979.956585648149</v>
      </c>
      <c r="T2719" s="14">
        <f t="shared" si="465"/>
        <v>41934.914918981485</v>
      </c>
      <c r="U2719" t="str">
        <f t="shared" si="466"/>
        <v>DIC</v>
      </c>
      <c r="V2719" t="str">
        <f t="shared" si="467"/>
        <v>OCT</v>
      </c>
      <c r="W2719">
        <f t="shared" si="468"/>
        <v>2014</v>
      </c>
      <c r="X2719">
        <f t="shared" si="469"/>
        <v>2014</v>
      </c>
    </row>
    <row r="2720" spans="1:2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62"/>
        <v>103.58333333333333</v>
      </c>
      <c r="P2720" s="7">
        <f t="shared" si="463"/>
        <v>125.97972972972973</v>
      </c>
      <c r="Q2720" t="str">
        <f t="shared" si="470"/>
        <v>theater</v>
      </c>
      <c r="R2720" t="str">
        <f t="shared" si="471"/>
        <v>spaces</v>
      </c>
      <c r="S2720" s="14">
        <f t="shared" si="464"/>
        <v>42493.958333333328</v>
      </c>
      <c r="T2720" s="14">
        <f t="shared" si="465"/>
        <v>42465.596585648149</v>
      </c>
      <c r="U2720" t="str">
        <f t="shared" si="466"/>
        <v>MAY</v>
      </c>
      <c r="V2720" t="str">
        <f t="shared" si="467"/>
        <v>ABR</v>
      </c>
      <c r="W2720">
        <f t="shared" si="468"/>
        <v>2016</v>
      </c>
      <c r="X2720">
        <f t="shared" si="469"/>
        <v>2016</v>
      </c>
    </row>
    <row r="2721" spans="1:2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62"/>
        <v>108.83333333333333</v>
      </c>
      <c r="P2721" s="7">
        <f t="shared" si="463"/>
        <v>94.637681159420296</v>
      </c>
      <c r="Q2721" t="str">
        <f t="shared" si="470"/>
        <v>theater</v>
      </c>
      <c r="R2721" t="str">
        <f t="shared" si="471"/>
        <v>spaces</v>
      </c>
      <c r="S2721" s="14">
        <f t="shared" si="464"/>
        <v>42477.989513888882</v>
      </c>
      <c r="T2721" s="14">
        <f t="shared" si="465"/>
        <v>42418.031180555554</v>
      </c>
      <c r="U2721" t="str">
        <f t="shared" si="466"/>
        <v>ABR</v>
      </c>
      <c r="V2721" t="str">
        <f t="shared" si="467"/>
        <v>FEB</v>
      </c>
      <c r="W2721">
        <f t="shared" si="468"/>
        <v>2016</v>
      </c>
      <c r="X2721">
        <f t="shared" si="469"/>
        <v>2016</v>
      </c>
    </row>
    <row r="2722" spans="1:2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62"/>
        <v>118.124</v>
      </c>
      <c r="P2722" s="7">
        <f t="shared" si="463"/>
        <v>170.69942196531792</v>
      </c>
      <c r="Q2722" t="str">
        <f t="shared" si="470"/>
        <v>theater</v>
      </c>
      <c r="R2722" t="str">
        <f t="shared" si="471"/>
        <v>spaces</v>
      </c>
      <c r="S2722" s="14">
        <f t="shared" si="464"/>
        <v>42685.507557870369</v>
      </c>
      <c r="T2722" s="14">
        <f t="shared" si="465"/>
        <v>42655.465891203698</v>
      </c>
      <c r="U2722" t="str">
        <f t="shared" si="466"/>
        <v>NOV</v>
      </c>
      <c r="V2722" t="str">
        <f t="shared" si="467"/>
        <v>OCT</v>
      </c>
      <c r="W2722">
        <f t="shared" si="468"/>
        <v>2016</v>
      </c>
      <c r="X2722">
        <f t="shared" si="469"/>
        <v>2016</v>
      </c>
    </row>
    <row r="2723" spans="1:2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62"/>
        <v>1462</v>
      </c>
      <c r="P2723" s="7">
        <f t="shared" si="463"/>
        <v>40.762081784386616</v>
      </c>
      <c r="Q2723" t="str">
        <f t="shared" ref="Q2723:Q2742" si="472">MID(N2723,1,10)</f>
        <v>technology</v>
      </c>
      <c r="R2723" t="str">
        <f t="shared" ref="R2723:R2742" si="473">MID(N2723,12,20)</f>
        <v>hardware</v>
      </c>
      <c r="S2723" s="14">
        <f t="shared" si="464"/>
        <v>41523.791666666664</v>
      </c>
      <c r="T2723" s="14">
        <f t="shared" si="465"/>
        <v>41493.543958333335</v>
      </c>
      <c r="U2723" t="str">
        <f t="shared" si="466"/>
        <v>SEP</v>
      </c>
      <c r="V2723" t="str">
        <f t="shared" si="467"/>
        <v>AGO</v>
      </c>
      <c r="W2723">
        <f t="shared" si="468"/>
        <v>2013</v>
      </c>
      <c r="X2723">
        <f t="shared" si="469"/>
        <v>2013</v>
      </c>
    </row>
    <row r="2724" spans="1:2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62"/>
        <v>252.54</v>
      </c>
      <c r="P2724" s="7">
        <f t="shared" si="463"/>
        <v>68.254054054054052</v>
      </c>
      <c r="Q2724" t="str">
        <f t="shared" si="472"/>
        <v>technology</v>
      </c>
      <c r="R2724" t="str">
        <f t="shared" si="473"/>
        <v>hardware</v>
      </c>
      <c r="S2724" s="14">
        <f t="shared" si="464"/>
        <v>42764.857094907406</v>
      </c>
      <c r="T2724" s="14">
        <f t="shared" si="465"/>
        <v>42704.857094907406</v>
      </c>
      <c r="U2724" t="str">
        <f t="shared" si="466"/>
        <v>ENE</v>
      </c>
      <c r="V2724" t="str">
        <f t="shared" si="467"/>
        <v>NOV</v>
      </c>
      <c r="W2724">
        <f t="shared" si="468"/>
        <v>2017</v>
      </c>
      <c r="X2724">
        <f t="shared" si="469"/>
        <v>2016</v>
      </c>
    </row>
    <row r="2725" spans="1:2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62"/>
        <v>140.05000000000001</v>
      </c>
      <c r="P2725" s="7">
        <f t="shared" si="463"/>
        <v>95.48863636363636</v>
      </c>
      <c r="Q2725" t="str">
        <f t="shared" si="472"/>
        <v>technology</v>
      </c>
      <c r="R2725" t="str">
        <f t="shared" si="473"/>
        <v>hardware</v>
      </c>
      <c r="S2725" s="14">
        <f t="shared" si="464"/>
        <v>42004.880648148144</v>
      </c>
      <c r="T2725" s="14">
        <f t="shared" si="465"/>
        <v>41944.83898148148</v>
      </c>
      <c r="U2725" t="str">
        <f t="shared" si="466"/>
        <v>DIC</v>
      </c>
      <c r="V2725" t="str">
        <f t="shared" si="467"/>
        <v>NOV</v>
      </c>
      <c r="W2725">
        <f t="shared" si="468"/>
        <v>2014</v>
      </c>
      <c r="X2725">
        <f t="shared" si="469"/>
        <v>2014</v>
      </c>
    </row>
    <row r="2726" spans="1:2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62"/>
        <v>296.87520259319285</v>
      </c>
      <c r="P2726" s="7">
        <f t="shared" si="463"/>
        <v>7.1902649656526005</v>
      </c>
      <c r="Q2726" t="str">
        <f t="shared" si="472"/>
        <v>technology</v>
      </c>
      <c r="R2726" t="str">
        <f t="shared" si="473"/>
        <v>hardware</v>
      </c>
      <c r="S2726" s="14">
        <f t="shared" si="464"/>
        <v>42231.32707175926</v>
      </c>
      <c r="T2726" s="14">
        <f t="shared" si="465"/>
        <v>42199.32707175926</v>
      </c>
      <c r="U2726" t="str">
        <f t="shared" si="466"/>
        <v>AGO</v>
      </c>
      <c r="V2726" t="str">
        <f t="shared" si="467"/>
        <v>JUL</v>
      </c>
      <c r="W2726">
        <f t="shared" si="468"/>
        <v>2015</v>
      </c>
      <c r="X2726">
        <f t="shared" si="469"/>
        <v>2015</v>
      </c>
    </row>
    <row r="2727" spans="1:2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62"/>
        <v>144.54249999999999</v>
      </c>
      <c r="P2727" s="7">
        <f t="shared" si="463"/>
        <v>511.65486725663715</v>
      </c>
      <c r="Q2727" t="str">
        <f t="shared" si="472"/>
        <v>technology</v>
      </c>
      <c r="R2727" t="str">
        <f t="shared" si="473"/>
        <v>hardware</v>
      </c>
      <c r="S2727" s="14">
        <f t="shared" si="464"/>
        <v>42795.744618055556</v>
      </c>
      <c r="T2727" s="14">
        <f t="shared" si="465"/>
        <v>42745.744618055556</v>
      </c>
      <c r="U2727" t="str">
        <f t="shared" si="466"/>
        <v>MAR</v>
      </c>
      <c r="V2727" t="str">
        <f t="shared" si="467"/>
        <v>ENE</v>
      </c>
      <c r="W2727">
        <f t="shared" si="468"/>
        <v>2017</v>
      </c>
      <c r="X2727">
        <f t="shared" si="469"/>
        <v>2017</v>
      </c>
    </row>
    <row r="2728" spans="1:2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62"/>
        <v>105.745</v>
      </c>
      <c r="P2728" s="7">
        <f t="shared" si="463"/>
        <v>261.74504950495049</v>
      </c>
      <c r="Q2728" t="str">
        <f t="shared" si="472"/>
        <v>technology</v>
      </c>
      <c r="R2728" t="str">
        <f t="shared" si="473"/>
        <v>hardware</v>
      </c>
      <c r="S2728" s="14">
        <f t="shared" si="464"/>
        <v>42482.579988425925</v>
      </c>
      <c r="T2728" s="14">
        <f t="shared" si="465"/>
        <v>42452.579988425925</v>
      </c>
      <c r="U2728" t="str">
        <f t="shared" si="466"/>
        <v>ABR</v>
      </c>
      <c r="V2728" t="str">
        <f t="shared" si="467"/>
        <v>MAR</v>
      </c>
      <c r="W2728">
        <f t="shared" si="468"/>
        <v>2016</v>
      </c>
      <c r="X2728">
        <f t="shared" si="469"/>
        <v>2016</v>
      </c>
    </row>
    <row r="2729" spans="1:2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62"/>
        <v>493.21</v>
      </c>
      <c r="P2729" s="7">
        <f t="shared" si="463"/>
        <v>69.760961810466767</v>
      </c>
      <c r="Q2729" t="str">
        <f t="shared" si="472"/>
        <v>technology</v>
      </c>
      <c r="R2729" t="str">
        <f t="shared" si="473"/>
        <v>hardware</v>
      </c>
      <c r="S2729" s="14">
        <f t="shared" si="464"/>
        <v>42223.676655092597</v>
      </c>
      <c r="T2729" s="14">
        <f t="shared" si="465"/>
        <v>42198.676655092597</v>
      </c>
      <c r="U2729" t="str">
        <f t="shared" si="466"/>
        <v>AGO</v>
      </c>
      <c r="V2729" t="str">
        <f t="shared" si="467"/>
        <v>JUL</v>
      </c>
      <c r="W2729">
        <f t="shared" si="468"/>
        <v>2015</v>
      </c>
      <c r="X2729">
        <f t="shared" si="469"/>
        <v>2015</v>
      </c>
    </row>
    <row r="2730" spans="1:2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62"/>
        <v>201.82666666666665</v>
      </c>
      <c r="P2730" s="7">
        <f t="shared" si="463"/>
        <v>77.229591836734699</v>
      </c>
      <c r="Q2730" t="str">
        <f t="shared" si="472"/>
        <v>technology</v>
      </c>
      <c r="R2730" t="str">
        <f t="shared" si="473"/>
        <v>hardware</v>
      </c>
      <c r="S2730" s="14">
        <f t="shared" si="464"/>
        <v>42368.59993055556</v>
      </c>
      <c r="T2730" s="14">
        <f t="shared" si="465"/>
        <v>42333.59993055556</v>
      </c>
      <c r="U2730" t="str">
        <f t="shared" si="466"/>
        <v>DIC</v>
      </c>
      <c r="V2730" t="str">
        <f t="shared" si="467"/>
        <v>NOV</v>
      </c>
      <c r="W2730">
        <f t="shared" si="468"/>
        <v>2015</v>
      </c>
      <c r="X2730">
        <f t="shared" si="469"/>
        <v>2015</v>
      </c>
    </row>
    <row r="2731" spans="1:2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62"/>
        <v>104.44</v>
      </c>
      <c r="P2731" s="7">
        <f t="shared" si="463"/>
        <v>340.56521739130437</v>
      </c>
      <c r="Q2731" t="str">
        <f t="shared" si="472"/>
        <v>technology</v>
      </c>
      <c r="R2731" t="str">
        <f t="shared" si="473"/>
        <v>hardware</v>
      </c>
      <c r="S2731" s="14">
        <f t="shared" si="464"/>
        <v>42125.240706018521</v>
      </c>
      <c r="T2731" s="14">
        <f t="shared" si="465"/>
        <v>42095.240706018521</v>
      </c>
      <c r="U2731" t="str">
        <f t="shared" si="466"/>
        <v>MAY</v>
      </c>
      <c r="V2731" t="str">
        <f t="shared" si="467"/>
        <v>ABR</v>
      </c>
      <c r="W2731">
        <f t="shared" si="468"/>
        <v>2015</v>
      </c>
      <c r="X2731">
        <f t="shared" si="469"/>
        <v>2015</v>
      </c>
    </row>
    <row r="2732" spans="1:2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62"/>
        <v>170.29262962962963</v>
      </c>
      <c r="P2732" s="7">
        <f t="shared" si="463"/>
        <v>67.417903225806455</v>
      </c>
      <c r="Q2732" t="str">
        <f t="shared" si="472"/>
        <v>technology</v>
      </c>
      <c r="R2732" t="str">
        <f t="shared" si="473"/>
        <v>hardware</v>
      </c>
      <c r="S2732" s="14">
        <f t="shared" si="464"/>
        <v>41386.541377314818</v>
      </c>
      <c r="T2732" s="14">
        <f t="shared" si="465"/>
        <v>41351.541377314818</v>
      </c>
      <c r="U2732" t="str">
        <f t="shared" si="466"/>
        <v>ABR</v>
      </c>
      <c r="V2732" t="str">
        <f t="shared" si="467"/>
        <v>MAR</v>
      </c>
      <c r="W2732">
        <f t="shared" si="468"/>
        <v>2013</v>
      </c>
      <c r="X2732">
        <f t="shared" si="469"/>
        <v>2013</v>
      </c>
    </row>
    <row r="2733" spans="1:2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62"/>
        <v>104.30333333333333</v>
      </c>
      <c r="P2733" s="7">
        <f t="shared" si="463"/>
        <v>845.70270270270271</v>
      </c>
      <c r="Q2733" t="str">
        <f t="shared" si="472"/>
        <v>technology</v>
      </c>
      <c r="R2733" t="str">
        <f t="shared" si="473"/>
        <v>hardware</v>
      </c>
      <c r="S2733" s="14">
        <f t="shared" si="464"/>
        <v>41930.166666666664</v>
      </c>
      <c r="T2733" s="14">
        <f t="shared" si="465"/>
        <v>41872.525717592594</v>
      </c>
      <c r="U2733" t="str">
        <f t="shared" si="466"/>
        <v>OCT</v>
      </c>
      <c r="V2733" t="str">
        <f t="shared" si="467"/>
        <v>AGO</v>
      </c>
      <c r="W2733">
        <f t="shared" si="468"/>
        <v>2014</v>
      </c>
      <c r="X2733">
        <f t="shared" si="469"/>
        <v>2014</v>
      </c>
    </row>
    <row r="2734" spans="1:2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62"/>
        <v>118.25</v>
      </c>
      <c r="P2734" s="7">
        <f t="shared" si="463"/>
        <v>97.191780821917803</v>
      </c>
      <c r="Q2734" t="str">
        <f t="shared" si="472"/>
        <v>technology</v>
      </c>
      <c r="R2734" t="str">
        <f t="shared" si="473"/>
        <v>hardware</v>
      </c>
      <c r="S2734" s="14">
        <f t="shared" si="464"/>
        <v>41422</v>
      </c>
      <c r="T2734" s="14">
        <f t="shared" si="465"/>
        <v>41389.808194444442</v>
      </c>
      <c r="U2734" t="str">
        <f t="shared" si="466"/>
        <v>MAY</v>
      </c>
      <c r="V2734" t="str">
        <f t="shared" si="467"/>
        <v>ABR</v>
      </c>
      <c r="W2734">
        <f t="shared" si="468"/>
        <v>2013</v>
      </c>
      <c r="X2734">
        <f t="shared" si="469"/>
        <v>2013</v>
      </c>
    </row>
    <row r="2735" spans="1:2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62"/>
        <v>107.538</v>
      </c>
      <c r="P2735" s="7">
        <f t="shared" si="463"/>
        <v>451.84033613445376</v>
      </c>
      <c r="Q2735" t="str">
        <f t="shared" si="472"/>
        <v>technology</v>
      </c>
      <c r="R2735" t="str">
        <f t="shared" si="473"/>
        <v>hardware</v>
      </c>
      <c r="S2735" s="14">
        <f t="shared" si="464"/>
        <v>42104.231180555551</v>
      </c>
      <c r="T2735" s="14">
        <f t="shared" si="465"/>
        <v>42044.272847222222</v>
      </c>
      <c r="U2735" t="str">
        <f t="shared" si="466"/>
        <v>ABR</v>
      </c>
      <c r="V2735" t="str">
        <f t="shared" si="467"/>
        <v>FEB</v>
      </c>
      <c r="W2735">
        <f t="shared" si="468"/>
        <v>2015</v>
      </c>
      <c r="X2735">
        <f t="shared" si="469"/>
        <v>2015</v>
      </c>
    </row>
    <row r="2736" spans="1:2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62"/>
        <v>2260300</v>
      </c>
      <c r="P2736" s="7">
        <f t="shared" si="463"/>
        <v>138.66871165644173</v>
      </c>
      <c r="Q2736" t="str">
        <f t="shared" si="472"/>
        <v>technology</v>
      </c>
      <c r="R2736" t="str">
        <f t="shared" si="473"/>
        <v>hardware</v>
      </c>
      <c r="S2736" s="14">
        <f t="shared" si="464"/>
        <v>42656.915972222225</v>
      </c>
      <c r="T2736" s="14">
        <f t="shared" si="465"/>
        <v>42626.668888888889</v>
      </c>
      <c r="U2736" t="str">
        <f t="shared" si="466"/>
        <v>OCT</v>
      </c>
      <c r="V2736" t="str">
        <f t="shared" si="467"/>
        <v>SEP</v>
      </c>
      <c r="W2736">
        <f t="shared" si="468"/>
        <v>2016</v>
      </c>
      <c r="X2736">
        <f t="shared" si="469"/>
        <v>2016</v>
      </c>
    </row>
    <row r="2737" spans="1:2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62"/>
        <v>978.1346666666667</v>
      </c>
      <c r="P2737" s="7">
        <f t="shared" si="463"/>
        <v>21.640147492625371</v>
      </c>
      <c r="Q2737" t="str">
        <f t="shared" si="472"/>
        <v>technology</v>
      </c>
      <c r="R2737" t="str">
        <f t="shared" si="473"/>
        <v>hardware</v>
      </c>
      <c r="S2737" s="14">
        <f t="shared" si="464"/>
        <v>41346.833333333336</v>
      </c>
      <c r="T2737" s="14">
        <f t="shared" si="465"/>
        <v>41316.120949074073</v>
      </c>
      <c r="U2737" t="str">
        <f t="shared" si="466"/>
        <v>MAR</v>
      </c>
      <c r="V2737" t="str">
        <f t="shared" si="467"/>
        <v>FEB</v>
      </c>
      <c r="W2737">
        <f t="shared" si="468"/>
        <v>2013</v>
      </c>
      <c r="X2737">
        <f t="shared" si="469"/>
        <v>2013</v>
      </c>
    </row>
    <row r="2738" spans="1:2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62"/>
        <v>122.9</v>
      </c>
      <c r="P2738" s="7">
        <f t="shared" si="463"/>
        <v>169.51724137931035</v>
      </c>
      <c r="Q2738" t="str">
        <f t="shared" si="472"/>
        <v>technology</v>
      </c>
      <c r="R2738" t="str">
        <f t="shared" si="473"/>
        <v>hardware</v>
      </c>
      <c r="S2738" s="14">
        <f t="shared" si="464"/>
        <v>41752.666354166664</v>
      </c>
      <c r="T2738" s="14">
        <f t="shared" si="465"/>
        <v>41722.666354166664</v>
      </c>
      <c r="U2738" t="str">
        <f t="shared" si="466"/>
        <v>ABR</v>
      </c>
      <c r="V2738" t="str">
        <f t="shared" si="467"/>
        <v>MAR</v>
      </c>
      <c r="W2738">
        <f t="shared" si="468"/>
        <v>2014</v>
      </c>
      <c r="X2738">
        <f t="shared" si="469"/>
        <v>2014</v>
      </c>
    </row>
    <row r="2739" spans="1:2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62"/>
        <v>246.06080000000003</v>
      </c>
      <c r="P2739" s="7">
        <f t="shared" si="463"/>
        <v>161.88210526315791</v>
      </c>
      <c r="Q2739" t="str">
        <f t="shared" si="472"/>
        <v>technology</v>
      </c>
      <c r="R2739" t="str">
        <f t="shared" si="473"/>
        <v>hardware</v>
      </c>
      <c r="S2739" s="14">
        <f t="shared" si="464"/>
        <v>41654.791666666664</v>
      </c>
      <c r="T2739" s="14">
        <f t="shared" si="465"/>
        <v>41611.917673611111</v>
      </c>
      <c r="U2739" t="str">
        <f t="shared" si="466"/>
        <v>ENE</v>
      </c>
      <c r="V2739" t="str">
        <f t="shared" si="467"/>
        <v>DIC</v>
      </c>
      <c r="W2739">
        <f t="shared" si="468"/>
        <v>2014</v>
      </c>
      <c r="X2739">
        <f t="shared" si="469"/>
        <v>2013</v>
      </c>
    </row>
    <row r="2740" spans="1:2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62"/>
        <v>147.94</v>
      </c>
      <c r="P2740" s="7">
        <f t="shared" si="463"/>
        <v>493.13333333333333</v>
      </c>
      <c r="Q2740" t="str">
        <f t="shared" si="472"/>
        <v>technology</v>
      </c>
      <c r="R2740" t="str">
        <f t="shared" si="473"/>
        <v>hardware</v>
      </c>
      <c r="S2740" s="14">
        <f t="shared" si="464"/>
        <v>42680.143564814818</v>
      </c>
      <c r="T2740" s="14">
        <f t="shared" si="465"/>
        <v>42620.143564814818</v>
      </c>
      <c r="U2740" t="str">
        <f t="shared" si="466"/>
        <v>NOV</v>
      </c>
      <c r="V2740" t="str">
        <f t="shared" si="467"/>
        <v>SEP</v>
      </c>
      <c r="W2740">
        <f t="shared" si="468"/>
        <v>2016</v>
      </c>
      <c r="X2740">
        <f t="shared" si="469"/>
        <v>2016</v>
      </c>
    </row>
    <row r="2741" spans="1:2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62"/>
        <v>384.09090909090907</v>
      </c>
      <c r="P2741" s="7">
        <f t="shared" si="463"/>
        <v>22.120418848167539</v>
      </c>
      <c r="Q2741" t="str">
        <f t="shared" si="472"/>
        <v>technology</v>
      </c>
      <c r="R2741" t="str">
        <f t="shared" si="473"/>
        <v>hardware</v>
      </c>
      <c r="S2741" s="14">
        <f t="shared" si="464"/>
        <v>41764.887928240743</v>
      </c>
      <c r="T2741" s="14">
        <f t="shared" si="465"/>
        <v>41719.887928240743</v>
      </c>
      <c r="U2741" t="str">
        <f t="shared" si="466"/>
        <v>MAY</v>
      </c>
      <c r="V2741" t="str">
        <f t="shared" si="467"/>
        <v>MAR</v>
      </c>
      <c r="W2741">
        <f t="shared" si="468"/>
        <v>2014</v>
      </c>
      <c r="X2741">
        <f t="shared" si="469"/>
        <v>2014</v>
      </c>
    </row>
    <row r="2742" spans="1:2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62"/>
        <v>103.33333333333333</v>
      </c>
      <c r="P2742" s="7">
        <f t="shared" si="463"/>
        <v>18.235294117647058</v>
      </c>
      <c r="Q2742" t="str">
        <f t="shared" si="472"/>
        <v>technology</v>
      </c>
      <c r="R2742" t="str">
        <f t="shared" si="473"/>
        <v>hardware</v>
      </c>
      <c r="S2742" s="14">
        <f t="shared" si="464"/>
        <v>42074.99018518519</v>
      </c>
      <c r="T2742" s="14">
        <f t="shared" si="465"/>
        <v>42045.031851851847</v>
      </c>
      <c r="U2742" t="str">
        <f t="shared" si="466"/>
        <v>MAR</v>
      </c>
      <c r="V2742" t="str">
        <f t="shared" si="467"/>
        <v>FEB</v>
      </c>
      <c r="W2742">
        <f t="shared" si="468"/>
        <v>2015</v>
      </c>
      <c r="X2742">
        <f t="shared" si="469"/>
        <v>2015</v>
      </c>
    </row>
    <row r="2743" spans="1:2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62"/>
        <v>0.4375</v>
      </c>
      <c r="P2743" s="7">
        <f t="shared" si="463"/>
        <v>8.75</v>
      </c>
      <c r="Q2743" t="str">
        <f t="shared" ref="Q2743:Q2782" si="474">MID(N2743,1,10)</f>
        <v>publishing</v>
      </c>
      <c r="R2743" t="str">
        <f t="shared" ref="R2743:R2782" si="475">MID(N2743,12,20)</f>
        <v>children's books</v>
      </c>
      <c r="S2743" s="14">
        <f t="shared" si="464"/>
        <v>41932.088194444441</v>
      </c>
      <c r="T2743" s="14">
        <f t="shared" si="465"/>
        <v>41911.657430555555</v>
      </c>
      <c r="U2743" t="str">
        <f t="shared" si="466"/>
        <v>OCT</v>
      </c>
      <c r="V2743" t="str">
        <f t="shared" si="467"/>
        <v>SEP</v>
      </c>
      <c r="W2743">
        <f t="shared" si="468"/>
        <v>2014</v>
      </c>
      <c r="X2743">
        <f t="shared" si="469"/>
        <v>2014</v>
      </c>
    </row>
    <row r="2744" spans="1:2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62"/>
        <v>29.24</v>
      </c>
      <c r="P2744" s="7">
        <f t="shared" si="463"/>
        <v>40.611111111111114</v>
      </c>
      <c r="Q2744" t="str">
        <f t="shared" si="474"/>
        <v>publishing</v>
      </c>
      <c r="R2744" t="str">
        <f t="shared" si="475"/>
        <v>children's books</v>
      </c>
      <c r="S2744" s="14">
        <f t="shared" si="464"/>
        <v>41044.719756944447</v>
      </c>
      <c r="T2744" s="14">
        <f t="shared" si="465"/>
        <v>41030.719756944447</v>
      </c>
      <c r="U2744" t="str">
        <f t="shared" si="466"/>
        <v>MAY</v>
      </c>
      <c r="V2744" t="str">
        <f t="shared" si="467"/>
        <v>MAY</v>
      </c>
      <c r="W2744">
        <f t="shared" si="468"/>
        <v>2012</v>
      </c>
      <c r="X2744">
        <f t="shared" si="469"/>
        <v>2012</v>
      </c>
    </row>
    <row r="2745" spans="1:2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62"/>
        <v>0</v>
      </c>
      <c r="P2745" s="7" t="str">
        <f t="shared" si="463"/>
        <v>No Backers</v>
      </c>
      <c r="Q2745" t="str">
        <f t="shared" si="474"/>
        <v>publishing</v>
      </c>
      <c r="R2745" t="str">
        <f t="shared" si="475"/>
        <v>children's books</v>
      </c>
      <c r="S2745" s="14">
        <f t="shared" si="464"/>
        <v>42662.328784722224</v>
      </c>
      <c r="T2745" s="14">
        <f t="shared" si="465"/>
        <v>42632.328784722224</v>
      </c>
      <c r="U2745" t="str">
        <f t="shared" si="466"/>
        <v>OCT</v>
      </c>
      <c r="V2745" t="str">
        <f t="shared" si="467"/>
        <v>SEP</v>
      </c>
      <c r="W2745">
        <f t="shared" si="468"/>
        <v>2016</v>
      </c>
      <c r="X2745">
        <f t="shared" si="469"/>
        <v>2016</v>
      </c>
    </row>
    <row r="2746" spans="1:2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62"/>
        <v>5.21875</v>
      </c>
      <c r="P2746" s="7">
        <f t="shared" si="463"/>
        <v>37.954545454545453</v>
      </c>
      <c r="Q2746" t="str">
        <f t="shared" si="474"/>
        <v>publishing</v>
      </c>
      <c r="R2746" t="str">
        <f t="shared" si="475"/>
        <v>children's books</v>
      </c>
      <c r="S2746" s="14">
        <f t="shared" si="464"/>
        <v>40968.062476851854</v>
      </c>
      <c r="T2746" s="14">
        <f t="shared" si="465"/>
        <v>40938.062476851854</v>
      </c>
      <c r="U2746" t="str">
        <f t="shared" si="466"/>
        <v>FEB</v>
      </c>
      <c r="V2746" t="str">
        <f t="shared" si="467"/>
        <v>ENE</v>
      </c>
      <c r="W2746">
        <f t="shared" si="468"/>
        <v>2012</v>
      </c>
      <c r="X2746">
        <f t="shared" si="469"/>
        <v>2012</v>
      </c>
    </row>
    <row r="2747" spans="1:2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62"/>
        <v>21.887499999999999</v>
      </c>
      <c r="P2747" s="7">
        <f t="shared" si="463"/>
        <v>35.734693877551024</v>
      </c>
      <c r="Q2747" t="str">
        <f t="shared" si="474"/>
        <v>publishing</v>
      </c>
      <c r="R2747" t="str">
        <f t="shared" si="475"/>
        <v>children's books</v>
      </c>
      <c r="S2747" s="14">
        <f t="shared" si="464"/>
        <v>41104.988055555557</v>
      </c>
      <c r="T2747" s="14">
        <f t="shared" si="465"/>
        <v>41044.988055555557</v>
      </c>
      <c r="U2747" t="str">
        <f t="shared" si="466"/>
        <v>JUL</v>
      </c>
      <c r="V2747" t="str">
        <f t="shared" si="467"/>
        <v>MAY</v>
      </c>
      <c r="W2747">
        <f t="shared" si="468"/>
        <v>2012</v>
      </c>
      <c r="X2747">
        <f t="shared" si="469"/>
        <v>2012</v>
      </c>
    </row>
    <row r="2748" spans="1:2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62"/>
        <v>26.7</v>
      </c>
      <c r="P2748" s="7">
        <f t="shared" si="463"/>
        <v>42.157894736842103</v>
      </c>
      <c r="Q2748" t="str">
        <f t="shared" si="474"/>
        <v>publishing</v>
      </c>
      <c r="R2748" t="str">
        <f t="shared" si="475"/>
        <v>children's books</v>
      </c>
      <c r="S2748" s="14">
        <f t="shared" si="464"/>
        <v>41880.781377314815</v>
      </c>
      <c r="T2748" s="14">
        <f t="shared" si="465"/>
        <v>41850.781377314815</v>
      </c>
      <c r="U2748" t="str">
        <f t="shared" si="466"/>
        <v>AGO</v>
      </c>
      <c r="V2748" t="str">
        <f t="shared" si="467"/>
        <v>JUL</v>
      </c>
      <c r="W2748">
        <f t="shared" si="468"/>
        <v>2014</v>
      </c>
      <c r="X2748">
        <f t="shared" si="469"/>
        <v>2014</v>
      </c>
    </row>
    <row r="2749" spans="1:2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62"/>
        <v>28</v>
      </c>
      <c r="P2749" s="7">
        <f t="shared" si="463"/>
        <v>35</v>
      </c>
      <c r="Q2749" t="str">
        <f t="shared" si="474"/>
        <v>publishing</v>
      </c>
      <c r="R2749" t="str">
        <f t="shared" si="475"/>
        <v>children's books</v>
      </c>
      <c r="S2749" s="14">
        <f t="shared" si="464"/>
        <v>41076.131944444445</v>
      </c>
      <c r="T2749" s="14">
        <f t="shared" si="465"/>
        <v>41044.64811342593</v>
      </c>
      <c r="U2749" t="str">
        <f t="shared" si="466"/>
        <v>JUN</v>
      </c>
      <c r="V2749" t="str">
        <f t="shared" si="467"/>
        <v>MAY</v>
      </c>
      <c r="W2749">
        <f t="shared" si="468"/>
        <v>2012</v>
      </c>
      <c r="X2749">
        <f t="shared" si="469"/>
        <v>2012</v>
      </c>
    </row>
    <row r="2750" spans="1:2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62"/>
        <v>1.06</v>
      </c>
      <c r="P2750" s="7">
        <f t="shared" si="463"/>
        <v>13.25</v>
      </c>
      <c r="Q2750" t="str">
        <f t="shared" si="474"/>
        <v>publishing</v>
      </c>
      <c r="R2750" t="str">
        <f t="shared" si="475"/>
        <v>children's books</v>
      </c>
      <c r="S2750" s="14">
        <f t="shared" si="464"/>
        <v>42615.7106712963</v>
      </c>
      <c r="T2750" s="14">
        <f t="shared" si="465"/>
        <v>42585.7106712963</v>
      </c>
      <c r="U2750" t="str">
        <f t="shared" si="466"/>
        <v>SEP</v>
      </c>
      <c r="V2750" t="str">
        <f t="shared" si="467"/>
        <v>AGO</v>
      </c>
      <c r="W2750">
        <f t="shared" si="468"/>
        <v>2016</v>
      </c>
      <c r="X2750">
        <f t="shared" si="469"/>
        <v>2016</v>
      </c>
    </row>
    <row r="2751" spans="1:2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62"/>
        <v>1.1000000000000001</v>
      </c>
      <c r="P2751" s="7">
        <f t="shared" si="463"/>
        <v>55</v>
      </c>
      <c r="Q2751" t="str">
        <f t="shared" si="474"/>
        <v>publishing</v>
      </c>
      <c r="R2751" t="str">
        <f t="shared" si="475"/>
        <v>children's books</v>
      </c>
      <c r="S2751" s="14">
        <f t="shared" si="464"/>
        <v>42098.757372685184</v>
      </c>
      <c r="T2751" s="14">
        <f t="shared" si="465"/>
        <v>42068.799039351856</v>
      </c>
      <c r="U2751" t="str">
        <f t="shared" si="466"/>
        <v>ABR</v>
      </c>
      <c r="V2751" t="str">
        <f t="shared" si="467"/>
        <v>MAR</v>
      </c>
      <c r="W2751">
        <f t="shared" si="468"/>
        <v>2015</v>
      </c>
      <c r="X2751">
        <f t="shared" si="469"/>
        <v>2015</v>
      </c>
    </row>
    <row r="2752" spans="1:2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62"/>
        <v>0</v>
      </c>
      <c r="P2752" s="7" t="str">
        <f t="shared" si="463"/>
        <v>No Backers</v>
      </c>
      <c r="Q2752" t="str">
        <f t="shared" si="474"/>
        <v>publishing</v>
      </c>
      <c r="R2752" t="str">
        <f t="shared" si="475"/>
        <v>children's books</v>
      </c>
      <c r="S2752" s="14">
        <f t="shared" si="464"/>
        <v>41090.833333333336</v>
      </c>
      <c r="T2752" s="14">
        <f t="shared" si="465"/>
        <v>41078.899826388886</v>
      </c>
      <c r="U2752" t="str">
        <f t="shared" si="466"/>
        <v>JUN</v>
      </c>
      <c r="V2752" t="str">
        <f t="shared" si="467"/>
        <v>JUN</v>
      </c>
      <c r="W2752">
        <f t="shared" si="468"/>
        <v>2012</v>
      </c>
      <c r="X2752">
        <f t="shared" si="469"/>
        <v>2012</v>
      </c>
    </row>
    <row r="2753" spans="1:2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62"/>
        <v>0</v>
      </c>
      <c r="P2753" s="7" t="str">
        <f t="shared" si="463"/>
        <v>No Backers</v>
      </c>
      <c r="Q2753" t="str">
        <f t="shared" si="474"/>
        <v>publishing</v>
      </c>
      <c r="R2753" t="str">
        <f t="shared" si="475"/>
        <v>children's books</v>
      </c>
      <c r="S2753" s="14">
        <f t="shared" si="464"/>
        <v>41807.887060185189</v>
      </c>
      <c r="T2753" s="14">
        <f t="shared" si="465"/>
        <v>41747.887060185189</v>
      </c>
      <c r="U2753" t="str">
        <f t="shared" si="466"/>
        <v>JUN</v>
      </c>
      <c r="V2753" t="str">
        <f t="shared" si="467"/>
        <v>ABR</v>
      </c>
      <c r="W2753">
        <f t="shared" si="468"/>
        <v>2014</v>
      </c>
      <c r="X2753">
        <f t="shared" si="469"/>
        <v>2014</v>
      </c>
    </row>
    <row r="2754" spans="1:2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62"/>
        <v>11.458333333333334</v>
      </c>
      <c r="P2754" s="7">
        <f t="shared" si="463"/>
        <v>39.285714285714285</v>
      </c>
      <c r="Q2754" t="str">
        <f t="shared" si="474"/>
        <v>publishing</v>
      </c>
      <c r="R2754" t="str">
        <f t="shared" si="475"/>
        <v>children's books</v>
      </c>
      <c r="S2754" s="14">
        <f t="shared" si="464"/>
        <v>40895.765092592592</v>
      </c>
      <c r="T2754" s="14">
        <f t="shared" si="465"/>
        <v>40855.765092592592</v>
      </c>
      <c r="U2754" t="str">
        <f t="shared" si="466"/>
        <v>DIC</v>
      </c>
      <c r="V2754" t="str">
        <f t="shared" si="467"/>
        <v>NOV</v>
      </c>
      <c r="W2754">
        <f t="shared" si="468"/>
        <v>2011</v>
      </c>
      <c r="X2754">
        <f t="shared" si="469"/>
        <v>2011</v>
      </c>
    </row>
    <row r="2755" spans="1:2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76">(E2755*100)/D2755</f>
        <v>19</v>
      </c>
      <c r="P2755" s="7">
        <f t="shared" ref="P2755:P2818" si="477">IF(L2755=0,"No Backers",E2755/L2755)</f>
        <v>47.5</v>
      </c>
      <c r="Q2755" t="str">
        <f t="shared" si="474"/>
        <v>publishing</v>
      </c>
      <c r="R2755" t="str">
        <f t="shared" si="475"/>
        <v>children's books</v>
      </c>
      <c r="S2755" s="14">
        <f t="shared" ref="S2755:S2818" si="478">(((I2755/60)/60)/24)+DATE(1970,1,1)</f>
        <v>41147.900729166664</v>
      </c>
      <c r="T2755" s="14">
        <f t="shared" ref="T2755:T2818" si="479">(((J2755/60)/60)/24)+DATE(1970,1,1)</f>
        <v>41117.900729166664</v>
      </c>
      <c r="U2755" t="str">
        <f t="shared" ref="U2755:U2818" si="480">UPPER(TEXT(S2755, "mmm"))</f>
        <v>AGO</v>
      </c>
      <c r="V2755" t="str">
        <f t="shared" ref="V2755:V2818" si="481">UPPER(TEXT(T2755, "mmm"))</f>
        <v>JUL</v>
      </c>
      <c r="W2755">
        <f t="shared" ref="W2755:W2818" si="482">YEAR(S2755)</f>
        <v>2012</v>
      </c>
      <c r="X2755">
        <f t="shared" ref="X2755:X2818" si="483">YEAR(T2755)</f>
        <v>2012</v>
      </c>
    </row>
    <row r="2756" spans="1:2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76"/>
        <v>0</v>
      </c>
      <c r="P2756" s="7" t="str">
        <f t="shared" si="477"/>
        <v>No Backers</v>
      </c>
      <c r="Q2756" t="str">
        <f t="shared" si="474"/>
        <v>publishing</v>
      </c>
      <c r="R2756" t="str">
        <f t="shared" si="475"/>
        <v>children's books</v>
      </c>
      <c r="S2756" s="14">
        <f t="shared" si="478"/>
        <v>41893.636006944449</v>
      </c>
      <c r="T2756" s="14">
        <f t="shared" si="479"/>
        <v>41863.636006944449</v>
      </c>
      <c r="U2756" t="str">
        <f t="shared" si="480"/>
        <v>SEP</v>
      </c>
      <c r="V2756" t="str">
        <f t="shared" si="481"/>
        <v>AGO</v>
      </c>
      <c r="W2756">
        <f t="shared" si="482"/>
        <v>2014</v>
      </c>
      <c r="X2756">
        <f t="shared" si="483"/>
        <v>2014</v>
      </c>
    </row>
    <row r="2757" spans="1:2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76"/>
        <v>52</v>
      </c>
      <c r="P2757" s="7">
        <f t="shared" si="477"/>
        <v>17.333333333333332</v>
      </c>
      <c r="Q2757" t="str">
        <f t="shared" si="474"/>
        <v>publishing</v>
      </c>
      <c r="R2757" t="str">
        <f t="shared" si="475"/>
        <v>children's books</v>
      </c>
      <c r="S2757" s="14">
        <f t="shared" si="478"/>
        <v>42102.790821759263</v>
      </c>
      <c r="T2757" s="14">
        <f t="shared" si="479"/>
        <v>42072.790821759263</v>
      </c>
      <c r="U2757" t="str">
        <f t="shared" si="480"/>
        <v>ABR</v>
      </c>
      <c r="V2757" t="str">
        <f t="shared" si="481"/>
        <v>MAR</v>
      </c>
      <c r="W2757">
        <f t="shared" si="482"/>
        <v>2015</v>
      </c>
      <c r="X2757">
        <f t="shared" si="483"/>
        <v>2015</v>
      </c>
    </row>
    <row r="2758" spans="1:2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76"/>
        <v>10.48</v>
      </c>
      <c r="P2758" s="7">
        <f t="shared" si="477"/>
        <v>31.757575757575758</v>
      </c>
      <c r="Q2758" t="str">
        <f t="shared" si="474"/>
        <v>publishing</v>
      </c>
      <c r="R2758" t="str">
        <f t="shared" si="475"/>
        <v>children's books</v>
      </c>
      <c r="S2758" s="14">
        <f t="shared" si="478"/>
        <v>41650.90047453704</v>
      </c>
      <c r="T2758" s="14">
        <f t="shared" si="479"/>
        <v>41620.90047453704</v>
      </c>
      <c r="U2758" t="str">
        <f t="shared" si="480"/>
        <v>ENE</v>
      </c>
      <c r="V2758" t="str">
        <f t="shared" si="481"/>
        <v>DIC</v>
      </c>
      <c r="W2758">
        <f t="shared" si="482"/>
        <v>2014</v>
      </c>
      <c r="X2758">
        <f t="shared" si="483"/>
        <v>2013</v>
      </c>
    </row>
    <row r="2759" spans="1:2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76"/>
        <v>0.66666666666666663</v>
      </c>
      <c r="P2759" s="7">
        <f t="shared" si="477"/>
        <v>5</v>
      </c>
      <c r="Q2759" t="str">
        <f t="shared" si="474"/>
        <v>publishing</v>
      </c>
      <c r="R2759" t="str">
        <f t="shared" si="475"/>
        <v>children's books</v>
      </c>
      <c r="S2759" s="14">
        <f t="shared" si="478"/>
        <v>42588.65662037037</v>
      </c>
      <c r="T2759" s="14">
        <f t="shared" si="479"/>
        <v>42573.65662037037</v>
      </c>
      <c r="U2759" t="str">
        <f t="shared" si="480"/>
        <v>AGO</v>
      </c>
      <c r="V2759" t="str">
        <f t="shared" si="481"/>
        <v>JUL</v>
      </c>
      <c r="W2759">
        <f t="shared" si="482"/>
        <v>2016</v>
      </c>
      <c r="X2759">
        <f t="shared" si="483"/>
        <v>2016</v>
      </c>
    </row>
    <row r="2760" spans="1:2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76"/>
        <v>11.7</v>
      </c>
      <c r="P2760" s="7">
        <f t="shared" si="477"/>
        <v>39</v>
      </c>
      <c r="Q2760" t="str">
        <f t="shared" si="474"/>
        <v>publishing</v>
      </c>
      <c r="R2760" t="str">
        <f t="shared" si="475"/>
        <v>children's books</v>
      </c>
      <c r="S2760" s="14">
        <f t="shared" si="478"/>
        <v>42653.441932870366</v>
      </c>
      <c r="T2760" s="14">
        <f t="shared" si="479"/>
        <v>42639.441932870366</v>
      </c>
      <c r="U2760" t="str">
        <f t="shared" si="480"/>
        <v>OCT</v>
      </c>
      <c r="V2760" t="str">
        <f t="shared" si="481"/>
        <v>SEP</v>
      </c>
      <c r="W2760">
        <f t="shared" si="482"/>
        <v>2016</v>
      </c>
      <c r="X2760">
        <f t="shared" si="483"/>
        <v>2016</v>
      </c>
    </row>
    <row r="2761" spans="1:2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76"/>
        <v>10.5</v>
      </c>
      <c r="P2761" s="7">
        <f t="shared" si="477"/>
        <v>52.5</v>
      </c>
      <c r="Q2761" t="str">
        <f t="shared" si="474"/>
        <v>publishing</v>
      </c>
      <c r="R2761" t="str">
        <f t="shared" si="475"/>
        <v>children's books</v>
      </c>
      <c r="S2761" s="14">
        <f t="shared" si="478"/>
        <v>42567.36650462963</v>
      </c>
      <c r="T2761" s="14">
        <f t="shared" si="479"/>
        <v>42524.36650462963</v>
      </c>
      <c r="U2761" t="str">
        <f t="shared" si="480"/>
        <v>JUL</v>
      </c>
      <c r="V2761" t="str">
        <f t="shared" si="481"/>
        <v>JUN</v>
      </c>
      <c r="W2761">
        <f t="shared" si="482"/>
        <v>2016</v>
      </c>
      <c r="X2761">
        <f t="shared" si="483"/>
        <v>2016</v>
      </c>
    </row>
    <row r="2762" spans="1:2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76"/>
        <v>0</v>
      </c>
      <c r="P2762" s="7" t="str">
        <f t="shared" si="477"/>
        <v>No Backers</v>
      </c>
      <c r="Q2762" t="str">
        <f t="shared" si="474"/>
        <v>publishing</v>
      </c>
      <c r="R2762" t="str">
        <f t="shared" si="475"/>
        <v>children's books</v>
      </c>
      <c r="S2762" s="14">
        <f t="shared" si="478"/>
        <v>41445.461319444446</v>
      </c>
      <c r="T2762" s="14">
        <f t="shared" si="479"/>
        <v>41415.461319444446</v>
      </c>
      <c r="U2762" t="str">
        <f t="shared" si="480"/>
        <v>JUN</v>
      </c>
      <c r="V2762" t="str">
        <f t="shared" si="481"/>
        <v>MAY</v>
      </c>
      <c r="W2762">
        <f t="shared" si="482"/>
        <v>2013</v>
      </c>
      <c r="X2762">
        <f t="shared" si="483"/>
        <v>2013</v>
      </c>
    </row>
    <row r="2763" spans="1:2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76"/>
        <v>0.72</v>
      </c>
      <c r="P2763" s="7">
        <f t="shared" si="477"/>
        <v>9</v>
      </c>
      <c r="Q2763" t="str">
        <f t="shared" si="474"/>
        <v>publishing</v>
      </c>
      <c r="R2763" t="str">
        <f t="shared" si="475"/>
        <v>children's books</v>
      </c>
      <c r="S2763" s="14">
        <f t="shared" si="478"/>
        <v>41277.063576388886</v>
      </c>
      <c r="T2763" s="14">
        <f t="shared" si="479"/>
        <v>41247.063576388886</v>
      </c>
      <c r="U2763" t="str">
        <f t="shared" si="480"/>
        <v>ENE</v>
      </c>
      <c r="V2763" t="str">
        <f t="shared" si="481"/>
        <v>DIC</v>
      </c>
      <c r="W2763">
        <f t="shared" si="482"/>
        <v>2013</v>
      </c>
      <c r="X2763">
        <f t="shared" si="483"/>
        <v>2012</v>
      </c>
    </row>
    <row r="2764" spans="1:2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76"/>
        <v>0.76923076923076927</v>
      </c>
      <c r="P2764" s="7">
        <f t="shared" si="477"/>
        <v>25</v>
      </c>
      <c r="Q2764" t="str">
        <f t="shared" si="474"/>
        <v>publishing</v>
      </c>
      <c r="R2764" t="str">
        <f t="shared" si="475"/>
        <v>children's books</v>
      </c>
      <c r="S2764" s="14">
        <f t="shared" si="478"/>
        <v>40986.995312500003</v>
      </c>
      <c r="T2764" s="14">
        <f t="shared" si="479"/>
        <v>40927.036979166667</v>
      </c>
      <c r="U2764" t="str">
        <f t="shared" si="480"/>
        <v>MAR</v>
      </c>
      <c r="V2764" t="str">
        <f t="shared" si="481"/>
        <v>ENE</v>
      </c>
      <c r="W2764">
        <f t="shared" si="482"/>
        <v>2012</v>
      </c>
      <c r="X2764">
        <f t="shared" si="483"/>
        <v>2012</v>
      </c>
    </row>
    <row r="2765" spans="1:2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76"/>
        <v>0.22842639593908629</v>
      </c>
      <c r="P2765" s="7">
        <f t="shared" si="477"/>
        <v>30</v>
      </c>
      <c r="Q2765" t="str">
        <f t="shared" si="474"/>
        <v>publishing</v>
      </c>
      <c r="R2765" t="str">
        <f t="shared" si="475"/>
        <v>children's books</v>
      </c>
      <c r="S2765" s="14">
        <f t="shared" si="478"/>
        <v>41418.579675925925</v>
      </c>
      <c r="T2765" s="14">
        <f t="shared" si="479"/>
        <v>41373.579675925925</v>
      </c>
      <c r="U2765" t="str">
        <f t="shared" si="480"/>
        <v>MAY</v>
      </c>
      <c r="V2765" t="str">
        <f t="shared" si="481"/>
        <v>ABR</v>
      </c>
      <c r="W2765">
        <f t="shared" si="482"/>
        <v>2013</v>
      </c>
      <c r="X2765">
        <f t="shared" si="483"/>
        <v>2013</v>
      </c>
    </row>
    <row r="2766" spans="1:2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76"/>
        <v>1.125</v>
      </c>
      <c r="P2766" s="7">
        <f t="shared" si="477"/>
        <v>11.25</v>
      </c>
      <c r="Q2766" t="str">
        <f t="shared" si="474"/>
        <v>publishing</v>
      </c>
      <c r="R2766" t="str">
        <f t="shared" si="475"/>
        <v>children's books</v>
      </c>
      <c r="S2766" s="14">
        <f t="shared" si="478"/>
        <v>41059.791666666664</v>
      </c>
      <c r="T2766" s="14">
        <f t="shared" si="479"/>
        <v>41030.292025462964</v>
      </c>
      <c r="U2766" t="str">
        <f t="shared" si="480"/>
        <v>MAY</v>
      </c>
      <c r="V2766" t="str">
        <f t="shared" si="481"/>
        <v>MAY</v>
      </c>
      <c r="W2766">
        <f t="shared" si="482"/>
        <v>2012</v>
      </c>
      <c r="X2766">
        <f t="shared" si="483"/>
        <v>2012</v>
      </c>
    </row>
    <row r="2767" spans="1:2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76"/>
        <v>0</v>
      </c>
      <c r="P2767" s="7" t="str">
        <f t="shared" si="477"/>
        <v>No Backers</v>
      </c>
      <c r="Q2767" t="str">
        <f t="shared" si="474"/>
        <v>publishing</v>
      </c>
      <c r="R2767" t="str">
        <f t="shared" si="475"/>
        <v>children's books</v>
      </c>
      <c r="S2767" s="14">
        <f t="shared" si="478"/>
        <v>41210.579027777778</v>
      </c>
      <c r="T2767" s="14">
        <f t="shared" si="479"/>
        <v>41194.579027777778</v>
      </c>
      <c r="U2767" t="str">
        <f t="shared" si="480"/>
        <v>OCT</v>
      </c>
      <c r="V2767" t="str">
        <f t="shared" si="481"/>
        <v>OCT</v>
      </c>
      <c r="W2767">
        <f t="shared" si="482"/>
        <v>2012</v>
      </c>
      <c r="X2767">
        <f t="shared" si="483"/>
        <v>2012</v>
      </c>
    </row>
    <row r="2768" spans="1:2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76"/>
        <v>2</v>
      </c>
      <c r="P2768" s="7">
        <f t="shared" si="477"/>
        <v>25</v>
      </c>
      <c r="Q2768" t="str">
        <f t="shared" si="474"/>
        <v>publishing</v>
      </c>
      <c r="R2768" t="str">
        <f t="shared" si="475"/>
        <v>children's books</v>
      </c>
      <c r="S2768" s="14">
        <f t="shared" si="478"/>
        <v>40766.668032407404</v>
      </c>
      <c r="T2768" s="14">
        <f t="shared" si="479"/>
        <v>40736.668032407404</v>
      </c>
      <c r="U2768" t="str">
        <f t="shared" si="480"/>
        <v>AGO</v>
      </c>
      <c r="V2768" t="str">
        <f t="shared" si="481"/>
        <v>JUL</v>
      </c>
      <c r="W2768">
        <f t="shared" si="482"/>
        <v>2011</v>
      </c>
      <c r="X2768">
        <f t="shared" si="483"/>
        <v>2011</v>
      </c>
    </row>
    <row r="2769" spans="1:2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76"/>
        <v>0.85</v>
      </c>
      <c r="P2769" s="7">
        <f t="shared" si="477"/>
        <v>11.333333333333334</v>
      </c>
      <c r="Q2769" t="str">
        <f t="shared" si="474"/>
        <v>publishing</v>
      </c>
      <c r="R2769" t="str">
        <f t="shared" si="475"/>
        <v>children's books</v>
      </c>
      <c r="S2769" s="14">
        <f t="shared" si="478"/>
        <v>42232.958912037036</v>
      </c>
      <c r="T2769" s="14">
        <f t="shared" si="479"/>
        <v>42172.958912037036</v>
      </c>
      <c r="U2769" t="str">
        <f t="shared" si="480"/>
        <v>AGO</v>
      </c>
      <c r="V2769" t="str">
        <f t="shared" si="481"/>
        <v>JUN</v>
      </c>
      <c r="W2769">
        <f t="shared" si="482"/>
        <v>2015</v>
      </c>
      <c r="X2769">
        <f t="shared" si="483"/>
        <v>2015</v>
      </c>
    </row>
    <row r="2770" spans="1:2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76"/>
        <v>14.314285714285715</v>
      </c>
      <c r="P2770" s="7">
        <f t="shared" si="477"/>
        <v>29.470588235294116</v>
      </c>
      <c r="Q2770" t="str">
        <f t="shared" si="474"/>
        <v>publishing</v>
      </c>
      <c r="R2770" t="str">
        <f t="shared" si="475"/>
        <v>children's books</v>
      </c>
      <c r="S2770" s="14">
        <f t="shared" si="478"/>
        <v>40997.573182870372</v>
      </c>
      <c r="T2770" s="14">
        <f t="shared" si="479"/>
        <v>40967.614849537036</v>
      </c>
      <c r="U2770" t="str">
        <f t="shared" si="480"/>
        <v>MAR</v>
      </c>
      <c r="V2770" t="str">
        <f t="shared" si="481"/>
        <v>FEB</v>
      </c>
      <c r="W2770">
        <f t="shared" si="482"/>
        <v>2012</v>
      </c>
      <c r="X2770">
        <f t="shared" si="483"/>
        <v>2012</v>
      </c>
    </row>
    <row r="2771" spans="1:2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76"/>
        <v>0.25</v>
      </c>
      <c r="P2771" s="7">
        <f t="shared" si="477"/>
        <v>1</v>
      </c>
      <c r="Q2771" t="str">
        <f t="shared" si="474"/>
        <v>publishing</v>
      </c>
      <c r="R2771" t="str">
        <f t="shared" si="475"/>
        <v>children's books</v>
      </c>
      <c r="S2771" s="14">
        <f t="shared" si="478"/>
        <v>41795.826273148145</v>
      </c>
      <c r="T2771" s="14">
        <f t="shared" si="479"/>
        <v>41745.826273148145</v>
      </c>
      <c r="U2771" t="str">
        <f t="shared" si="480"/>
        <v>JUN</v>
      </c>
      <c r="V2771" t="str">
        <f t="shared" si="481"/>
        <v>ABR</v>
      </c>
      <c r="W2771">
        <f t="shared" si="482"/>
        <v>2014</v>
      </c>
      <c r="X2771">
        <f t="shared" si="483"/>
        <v>2014</v>
      </c>
    </row>
    <row r="2772" spans="1:2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76"/>
        <v>10.411250000000001</v>
      </c>
      <c r="P2772" s="7">
        <f t="shared" si="477"/>
        <v>63.098484848484851</v>
      </c>
      <c r="Q2772" t="str">
        <f t="shared" si="474"/>
        <v>publishing</v>
      </c>
      <c r="R2772" t="str">
        <f t="shared" si="475"/>
        <v>children's books</v>
      </c>
      <c r="S2772" s="14">
        <f t="shared" si="478"/>
        <v>41716.663541666669</v>
      </c>
      <c r="T2772" s="14">
        <f t="shared" si="479"/>
        <v>41686.705208333333</v>
      </c>
      <c r="U2772" t="str">
        <f t="shared" si="480"/>
        <v>MAR</v>
      </c>
      <c r="V2772" t="str">
        <f t="shared" si="481"/>
        <v>FEB</v>
      </c>
      <c r="W2772">
        <f t="shared" si="482"/>
        <v>2014</v>
      </c>
      <c r="X2772">
        <f t="shared" si="483"/>
        <v>2014</v>
      </c>
    </row>
    <row r="2773" spans="1:2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76"/>
        <v>0</v>
      </c>
      <c r="P2773" s="7" t="str">
        <f t="shared" si="477"/>
        <v>No Backers</v>
      </c>
      <c r="Q2773" t="str">
        <f t="shared" si="474"/>
        <v>publishing</v>
      </c>
      <c r="R2773" t="str">
        <f t="shared" si="475"/>
        <v>children's books</v>
      </c>
      <c r="S2773" s="14">
        <f t="shared" si="478"/>
        <v>41306.708333333336</v>
      </c>
      <c r="T2773" s="14">
        <f t="shared" si="479"/>
        <v>41257.531712962962</v>
      </c>
      <c r="U2773" t="str">
        <f t="shared" si="480"/>
        <v>FEB</v>
      </c>
      <c r="V2773" t="str">
        <f t="shared" si="481"/>
        <v>DIC</v>
      </c>
      <c r="W2773">
        <f t="shared" si="482"/>
        <v>2013</v>
      </c>
      <c r="X2773">
        <f t="shared" si="483"/>
        <v>2012</v>
      </c>
    </row>
    <row r="2774" spans="1:2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76"/>
        <v>0</v>
      </c>
      <c r="P2774" s="7" t="str">
        <f t="shared" si="477"/>
        <v>No Backers</v>
      </c>
      <c r="Q2774" t="str">
        <f t="shared" si="474"/>
        <v>publishing</v>
      </c>
      <c r="R2774" t="str">
        <f t="shared" si="475"/>
        <v>children's books</v>
      </c>
      <c r="S2774" s="14">
        <f t="shared" si="478"/>
        <v>41552.869143518517</v>
      </c>
      <c r="T2774" s="14">
        <f t="shared" si="479"/>
        <v>41537.869143518517</v>
      </c>
      <c r="U2774" t="str">
        <f t="shared" si="480"/>
        <v>OCT</v>
      </c>
      <c r="V2774" t="str">
        <f t="shared" si="481"/>
        <v>SEP</v>
      </c>
      <c r="W2774">
        <f t="shared" si="482"/>
        <v>2013</v>
      </c>
      <c r="X2774">
        <f t="shared" si="483"/>
        <v>2013</v>
      </c>
    </row>
    <row r="2775" spans="1:2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76"/>
        <v>0.18867924528301888</v>
      </c>
      <c r="P2775" s="7">
        <f t="shared" si="477"/>
        <v>1</v>
      </c>
      <c r="Q2775" t="str">
        <f t="shared" si="474"/>
        <v>publishing</v>
      </c>
      <c r="R2775" t="str">
        <f t="shared" si="475"/>
        <v>children's books</v>
      </c>
      <c r="S2775" s="14">
        <f t="shared" si="478"/>
        <v>42484.86482638889</v>
      </c>
      <c r="T2775" s="14">
        <f t="shared" si="479"/>
        <v>42474.86482638889</v>
      </c>
      <c r="U2775" t="str">
        <f t="shared" si="480"/>
        <v>ABR</v>
      </c>
      <c r="V2775" t="str">
        <f t="shared" si="481"/>
        <v>ABR</v>
      </c>
      <c r="W2775">
        <f t="shared" si="482"/>
        <v>2016</v>
      </c>
      <c r="X2775">
        <f t="shared" si="483"/>
        <v>2016</v>
      </c>
    </row>
    <row r="2776" spans="1:2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76"/>
        <v>14.25</v>
      </c>
      <c r="P2776" s="7">
        <f t="shared" si="477"/>
        <v>43.846153846153847</v>
      </c>
      <c r="Q2776" t="str">
        <f t="shared" si="474"/>
        <v>publishing</v>
      </c>
      <c r="R2776" t="str">
        <f t="shared" si="475"/>
        <v>children's books</v>
      </c>
      <c r="S2776" s="14">
        <f t="shared" si="478"/>
        <v>41341.126481481479</v>
      </c>
      <c r="T2776" s="14">
        <f t="shared" si="479"/>
        <v>41311.126481481479</v>
      </c>
      <c r="U2776" t="str">
        <f t="shared" si="480"/>
        <v>MAR</v>
      </c>
      <c r="V2776" t="str">
        <f t="shared" si="481"/>
        <v>FEB</v>
      </c>
      <c r="W2776">
        <f t="shared" si="482"/>
        <v>2013</v>
      </c>
      <c r="X2776">
        <f t="shared" si="483"/>
        <v>2013</v>
      </c>
    </row>
    <row r="2777" spans="1:2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76"/>
        <v>3</v>
      </c>
      <c r="P2777" s="7">
        <f t="shared" si="477"/>
        <v>75</v>
      </c>
      <c r="Q2777" t="str">
        <f t="shared" si="474"/>
        <v>publishing</v>
      </c>
      <c r="R2777" t="str">
        <f t="shared" si="475"/>
        <v>children's books</v>
      </c>
      <c r="S2777" s="14">
        <f t="shared" si="478"/>
        <v>40893.013356481482</v>
      </c>
      <c r="T2777" s="14">
        <f t="shared" si="479"/>
        <v>40863.013356481482</v>
      </c>
      <c r="U2777" t="str">
        <f t="shared" si="480"/>
        <v>DIC</v>
      </c>
      <c r="V2777" t="str">
        <f t="shared" si="481"/>
        <v>NOV</v>
      </c>
      <c r="W2777">
        <f t="shared" si="482"/>
        <v>2011</v>
      </c>
      <c r="X2777">
        <f t="shared" si="483"/>
        <v>2011</v>
      </c>
    </row>
    <row r="2778" spans="1:2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76"/>
        <v>7.8809523809523814</v>
      </c>
      <c r="P2778" s="7">
        <f t="shared" si="477"/>
        <v>45.972222222222221</v>
      </c>
      <c r="Q2778" t="str">
        <f t="shared" si="474"/>
        <v>publishing</v>
      </c>
      <c r="R2778" t="str">
        <f t="shared" si="475"/>
        <v>children's books</v>
      </c>
      <c r="S2778" s="14">
        <f t="shared" si="478"/>
        <v>42167.297175925924</v>
      </c>
      <c r="T2778" s="14">
        <f t="shared" si="479"/>
        <v>42136.297175925924</v>
      </c>
      <c r="U2778" t="str">
        <f t="shared" si="480"/>
        <v>JUN</v>
      </c>
      <c r="V2778" t="str">
        <f t="shared" si="481"/>
        <v>MAY</v>
      </c>
      <c r="W2778">
        <f t="shared" si="482"/>
        <v>2015</v>
      </c>
      <c r="X2778">
        <f t="shared" si="483"/>
        <v>2015</v>
      </c>
    </row>
    <row r="2779" spans="1:2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76"/>
        <v>0.33333333333333331</v>
      </c>
      <c r="P2779" s="7">
        <f t="shared" si="477"/>
        <v>10</v>
      </c>
      <c r="Q2779" t="str">
        <f t="shared" si="474"/>
        <v>publishing</v>
      </c>
      <c r="R2779" t="str">
        <f t="shared" si="475"/>
        <v>children's books</v>
      </c>
      <c r="S2779" s="14">
        <f t="shared" si="478"/>
        <v>42202.669027777782</v>
      </c>
      <c r="T2779" s="14">
        <f t="shared" si="479"/>
        <v>42172.669027777782</v>
      </c>
      <c r="U2779" t="str">
        <f t="shared" si="480"/>
        <v>JUL</v>
      </c>
      <c r="V2779" t="str">
        <f t="shared" si="481"/>
        <v>JUN</v>
      </c>
      <c r="W2779">
        <f t="shared" si="482"/>
        <v>2015</v>
      </c>
      <c r="X2779">
        <f t="shared" si="483"/>
        <v>2015</v>
      </c>
    </row>
    <row r="2780" spans="1:2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76"/>
        <v>25.545454545454547</v>
      </c>
      <c r="P2780" s="7">
        <f t="shared" si="477"/>
        <v>93.666666666666671</v>
      </c>
      <c r="Q2780" t="str">
        <f t="shared" si="474"/>
        <v>publishing</v>
      </c>
      <c r="R2780" t="str">
        <f t="shared" si="475"/>
        <v>children's books</v>
      </c>
      <c r="S2780" s="14">
        <f t="shared" si="478"/>
        <v>41876.978078703702</v>
      </c>
      <c r="T2780" s="14">
        <f t="shared" si="479"/>
        <v>41846.978078703702</v>
      </c>
      <c r="U2780" t="str">
        <f t="shared" si="480"/>
        <v>AGO</v>
      </c>
      <c r="V2780" t="str">
        <f t="shared" si="481"/>
        <v>JUL</v>
      </c>
      <c r="W2780">
        <f t="shared" si="482"/>
        <v>2014</v>
      </c>
      <c r="X2780">
        <f t="shared" si="483"/>
        <v>2014</v>
      </c>
    </row>
    <row r="2781" spans="1:2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76"/>
        <v>2.12</v>
      </c>
      <c r="P2781" s="7">
        <f t="shared" si="477"/>
        <v>53</v>
      </c>
      <c r="Q2781" t="str">
        <f t="shared" si="474"/>
        <v>publishing</v>
      </c>
      <c r="R2781" t="str">
        <f t="shared" si="475"/>
        <v>children's books</v>
      </c>
      <c r="S2781" s="14">
        <f t="shared" si="478"/>
        <v>42330.627557870372</v>
      </c>
      <c r="T2781" s="14">
        <f t="shared" si="479"/>
        <v>42300.585891203707</v>
      </c>
      <c r="U2781" t="str">
        <f t="shared" si="480"/>
        <v>NOV</v>
      </c>
      <c r="V2781" t="str">
        <f t="shared" si="481"/>
        <v>OCT</v>
      </c>
      <c r="W2781">
        <f t="shared" si="482"/>
        <v>2015</v>
      </c>
      <c r="X2781">
        <f t="shared" si="483"/>
        <v>2015</v>
      </c>
    </row>
    <row r="2782" spans="1:2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76"/>
        <v>0</v>
      </c>
      <c r="P2782" s="7" t="str">
        <f t="shared" si="477"/>
        <v>No Backers</v>
      </c>
      <c r="Q2782" t="str">
        <f t="shared" si="474"/>
        <v>publishing</v>
      </c>
      <c r="R2782" t="str">
        <f t="shared" si="475"/>
        <v>children's books</v>
      </c>
      <c r="S2782" s="14">
        <f t="shared" si="478"/>
        <v>42804.447777777779</v>
      </c>
      <c r="T2782" s="14">
        <f t="shared" si="479"/>
        <v>42774.447777777779</v>
      </c>
      <c r="U2782" t="str">
        <f t="shared" si="480"/>
        <v>MAR</v>
      </c>
      <c r="V2782" t="str">
        <f t="shared" si="481"/>
        <v>FEB</v>
      </c>
      <c r="W2782">
        <f t="shared" si="482"/>
        <v>2017</v>
      </c>
      <c r="X2782">
        <f t="shared" si="483"/>
        <v>2017</v>
      </c>
    </row>
    <row r="2783" spans="1:2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76"/>
        <v>105.28</v>
      </c>
      <c r="P2783" s="7">
        <f t="shared" si="477"/>
        <v>47</v>
      </c>
      <c r="Q2783" t="str">
        <f t="shared" ref="Q2783:Q2846" si="484">MID(N2783,1,7)</f>
        <v>theater</v>
      </c>
      <c r="R2783" t="str">
        <f t="shared" ref="R2783:R2846" si="485">MID(N2783,9,20)</f>
        <v>plays</v>
      </c>
      <c r="S2783" s="14">
        <f t="shared" si="478"/>
        <v>42047.291666666672</v>
      </c>
      <c r="T2783" s="14">
        <f t="shared" si="479"/>
        <v>42018.94159722222</v>
      </c>
      <c r="U2783" t="str">
        <f t="shared" si="480"/>
        <v>FEB</v>
      </c>
      <c r="V2783" t="str">
        <f t="shared" si="481"/>
        <v>ENE</v>
      </c>
      <c r="W2783">
        <f t="shared" si="482"/>
        <v>2015</v>
      </c>
      <c r="X2783">
        <f t="shared" si="483"/>
        <v>2015</v>
      </c>
    </row>
    <row r="2784" spans="1:2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76"/>
        <v>120</v>
      </c>
      <c r="P2784" s="7">
        <f t="shared" si="477"/>
        <v>66.666666666666671</v>
      </c>
      <c r="Q2784" t="str">
        <f t="shared" si="484"/>
        <v>theater</v>
      </c>
      <c r="R2784" t="str">
        <f t="shared" si="485"/>
        <v>plays</v>
      </c>
      <c r="S2784" s="14">
        <f t="shared" si="478"/>
        <v>42052.207638888889</v>
      </c>
      <c r="T2784" s="14">
        <f t="shared" si="479"/>
        <v>42026.924976851849</v>
      </c>
      <c r="U2784" t="str">
        <f t="shared" si="480"/>
        <v>FEB</v>
      </c>
      <c r="V2784" t="str">
        <f t="shared" si="481"/>
        <v>ENE</v>
      </c>
      <c r="W2784">
        <f t="shared" si="482"/>
        <v>2015</v>
      </c>
      <c r="X2784">
        <f t="shared" si="483"/>
        <v>2015</v>
      </c>
    </row>
    <row r="2785" spans="1:2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76"/>
        <v>114.5</v>
      </c>
      <c r="P2785" s="7">
        <f t="shared" si="477"/>
        <v>18.770491803278688</v>
      </c>
      <c r="Q2785" t="str">
        <f t="shared" si="484"/>
        <v>theater</v>
      </c>
      <c r="R2785" t="str">
        <f t="shared" si="485"/>
        <v>plays</v>
      </c>
      <c r="S2785" s="14">
        <f t="shared" si="478"/>
        <v>42117.535254629634</v>
      </c>
      <c r="T2785" s="14">
        <f t="shared" si="479"/>
        <v>42103.535254629634</v>
      </c>
      <c r="U2785" t="str">
        <f t="shared" si="480"/>
        <v>ABR</v>
      </c>
      <c r="V2785" t="str">
        <f t="shared" si="481"/>
        <v>ABR</v>
      </c>
      <c r="W2785">
        <f t="shared" si="482"/>
        <v>2015</v>
      </c>
      <c r="X2785">
        <f t="shared" si="483"/>
        <v>2015</v>
      </c>
    </row>
    <row r="2786" spans="1:2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76"/>
        <v>119</v>
      </c>
      <c r="P2786" s="7">
        <f t="shared" si="477"/>
        <v>66.111111111111114</v>
      </c>
      <c r="Q2786" t="str">
        <f t="shared" si="484"/>
        <v>theater</v>
      </c>
      <c r="R2786" t="str">
        <f t="shared" si="485"/>
        <v>plays</v>
      </c>
      <c r="S2786" s="14">
        <f t="shared" si="478"/>
        <v>41941.787534722222</v>
      </c>
      <c r="T2786" s="14">
        <f t="shared" si="479"/>
        <v>41920.787534722222</v>
      </c>
      <c r="U2786" t="str">
        <f t="shared" si="480"/>
        <v>OCT</v>
      </c>
      <c r="V2786" t="str">
        <f t="shared" si="481"/>
        <v>OCT</v>
      </c>
      <c r="W2786">
        <f t="shared" si="482"/>
        <v>2014</v>
      </c>
      <c r="X2786">
        <f t="shared" si="483"/>
        <v>2014</v>
      </c>
    </row>
    <row r="2787" spans="1:2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76"/>
        <v>104.68</v>
      </c>
      <c r="P2787" s="7">
        <f t="shared" si="477"/>
        <v>36.859154929577464</v>
      </c>
      <c r="Q2787" t="str">
        <f t="shared" si="484"/>
        <v>theater</v>
      </c>
      <c r="R2787" t="str">
        <f t="shared" si="485"/>
        <v>plays</v>
      </c>
      <c r="S2787" s="14">
        <f t="shared" si="478"/>
        <v>42587.875</v>
      </c>
      <c r="T2787" s="14">
        <f t="shared" si="479"/>
        <v>42558.189432870371</v>
      </c>
      <c r="U2787" t="str">
        <f t="shared" si="480"/>
        <v>AGO</v>
      </c>
      <c r="V2787" t="str">
        <f t="shared" si="481"/>
        <v>JUL</v>
      </c>
      <c r="W2787">
        <f t="shared" si="482"/>
        <v>2016</v>
      </c>
      <c r="X2787">
        <f t="shared" si="483"/>
        <v>2016</v>
      </c>
    </row>
    <row r="2788" spans="1:2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76"/>
        <v>117.84</v>
      </c>
      <c r="P2788" s="7">
        <f t="shared" si="477"/>
        <v>39.810810810810814</v>
      </c>
      <c r="Q2788" t="str">
        <f t="shared" si="484"/>
        <v>theater</v>
      </c>
      <c r="R2788" t="str">
        <f t="shared" si="485"/>
        <v>plays</v>
      </c>
      <c r="S2788" s="14">
        <f t="shared" si="478"/>
        <v>41829.569212962961</v>
      </c>
      <c r="T2788" s="14">
        <f t="shared" si="479"/>
        <v>41815.569212962961</v>
      </c>
      <c r="U2788" t="str">
        <f t="shared" si="480"/>
        <v>JUL</v>
      </c>
      <c r="V2788" t="str">
        <f t="shared" si="481"/>
        <v>JUN</v>
      </c>
      <c r="W2788">
        <f t="shared" si="482"/>
        <v>2014</v>
      </c>
      <c r="X2788">
        <f t="shared" si="483"/>
        <v>2014</v>
      </c>
    </row>
    <row r="2789" spans="1:2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76"/>
        <v>119.7</v>
      </c>
      <c r="P2789" s="7">
        <f t="shared" si="477"/>
        <v>31.5</v>
      </c>
      <c r="Q2789" t="str">
        <f t="shared" si="484"/>
        <v>theater</v>
      </c>
      <c r="R2789" t="str">
        <f t="shared" si="485"/>
        <v>plays</v>
      </c>
      <c r="S2789" s="14">
        <f t="shared" si="478"/>
        <v>41838.198518518519</v>
      </c>
      <c r="T2789" s="14">
        <f t="shared" si="479"/>
        <v>41808.198518518519</v>
      </c>
      <c r="U2789" t="str">
        <f t="shared" si="480"/>
        <v>JUL</v>
      </c>
      <c r="V2789" t="str">
        <f t="shared" si="481"/>
        <v>JUN</v>
      </c>
      <c r="W2789">
        <f t="shared" si="482"/>
        <v>2014</v>
      </c>
      <c r="X2789">
        <f t="shared" si="483"/>
        <v>2014</v>
      </c>
    </row>
    <row r="2790" spans="1:2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76"/>
        <v>102.5</v>
      </c>
      <c r="P2790" s="7">
        <f t="shared" si="477"/>
        <v>102.5</v>
      </c>
      <c r="Q2790" t="str">
        <f t="shared" si="484"/>
        <v>theater</v>
      </c>
      <c r="R2790" t="str">
        <f t="shared" si="485"/>
        <v>plays</v>
      </c>
      <c r="S2790" s="14">
        <f t="shared" si="478"/>
        <v>42580.701886574068</v>
      </c>
      <c r="T2790" s="14">
        <f t="shared" si="479"/>
        <v>42550.701886574068</v>
      </c>
      <c r="U2790" t="str">
        <f t="shared" si="480"/>
        <v>JUL</v>
      </c>
      <c r="V2790" t="str">
        <f t="shared" si="481"/>
        <v>JUN</v>
      </c>
      <c r="W2790">
        <f t="shared" si="482"/>
        <v>2016</v>
      </c>
      <c r="X2790">
        <f t="shared" si="483"/>
        <v>2016</v>
      </c>
    </row>
    <row r="2791" spans="1:2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76"/>
        <v>101.16666666666667</v>
      </c>
      <c r="P2791" s="7">
        <f t="shared" si="477"/>
        <v>126.45833333333333</v>
      </c>
      <c r="Q2791" t="str">
        <f t="shared" si="484"/>
        <v>theater</v>
      </c>
      <c r="R2791" t="str">
        <f t="shared" si="485"/>
        <v>plays</v>
      </c>
      <c r="S2791" s="14">
        <f t="shared" si="478"/>
        <v>42075.166666666672</v>
      </c>
      <c r="T2791" s="14">
        <f t="shared" si="479"/>
        <v>42056.013124999998</v>
      </c>
      <c r="U2791" t="str">
        <f t="shared" si="480"/>
        <v>MAR</v>
      </c>
      <c r="V2791" t="str">
        <f t="shared" si="481"/>
        <v>FEB</v>
      </c>
      <c r="W2791">
        <f t="shared" si="482"/>
        <v>2015</v>
      </c>
      <c r="X2791">
        <f t="shared" si="483"/>
        <v>2015</v>
      </c>
    </row>
    <row r="2792" spans="1:2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76"/>
        <v>105.33333333333333</v>
      </c>
      <c r="P2792" s="7">
        <f t="shared" si="477"/>
        <v>47.878787878787875</v>
      </c>
      <c r="Q2792" t="str">
        <f t="shared" si="484"/>
        <v>theater</v>
      </c>
      <c r="R2792" t="str">
        <f t="shared" si="485"/>
        <v>plays</v>
      </c>
      <c r="S2792" s="14">
        <f t="shared" si="478"/>
        <v>42046.938692129625</v>
      </c>
      <c r="T2792" s="14">
        <f t="shared" si="479"/>
        <v>42016.938692129625</v>
      </c>
      <c r="U2792" t="str">
        <f t="shared" si="480"/>
        <v>FEB</v>
      </c>
      <c r="V2792" t="str">
        <f t="shared" si="481"/>
        <v>ENE</v>
      </c>
      <c r="W2792">
        <f t="shared" si="482"/>
        <v>2015</v>
      </c>
      <c r="X2792">
        <f t="shared" si="483"/>
        <v>2015</v>
      </c>
    </row>
    <row r="2793" spans="1:2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76"/>
        <v>102.5</v>
      </c>
      <c r="P2793" s="7">
        <f t="shared" si="477"/>
        <v>73.214285714285708</v>
      </c>
      <c r="Q2793" t="str">
        <f t="shared" si="484"/>
        <v>theater</v>
      </c>
      <c r="R2793" t="str">
        <f t="shared" si="485"/>
        <v>plays</v>
      </c>
      <c r="S2793" s="14">
        <f t="shared" si="478"/>
        <v>42622.166666666672</v>
      </c>
      <c r="T2793" s="14">
        <f t="shared" si="479"/>
        <v>42591.899988425925</v>
      </c>
      <c r="U2793" t="str">
        <f t="shared" si="480"/>
        <v>SEP</v>
      </c>
      <c r="V2793" t="str">
        <f t="shared" si="481"/>
        <v>AGO</v>
      </c>
      <c r="W2793">
        <f t="shared" si="482"/>
        <v>2016</v>
      </c>
      <c r="X2793">
        <f t="shared" si="483"/>
        <v>2016</v>
      </c>
    </row>
    <row r="2794" spans="1:2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76"/>
        <v>107.6</v>
      </c>
      <c r="P2794" s="7">
        <f t="shared" si="477"/>
        <v>89.666666666666671</v>
      </c>
      <c r="Q2794" t="str">
        <f t="shared" si="484"/>
        <v>theater</v>
      </c>
      <c r="R2794" t="str">
        <f t="shared" si="485"/>
        <v>plays</v>
      </c>
      <c r="S2794" s="14">
        <f t="shared" si="478"/>
        <v>42228.231006944443</v>
      </c>
      <c r="T2794" s="14">
        <f t="shared" si="479"/>
        <v>42183.231006944443</v>
      </c>
      <c r="U2794" t="str">
        <f t="shared" si="480"/>
        <v>AGO</v>
      </c>
      <c r="V2794" t="str">
        <f t="shared" si="481"/>
        <v>JUN</v>
      </c>
      <c r="W2794">
        <f t="shared" si="482"/>
        <v>2015</v>
      </c>
      <c r="X2794">
        <f t="shared" si="483"/>
        <v>2015</v>
      </c>
    </row>
    <row r="2795" spans="1:2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76"/>
        <v>110.5675</v>
      </c>
      <c r="P2795" s="7">
        <f t="shared" si="477"/>
        <v>151.4623287671233</v>
      </c>
      <c r="Q2795" t="str">
        <f t="shared" si="484"/>
        <v>theater</v>
      </c>
      <c r="R2795" t="str">
        <f t="shared" si="485"/>
        <v>plays</v>
      </c>
      <c r="S2795" s="14">
        <f t="shared" si="478"/>
        <v>42206.419039351851</v>
      </c>
      <c r="T2795" s="14">
        <f t="shared" si="479"/>
        <v>42176.419039351851</v>
      </c>
      <c r="U2795" t="str">
        <f t="shared" si="480"/>
        <v>JUL</v>
      </c>
      <c r="V2795" t="str">
        <f t="shared" si="481"/>
        <v>JUN</v>
      </c>
      <c r="W2795">
        <f t="shared" si="482"/>
        <v>2015</v>
      </c>
      <c r="X2795">
        <f t="shared" si="483"/>
        <v>2015</v>
      </c>
    </row>
    <row r="2796" spans="1:2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76"/>
        <v>150</v>
      </c>
      <c r="P2796" s="7">
        <f t="shared" si="477"/>
        <v>25</v>
      </c>
      <c r="Q2796" t="str">
        <f t="shared" si="484"/>
        <v>theater</v>
      </c>
      <c r="R2796" t="str">
        <f t="shared" si="485"/>
        <v>plays</v>
      </c>
      <c r="S2796" s="14">
        <f t="shared" si="478"/>
        <v>42432.791666666672</v>
      </c>
      <c r="T2796" s="14">
        <f t="shared" si="479"/>
        <v>42416.691655092596</v>
      </c>
      <c r="U2796" t="str">
        <f t="shared" si="480"/>
        <v>MAR</v>
      </c>
      <c r="V2796" t="str">
        <f t="shared" si="481"/>
        <v>FEB</v>
      </c>
      <c r="W2796">
        <f t="shared" si="482"/>
        <v>2016</v>
      </c>
      <c r="X2796">
        <f t="shared" si="483"/>
        <v>2016</v>
      </c>
    </row>
    <row r="2797" spans="1:2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76"/>
        <v>104.28571428571429</v>
      </c>
      <c r="P2797" s="7">
        <f t="shared" si="477"/>
        <v>36.5</v>
      </c>
      <c r="Q2797" t="str">
        <f t="shared" si="484"/>
        <v>theater</v>
      </c>
      <c r="R2797" t="str">
        <f t="shared" si="485"/>
        <v>plays</v>
      </c>
      <c r="S2797" s="14">
        <f t="shared" si="478"/>
        <v>41796.958333333336</v>
      </c>
      <c r="T2797" s="14">
        <f t="shared" si="479"/>
        <v>41780.525937500002</v>
      </c>
      <c r="U2797" t="str">
        <f t="shared" si="480"/>
        <v>JUN</v>
      </c>
      <c r="V2797" t="str">
        <f t="shared" si="481"/>
        <v>MAY</v>
      </c>
      <c r="W2797">
        <f t="shared" si="482"/>
        <v>2014</v>
      </c>
      <c r="X2797">
        <f t="shared" si="483"/>
        <v>2014</v>
      </c>
    </row>
    <row r="2798" spans="1:2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76"/>
        <v>115.5</v>
      </c>
      <c r="P2798" s="7">
        <f t="shared" si="477"/>
        <v>44</v>
      </c>
      <c r="Q2798" t="str">
        <f t="shared" si="484"/>
        <v>theater</v>
      </c>
      <c r="R2798" t="str">
        <f t="shared" si="485"/>
        <v>plays</v>
      </c>
      <c r="S2798" s="14">
        <f t="shared" si="478"/>
        <v>41825.528101851851</v>
      </c>
      <c r="T2798" s="14">
        <f t="shared" si="479"/>
        <v>41795.528101851851</v>
      </c>
      <c r="U2798" t="str">
        <f t="shared" si="480"/>
        <v>JUL</v>
      </c>
      <c r="V2798" t="str">
        <f t="shared" si="481"/>
        <v>JUN</v>
      </c>
      <c r="W2798">
        <f t="shared" si="482"/>
        <v>2014</v>
      </c>
      <c r="X2798">
        <f t="shared" si="483"/>
        <v>2014</v>
      </c>
    </row>
    <row r="2799" spans="1:2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76"/>
        <v>102.64512499999999</v>
      </c>
      <c r="P2799" s="7">
        <f t="shared" si="477"/>
        <v>87.357553191489373</v>
      </c>
      <c r="Q2799" t="str">
        <f t="shared" si="484"/>
        <v>theater</v>
      </c>
      <c r="R2799" t="str">
        <f t="shared" si="485"/>
        <v>plays</v>
      </c>
      <c r="S2799" s="14">
        <f t="shared" si="478"/>
        <v>41828.94027777778</v>
      </c>
      <c r="T2799" s="14">
        <f t="shared" si="479"/>
        <v>41798.94027777778</v>
      </c>
      <c r="U2799" t="str">
        <f t="shared" si="480"/>
        <v>JUL</v>
      </c>
      <c r="V2799" t="str">
        <f t="shared" si="481"/>
        <v>JUN</v>
      </c>
      <c r="W2799">
        <f t="shared" si="482"/>
        <v>2014</v>
      </c>
      <c r="X2799">
        <f t="shared" si="483"/>
        <v>2014</v>
      </c>
    </row>
    <row r="2800" spans="1:2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76"/>
        <v>101.4</v>
      </c>
      <c r="P2800" s="7">
        <f t="shared" si="477"/>
        <v>36.474820143884891</v>
      </c>
      <c r="Q2800" t="str">
        <f t="shared" si="484"/>
        <v>theater</v>
      </c>
      <c r="R2800" t="str">
        <f t="shared" si="485"/>
        <v>plays</v>
      </c>
      <c r="S2800" s="14">
        <f t="shared" si="478"/>
        <v>42216.666666666672</v>
      </c>
      <c r="T2800" s="14">
        <f t="shared" si="479"/>
        <v>42201.675011574072</v>
      </c>
      <c r="U2800" t="str">
        <f t="shared" si="480"/>
        <v>JUL</v>
      </c>
      <c r="V2800" t="str">
        <f t="shared" si="481"/>
        <v>JUL</v>
      </c>
      <c r="W2800">
        <f t="shared" si="482"/>
        <v>2015</v>
      </c>
      <c r="X2800">
        <f t="shared" si="483"/>
        <v>2015</v>
      </c>
    </row>
    <row r="2801" spans="1:2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76"/>
        <v>116.6348</v>
      </c>
      <c r="P2801" s="7">
        <f t="shared" si="477"/>
        <v>44.859538461538463</v>
      </c>
      <c r="Q2801" t="str">
        <f t="shared" si="484"/>
        <v>theater</v>
      </c>
      <c r="R2801" t="str">
        <f t="shared" si="485"/>
        <v>plays</v>
      </c>
      <c r="S2801" s="14">
        <f t="shared" si="478"/>
        <v>42538.666666666672</v>
      </c>
      <c r="T2801" s="14">
        <f t="shared" si="479"/>
        <v>42507.264699074076</v>
      </c>
      <c r="U2801" t="str">
        <f t="shared" si="480"/>
        <v>JUN</v>
      </c>
      <c r="V2801" t="str">
        <f t="shared" si="481"/>
        <v>MAY</v>
      </c>
      <c r="W2801">
        <f t="shared" si="482"/>
        <v>2016</v>
      </c>
      <c r="X2801">
        <f t="shared" si="483"/>
        <v>2016</v>
      </c>
    </row>
    <row r="2802" spans="1:2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76"/>
        <v>133</v>
      </c>
      <c r="P2802" s="7">
        <f t="shared" si="477"/>
        <v>42.903225806451616</v>
      </c>
      <c r="Q2802" t="str">
        <f t="shared" si="484"/>
        <v>theater</v>
      </c>
      <c r="R2802" t="str">
        <f t="shared" si="485"/>
        <v>plays</v>
      </c>
      <c r="S2802" s="14">
        <f t="shared" si="478"/>
        <v>42008.552847222221</v>
      </c>
      <c r="T2802" s="14">
        <f t="shared" si="479"/>
        <v>41948.552847222221</v>
      </c>
      <c r="U2802" t="str">
        <f t="shared" si="480"/>
        <v>ENE</v>
      </c>
      <c r="V2802" t="str">
        <f t="shared" si="481"/>
        <v>NOV</v>
      </c>
      <c r="W2802">
        <f t="shared" si="482"/>
        <v>2015</v>
      </c>
      <c r="X2802">
        <f t="shared" si="483"/>
        <v>2014</v>
      </c>
    </row>
    <row r="2803" spans="1:2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76"/>
        <v>133.19999999999999</v>
      </c>
      <c r="P2803" s="7">
        <f t="shared" si="477"/>
        <v>51.230769230769234</v>
      </c>
      <c r="Q2803" t="str">
        <f t="shared" si="484"/>
        <v>theater</v>
      </c>
      <c r="R2803" t="str">
        <f t="shared" si="485"/>
        <v>plays</v>
      </c>
      <c r="S2803" s="14">
        <f t="shared" si="478"/>
        <v>41922.458333333336</v>
      </c>
      <c r="T2803" s="14">
        <f t="shared" si="479"/>
        <v>41900.243159722224</v>
      </c>
      <c r="U2803" t="str">
        <f t="shared" si="480"/>
        <v>OCT</v>
      </c>
      <c r="V2803" t="str">
        <f t="shared" si="481"/>
        <v>SEP</v>
      </c>
      <c r="W2803">
        <f t="shared" si="482"/>
        <v>2014</v>
      </c>
      <c r="X2803">
        <f t="shared" si="483"/>
        <v>2014</v>
      </c>
    </row>
    <row r="2804" spans="1:2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76"/>
        <v>101.83333333333333</v>
      </c>
      <c r="P2804" s="7">
        <f t="shared" si="477"/>
        <v>33.944444444444443</v>
      </c>
      <c r="Q2804" t="str">
        <f t="shared" si="484"/>
        <v>theater</v>
      </c>
      <c r="R2804" t="str">
        <f t="shared" si="485"/>
        <v>plays</v>
      </c>
      <c r="S2804" s="14">
        <f t="shared" si="478"/>
        <v>42222.64707175926</v>
      </c>
      <c r="T2804" s="14">
        <f t="shared" si="479"/>
        <v>42192.64707175926</v>
      </c>
      <c r="U2804" t="str">
        <f t="shared" si="480"/>
        <v>AGO</v>
      </c>
      <c r="V2804" t="str">
        <f t="shared" si="481"/>
        <v>JUL</v>
      </c>
      <c r="W2804">
        <f t="shared" si="482"/>
        <v>2015</v>
      </c>
      <c r="X2804">
        <f t="shared" si="483"/>
        <v>2015</v>
      </c>
    </row>
    <row r="2805" spans="1:2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76"/>
        <v>127.95</v>
      </c>
      <c r="P2805" s="7">
        <f t="shared" si="477"/>
        <v>90.744680851063833</v>
      </c>
      <c r="Q2805" t="str">
        <f t="shared" si="484"/>
        <v>theater</v>
      </c>
      <c r="R2805" t="str">
        <f t="shared" si="485"/>
        <v>plays</v>
      </c>
      <c r="S2805" s="14">
        <f t="shared" si="478"/>
        <v>42201</v>
      </c>
      <c r="T2805" s="14">
        <f t="shared" si="479"/>
        <v>42158.065694444449</v>
      </c>
      <c r="U2805" t="str">
        <f t="shared" si="480"/>
        <v>JUL</v>
      </c>
      <c r="V2805" t="str">
        <f t="shared" si="481"/>
        <v>JUN</v>
      </c>
      <c r="W2805">
        <f t="shared" si="482"/>
        <v>2015</v>
      </c>
      <c r="X2805">
        <f t="shared" si="483"/>
        <v>2015</v>
      </c>
    </row>
    <row r="2806" spans="1:2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76"/>
        <v>115</v>
      </c>
      <c r="P2806" s="7">
        <f t="shared" si="477"/>
        <v>50</v>
      </c>
      <c r="Q2806" t="str">
        <f t="shared" si="484"/>
        <v>theater</v>
      </c>
      <c r="R2806" t="str">
        <f t="shared" si="485"/>
        <v>plays</v>
      </c>
      <c r="S2806" s="14">
        <f t="shared" si="478"/>
        <v>41911.453587962962</v>
      </c>
      <c r="T2806" s="14">
        <f t="shared" si="479"/>
        <v>41881.453587962962</v>
      </c>
      <c r="U2806" t="str">
        <f t="shared" si="480"/>
        <v>SEP</v>
      </c>
      <c r="V2806" t="str">
        <f t="shared" si="481"/>
        <v>AGO</v>
      </c>
      <c r="W2806">
        <f t="shared" si="482"/>
        <v>2014</v>
      </c>
      <c r="X2806">
        <f t="shared" si="483"/>
        <v>2014</v>
      </c>
    </row>
    <row r="2807" spans="1:2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76"/>
        <v>110</v>
      </c>
      <c r="P2807" s="7">
        <f t="shared" si="477"/>
        <v>24.444444444444443</v>
      </c>
      <c r="Q2807" t="str">
        <f t="shared" si="484"/>
        <v>theater</v>
      </c>
      <c r="R2807" t="str">
        <f t="shared" si="485"/>
        <v>plays</v>
      </c>
      <c r="S2807" s="14">
        <f t="shared" si="478"/>
        <v>42238.505474537036</v>
      </c>
      <c r="T2807" s="14">
        <f t="shared" si="479"/>
        <v>42213.505474537036</v>
      </c>
      <c r="U2807" t="str">
        <f t="shared" si="480"/>
        <v>AGO</v>
      </c>
      <c r="V2807" t="str">
        <f t="shared" si="481"/>
        <v>JUL</v>
      </c>
      <c r="W2807">
        <f t="shared" si="482"/>
        <v>2015</v>
      </c>
      <c r="X2807">
        <f t="shared" si="483"/>
        <v>2015</v>
      </c>
    </row>
    <row r="2808" spans="1:2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76"/>
        <v>112.1</v>
      </c>
      <c r="P2808" s="7">
        <f t="shared" si="477"/>
        <v>44.25</v>
      </c>
      <c r="Q2808" t="str">
        <f t="shared" si="484"/>
        <v>theater</v>
      </c>
      <c r="R2808" t="str">
        <f t="shared" si="485"/>
        <v>plays</v>
      </c>
      <c r="S2808" s="14">
        <f t="shared" si="478"/>
        <v>42221.458333333328</v>
      </c>
      <c r="T2808" s="14">
        <f t="shared" si="479"/>
        <v>42185.267245370371</v>
      </c>
      <c r="U2808" t="str">
        <f t="shared" si="480"/>
        <v>AGO</v>
      </c>
      <c r="V2808" t="str">
        <f t="shared" si="481"/>
        <v>JUN</v>
      </c>
      <c r="W2808">
        <f t="shared" si="482"/>
        <v>2015</v>
      </c>
      <c r="X2808">
        <f t="shared" si="483"/>
        <v>2015</v>
      </c>
    </row>
    <row r="2809" spans="1:2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76"/>
        <v>126</v>
      </c>
      <c r="P2809" s="7">
        <f t="shared" si="477"/>
        <v>67.741935483870961</v>
      </c>
      <c r="Q2809" t="str">
        <f t="shared" si="484"/>
        <v>theater</v>
      </c>
      <c r="R2809" t="str">
        <f t="shared" si="485"/>
        <v>plays</v>
      </c>
      <c r="S2809" s="14">
        <f t="shared" si="478"/>
        <v>42184.873124999998</v>
      </c>
      <c r="T2809" s="14">
        <f t="shared" si="479"/>
        <v>42154.873124999998</v>
      </c>
      <c r="U2809" t="str">
        <f t="shared" si="480"/>
        <v>JUN</v>
      </c>
      <c r="V2809" t="str">
        <f t="shared" si="481"/>
        <v>MAY</v>
      </c>
      <c r="W2809">
        <f t="shared" si="482"/>
        <v>2015</v>
      </c>
      <c r="X2809">
        <f t="shared" si="483"/>
        <v>2015</v>
      </c>
    </row>
    <row r="2810" spans="1:2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76"/>
        <v>100.24444444444444</v>
      </c>
      <c r="P2810" s="7">
        <f t="shared" si="477"/>
        <v>65.376811594202906</v>
      </c>
      <c r="Q2810" t="str">
        <f t="shared" si="484"/>
        <v>theater</v>
      </c>
      <c r="R2810" t="str">
        <f t="shared" si="485"/>
        <v>plays</v>
      </c>
      <c r="S2810" s="14">
        <f t="shared" si="478"/>
        <v>42238.84646990741</v>
      </c>
      <c r="T2810" s="14">
        <f t="shared" si="479"/>
        <v>42208.84646990741</v>
      </c>
      <c r="U2810" t="str">
        <f t="shared" si="480"/>
        <v>AGO</v>
      </c>
      <c r="V2810" t="str">
        <f t="shared" si="481"/>
        <v>JUL</v>
      </c>
      <c r="W2810">
        <f t="shared" si="482"/>
        <v>2015</v>
      </c>
      <c r="X2810">
        <f t="shared" si="483"/>
        <v>2015</v>
      </c>
    </row>
    <row r="2811" spans="1:2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76"/>
        <v>102.4</v>
      </c>
      <c r="P2811" s="7">
        <f t="shared" si="477"/>
        <v>121.9047619047619</v>
      </c>
      <c r="Q2811" t="str">
        <f t="shared" si="484"/>
        <v>theater</v>
      </c>
      <c r="R2811" t="str">
        <f t="shared" si="485"/>
        <v>plays</v>
      </c>
      <c r="S2811" s="14">
        <f t="shared" si="478"/>
        <v>42459.610416666663</v>
      </c>
      <c r="T2811" s="14">
        <f t="shared" si="479"/>
        <v>42451.496817129635</v>
      </c>
      <c r="U2811" t="str">
        <f t="shared" si="480"/>
        <v>MAR</v>
      </c>
      <c r="V2811" t="str">
        <f t="shared" si="481"/>
        <v>MAR</v>
      </c>
      <c r="W2811">
        <f t="shared" si="482"/>
        <v>2016</v>
      </c>
      <c r="X2811">
        <f t="shared" si="483"/>
        <v>2016</v>
      </c>
    </row>
    <row r="2812" spans="1:2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76"/>
        <v>108.2</v>
      </c>
      <c r="P2812" s="7">
        <f t="shared" si="477"/>
        <v>47.456140350877192</v>
      </c>
      <c r="Q2812" t="str">
        <f t="shared" si="484"/>
        <v>theater</v>
      </c>
      <c r="R2812" t="str">
        <f t="shared" si="485"/>
        <v>plays</v>
      </c>
      <c r="S2812" s="14">
        <f t="shared" si="478"/>
        <v>41791.165972222225</v>
      </c>
      <c r="T2812" s="14">
        <f t="shared" si="479"/>
        <v>41759.13962962963</v>
      </c>
      <c r="U2812" t="str">
        <f t="shared" si="480"/>
        <v>JUN</v>
      </c>
      <c r="V2812" t="str">
        <f t="shared" si="481"/>
        <v>ABR</v>
      </c>
      <c r="W2812">
        <f t="shared" si="482"/>
        <v>2014</v>
      </c>
      <c r="X2812">
        <f t="shared" si="483"/>
        <v>2014</v>
      </c>
    </row>
    <row r="2813" spans="1:2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76"/>
        <v>100.27</v>
      </c>
      <c r="P2813" s="7">
        <f t="shared" si="477"/>
        <v>92.842592592592595</v>
      </c>
      <c r="Q2813" t="str">
        <f t="shared" si="484"/>
        <v>theater</v>
      </c>
      <c r="R2813" t="str">
        <f t="shared" si="485"/>
        <v>plays</v>
      </c>
      <c r="S2813" s="14">
        <f t="shared" si="478"/>
        <v>42058.496562500004</v>
      </c>
      <c r="T2813" s="14">
        <f t="shared" si="479"/>
        <v>42028.496562500004</v>
      </c>
      <c r="U2813" t="str">
        <f t="shared" si="480"/>
        <v>FEB</v>
      </c>
      <c r="V2813" t="str">
        <f t="shared" si="481"/>
        <v>ENE</v>
      </c>
      <c r="W2813">
        <f t="shared" si="482"/>
        <v>2015</v>
      </c>
      <c r="X2813">
        <f t="shared" si="483"/>
        <v>2015</v>
      </c>
    </row>
    <row r="2814" spans="1:2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76"/>
        <v>113.3</v>
      </c>
      <c r="P2814" s="7">
        <f t="shared" si="477"/>
        <v>68.253012048192772</v>
      </c>
      <c r="Q2814" t="str">
        <f t="shared" si="484"/>
        <v>theater</v>
      </c>
      <c r="R2814" t="str">
        <f t="shared" si="485"/>
        <v>plays</v>
      </c>
      <c r="S2814" s="14">
        <f t="shared" si="478"/>
        <v>42100.166666666672</v>
      </c>
      <c r="T2814" s="14">
        <f t="shared" si="479"/>
        <v>42054.74418981481</v>
      </c>
      <c r="U2814" t="str">
        <f t="shared" si="480"/>
        <v>ABR</v>
      </c>
      <c r="V2814" t="str">
        <f t="shared" si="481"/>
        <v>FEB</v>
      </c>
      <c r="W2814">
        <f t="shared" si="482"/>
        <v>2015</v>
      </c>
      <c r="X2814">
        <f t="shared" si="483"/>
        <v>2015</v>
      </c>
    </row>
    <row r="2815" spans="1:2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76"/>
        <v>127.57571428571428</v>
      </c>
      <c r="P2815" s="7">
        <f t="shared" si="477"/>
        <v>37.209583333333335</v>
      </c>
      <c r="Q2815" t="str">
        <f t="shared" si="484"/>
        <v>theater</v>
      </c>
      <c r="R2815" t="str">
        <f t="shared" si="485"/>
        <v>plays</v>
      </c>
      <c r="S2815" s="14">
        <f t="shared" si="478"/>
        <v>42718.742604166662</v>
      </c>
      <c r="T2815" s="14">
        <f t="shared" si="479"/>
        <v>42693.742604166662</v>
      </c>
      <c r="U2815" t="str">
        <f t="shared" si="480"/>
        <v>DIC</v>
      </c>
      <c r="V2815" t="str">
        <f t="shared" si="481"/>
        <v>NOV</v>
      </c>
      <c r="W2815">
        <f t="shared" si="482"/>
        <v>2016</v>
      </c>
      <c r="X2815">
        <f t="shared" si="483"/>
        <v>2016</v>
      </c>
    </row>
    <row r="2816" spans="1:2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76"/>
        <v>107.73333333333333</v>
      </c>
      <c r="P2816" s="7">
        <f t="shared" si="477"/>
        <v>25.25</v>
      </c>
      <c r="Q2816" t="str">
        <f t="shared" si="484"/>
        <v>theater</v>
      </c>
      <c r="R2816" t="str">
        <f t="shared" si="485"/>
        <v>plays</v>
      </c>
      <c r="S2816" s="14">
        <f t="shared" si="478"/>
        <v>42133.399479166663</v>
      </c>
      <c r="T2816" s="14">
        <f t="shared" si="479"/>
        <v>42103.399479166663</v>
      </c>
      <c r="U2816" t="str">
        <f t="shared" si="480"/>
        <v>MAY</v>
      </c>
      <c r="V2816" t="str">
        <f t="shared" si="481"/>
        <v>ABR</v>
      </c>
      <c r="W2816">
        <f t="shared" si="482"/>
        <v>2015</v>
      </c>
      <c r="X2816">
        <f t="shared" si="483"/>
        <v>2015</v>
      </c>
    </row>
    <row r="2817" spans="1:2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76"/>
        <v>242</v>
      </c>
      <c r="P2817" s="7">
        <f t="shared" si="477"/>
        <v>43.214285714285715</v>
      </c>
      <c r="Q2817" t="str">
        <f t="shared" si="484"/>
        <v>theater</v>
      </c>
      <c r="R2817" t="str">
        <f t="shared" si="485"/>
        <v>plays</v>
      </c>
      <c r="S2817" s="14">
        <f t="shared" si="478"/>
        <v>42589.776724537034</v>
      </c>
      <c r="T2817" s="14">
        <f t="shared" si="479"/>
        <v>42559.776724537034</v>
      </c>
      <c r="U2817" t="str">
        <f t="shared" si="480"/>
        <v>AGO</v>
      </c>
      <c r="V2817" t="str">
        <f t="shared" si="481"/>
        <v>JUL</v>
      </c>
      <c r="W2817">
        <f t="shared" si="482"/>
        <v>2016</v>
      </c>
      <c r="X2817">
        <f t="shared" si="483"/>
        <v>2016</v>
      </c>
    </row>
    <row r="2818" spans="1:2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76"/>
        <v>141.56666666666666</v>
      </c>
      <c r="P2818" s="7">
        <f t="shared" si="477"/>
        <v>25.130177514792898</v>
      </c>
      <c r="Q2818" t="str">
        <f t="shared" si="484"/>
        <v>theater</v>
      </c>
      <c r="R2818" t="str">
        <f t="shared" si="485"/>
        <v>plays</v>
      </c>
      <c r="S2818" s="14">
        <f t="shared" si="478"/>
        <v>42218.666666666672</v>
      </c>
      <c r="T2818" s="14">
        <f t="shared" si="479"/>
        <v>42188.467499999999</v>
      </c>
      <c r="U2818" t="str">
        <f t="shared" si="480"/>
        <v>AGO</v>
      </c>
      <c r="V2818" t="str">
        <f t="shared" si="481"/>
        <v>JUL</v>
      </c>
      <c r="W2818">
        <f t="shared" si="482"/>
        <v>2015</v>
      </c>
      <c r="X2818">
        <f t="shared" si="483"/>
        <v>2015</v>
      </c>
    </row>
    <row r="2819" spans="1:2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86">(E2819*100)/D2819</f>
        <v>130</v>
      </c>
      <c r="P2819" s="7">
        <f t="shared" ref="P2819:P2882" si="487">IF(L2819=0,"No Backers",E2819/L2819)</f>
        <v>23.636363636363637</v>
      </c>
      <c r="Q2819" t="str">
        <f t="shared" si="484"/>
        <v>theater</v>
      </c>
      <c r="R2819" t="str">
        <f t="shared" si="485"/>
        <v>plays</v>
      </c>
      <c r="S2819" s="14">
        <f t="shared" ref="S2819:S2882" si="488">(((I2819/60)/60)/24)+DATE(1970,1,1)</f>
        <v>42063.634976851856</v>
      </c>
      <c r="T2819" s="14">
        <f t="shared" ref="T2819:T2882" si="489">(((J2819/60)/60)/24)+DATE(1970,1,1)</f>
        <v>42023.634976851856</v>
      </c>
      <c r="U2819" t="str">
        <f t="shared" ref="U2819:U2882" si="490">UPPER(TEXT(S2819, "mmm"))</f>
        <v>FEB</v>
      </c>
      <c r="V2819" t="str">
        <f t="shared" ref="V2819:V2882" si="491">UPPER(TEXT(T2819, "mmm"))</f>
        <v>ENE</v>
      </c>
      <c r="W2819">
        <f t="shared" ref="W2819:W2882" si="492">YEAR(S2819)</f>
        <v>2015</v>
      </c>
      <c r="X2819">
        <f t="shared" ref="X2819:X2882" si="493">YEAR(T2819)</f>
        <v>2015</v>
      </c>
    </row>
    <row r="2820" spans="1:2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86"/>
        <v>106.03</v>
      </c>
      <c r="P2820" s="7">
        <f t="shared" si="487"/>
        <v>103.95098039215686</v>
      </c>
      <c r="Q2820" t="str">
        <f t="shared" si="484"/>
        <v>theater</v>
      </c>
      <c r="R2820" t="str">
        <f t="shared" si="485"/>
        <v>plays</v>
      </c>
      <c r="S2820" s="14">
        <f t="shared" si="488"/>
        <v>42270.598217592589</v>
      </c>
      <c r="T2820" s="14">
        <f t="shared" si="489"/>
        <v>42250.598217592589</v>
      </c>
      <c r="U2820" t="str">
        <f t="shared" si="490"/>
        <v>SEP</v>
      </c>
      <c r="V2820" t="str">
        <f t="shared" si="491"/>
        <v>SEP</v>
      </c>
      <c r="W2820">
        <f t="shared" si="492"/>
        <v>2015</v>
      </c>
      <c r="X2820">
        <f t="shared" si="493"/>
        <v>2015</v>
      </c>
    </row>
    <row r="2821" spans="1:2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86"/>
        <v>104.8</v>
      </c>
      <c r="P2821" s="7">
        <f t="shared" si="487"/>
        <v>50.384615384615387</v>
      </c>
      <c r="Q2821" t="str">
        <f t="shared" si="484"/>
        <v>theater</v>
      </c>
      <c r="R2821" t="str">
        <f t="shared" si="485"/>
        <v>plays</v>
      </c>
      <c r="S2821" s="14">
        <f t="shared" si="488"/>
        <v>42169.525567129633</v>
      </c>
      <c r="T2821" s="14">
        <f t="shared" si="489"/>
        <v>42139.525567129633</v>
      </c>
      <c r="U2821" t="str">
        <f t="shared" si="490"/>
        <v>JUN</v>
      </c>
      <c r="V2821" t="str">
        <f t="shared" si="491"/>
        <v>MAY</v>
      </c>
      <c r="W2821">
        <f t="shared" si="492"/>
        <v>2015</v>
      </c>
      <c r="X2821">
        <f t="shared" si="493"/>
        <v>2015</v>
      </c>
    </row>
    <row r="2822" spans="1:2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86"/>
        <v>136</v>
      </c>
      <c r="P2822" s="7">
        <f t="shared" si="487"/>
        <v>13.6</v>
      </c>
      <c r="Q2822" t="str">
        <f t="shared" si="484"/>
        <v>theater</v>
      </c>
      <c r="R2822" t="str">
        <f t="shared" si="485"/>
        <v>plays</v>
      </c>
      <c r="S2822" s="14">
        <f t="shared" si="488"/>
        <v>42426</v>
      </c>
      <c r="T2822" s="14">
        <f t="shared" si="489"/>
        <v>42401.610983796301</v>
      </c>
      <c r="U2822" t="str">
        <f t="shared" si="490"/>
        <v>FEB</v>
      </c>
      <c r="V2822" t="str">
        <f t="shared" si="491"/>
        <v>FEB</v>
      </c>
      <c r="W2822">
        <f t="shared" si="492"/>
        <v>2016</v>
      </c>
      <c r="X2822">
        <f t="shared" si="493"/>
        <v>2016</v>
      </c>
    </row>
    <row r="2823" spans="1:2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86"/>
        <v>100</v>
      </c>
      <c r="P2823" s="7">
        <f t="shared" si="487"/>
        <v>28.571428571428573</v>
      </c>
      <c r="Q2823" t="str">
        <f t="shared" si="484"/>
        <v>theater</v>
      </c>
      <c r="R2823" t="str">
        <f t="shared" si="485"/>
        <v>plays</v>
      </c>
      <c r="S2823" s="14">
        <f t="shared" si="488"/>
        <v>41905.922858796301</v>
      </c>
      <c r="T2823" s="14">
        <f t="shared" si="489"/>
        <v>41875.922858796301</v>
      </c>
      <c r="U2823" t="str">
        <f t="shared" si="490"/>
        <v>SEP</v>
      </c>
      <c r="V2823" t="str">
        <f t="shared" si="491"/>
        <v>AGO</v>
      </c>
      <c r="W2823">
        <f t="shared" si="492"/>
        <v>2014</v>
      </c>
      <c r="X2823">
        <f t="shared" si="493"/>
        <v>2014</v>
      </c>
    </row>
    <row r="2824" spans="1:2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86"/>
        <v>100</v>
      </c>
      <c r="P2824" s="7">
        <f t="shared" si="487"/>
        <v>63.829787234042556</v>
      </c>
      <c r="Q2824" t="str">
        <f t="shared" si="484"/>
        <v>theater</v>
      </c>
      <c r="R2824" t="str">
        <f t="shared" si="485"/>
        <v>plays</v>
      </c>
      <c r="S2824" s="14">
        <f t="shared" si="488"/>
        <v>42090.642268518524</v>
      </c>
      <c r="T2824" s="14">
        <f t="shared" si="489"/>
        <v>42060.683935185181</v>
      </c>
      <c r="U2824" t="str">
        <f t="shared" si="490"/>
        <v>MAR</v>
      </c>
      <c r="V2824" t="str">
        <f t="shared" si="491"/>
        <v>FEB</v>
      </c>
      <c r="W2824">
        <f t="shared" si="492"/>
        <v>2015</v>
      </c>
      <c r="X2824">
        <f t="shared" si="493"/>
        <v>2015</v>
      </c>
    </row>
    <row r="2825" spans="1:2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86"/>
        <v>124</v>
      </c>
      <c r="P2825" s="7">
        <f t="shared" si="487"/>
        <v>8.8571428571428577</v>
      </c>
      <c r="Q2825" t="str">
        <f t="shared" si="484"/>
        <v>theater</v>
      </c>
      <c r="R2825" t="str">
        <f t="shared" si="485"/>
        <v>plays</v>
      </c>
      <c r="S2825" s="14">
        <f t="shared" si="488"/>
        <v>42094.957638888889</v>
      </c>
      <c r="T2825" s="14">
        <f t="shared" si="489"/>
        <v>42067.011643518519</v>
      </c>
      <c r="U2825" t="str">
        <f t="shared" si="490"/>
        <v>MAR</v>
      </c>
      <c r="V2825" t="str">
        <f t="shared" si="491"/>
        <v>MAR</v>
      </c>
      <c r="W2825">
        <f t="shared" si="492"/>
        <v>2015</v>
      </c>
      <c r="X2825">
        <f t="shared" si="493"/>
        <v>2015</v>
      </c>
    </row>
    <row r="2826" spans="1:2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86"/>
        <v>116.92307692307692</v>
      </c>
      <c r="P2826" s="7">
        <f t="shared" si="487"/>
        <v>50.666666666666664</v>
      </c>
      <c r="Q2826" t="str">
        <f t="shared" si="484"/>
        <v>theater</v>
      </c>
      <c r="R2826" t="str">
        <f t="shared" si="485"/>
        <v>plays</v>
      </c>
      <c r="S2826" s="14">
        <f t="shared" si="488"/>
        <v>42168.071527777778</v>
      </c>
      <c r="T2826" s="14">
        <f t="shared" si="489"/>
        <v>42136.270787037036</v>
      </c>
      <c r="U2826" t="str">
        <f t="shared" si="490"/>
        <v>JUN</v>
      </c>
      <c r="V2826" t="str">
        <f t="shared" si="491"/>
        <v>MAY</v>
      </c>
      <c r="W2826">
        <f t="shared" si="492"/>
        <v>2015</v>
      </c>
      <c r="X2826">
        <f t="shared" si="493"/>
        <v>2015</v>
      </c>
    </row>
    <row r="2827" spans="1:2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86"/>
        <v>103.33333333333333</v>
      </c>
      <c r="P2827" s="7">
        <f t="shared" si="487"/>
        <v>60.784313725490193</v>
      </c>
      <c r="Q2827" t="str">
        <f t="shared" si="484"/>
        <v>theater</v>
      </c>
      <c r="R2827" t="str">
        <f t="shared" si="485"/>
        <v>plays</v>
      </c>
      <c r="S2827" s="14">
        <f t="shared" si="488"/>
        <v>42342.792662037042</v>
      </c>
      <c r="T2827" s="14">
        <f t="shared" si="489"/>
        <v>42312.792662037042</v>
      </c>
      <c r="U2827" t="str">
        <f t="shared" si="490"/>
        <v>DIC</v>
      </c>
      <c r="V2827" t="str">
        <f t="shared" si="491"/>
        <v>NOV</v>
      </c>
      <c r="W2827">
        <f t="shared" si="492"/>
        <v>2015</v>
      </c>
      <c r="X2827">
        <f t="shared" si="493"/>
        <v>2015</v>
      </c>
    </row>
    <row r="2828" spans="1:2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86"/>
        <v>107.75</v>
      </c>
      <c r="P2828" s="7">
        <f t="shared" si="487"/>
        <v>113.42105263157895</v>
      </c>
      <c r="Q2828" t="str">
        <f t="shared" si="484"/>
        <v>theater</v>
      </c>
      <c r="R2828" t="str">
        <f t="shared" si="485"/>
        <v>plays</v>
      </c>
      <c r="S2828" s="14">
        <f t="shared" si="488"/>
        <v>42195.291666666672</v>
      </c>
      <c r="T2828" s="14">
        <f t="shared" si="489"/>
        <v>42171.034861111111</v>
      </c>
      <c r="U2828" t="str">
        <f t="shared" si="490"/>
        <v>JUL</v>
      </c>
      <c r="V2828" t="str">
        <f t="shared" si="491"/>
        <v>JUN</v>
      </c>
      <c r="W2828">
        <f t="shared" si="492"/>
        <v>2015</v>
      </c>
      <c r="X2828">
        <f t="shared" si="493"/>
        <v>2015</v>
      </c>
    </row>
    <row r="2829" spans="1:2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86"/>
        <v>120.25</v>
      </c>
      <c r="P2829" s="7">
        <f t="shared" si="487"/>
        <v>104.56521739130434</v>
      </c>
      <c r="Q2829" t="str">
        <f t="shared" si="484"/>
        <v>theater</v>
      </c>
      <c r="R2829" t="str">
        <f t="shared" si="485"/>
        <v>plays</v>
      </c>
      <c r="S2829" s="14">
        <f t="shared" si="488"/>
        <v>42524.6875</v>
      </c>
      <c r="T2829" s="14">
        <f t="shared" si="489"/>
        <v>42494.683634259258</v>
      </c>
      <c r="U2829" t="str">
        <f t="shared" si="490"/>
        <v>JUN</v>
      </c>
      <c r="V2829" t="str">
        <f t="shared" si="491"/>
        <v>MAY</v>
      </c>
      <c r="W2829">
        <f t="shared" si="492"/>
        <v>2016</v>
      </c>
      <c r="X2829">
        <f t="shared" si="493"/>
        <v>2016</v>
      </c>
    </row>
    <row r="2830" spans="1:2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86"/>
        <v>100.37894736842105</v>
      </c>
      <c r="P2830" s="7">
        <f t="shared" si="487"/>
        <v>98.30927835051547</v>
      </c>
      <c r="Q2830" t="str">
        <f t="shared" si="484"/>
        <v>theater</v>
      </c>
      <c r="R2830" t="str">
        <f t="shared" si="485"/>
        <v>plays</v>
      </c>
      <c r="S2830" s="14">
        <f t="shared" si="488"/>
        <v>42279.958333333328</v>
      </c>
      <c r="T2830" s="14">
        <f t="shared" si="489"/>
        <v>42254.264687499999</v>
      </c>
      <c r="U2830" t="str">
        <f t="shared" si="490"/>
        <v>OCT</v>
      </c>
      <c r="V2830" t="str">
        <f t="shared" si="491"/>
        <v>SEP</v>
      </c>
      <c r="W2830">
        <f t="shared" si="492"/>
        <v>2015</v>
      </c>
      <c r="X2830">
        <f t="shared" si="493"/>
        <v>2015</v>
      </c>
    </row>
    <row r="2831" spans="1:2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86"/>
        <v>106.52</v>
      </c>
      <c r="P2831" s="7">
        <f t="shared" si="487"/>
        <v>35.039473684210527</v>
      </c>
      <c r="Q2831" t="str">
        <f t="shared" si="484"/>
        <v>theater</v>
      </c>
      <c r="R2831" t="str">
        <f t="shared" si="485"/>
        <v>plays</v>
      </c>
      <c r="S2831" s="14">
        <f t="shared" si="488"/>
        <v>42523.434236111112</v>
      </c>
      <c r="T2831" s="14">
        <f t="shared" si="489"/>
        <v>42495.434236111112</v>
      </c>
      <c r="U2831" t="str">
        <f t="shared" si="490"/>
        <v>JUN</v>
      </c>
      <c r="V2831" t="str">
        <f t="shared" si="491"/>
        <v>MAY</v>
      </c>
      <c r="W2831">
        <f t="shared" si="492"/>
        <v>2016</v>
      </c>
      <c r="X2831">
        <f t="shared" si="493"/>
        <v>2016</v>
      </c>
    </row>
    <row r="2832" spans="1:2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86"/>
        <v>100</v>
      </c>
      <c r="P2832" s="7">
        <f t="shared" si="487"/>
        <v>272.72727272727275</v>
      </c>
      <c r="Q2832" t="str">
        <f t="shared" si="484"/>
        <v>theater</v>
      </c>
      <c r="R2832" t="str">
        <f t="shared" si="485"/>
        <v>plays</v>
      </c>
      <c r="S2832" s="14">
        <f t="shared" si="488"/>
        <v>41771.165972222225</v>
      </c>
      <c r="T2832" s="14">
        <f t="shared" si="489"/>
        <v>41758.839675925927</v>
      </c>
      <c r="U2832" t="str">
        <f t="shared" si="490"/>
        <v>MAY</v>
      </c>
      <c r="V2832" t="str">
        <f t="shared" si="491"/>
        <v>ABR</v>
      </c>
      <c r="W2832">
        <f t="shared" si="492"/>
        <v>2014</v>
      </c>
      <c r="X2832">
        <f t="shared" si="493"/>
        <v>2014</v>
      </c>
    </row>
    <row r="2833" spans="1:2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86"/>
        <v>110.66666666666667</v>
      </c>
      <c r="P2833" s="7">
        <f t="shared" si="487"/>
        <v>63.846153846153847</v>
      </c>
      <c r="Q2833" t="str">
        <f t="shared" si="484"/>
        <v>theater</v>
      </c>
      <c r="R2833" t="str">
        <f t="shared" si="485"/>
        <v>plays</v>
      </c>
      <c r="S2833" s="14">
        <f t="shared" si="488"/>
        <v>42201.824884259258</v>
      </c>
      <c r="T2833" s="14">
        <f t="shared" si="489"/>
        <v>42171.824884259258</v>
      </c>
      <c r="U2833" t="str">
        <f t="shared" si="490"/>
        <v>JUL</v>
      </c>
      <c r="V2833" t="str">
        <f t="shared" si="491"/>
        <v>JUN</v>
      </c>
      <c r="W2833">
        <f t="shared" si="492"/>
        <v>2015</v>
      </c>
      <c r="X2833">
        <f t="shared" si="493"/>
        <v>2015</v>
      </c>
    </row>
    <row r="2834" spans="1:2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86"/>
        <v>114.7196</v>
      </c>
      <c r="P2834" s="7">
        <f t="shared" si="487"/>
        <v>30.189368421052631</v>
      </c>
      <c r="Q2834" t="str">
        <f t="shared" si="484"/>
        <v>theater</v>
      </c>
      <c r="R2834" t="str">
        <f t="shared" si="485"/>
        <v>plays</v>
      </c>
      <c r="S2834" s="14">
        <f t="shared" si="488"/>
        <v>41966.916666666672</v>
      </c>
      <c r="T2834" s="14">
        <f t="shared" si="489"/>
        <v>41938.709421296298</v>
      </c>
      <c r="U2834" t="str">
        <f t="shared" si="490"/>
        <v>NOV</v>
      </c>
      <c r="V2834" t="str">
        <f t="shared" si="491"/>
        <v>OCT</v>
      </c>
      <c r="W2834">
        <f t="shared" si="492"/>
        <v>2014</v>
      </c>
      <c r="X2834">
        <f t="shared" si="493"/>
        <v>2014</v>
      </c>
    </row>
    <row r="2835" spans="1:2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86"/>
        <v>108.25925925925925</v>
      </c>
      <c r="P2835" s="7">
        <f t="shared" si="487"/>
        <v>83.51428571428572</v>
      </c>
      <c r="Q2835" t="str">
        <f t="shared" si="484"/>
        <v>theater</v>
      </c>
      <c r="R2835" t="str">
        <f t="shared" si="485"/>
        <v>plays</v>
      </c>
      <c r="S2835" s="14">
        <f t="shared" si="488"/>
        <v>42288.083333333328</v>
      </c>
      <c r="T2835" s="14">
        <f t="shared" si="489"/>
        <v>42268.127696759257</v>
      </c>
      <c r="U2835" t="str">
        <f t="shared" si="490"/>
        <v>OCT</v>
      </c>
      <c r="V2835" t="str">
        <f t="shared" si="491"/>
        <v>SEP</v>
      </c>
      <c r="W2835">
        <f t="shared" si="492"/>
        <v>2015</v>
      </c>
      <c r="X2835">
        <f t="shared" si="493"/>
        <v>2015</v>
      </c>
    </row>
    <row r="2836" spans="1:2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86"/>
        <v>170</v>
      </c>
      <c r="P2836" s="7">
        <f t="shared" si="487"/>
        <v>64.761904761904759</v>
      </c>
      <c r="Q2836" t="str">
        <f t="shared" si="484"/>
        <v>theater</v>
      </c>
      <c r="R2836" t="str">
        <f t="shared" si="485"/>
        <v>plays</v>
      </c>
      <c r="S2836" s="14">
        <f t="shared" si="488"/>
        <v>42034.959837962961</v>
      </c>
      <c r="T2836" s="14">
        <f t="shared" si="489"/>
        <v>42019.959837962961</v>
      </c>
      <c r="U2836" t="str">
        <f t="shared" si="490"/>
        <v>ENE</v>
      </c>
      <c r="V2836" t="str">
        <f t="shared" si="491"/>
        <v>ENE</v>
      </c>
      <c r="W2836">
        <f t="shared" si="492"/>
        <v>2015</v>
      </c>
      <c r="X2836">
        <f t="shared" si="493"/>
        <v>2015</v>
      </c>
    </row>
    <row r="2837" spans="1:2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86"/>
        <v>187.09899999999999</v>
      </c>
      <c r="P2837" s="7">
        <f t="shared" si="487"/>
        <v>20.118172043010752</v>
      </c>
      <c r="Q2837" t="str">
        <f t="shared" si="484"/>
        <v>theater</v>
      </c>
      <c r="R2837" t="str">
        <f t="shared" si="485"/>
        <v>plays</v>
      </c>
      <c r="S2837" s="14">
        <f t="shared" si="488"/>
        <v>42343</v>
      </c>
      <c r="T2837" s="14">
        <f t="shared" si="489"/>
        <v>42313.703900462962</v>
      </c>
      <c r="U2837" t="str">
        <f t="shared" si="490"/>
        <v>DIC</v>
      </c>
      <c r="V2837" t="str">
        <f t="shared" si="491"/>
        <v>NOV</v>
      </c>
      <c r="W2837">
        <f t="shared" si="492"/>
        <v>2015</v>
      </c>
      <c r="X2837">
        <f t="shared" si="493"/>
        <v>2015</v>
      </c>
    </row>
    <row r="2838" spans="1:2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86"/>
        <v>107.77777777777777</v>
      </c>
      <c r="P2838" s="7">
        <f t="shared" si="487"/>
        <v>44.090909090909093</v>
      </c>
      <c r="Q2838" t="str">
        <f t="shared" si="484"/>
        <v>theater</v>
      </c>
      <c r="R2838" t="str">
        <f t="shared" si="485"/>
        <v>plays</v>
      </c>
      <c r="S2838" s="14">
        <f t="shared" si="488"/>
        <v>42784.207638888889</v>
      </c>
      <c r="T2838" s="14">
        <f t="shared" si="489"/>
        <v>42746.261782407411</v>
      </c>
      <c r="U2838" t="str">
        <f t="shared" si="490"/>
        <v>FEB</v>
      </c>
      <c r="V2838" t="str">
        <f t="shared" si="491"/>
        <v>ENE</v>
      </c>
      <c r="W2838">
        <f t="shared" si="492"/>
        <v>2017</v>
      </c>
      <c r="X2838">
        <f t="shared" si="493"/>
        <v>2017</v>
      </c>
    </row>
    <row r="2839" spans="1:2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86"/>
        <v>100</v>
      </c>
      <c r="P2839" s="7">
        <f t="shared" si="487"/>
        <v>40.476190476190474</v>
      </c>
      <c r="Q2839" t="str">
        <f t="shared" si="484"/>
        <v>theater</v>
      </c>
      <c r="R2839" t="str">
        <f t="shared" si="485"/>
        <v>plays</v>
      </c>
      <c r="S2839" s="14">
        <f t="shared" si="488"/>
        <v>42347.950046296297</v>
      </c>
      <c r="T2839" s="14">
        <f t="shared" si="489"/>
        <v>42307.908379629633</v>
      </c>
      <c r="U2839" t="str">
        <f t="shared" si="490"/>
        <v>DIC</v>
      </c>
      <c r="V2839" t="str">
        <f t="shared" si="491"/>
        <v>OCT</v>
      </c>
      <c r="W2839">
        <f t="shared" si="492"/>
        <v>2015</v>
      </c>
      <c r="X2839">
        <f t="shared" si="493"/>
        <v>2015</v>
      </c>
    </row>
    <row r="2840" spans="1:2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86"/>
        <v>120.25</v>
      </c>
      <c r="P2840" s="7">
        <f t="shared" si="487"/>
        <v>44.537037037037038</v>
      </c>
      <c r="Q2840" t="str">
        <f t="shared" si="484"/>
        <v>theater</v>
      </c>
      <c r="R2840" t="str">
        <f t="shared" si="485"/>
        <v>plays</v>
      </c>
      <c r="S2840" s="14">
        <f t="shared" si="488"/>
        <v>41864.916666666664</v>
      </c>
      <c r="T2840" s="14">
        <f t="shared" si="489"/>
        <v>41842.607592592591</v>
      </c>
      <c r="U2840" t="str">
        <f t="shared" si="490"/>
        <v>AGO</v>
      </c>
      <c r="V2840" t="str">
        <f t="shared" si="491"/>
        <v>JUL</v>
      </c>
      <c r="W2840">
        <f t="shared" si="492"/>
        <v>2014</v>
      </c>
      <c r="X2840">
        <f t="shared" si="493"/>
        <v>2014</v>
      </c>
    </row>
    <row r="2841" spans="1:2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86"/>
        <v>111.42857142857143</v>
      </c>
      <c r="P2841" s="7">
        <f t="shared" si="487"/>
        <v>125.80645161290323</v>
      </c>
      <c r="Q2841" t="str">
        <f t="shared" si="484"/>
        <v>theater</v>
      </c>
      <c r="R2841" t="str">
        <f t="shared" si="485"/>
        <v>plays</v>
      </c>
      <c r="S2841" s="14">
        <f t="shared" si="488"/>
        <v>41876.207638888889</v>
      </c>
      <c r="T2841" s="14">
        <f t="shared" si="489"/>
        <v>41853.240208333329</v>
      </c>
      <c r="U2841" t="str">
        <f t="shared" si="490"/>
        <v>AGO</v>
      </c>
      <c r="V2841" t="str">
        <f t="shared" si="491"/>
        <v>AGO</v>
      </c>
      <c r="W2841">
        <f t="shared" si="492"/>
        <v>2014</v>
      </c>
      <c r="X2841">
        <f t="shared" si="493"/>
        <v>2014</v>
      </c>
    </row>
    <row r="2842" spans="1:2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86"/>
        <v>104</v>
      </c>
      <c r="P2842" s="7">
        <f t="shared" si="487"/>
        <v>19.696969696969695</v>
      </c>
      <c r="Q2842" t="str">
        <f t="shared" si="484"/>
        <v>theater</v>
      </c>
      <c r="R2842" t="str">
        <f t="shared" si="485"/>
        <v>plays</v>
      </c>
      <c r="S2842" s="14">
        <f t="shared" si="488"/>
        <v>42081.708333333328</v>
      </c>
      <c r="T2842" s="14">
        <f t="shared" si="489"/>
        <v>42060.035636574074</v>
      </c>
      <c r="U2842" t="str">
        <f t="shared" si="490"/>
        <v>MAR</v>
      </c>
      <c r="V2842" t="str">
        <f t="shared" si="491"/>
        <v>FEB</v>
      </c>
      <c r="W2842">
        <f t="shared" si="492"/>
        <v>2015</v>
      </c>
      <c r="X2842">
        <f t="shared" si="493"/>
        <v>2015</v>
      </c>
    </row>
    <row r="2843" spans="1:2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86"/>
        <v>1</v>
      </c>
      <c r="P2843" s="7">
        <f t="shared" si="487"/>
        <v>10</v>
      </c>
      <c r="Q2843" t="str">
        <f t="shared" si="484"/>
        <v>theater</v>
      </c>
      <c r="R2843" t="str">
        <f t="shared" si="485"/>
        <v>plays</v>
      </c>
      <c r="S2843" s="14">
        <f t="shared" si="488"/>
        <v>42351.781215277777</v>
      </c>
      <c r="T2843" s="14">
        <f t="shared" si="489"/>
        <v>42291.739548611105</v>
      </c>
      <c r="U2843" t="str">
        <f t="shared" si="490"/>
        <v>DIC</v>
      </c>
      <c r="V2843" t="str">
        <f t="shared" si="491"/>
        <v>OCT</v>
      </c>
      <c r="W2843">
        <f t="shared" si="492"/>
        <v>2015</v>
      </c>
      <c r="X2843">
        <f t="shared" si="493"/>
        <v>2015</v>
      </c>
    </row>
    <row r="2844" spans="1:2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86"/>
        <v>0</v>
      </c>
      <c r="P2844" s="7" t="str">
        <f t="shared" si="487"/>
        <v>No Backers</v>
      </c>
      <c r="Q2844" t="str">
        <f t="shared" si="484"/>
        <v>theater</v>
      </c>
      <c r="R2844" t="str">
        <f t="shared" si="485"/>
        <v>plays</v>
      </c>
      <c r="S2844" s="14">
        <f t="shared" si="488"/>
        <v>41811.458333333336</v>
      </c>
      <c r="T2844" s="14">
        <f t="shared" si="489"/>
        <v>41784.952488425923</v>
      </c>
      <c r="U2844" t="str">
        <f t="shared" si="490"/>
        <v>JUN</v>
      </c>
      <c r="V2844" t="str">
        <f t="shared" si="491"/>
        <v>MAY</v>
      </c>
      <c r="W2844">
        <f t="shared" si="492"/>
        <v>2014</v>
      </c>
      <c r="X2844">
        <f t="shared" si="493"/>
        <v>2014</v>
      </c>
    </row>
    <row r="2845" spans="1:2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86"/>
        <v>0</v>
      </c>
      <c r="P2845" s="7" t="str">
        <f t="shared" si="487"/>
        <v>No Backers</v>
      </c>
      <c r="Q2845" t="str">
        <f t="shared" si="484"/>
        <v>theater</v>
      </c>
      <c r="R2845" t="str">
        <f t="shared" si="485"/>
        <v>plays</v>
      </c>
      <c r="S2845" s="14">
        <f t="shared" si="488"/>
        <v>42534.166666666672</v>
      </c>
      <c r="T2845" s="14">
        <f t="shared" si="489"/>
        <v>42492.737847222219</v>
      </c>
      <c r="U2845" t="str">
        <f t="shared" si="490"/>
        <v>JUN</v>
      </c>
      <c r="V2845" t="str">
        <f t="shared" si="491"/>
        <v>MAY</v>
      </c>
      <c r="W2845">
        <f t="shared" si="492"/>
        <v>2016</v>
      </c>
      <c r="X2845">
        <f t="shared" si="493"/>
        <v>2016</v>
      </c>
    </row>
    <row r="2846" spans="1:2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86"/>
        <v>5.4545454545454541</v>
      </c>
      <c r="P2846" s="7">
        <f t="shared" si="487"/>
        <v>30</v>
      </c>
      <c r="Q2846" t="str">
        <f t="shared" si="484"/>
        <v>theater</v>
      </c>
      <c r="R2846" t="str">
        <f t="shared" si="485"/>
        <v>plays</v>
      </c>
      <c r="S2846" s="14">
        <f t="shared" si="488"/>
        <v>42739.546064814815</v>
      </c>
      <c r="T2846" s="14">
        <f t="shared" si="489"/>
        <v>42709.546064814815</v>
      </c>
      <c r="U2846" t="str">
        <f t="shared" si="490"/>
        <v>ENE</v>
      </c>
      <c r="V2846" t="str">
        <f t="shared" si="491"/>
        <v>DIC</v>
      </c>
      <c r="W2846">
        <f t="shared" si="492"/>
        <v>2017</v>
      </c>
      <c r="X2846">
        <f t="shared" si="493"/>
        <v>2016</v>
      </c>
    </row>
    <row r="2847" spans="1:2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86"/>
        <v>31.546666666666667</v>
      </c>
      <c r="P2847" s="7">
        <f t="shared" si="487"/>
        <v>60.666666666666664</v>
      </c>
      <c r="Q2847" t="str">
        <f t="shared" ref="Q2847:Q2910" si="494">MID(N2847,1,7)</f>
        <v>theater</v>
      </c>
      <c r="R2847" t="str">
        <f t="shared" ref="R2847:R2910" si="495">MID(N2847,9,20)</f>
        <v>plays</v>
      </c>
      <c r="S2847" s="14">
        <f t="shared" si="488"/>
        <v>42163.016585648147</v>
      </c>
      <c r="T2847" s="14">
        <f t="shared" si="489"/>
        <v>42103.016585648147</v>
      </c>
      <c r="U2847" t="str">
        <f t="shared" si="490"/>
        <v>JUN</v>
      </c>
      <c r="V2847" t="str">
        <f t="shared" si="491"/>
        <v>ABR</v>
      </c>
      <c r="W2847">
        <f t="shared" si="492"/>
        <v>2015</v>
      </c>
      <c r="X2847">
        <f t="shared" si="493"/>
        <v>2015</v>
      </c>
    </row>
    <row r="2848" spans="1:2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86"/>
        <v>0</v>
      </c>
      <c r="P2848" s="7" t="str">
        <f t="shared" si="487"/>
        <v>No Backers</v>
      </c>
      <c r="Q2848" t="str">
        <f t="shared" si="494"/>
        <v>theater</v>
      </c>
      <c r="R2848" t="str">
        <f t="shared" si="495"/>
        <v>plays</v>
      </c>
      <c r="S2848" s="14">
        <f t="shared" si="488"/>
        <v>42153.692060185189</v>
      </c>
      <c r="T2848" s="14">
        <f t="shared" si="489"/>
        <v>42108.692060185189</v>
      </c>
      <c r="U2848" t="str">
        <f t="shared" si="490"/>
        <v>MAY</v>
      </c>
      <c r="V2848" t="str">
        <f t="shared" si="491"/>
        <v>ABR</v>
      </c>
      <c r="W2848">
        <f t="shared" si="492"/>
        <v>2015</v>
      </c>
      <c r="X2848">
        <f t="shared" si="493"/>
        <v>2015</v>
      </c>
    </row>
    <row r="2849" spans="1:2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86"/>
        <v>0</v>
      </c>
      <c r="P2849" s="7" t="str">
        <f t="shared" si="487"/>
        <v>No Backers</v>
      </c>
      <c r="Q2849" t="str">
        <f t="shared" si="494"/>
        <v>theater</v>
      </c>
      <c r="R2849" t="str">
        <f t="shared" si="495"/>
        <v>plays</v>
      </c>
      <c r="S2849" s="14">
        <f t="shared" si="488"/>
        <v>42513.806307870371</v>
      </c>
      <c r="T2849" s="14">
        <f t="shared" si="489"/>
        <v>42453.806307870371</v>
      </c>
      <c r="U2849" t="str">
        <f t="shared" si="490"/>
        <v>MAY</v>
      </c>
      <c r="V2849" t="str">
        <f t="shared" si="491"/>
        <v>MAR</v>
      </c>
      <c r="W2849">
        <f t="shared" si="492"/>
        <v>2016</v>
      </c>
      <c r="X2849">
        <f t="shared" si="493"/>
        <v>2016</v>
      </c>
    </row>
    <row r="2850" spans="1:2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86"/>
        <v>0.2</v>
      </c>
      <c r="P2850" s="7">
        <f t="shared" si="487"/>
        <v>23.333333333333332</v>
      </c>
      <c r="Q2850" t="str">
        <f t="shared" si="494"/>
        <v>theater</v>
      </c>
      <c r="R2850" t="str">
        <f t="shared" si="495"/>
        <v>plays</v>
      </c>
      <c r="S2850" s="14">
        <f t="shared" si="488"/>
        <v>42153.648831018523</v>
      </c>
      <c r="T2850" s="14">
        <f t="shared" si="489"/>
        <v>42123.648831018523</v>
      </c>
      <c r="U2850" t="str">
        <f t="shared" si="490"/>
        <v>MAY</v>
      </c>
      <c r="V2850" t="str">
        <f t="shared" si="491"/>
        <v>ABR</v>
      </c>
      <c r="W2850">
        <f t="shared" si="492"/>
        <v>2015</v>
      </c>
      <c r="X2850">
        <f t="shared" si="493"/>
        <v>2015</v>
      </c>
    </row>
    <row r="2851" spans="1:2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86"/>
        <v>1</v>
      </c>
      <c r="P2851" s="7">
        <f t="shared" si="487"/>
        <v>5</v>
      </c>
      <c r="Q2851" t="str">
        <f t="shared" si="494"/>
        <v>theater</v>
      </c>
      <c r="R2851" t="str">
        <f t="shared" si="495"/>
        <v>plays</v>
      </c>
      <c r="S2851" s="14">
        <f t="shared" si="488"/>
        <v>42483.428240740745</v>
      </c>
      <c r="T2851" s="14">
        <f t="shared" si="489"/>
        <v>42453.428240740745</v>
      </c>
      <c r="U2851" t="str">
        <f t="shared" si="490"/>
        <v>ABR</v>
      </c>
      <c r="V2851" t="str">
        <f t="shared" si="491"/>
        <v>MAR</v>
      </c>
      <c r="W2851">
        <f t="shared" si="492"/>
        <v>2016</v>
      </c>
      <c r="X2851">
        <f t="shared" si="493"/>
        <v>2016</v>
      </c>
    </row>
    <row r="2852" spans="1:2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86"/>
        <v>3.8875000000000002</v>
      </c>
      <c r="P2852" s="7">
        <f t="shared" si="487"/>
        <v>23.923076923076923</v>
      </c>
      <c r="Q2852" t="str">
        <f t="shared" si="494"/>
        <v>theater</v>
      </c>
      <c r="R2852" t="str">
        <f t="shared" si="495"/>
        <v>plays</v>
      </c>
      <c r="S2852" s="14">
        <f t="shared" si="488"/>
        <v>41888.007071759261</v>
      </c>
      <c r="T2852" s="14">
        <f t="shared" si="489"/>
        <v>41858.007071759261</v>
      </c>
      <c r="U2852" t="str">
        <f t="shared" si="490"/>
        <v>SEP</v>
      </c>
      <c r="V2852" t="str">
        <f t="shared" si="491"/>
        <v>AGO</v>
      </c>
      <c r="W2852">
        <f t="shared" si="492"/>
        <v>2014</v>
      </c>
      <c r="X2852">
        <f t="shared" si="493"/>
        <v>2014</v>
      </c>
    </row>
    <row r="2853" spans="1:2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86"/>
        <v>0</v>
      </c>
      <c r="P2853" s="7" t="str">
        <f t="shared" si="487"/>
        <v>No Backers</v>
      </c>
      <c r="Q2853" t="str">
        <f t="shared" si="494"/>
        <v>theater</v>
      </c>
      <c r="R2853" t="str">
        <f t="shared" si="495"/>
        <v>plays</v>
      </c>
      <c r="S2853" s="14">
        <f t="shared" si="488"/>
        <v>42398.970138888893</v>
      </c>
      <c r="T2853" s="14">
        <f t="shared" si="489"/>
        <v>42390.002650462964</v>
      </c>
      <c r="U2853" t="str">
        <f t="shared" si="490"/>
        <v>ENE</v>
      </c>
      <c r="V2853" t="str">
        <f t="shared" si="491"/>
        <v>ENE</v>
      </c>
      <c r="W2853">
        <f t="shared" si="492"/>
        <v>2016</v>
      </c>
      <c r="X2853">
        <f t="shared" si="493"/>
        <v>2016</v>
      </c>
    </row>
    <row r="2854" spans="1:2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86"/>
        <v>1.9</v>
      </c>
      <c r="P2854" s="7">
        <f t="shared" si="487"/>
        <v>15.833333333333334</v>
      </c>
      <c r="Q2854" t="str">
        <f t="shared" si="494"/>
        <v>theater</v>
      </c>
      <c r="R2854" t="str">
        <f t="shared" si="495"/>
        <v>plays</v>
      </c>
      <c r="S2854" s="14">
        <f t="shared" si="488"/>
        <v>41811.045173611114</v>
      </c>
      <c r="T2854" s="14">
        <f t="shared" si="489"/>
        <v>41781.045173611114</v>
      </c>
      <c r="U2854" t="str">
        <f t="shared" si="490"/>
        <v>JUN</v>
      </c>
      <c r="V2854" t="str">
        <f t="shared" si="491"/>
        <v>MAY</v>
      </c>
      <c r="W2854">
        <f t="shared" si="492"/>
        <v>2014</v>
      </c>
      <c r="X2854">
        <f t="shared" si="493"/>
        <v>2014</v>
      </c>
    </row>
    <row r="2855" spans="1:2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86"/>
        <v>0</v>
      </c>
      <c r="P2855" s="7" t="str">
        <f t="shared" si="487"/>
        <v>No Backers</v>
      </c>
      <c r="Q2855" t="str">
        <f t="shared" si="494"/>
        <v>theater</v>
      </c>
      <c r="R2855" t="str">
        <f t="shared" si="495"/>
        <v>plays</v>
      </c>
      <c r="S2855" s="14">
        <f t="shared" si="488"/>
        <v>41896.190937499996</v>
      </c>
      <c r="T2855" s="14">
        <f t="shared" si="489"/>
        <v>41836.190937499996</v>
      </c>
      <c r="U2855" t="str">
        <f t="shared" si="490"/>
        <v>SEP</v>
      </c>
      <c r="V2855" t="str">
        <f t="shared" si="491"/>
        <v>JUL</v>
      </c>
      <c r="W2855">
        <f t="shared" si="492"/>
        <v>2014</v>
      </c>
      <c r="X2855">
        <f t="shared" si="493"/>
        <v>2014</v>
      </c>
    </row>
    <row r="2856" spans="1:2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86"/>
        <v>41.7</v>
      </c>
      <c r="P2856" s="7">
        <f t="shared" si="487"/>
        <v>29.785714285714285</v>
      </c>
      <c r="Q2856" t="str">
        <f t="shared" si="494"/>
        <v>theater</v>
      </c>
      <c r="R2856" t="str">
        <f t="shared" si="495"/>
        <v>plays</v>
      </c>
      <c r="S2856" s="14">
        <f t="shared" si="488"/>
        <v>42131.71665509259</v>
      </c>
      <c r="T2856" s="14">
        <f t="shared" si="489"/>
        <v>42111.71665509259</v>
      </c>
      <c r="U2856" t="str">
        <f t="shared" si="490"/>
        <v>MAY</v>
      </c>
      <c r="V2856" t="str">
        <f t="shared" si="491"/>
        <v>ABR</v>
      </c>
      <c r="W2856">
        <f t="shared" si="492"/>
        <v>2015</v>
      </c>
      <c r="X2856">
        <f t="shared" si="493"/>
        <v>2015</v>
      </c>
    </row>
    <row r="2857" spans="1:2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86"/>
        <v>50</v>
      </c>
      <c r="P2857" s="7">
        <f t="shared" si="487"/>
        <v>60</v>
      </c>
      <c r="Q2857" t="str">
        <f t="shared" si="494"/>
        <v>theater</v>
      </c>
      <c r="R2857" t="str">
        <f t="shared" si="495"/>
        <v>plays</v>
      </c>
      <c r="S2857" s="14">
        <f t="shared" si="488"/>
        <v>42398.981944444444</v>
      </c>
      <c r="T2857" s="14">
        <f t="shared" si="489"/>
        <v>42370.007766203707</v>
      </c>
      <c r="U2857" t="str">
        <f t="shared" si="490"/>
        <v>ENE</v>
      </c>
      <c r="V2857" t="str">
        <f t="shared" si="491"/>
        <v>ENE</v>
      </c>
      <c r="W2857">
        <f t="shared" si="492"/>
        <v>2016</v>
      </c>
      <c r="X2857">
        <f t="shared" si="493"/>
        <v>2016</v>
      </c>
    </row>
    <row r="2858" spans="1:2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86"/>
        <v>4.8666666666666663</v>
      </c>
      <c r="P2858" s="7">
        <f t="shared" si="487"/>
        <v>24.333333333333332</v>
      </c>
      <c r="Q2858" t="str">
        <f t="shared" si="494"/>
        <v>theater</v>
      </c>
      <c r="R2858" t="str">
        <f t="shared" si="495"/>
        <v>plays</v>
      </c>
      <c r="S2858" s="14">
        <f t="shared" si="488"/>
        <v>42224.898611111115</v>
      </c>
      <c r="T2858" s="14">
        <f t="shared" si="489"/>
        <v>42165.037581018521</v>
      </c>
      <c r="U2858" t="str">
        <f t="shared" si="490"/>
        <v>AGO</v>
      </c>
      <c r="V2858" t="str">
        <f t="shared" si="491"/>
        <v>JUN</v>
      </c>
      <c r="W2858">
        <f t="shared" si="492"/>
        <v>2015</v>
      </c>
      <c r="X2858">
        <f t="shared" si="493"/>
        <v>2015</v>
      </c>
    </row>
    <row r="2859" spans="1:2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86"/>
        <v>19.736842105263158</v>
      </c>
      <c r="P2859" s="7">
        <f t="shared" si="487"/>
        <v>500</v>
      </c>
      <c r="Q2859" t="str">
        <f t="shared" si="494"/>
        <v>theater</v>
      </c>
      <c r="R2859" t="str">
        <f t="shared" si="495"/>
        <v>plays</v>
      </c>
      <c r="S2859" s="14">
        <f t="shared" si="488"/>
        <v>42786.75</v>
      </c>
      <c r="T2859" s="14">
        <f t="shared" si="489"/>
        <v>42726.920081018514</v>
      </c>
      <c r="U2859" t="str">
        <f t="shared" si="490"/>
        <v>FEB</v>
      </c>
      <c r="V2859" t="str">
        <f t="shared" si="491"/>
        <v>DIC</v>
      </c>
      <c r="W2859">
        <f t="shared" si="492"/>
        <v>2017</v>
      </c>
      <c r="X2859">
        <f t="shared" si="493"/>
        <v>2016</v>
      </c>
    </row>
    <row r="2860" spans="1:2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86"/>
        <v>0</v>
      </c>
      <c r="P2860" s="7" t="str">
        <f t="shared" si="487"/>
        <v>No Backers</v>
      </c>
      <c r="Q2860" t="str">
        <f t="shared" si="494"/>
        <v>theater</v>
      </c>
      <c r="R2860" t="str">
        <f t="shared" si="495"/>
        <v>plays</v>
      </c>
      <c r="S2860" s="14">
        <f t="shared" si="488"/>
        <v>41978.477777777778</v>
      </c>
      <c r="T2860" s="14">
        <f t="shared" si="489"/>
        <v>41954.545081018514</v>
      </c>
      <c r="U2860" t="str">
        <f t="shared" si="490"/>
        <v>DIC</v>
      </c>
      <c r="V2860" t="str">
        <f t="shared" si="491"/>
        <v>NOV</v>
      </c>
      <c r="W2860">
        <f t="shared" si="492"/>
        <v>2014</v>
      </c>
      <c r="X2860">
        <f t="shared" si="493"/>
        <v>2014</v>
      </c>
    </row>
    <row r="2861" spans="1:2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86"/>
        <v>1.75</v>
      </c>
      <c r="P2861" s="7">
        <f t="shared" si="487"/>
        <v>35</v>
      </c>
      <c r="Q2861" t="str">
        <f t="shared" si="494"/>
        <v>theater</v>
      </c>
      <c r="R2861" t="str">
        <f t="shared" si="495"/>
        <v>plays</v>
      </c>
      <c r="S2861" s="14">
        <f t="shared" si="488"/>
        <v>42293.362314814818</v>
      </c>
      <c r="T2861" s="14">
        <f t="shared" si="489"/>
        <v>42233.362314814818</v>
      </c>
      <c r="U2861" t="str">
        <f t="shared" si="490"/>
        <v>OCT</v>
      </c>
      <c r="V2861" t="str">
        <f t="shared" si="491"/>
        <v>AGO</v>
      </c>
      <c r="W2861">
        <f t="shared" si="492"/>
        <v>2015</v>
      </c>
      <c r="X2861">
        <f t="shared" si="493"/>
        <v>2015</v>
      </c>
    </row>
    <row r="2862" spans="1:2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86"/>
        <v>6.65</v>
      </c>
      <c r="P2862" s="7">
        <f t="shared" si="487"/>
        <v>29.555555555555557</v>
      </c>
      <c r="Q2862" t="str">
        <f t="shared" si="494"/>
        <v>theater</v>
      </c>
      <c r="R2862" t="str">
        <f t="shared" si="495"/>
        <v>plays</v>
      </c>
      <c r="S2862" s="14">
        <f t="shared" si="488"/>
        <v>42540.800648148142</v>
      </c>
      <c r="T2862" s="14">
        <f t="shared" si="489"/>
        <v>42480.800648148142</v>
      </c>
      <c r="U2862" t="str">
        <f t="shared" si="490"/>
        <v>JUN</v>
      </c>
      <c r="V2862" t="str">
        <f t="shared" si="491"/>
        <v>ABR</v>
      </c>
      <c r="W2862">
        <f t="shared" si="492"/>
        <v>2016</v>
      </c>
      <c r="X2862">
        <f t="shared" si="493"/>
        <v>2016</v>
      </c>
    </row>
    <row r="2863" spans="1:2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86"/>
        <v>32</v>
      </c>
      <c r="P2863" s="7">
        <f t="shared" si="487"/>
        <v>26.666666666666668</v>
      </c>
      <c r="Q2863" t="str">
        <f t="shared" si="494"/>
        <v>theater</v>
      </c>
      <c r="R2863" t="str">
        <f t="shared" si="495"/>
        <v>plays</v>
      </c>
      <c r="S2863" s="14">
        <f t="shared" si="488"/>
        <v>42271.590833333335</v>
      </c>
      <c r="T2863" s="14">
        <f t="shared" si="489"/>
        <v>42257.590833333335</v>
      </c>
      <c r="U2863" t="str">
        <f t="shared" si="490"/>
        <v>SEP</v>
      </c>
      <c r="V2863" t="str">
        <f t="shared" si="491"/>
        <v>SEP</v>
      </c>
      <c r="W2863">
        <f t="shared" si="492"/>
        <v>2015</v>
      </c>
      <c r="X2863">
        <f t="shared" si="493"/>
        <v>2015</v>
      </c>
    </row>
    <row r="2864" spans="1:2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86"/>
        <v>0.43307086614173229</v>
      </c>
      <c r="P2864" s="7">
        <f t="shared" si="487"/>
        <v>18.333333333333332</v>
      </c>
      <c r="Q2864" t="str">
        <f t="shared" si="494"/>
        <v>theater</v>
      </c>
      <c r="R2864" t="str">
        <f t="shared" si="495"/>
        <v>plays</v>
      </c>
      <c r="S2864" s="14">
        <f t="shared" si="488"/>
        <v>41814.789687500001</v>
      </c>
      <c r="T2864" s="14">
        <f t="shared" si="489"/>
        <v>41784.789687500001</v>
      </c>
      <c r="U2864" t="str">
        <f t="shared" si="490"/>
        <v>JUN</v>
      </c>
      <c r="V2864" t="str">
        <f t="shared" si="491"/>
        <v>MAY</v>
      </c>
      <c r="W2864">
        <f t="shared" si="492"/>
        <v>2014</v>
      </c>
      <c r="X2864">
        <f t="shared" si="493"/>
        <v>2014</v>
      </c>
    </row>
    <row r="2865" spans="1:2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86"/>
        <v>0.04</v>
      </c>
      <c r="P2865" s="7">
        <f t="shared" si="487"/>
        <v>20</v>
      </c>
      <c r="Q2865" t="str">
        <f t="shared" si="494"/>
        <v>theater</v>
      </c>
      <c r="R2865" t="str">
        <f t="shared" si="495"/>
        <v>plays</v>
      </c>
      <c r="S2865" s="14">
        <f t="shared" si="488"/>
        <v>41891.675034722226</v>
      </c>
      <c r="T2865" s="14">
        <f t="shared" si="489"/>
        <v>41831.675034722226</v>
      </c>
      <c r="U2865" t="str">
        <f t="shared" si="490"/>
        <v>SEP</v>
      </c>
      <c r="V2865" t="str">
        <f t="shared" si="491"/>
        <v>JUL</v>
      </c>
      <c r="W2865">
        <f t="shared" si="492"/>
        <v>2014</v>
      </c>
      <c r="X2865">
        <f t="shared" si="493"/>
        <v>2014</v>
      </c>
    </row>
    <row r="2866" spans="1:2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86"/>
        <v>1.6</v>
      </c>
      <c r="P2866" s="7">
        <f t="shared" si="487"/>
        <v>13.333333333333334</v>
      </c>
      <c r="Q2866" t="str">
        <f t="shared" si="494"/>
        <v>theater</v>
      </c>
      <c r="R2866" t="str">
        <f t="shared" si="495"/>
        <v>plays</v>
      </c>
      <c r="S2866" s="14">
        <f t="shared" si="488"/>
        <v>42202.554166666669</v>
      </c>
      <c r="T2866" s="14">
        <f t="shared" si="489"/>
        <v>42172.613506944443</v>
      </c>
      <c r="U2866" t="str">
        <f t="shared" si="490"/>
        <v>JUL</v>
      </c>
      <c r="V2866" t="str">
        <f t="shared" si="491"/>
        <v>JUN</v>
      </c>
      <c r="W2866">
        <f t="shared" si="492"/>
        <v>2015</v>
      </c>
      <c r="X2866">
        <f t="shared" si="493"/>
        <v>2015</v>
      </c>
    </row>
    <row r="2867" spans="1:2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86"/>
        <v>0</v>
      </c>
      <c r="P2867" s="7" t="str">
        <f t="shared" si="487"/>
        <v>No Backers</v>
      </c>
      <c r="Q2867" t="str">
        <f t="shared" si="494"/>
        <v>theater</v>
      </c>
      <c r="R2867" t="str">
        <f t="shared" si="495"/>
        <v>plays</v>
      </c>
      <c r="S2867" s="14">
        <f t="shared" si="488"/>
        <v>42010.114108796297</v>
      </c>
      <c r="T2867" s="14">
        <f t="shared" si="489"/>
        <v>41950.114108796297</v>
      </c>
      <c r="U2867" t="str">
        <f t="shared" si="490"/>
        <v>ENE</v>
      </c>
      <c r="V2867" t="str">
        <f t="shared" si="491"/>
        <v>NOV</v>
      </c>
      <c r="W2867">
        <f t="shared" si="492"/>
        <v>2015</v>
      </c>
      <c r="X2867">
        <f t="shared" si="493"/>
        <v>2014</v>
      </c>
    </row>
    <row r="2868" spans="1:2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86"/>
        <v>0.9</v>
      </c>
      <c r="P2868" s="7">
        <f t="shared" si="487"/>
        <v>22.5</v>
      </c>
      <c r="Q2868" t="str">
        <f t="shared" si="494"/>
        <v>theater</v>
      </c>
      <c r="R2868" t="str">
        <f t="shared" si="495"/>
        <v>plays</v>
      </c>
      <c r="S2868" s="14">
        <f t="shared" si="488"/>
        <v>42657.916666666672</v>
      </c>
      <c r="T2868" s="14">
        <f t="shared" si="489"/>
        <v>42627.955104166671</v>
      </c>
      <c r="U2868" t="str">
        <f t="shared" si="490"/>
        <v>OCT</v>
      </c>
      <c r="V2868" t="str">
        <f t="shared" si="491"/>
        <v>SEP</v>
      </c>
      <c r="W2868">
        <f t="shared" si="492"/>
        <v>2016</v>
      </c>
      <c r="X2868">
        <f t="shared" si="493"/>
        <v>2016</v>
      </c>
    </row>
    <row r="2869" spans="1:2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86"/>
        <v>20.16</v>
      </c>
      <c r="P2869" s="7">
        <f t="shared" si="487"/>
        <v>50.4</v>
      </c>
      <c r="Q2869" t="str">
        <f t="shared" si="494"/>
        <v>theater</v>
      </c>
      <c r="R2869" t="str">
        <f t="shared" si="495"/>
        <v>plays</v>
      </c>
      <c r="S2869" s="14">
        <f t="shared" si="488"/>
        <v>42555.166666666672</v>
      </c>
      <c r="T2869" s="14">
        <f t="shared" si="489"/>
        <v>42531.195277777777</v>
      </c>
      <c r="U2869" t="str">
        <f t="shared" si="490"/>
        <v>JUL</v>
      </c>
      <c r="V2869" t="str">
        <f t="shared" si="491"/>
        <v>JUN</v>
      </c>
      <c r="W2869">
        <f t="shared" si="492"/>
        <v>2016</v>
      </c>
      <c r="X2869">
        <f t="shared" si="493"/>
        <v>2016</v>
      </c>
    </row>
    <row r="2870" spans="1:2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86"/>
        <v>42.011733333333332</v>
      </c>
      <c r="P2870" s="7">
        <f t="shared" si="487"/>
        <v>105.02933333333334</v>
      </c>
      <c r="Q2870" t="str">
        <f t="shared" si="494"/>
        <v>theater</v>
      </c>
      <c r="R2870" t="str">
        <f t="shared" si="495"/>
        <v>plays</v>
      </c>
      <c r="S2870" s="14">
        <f t="shared" si="488"/>
        <v>42648.827013888891</v>
      </c>
      <c r="T2870" s="14">
        <f t="shared" si="489"/>
        <v>42618.827013888891</v>
      </c>
      <c r="U2870" t="str">
        <f t="shared" si="490"/>
        <v>OCT</v>
      </c>
      <c r="V2870" t="str">
        <f t="shared" si="491"/>
        <v>SEP</v>
      </c>
      <c r="W2870">
        <f t="shared" si="492"/>
        <v>2016</v>
      </c>
      <c r="X2870">
        <f t="shared" si="493"/>
        <v>2016</v>
      </c>
    </row>
    <row r="2871" spans="1:2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86"/>
        <v>0.88500000000000001</v>
      </c>
      <c r="P2871" s="7">
        <f t="shared" si="487"/>
        <v>35.4</v>
      </c>
      <c r="Q2871" t="str">
        <f t="shared" si="494"/>
        <v>theater</v>
      </c>
      <c r="R2871" t="str">
        <f t="shared" si="495"/>
        <v>plays</v>
      </c>
      <c r="S2871" s="14">
        <f t="shared" si="488"/>
        <v>42570.593530092592</v>
      </c>
      <c r="T2871" s="14">
        <f t="shared" si="489"/>
        <v>42540.593530092592</v>
      </c>
      <c r="U2871" t="str">
        <f t="shared" si="490"/>
        <v>JUL</v>
      </c>
      <c r="V2871" t="str">
        <f t="shared" si="491"/>
        <v>JUN</v>
      </c>
      <c r="W2871">
        <f t="shared" si="492"/>
        <v>2016</v>
      </c>
      <c r="X2871">
        <f t="shared" si="493"/>
        <v>2016</v>
      </c>
    </row>
    <row r="2872" spans="1:2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86"/>
        <v>15</v>
      </c>
      <c r="P2872" s="7">
        <f t="shared" si="487"/>
        <v>83.333333333333329</v>
      </c>
      <c r="Q2872" t="str">
        <f t="shared" si="494"/>
        <v>theater</v>
      </c>
      <c r="R2872" t="str">
        <f t="shared" si="495"/>
        <v>plays</v>
      </c>
      <c r="S2872" s="14">
        <f t="shared" si="488"/>
        <v>41776.189409722225</v>
      </c>
      <c r="T2872" s="14">
        <f t="shared" si="489"/>
        <v>41746.189409722225</v>
      </c>
      <c r="U2872" t="str">
        <f t="shared" si="490"/>
        <v>MAY</v>
      </c>
      <c r="V2872" t="str">
        <f t="shared" si="491"/>
        <v>ABR</v>
      </c>
      <c r="W2872">
        <f t="shared" si="492"/>
        <v>2014</v>
      </c>
      <c r="X2872">
        <f t="shared" si="493"/>
        <v>2014</v>
      </c>
    </row>
    <row r="2873" spans="1:2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86"/>
        <v>4.67</v>
      </c>
      <c r="P2873" s="7">
        <f t="shared" si="487"/>
        <v>35.92307692307692</v>
      </c>
      <c r="Q2873" t="str">
        <f t="shared" si="494"/>
        <v>theater</v>
      </c>
      <c r="R2873" t="str">
        <f t="shared" si="495"/>
        <v>plays</v>
      </c>
      <c r="S2873" s="14">
        <f t="shared" si="488"/>
        <v>41994.738576388889</v>
      </c>
      <c r="T2873" s="14">
        <f t="shared" si="489"/>
        <v>41974.738576388889</v>
      </c>
      <c r="U2873" t="str">
        <f t="shared" si="490"/>
        <v>DIC</v>
      </c>
      <c r="V2873" t="str">
        <f t="shared" si="491"/>
        <v>DIC</v>
      </c>
      <c r="W2873">
        <f t="shared" si="492"/>
        <v>2014</v>
      </c>
      <c r="X2873">
        <f t="shared" si="493"/>
        <v>2014</v>
      </c>
    </row>
    <row r="2874" spans="1:2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86"/>
        <v>0</v>
      </c>
      <c r="P2874" s="7" t="str">
        <f t="shared" si="487"/>
        <v>No Backers</v>
      </c>
      <c r="Q2874" t="str">
        <f t="shared" si="494"/>
        <v>theater</v>
      </c>
      <c r="R2874" t="str">
        <f t="shared" si="495"/>
        <v>plays</v>
      </c>
      <c r="S2874" s="14">
        <f t="shared" si="488"/>
        <v>42175.11618055556</v>
      </c>
      <c r="T2874" s="14">
        <f t="shared" si="489"/>
        <v>42115.11618055556</v>
      </c>
      <c r="U2874" t="str">
        <f t="shared" si="490"/>
        <v>JUN</v>
      </c>
      <c r="V2874" t="str">
        <f t="shared" si="491"/>
        <v>ABR</v>
      </c>
      <c r="W2874">
        <f t="shared" si="492"/>
        <v>2015</v>
      </c>
      <c r="X2874">
        <f t="shared" si="493"/>
        <v>2015</v>
      </c>
    </row>
    <row r="2875" spans="1:2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86"/>
        <v>38.119999999999997</v>
      </c>
      <c r="P2875" s="7">
        <f t="shared" si="487"/>
        <v>119.125</v>
      </c>
      <c r="Q2875" t="str">
        <f t="shared" si="494"/>
        <v>theater</v>
      </c>
      <c r="R2875" t="str">
        <f t="shared" si="495"/>
        <v>plays</v>
      </c>
      <c r="S2875" s="14">
        <f t="shared" si="488"/>
        <v>42032.817488425921</v>
      </c>
      <c r="T2875" s="14">
        <f t="shared" si="489"/>
        <v>42002.817488425921</v>
      </c>
      <c r="U2875" t="str">
        <f t="shared" si="490"/>
        <v>ENE</v>
      </c>
      <c r="V2875" t="str">
        <f t="shared" si="491"/>
        <v>DIC</v>
      </c>
      <c r="W2875">
        <f t="shared" si="492"/>
        <v>2015</v>
      </c>
      <c r="X2875">
        <f t="shared" si="493"/>
        <v>2014</v>
      </c>
    </row>
    <row r="2876" spans="1:2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86"/>
        <v>5.42</v>
      </c>
      <c r="P2876" s="7">
        <f t="shared" si="487"/>
        <v>90.333333333333329</v>
      </c>
      <c r="Q2876" t="str">
        <f t="shared" si="494"/>
        <v>theater</v>
      </c>
      <c r="R2876" t="str">
        <f t="shared" si="495"/>
        <v>plays</v>
      </c>
      <c r="S2876" s="14">
        <f t="shared" si="488"/>
        <v>42752.84474537037</v>
      </c>
      <c r="T2876" s="14">
        <f t="shared" si="489"/>
        <v>42722.84474537037</v>
      </c>
      <c r="U2876" t="str">
        <f t="shared" si="490"/>
        <v>ENE</v>
      </c>
      <c r="V2876" t="str">
        <f t="shared" si="491"/>
        <v>DIC</v>
      </c>
      <c r="W2876">
        <f t="shared" si="492"/>
        <v>2017</v>
      </c>
      <c r="X2876">
        <f t="shared" si="493"/>
        <v>2016</v>
      </c>
    </row>
    <row r="2877" spans="1:2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86"/>
        <v>3.5000000000000003E-2</v>
      </c>
      <c r="P2877" s="7">
        <f t="shared" si="487"/>
        <v>2.3333333333333335</v>
      </c>
      <c r="Q2877" t="str">
        <f t="shared" si="494"/>
        <v>theater</v>
      </c>
      <c r="R2877" t="str">
        <f t="shared" si="495"/>
        <v>plays</v>
      </c>
      <c r="S2877" s="14">
        <f t="shared" si="488"/>
        <v>42495.128391203703</v>
      </c>
      <c r="T2877" s="14">
        <f t="shared" si="489"/>
        <v>42465.128391203703</v>
      </c>
      <c r="U2877" t="str">
        <f t="shared" si="490"/>
        <v>MAY</v>
      </c>
      <c r="V2877" t="str">
        <f t="shared" si="491"/>
        <v>ABR</v>
      </c>
      <c r="W2877">
        <f t="shared" si="492"/>
        <v>2016</v>
      </c>
      <c r="X2877">
        <f t="shared" si="493"/>
        <v>2016</v>
      </c>
    </row>
    <row r="2878" spans="1:2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86"/>
        <v>0</v>
      </c>
      <c r="P2878" s="7" t="str">
        <f t="shared" si="487"/>
        <v>No Backers</v>
      </c>
      <c r="Q2878" t="str">
        <f t="shared" si="494"/>
        <v>theater</v>
      </c>
      <c r="R2878" t="str">
        <f t="shared" si="495"/>
        <v>plays</v>
      </c>
      <c r="S2878" s="14">
        <f t="shared" si="488"/>
        <v>42201.743969907402</v>
      </c>
      <c r="T2878" s="14">
        <f t="shared" si="489"/>
        <v>42171.743969907402</v>
      </c>
      <c r="U2878" t="str">
        <f t="shared" si="490"/>
        <v>JUL</v>
      </c>
      <c r="V2878" t="str">
        <f t="shared" si="491"/>
        <v>JUN</v>
      </c>
      <c r="W2878">
        <f t="shared" si="492"/>
        <v>2015</v>
      </c>
      <c r="X2878">
        <f t="shared" si="493"/>
        <v>2015</v>
      </c>
    </row>
    <row r="2879" spans="1:2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86"/>
        <v>10.833333333333334</v>
      </c>
      <c r="P2879" s="7">
        <f t="shared" si="487"/>
        <v>108.33333333333333</v>
      </c>
      <c r="Q2879" t="str">
        <f t="shared" si="494"/>
        <v>theater</v>
      </c>
      <c r="R2879" t="str">
        <f t="shared" si="495"/>
        <v>plays</v>
      </c>
      <c r="S2879" s="14">
        <f t="shared" si="488"/>
        <v>42704.708333333328</v>
      </c>
      <c r="T2879" s="14">
        <f t="shared" si="489"/>
        <v>42672.955138888887</v>
      </c>
      <c r="U2879" t="str">
        <f t="shared" si="490"/>
        <v>NOV</v>
      </c>
      <c r="V2879" t="str">
        <f t="shared" si="491"/>
        <v>OCT</v>
      </c>
      <c r="W2879">
        <f t="shared" si="492"/>
        <v>2016</v>
      </c>
      <c r="X2879">
        <f t="shared" si="493"/>
        <v>2016</v>
      </c>
    </row>
    <row r="2880" spans="1:2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86"/>
        <v>2.1</v>
      </c>
      <c r="P2880" s="7">
        <f t="shared" si="487"/>
        <v>15.75</v>
      </c>
      <c r="Q2880" t="str">
        <f t="shared" si="494"/>
        <v>theater</v>
      </c>
      <c r="R2880" t="str">
        <f t="shared" si="495"/>
        <v>plays</v>
      </c>
      <c r="S2880" s="14">
        <f t="shared" si="488"/>
        <v>42188.615682870368</v>
      </c>
      <c r="T2880" s="14">
        <f t="shared" si="489"/>
        <v>42128.615682870368</v>
      </c>
      <c r="U2880" t="str">
        <f t="shared" si="490"/>
        <v>JUL</v>
      </c>
      <c r="V2880" t="str">
        <f t="shared" si="491"/>
        <v>MAY</v>
      </c>
      <c r="W2880">
        <f t="shared" si="492"/>
        <v>2015</v>
      </c>
      <c r="X2880">
        <f t="shared" si="493"/>
        <v>2015</v>
      </c>
    </row>
    <row r="2881" spans="1:2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86"/>
        <v>0.25892857142857145</v>
      </c>
      <c r="P2881" s="7">
        <f t="shared" si="487"/>
        <v>29</v>
      </c>
      <c r="Q2881" t="str">
        <f t="shared" si="494"/>
        <v>theater</v>
      </c>
      <c r="R2881" t="str">
        <f t="shared" si="495"/>
        <v>plays</v>
      </c>
      <c r="S2881" s="14">
        <f t="shared" si="488"/>
        <v>42389.725243055553</v>
      </c>
      <c r="T2881" s="14">
        <f t="shared" si="489"/>
        <v>42359.725243055553</v>
      </c>
      <c r="U2881" t="str">
        <f t="shared" si="490"/>
        <v>ENE</v>
      </c>
      <c r="V2881" t="str">
        <f t="shared" si="491"/>
        <v>DIC</v>
      </c>
      <c r="W2881">
        <f t="shared" si="492"/>
        <v>2016</v>
      </c>
      <c r="X2881">
        <f t="shared" si="493"/>
        <v>2015</v>
      </c>
    </row>
    <row r="2882" spans="1:2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86"/>
        <v>23.333333333333332</v>
      </c>
      <c r="P2882" s="7">
        <f t="shared" si="487"/>
        <v>96.551724137931032</v>
      </c>
      <c r="Q2882" t="str">
        <f t="shared" si="494"/>
        <v>theater</v>
      </c>
      <c r="R2882" t="str">
        <f t="shared" si="495"/>
        <v>plays</v>
      </c>
      <c r="S2882" s="14">
        <f t="shared" si="488"/>
        <v>42236.711805555555</v>
      </c>
      <c r="T2882" s="14">
        <f t="shared" si="489"/>
        <v>42192.905694444446</v>
      </c>
      <c r="U2882" t="str">
        <f t="shared" si="490"/>
        <v>AGO</v>
      </c>
      <c r="V2882" t="str">
        <f t="shared" si="491"/>
        <v>JUL</v>
      </c>
      <c r="W2882">
        <f t="shared" si="492"/>
        <v>2015</v>
      </c>
      <c r="X2882">
        <f t="shared" si="493"/>
        <v>2015</v>
      </c>
    </row>
    <row r="2883" spans="1:2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96">(E2883*100)/D2883</f>
        <v>0</v>
      </c>
      <c r="P2883" s="7" t="str">
        <f t="shared" ref="P2883:P2946" si="497">IF(L2883=0,"No Backers",E2883/L2883)</f>
        <v>No Backers</v>
      </c>
      <c r="Q2883" t="str">
        <f t="shared" si="494"/>
        <v>theater</v>
      </c>
      <c r="R2883" t="str">
        <f t="shared" si="495"/>
        <v>plays</v>
      </c>
      <c r="S2883" s="14">
        <f t="shared" ref="S2883:S2946" si="498">(((I2883/60)/60)/24)+DATE(1970,1,1)</f>
        <v>41976.639305555553</v>
      </c>
      <c r="T2883" s="14">
        <f t="shared" ref="T2883:T2946" si="499">(((J2883/60)/60)/24)+DATE(1970,1,1)</f>
        <v>41916.597638888888</v>
      </c>
      <c r="U2883" t="str">
        <f t="shared" ref="U2883:U2946" si="500">UPPER(TEXT(S2883, "mmm"))</f>
        <v>DIC</v>
      </c>
      <c r="V2883" t="str">
        <f t="shared" ref="V2883:V2946" si="501">UPPER(TEXT(T2883, "mmm"))</f>
        <v>OCT</v>
      </c>
      <c r="W2883">
        <f t="shared" ref="W2883:W2946" si="502">YEAR(S2883)</f>
        <v>2014</v>
      </c>
      <c r="X2883">
        <f t="shared" ref="X2883:X2946" si="503">YEAR(T2883)</f>
        <v>2014</v>
      </c>
    </row>
    <row r="2884" spans="1:2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96"/>
        <v>33.6</v>
      </c>
      <c r="P2884" s="7">
        <f t="shared" si="497"/>
        <v>63</v>
      </c>
      <c r="Q2884" t="str">
        <f t="shared" si="494"/>
        <v>theater</v>
      </c>
      <c r="R2884" t="str">
        <f t="shared" si="495"/>
        <v>plays</v>
      </c>
      <c r="S2884" s="14">
        <f t="shared" si="498"/>
        <v>42491.596273148149</v>
      </c>
      <c r="T2884" s="14">
        <f t="shared" si="499"/>
        <v>42461.596273148149</v>
      </c>
      <c r="U2884" t="str">
        <f t="shared" si="500"/>
        <v>MAY</v>
      </c>
      <c r="V2884" t="str">
        <f t="shared" si="501"/>
        <v>ABR</v>
      </c>
      <c r="W2884">
        <f t="shared" si="502"/>
        <v>2016</v>
      </c>
      <c r="X2884">
        <f t="shared" si="503"/>
        <v>2016</v>
      </c>
    </row>
    <row r="2885" spans="1:2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96"/>
        <v>19.079999999999998</v>
      </c>
      <c r="P2885" s="7">
        <f t="shared" si="497"/>
        <v>381.6</v>
      </c>
      <c r="Q2885" t="str">
        <f t="shared" si="494"/>
        <v>theater</v>
      </c>
      <c r="R2885" t="str">
        <f t="shared" si="495"/>
        <v>plays</v>
      </c>
      <c r="S2885" s="14">
        <f t="shared" si="498"/>
        <v>42406.207638888889</v>
      </c>
      <c r="T2885" s="14">
        <f t="shared" si="499"/>
        <v>42370.90320601852</v>
      </c>
      <c r="U2885" t="str">
        <f t="shared" si="500"/>
        <v>FEB</v>
      </c>
      <c r="V2885" t="str">
        <f t="shared" si="501"/>
        <v>ENE</v>
      </c>
      <c r="W2885">
        <f t="shared" si="502"/>
        <v>2016</v>
      </c>
      <c r="X2885">
        <f t="shared" si="503"/>
        <v>2016</v>
      </c>
    </row>
    <row r="2886" spans="1:2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96"/>
        <v>0.41111111111111109</v>
      </c>
      <c r="P2886" s="7">
        <f t="shared" si="497"/>
        <v>46.25</v>
      </c>
      <c r="Q2886" t="str">
        <f t="shared" si="494"/>
        <v>theater</v>
      </c>
      <c r="R2886" t="str">
        <f t="shared" si="495"/>
        <v>plays</v>
      </c>
      <c r="S2886" s="14">
        <f t="shared" si="498"/>
        <v>41978.727256944447</v>
      </c>
      <c r="T2886" s="14">
        <f t="shared" si="499"/>
        <v>41948.727256944447</v>
      </c>
      <c r="U2886" t="str">
        <f t="shared" si="500"/>
        <v>DIC</v>
      </c>
      <c r="V2886" t="str">
        <f t="shared" si="501"/>
        <v>NOV</v>
      </c>
      <c r="W2886">
        <f t="shared" si="502"/>
        <v>2014</v>
      </c>
      <c r="X2886">
        <f t="shared" si="503"/>
        <v>2014</v>
      </c>
    </row>
    <row r="2887" spans="1:2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96"/>
        <v>32.5</v>
      </c>
      <c r="P2887" s="7">
        <f t="shared" si="497"/>
        <v>26</v>
      </c>
      <c r="Q2887" t="str">
        <f t="shared" si="494"/>
        <v>theater</v>
      </c>
      <c r="R2887" t="str">
        <f t="shared" si="495"/>
        <v>plays</v>
      </c>
      <c r="S2887" s="14">
        <f t="shared" si="498"/>
        <v>42077.034733796296</v>
      </c>
      <c r="T2887" s="14">
        <f t="shared" si="499"/>
        <v>42047.07640046296</v>
      </c>
      <c r="U2887" t="str">
        <f t="shared" si="500"/>
        <v>MAR</v>
      </c>
      <c r="V2887" t="str">
        <f t="shared" si="501"/>
        <v>FEB</v>
      </c>
      <c r="W2887">
        <f t="shared" si="502"/>
        <v>2015</v>
      </c>
      <c r="X2887">
        <f t="shared" si="503"/>
        <v>2015</v>
      </c>
    </row>
    <row r="2888" spans="1:2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96"/>
        <v>5</v>
      </c>
      <c r="P2888" s="7">
        <f t="shared" si="497"/>
        <v>10</v>
      </c>
      <c r="Q2888" t="str">
        <f t="shared" si="494"/>
        <v>theater</v>
      </c>
      <c r="R2888" t="str">
        <f t="shared" si="495"/>
        <v>plays</v>
      </c>
      <c r="S2888" s="14">
        <f t="shared" si="498"/>
        <v>42266.165972222225</v>
      </c>
      <c r="T2888" s="14">
        <f t="shared" si="499"/>
        <v>42261.632916666669</v>
      </c>
      <c r="U2888" t="str">
        <f t="shared" si="500"/>
        <v>SEP</v>
      </c>
      <c r="V2888" t="str">
        <f t="shared" si="501"/>
        <v>SEP</v>
      </c>
      <c r="W2888">
        <f t="shared" si="502"/>
        <v>2015</v>
      </c>
      <c r="X2888">
        <f t="shared" si="503"/>
        <v>2015</v>
      </c>
    </row>
    <row r="2889" spans="1:2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96"/>
        <v>0.16666666666666666</v>
      </c>
      <c r="P2889" s="7">
        <f t="shared" si="497"/>
        <v>5</v>
      </c>
      <c r="Q2889" t="str">
        <f t="shared" si="494"/>
        <v>theater</v>
      </c>
      <c r="R2889" t="str">
        <f t="shared" si="495"/>
        <v>plays</v>
      </c>
      <c r="S2889" s="14">
        <f t="shared" si="498"/>
        <v>42015.427361111113</v>
      </c>
      <c r="T2889" s="14">
        <f t="shared" si="499"/>
        <v>41985.427361111113</v>
      </c>
      <c r="U2889" t="str">
        <f t="shared" si="500"/>
        <v>ENE</v>
      </c>
      <c r="V2889" t="str">
        <f t="shared" si="501"/>
        <v>DIC</v>
      </c>
      <c r="W2889">
        <f t="shared" si="502"/>
        <v>2015</v>
      </c>
      <c r="X2889">
        <f t="shared" si="503"/>
        <v>2014</v>
      </c>
    </row>
    <row r="2890" spans="1:2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96"/>
        <v>0</v>
      </c>
      <c r="P2890" s="7" t="str">
        <f t="shared" si="497"/>
        <v>No Backers</v>
      </c>
      <c r="Q2890" t="str">
        <f t="shared" si="494"/>
        <v>theater</v>
      </c>
      <c r="R2890" t="str">
        <f t="shared" si="495"/>
        <v>plays</v>
      </c>
      <c r="S2890" s="14">
        <f t="shared" si="498"/>
        <v>41930.207638888889</v>
      </c>
      <c r="T2890" s="14">
        <f t="shared" si="499"/>
        <v>41922.535185185188</v>
      </c>
      <c r="U2890" t="str">
        <f t="shared" si="500"/>
        <v>OCT</v>
      </c>
      <c r="V2890" t="str">
        <f t="shared" si="501"/>
        <v>OCT</v>
      </c>
      <c r="W2890">
        <f t="shared" si="502"/>
        <v>2014</v>
      </c>
      <c r="X2890">
        <f t="shared" si="503"/>
        <v>2014</v>
      </c>
    </row>
    <row r="2891" spans="1:2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96"/>
        <v>38.06666666666667</v>
      </c>
      <c r="P2891" s="7">
        <f t="shared" si="497"/>
        <v>81.571428571428569</v>
      </c>
      <c r="Q2891" t="str">
        <f t="shared" si="494"/>
        <v>theater</v>
      </c>
      <c r="R2891" t="str">
        <f t="shared" si="495"/>
        <v>plays</v>
      </c>
      <c r="S2891" s="14">
        <f t="shared" si="498"/>
        <v>41880.863252314812</v>
      </c>
      <c r="T2891" s="14">
        <f t="shared" si="499"/>
        <v>41850.863252314812</v>
      </c>
      <c r="U2891" t="str">
        <f t="shared" si="500"/>
        <v>AGO</v>
      </c>
      <c r="V2891" t="str">
        <f t="shared" si="501"/>
        <v>JUL</v>
      </c>
      <c r="W2891">
        <f t="shared" si="502"/>
        <v>2014</v>
      </c>
      <c r="X2891">
        <f t="shared" si="503"/>
        <v>2014</v>
      </c>
    </row>
    <row r="2892" spans="1:2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96"/>
        <v>1.05</v>
      </c>
      <c r="P2892" s="7">
        <f t="shared" si="497"/>
        <v>7</v>
      </c>
      <c r="Q2892" t="str">
        <f t="shared" si="494"/>
        <v>theater</v>
      </c>
      <c r="R2892" t="str">
        <f t="shared" si="495"/>
        <v>plays</v>
      </c>
      <c r="S2892" s="14">
        <f t="shared" si="498"/>
        <v>41860.125</v>
      </c>
      <c r="T2892" s="14">
        <f t="shared" si="499"/>
        <v>41831.742962962962</v>
      </c>
      <c r="U2892" t="str">
        <f t="shared" si="500"/>
        <v>AGO</v>
      </c>
      <c r="V2892" t="str">
        <f t="shared" si="501"/>
        <v>JUL</v>
      </c>
      <c r="W2892">
        <f t="shared" si="502"/>
        <v>2014</v>
      </c>
      <c r="X2892">
        <f t="shared" si="503"/>
        <v>2014</v>
      </c>
    </row>
    <row r="2893" spans="1:2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96"/>
        <v>2.73</v>
      </c>
      <c r="P2893" s="7">
        <f t="shared" si="497"/>
        <v>27.3</v>
      </c>
      <c r="Q2893" t="str">
        <f t="shared" si="494"/>
        <v>theater</v>
      </c>
      <c r="R2893" t="str">
        <f t="shared" si="495"/>
        <v>plays</v>
      </c>
      <c r="S2893" s="14">
        <f t="shared" si="498"/>
        <v>42475.84175925926</v>
      </c>
      <c r="T2893" s="14">
        <f t="shared" si="499"/>
        <v>42415.883425925931</v>
      </c>
      <c r="U2893" t="str">
        <f t="shared" si="500"/>
        <v>ABR</v>
      </c>
      <c r="V2893" t="str">
        <f t="shared" si="501"/>
        <v>FEB</v>
      </c>
      <c r="W2893">
        <f t="shared" si="502"/>
        <v>2016</v>
      </c>
      <c r="X2893">
        <f t="shared" si="503"/>
        <v>2016</v>
      </c>
    </row>
    <row r="2894" spans="1:2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96"/>
        <v>9.0909090909090917</v>
      </c>
      <c r="P2894" s="7">
        <f t="shared" si="497"/>
        <v>29.411764705882351</v>
      </c>
      <c r="Q2894" t="str">
        <f t="shared" si="494"/>
        <v>theater</v>
      </c>
      <c r="R2894" t="str">
        <f t="shared" si="495"/>
        <v>plays</v>
      </c>
      <c r="S2894" s="14">
        <f t="shared" si="498"/>
        <v>41876.875</v>
      </c>
      <c r="T2894" s="14">
        <f t="shared" si="499"/>
        <v>41869.714166666665</v>
      </c>
      <c r="U2894" t="str">
        <f t="shared" si="500"/>
        <v>AGO</v>
      </c>
      <c r="V2894" t="str">
        <f t="shared" si="501"/>
        <v>AGO</v>
      </c>
      <c r="W2894">
        <f t="shared" si="502"/>
        <v>2014</v>
      </c>
      <c r="X2894">
        <f t="shared" si="503"/>
        <v>2014</v>
      </c>
    </row>
    <row r="2895" spans="1:2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96"/>
        <v>0.5</v>
      </c>
      <c r="P2895" s="7">
        <f t="shared" si="497"/>
        <v>12.5</v>
      </c>
      <c r="Q2895" t="str">
        <f t="shared" si="494"/>
        <v>theater</v>
      </c>
      <c r="R2895" t="str">
        <f t="shared" si="495"/>
        <v>plays</v>
      </c>
      <c r="S2895" s="14">
        <f t="shared" si="498"/>
        <v>42013.083333333328</v>
      </c>
      <c r="T2895" s="14">
        <f t="shared" si="499"/>
        <v>41953.773090277777</v>
      </c>
      <c r="U2895" t="str">
        <f t="shared" si="500"/>
        <v>ENE</v>
      </c>
      <c r="V2895" t="str">
        <f t="shared" si="501"/>
        <v>NOV</v>
      </c>
      <c r="W2895">
        <f t="shared" si="502"/>
        <v>2015</v>
      </c>
      <c r="X2895">
        <f t="shared" si="503"/>
        <v>2014</v>
      </c>
    </row>
    <row r="2896" spans="1:2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96"/>
        <v>0</v>
      </c>
      <c r="P2896" s="7" t="str">
        <f t="shared" si="497"/>
        <v>No Backers</v>
      </c>
      <c r="Q2896" t="str">
        <f t="shared" si="494"/>
        <v>theater</v>
      </c>
      <c r="R2896" t="str">
        <f t="shared" si="495"/>
        <v>plays</v>
      </c>
      <c r="S2896" s="14">
        <f t="shared" si="498"/>
        <v>42097.944618055553</v>
      </c>
      <c r="T2896" s="14">
        <f t="shared" si="499"/>
        <v>42037.986284722225</v>
      </c>
      <c r="U2896" t="str">
        <f t="shared" si="500"/>
        <v>ABR</v>
      </c>
      <c r="V2896" t="str">
        <f t="shared" si="501"/>
        <v>FEB</v>
      </c>
      <c r="W2896">
        <f t="shared" si="502"/>
        <v>2015</v>
      </c>
      <c r="X2896">
        <f t="shared" si="503"/>
        <v>2015</v>
      </c>
    </row>
    <row r="2897" spans="1:2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96"/>
        <v>4.5999999999999996</v>
      </c>
      <c r="P2897" s="7">
        <f t="shared" si="497"/>
        <v>5.75</v>
      </c>
      <c r="Q2897" t="str">
        <f t="shared" si="494"/>
        <v>theater</v>
      </c>
      <c r="R2897" t="str">
        <f t="shared" si="495"/>
        <v>plays</v>
      </c>
      <c r="S2897" s="14">
        <f t="shared" si="498"/>
        <v>41812.875</v>
      </c>
      <c r="T2897" s="14">
        <f t="shared" si="499"/>
        <v>41811.555462962962</v>
      </c>
      <c r="U2897" t="str">
        <f t="shared" si="500"/>
        <v>JUN</v>
      </c>
      <c r="V2897" t="str">
        <f t="shared" si="501"/>
        <v>JUN</v>
      </c>
      <c r="W2897">
        <f t="shared" si="502"/>
        <v>2014</v>
      </c>
      <c r="X2897">
        <f t="shared" si="503"/>
        <v>2014</v>
      </c>
    </row>
    <row r="2898" spans="1:2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96"/>
        <v>20.833333333333332</v>
      </c>
      <c r="P2898" s="7">
        <f t="shared" si="497"/>
        <v>52.083333333333336</v>
      </c>
      <c r="Q2898" t="str">
        <f t="shared" si="494"/>
        <v>theater</v>
      </c>
      <c r="R2898" t="str">
        <f t="shared" si="495"/>
        <v>plays</v>
      </c>
      <c r="S2898" s="14">
        <f t="shared" si="498"/>
        <v>42716.25</v>
      </c>
      <c r="T2898" s="14">
        <f t="shared" si="499"/>
        <v>42701.908807870372</v>
      </c>
      <c r="U2898" t="str">
        <f t="shared" si="500"/>
        <v>DIC</v>
      </c>
      <c r="V2898" t="str">
        <f t="shared" si="501"/>
        <v>NOV</v>
      </c>
      <c r="W2898">
        <f t="shared" si="502"/>
        <v>2016</v>
      </c>
      <c r="X2898">
        <f t="shared" si="503"/>
        <v>2016</v>
      </c>
    </row>
    <row r="2899" spans="1:2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96"/>
        <v>4.583333333333333</v>
      </c>
      <c r="P2899" s="7">
        <f t="shared" si="497"/>
        <v>183.33333333333334</v>
      </c>
      <c r="Q2899" t="str">
        <f t="shared" si="494"/>
        <v>theater</v>
      </c>
      <c r="R2899" t="str">
        <f t="shared" si="495"/>
        <v>plays</v>
      </c>
      <c r="S2899" s="14">
        <f t="shared" si="498"/>
        <v>42288.645196759258</v>
      </c>
      <c r="T2899" s="14">
        <f t="shared" si="499"/>
        <v>42258.646504629629</v>
      </c>
      <c r="U2899" t="str">
        <f t="shared" si="500"/>
        <v>OCT</v>
      </c>
      <c r="V2899" t="str">
        <f t="shared" si="501"/>
        <v>SEP</v>
      </c>
      <c r="W2899">
        <f t="shared" si="502"/>
        <v>2015</v>
      </c>
      <c r="X2899">
        <f t="shared" si="503"/>
        <v>2015</v>
      </c>
    </row>
    <row r="2900" spans="1:2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96"/>
        <v>4.2133333333333329</v>
      </c>
      <c r="P2900" s="7">
        <f t="shared" si="497"/>
        <v>26.333333333333332</v>
      </c>
      <c r="Q2900" t="str">
        <f t="shared" si="494"/>
        <v>theater</v>
      </c>
      <c r="R2900" t="str">
        <f t="shared" si="495"/>
        <v>plays</v>
      </c>
      <c r="S2900" s="14">
        <f t="shared" si="498"/>
        <v>42308.664965277778</v>
      </c>
      <c r="T2900" s="14">
        <f t="shared" si="499"/>
        <v>42278.664965277778</v>
      </c>
      <c r="U2900" t="str">
        <f t="shared" si="500"/>
        <v>OCT</v>
      </c>
      <c r="V2900" t="str">
        <f t="shared" si="501"/>
        <v>OCT</v>
      </c>
      <c r="W2900">
        <f t="shared" si="502"/>
        <v>2015</v>
      </c>
      <c r="X2900">
        <f t="shared" si="503"/>
        <v>2015</v>
      </c>
    </row>
    <row r="2901" spans="1:2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96"/>
        <v>0</v>
      </c>
      <c r="P2901" s="7" t="str">
        <f t="shared" si="497"/>
        <v>No Backers</v>
      </c>
      <c r="Q2901" t="str">
        <f t="shared" si="494"/>
        <v>theater</v>
      </c>
      <c r="R2901" t="str">
        <f t="shared" si="495"/>
        <v>plays</v>
      </c>
      <c r="S2901" s="14">
        <f t="shared" si="498"/>
        <v>42575.078217592592</v>
      </c>
      <c r="T2901" s="14">
        <f t="shared" si="499"/>
        <v>42515.078217592592</v>
      </c>
      <c r="U2901" t="str">
        <f t="shared" si="500"/>
        <v>JUL</v>
      </c>
      <c r="V2901" t="str">
        <f t="shared" si="501"/>
        <v>MAY</v>
      </c>
      <c r="W2901">
        <f t="shared" si="502"/>
        <v>2016</v>
      </c>
      <c r="X2901">
        <f t="shared" si="503"/>
        <v>2016</v>
      </c>
    </row>
    <row r="2902" spans="1:2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96"/>
        <v>61.909090909090907</v>
      </c>
      <c r="P2902" s="7">
        <f t="shared" si="497"/>
        <v>486.42857142857144</v>
      </c>
      <c r="Q2902" t="str">
        <f t="shared" si="494"/>
        <v>theater</v>
      </c>
      <c r="R2902" t="str">
        <f t="shared" si="495"/>
        <v>plays</v>
      </c>
      <c r="S2902" s="14">
        <f t="shared" si="498"/>
        <v>41860.234166666669</v>
      </c>
      <c r="T2902" s="14">
        <f t="shared" si="499"/>
        <v>41830.234166666669</v>
      </c>
      <c r="U2902" t="str">
        <f t="shared" si="500"/>
        <v>AGO</v>
      </c>
      <c r="V2902" t="str">
        <f t="shared" si="501"/>
        <v>JUL</v>
      </c>
      <c r="W2902">
        <f t="shared" si="502"/>
        <v>2014</v>
      </c>
      <c r="X2902">
        <f t="shared" si="503"/>
        <v>2014</v>
      </c>
    </row>
    <row r="2903" spans="1:2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96"/>
        <v>0.8</v>
      </c>
      <c r="P2903" s="7">
        <f t="shared" si="497"/>
        <v>3</v>
      </c>
      <c r="Q2903" t="str">
        <f t="shared" si="494"/>
        <v>theater</v>
      </c>
      <c r="R2903" t="str">
        <f t="shared" si="495"/>
        <v>plays</v>
      </c>
      <c r="S2903" s="14">
        <f t="shared" si="498"/>
        <v>42042.904386574075</v>
      </c>
      <c r="T2903" s="14">
        <f t="shared" si="499"/>
        <v>41982.904386574075</v>
      </c>
      <c r="U2903" t="str">
        <f t="shared" si="500"/>
        <v>FEB</v>
      </c>
      <c r="V2903" t="str">
        <f t="shared" si="501"/>
        <v>DIC</v>
      </c>
      <c r="W2903">
        <f t="shared" si="502"/>
        <v>2015</v>
      </c>
      <c r="X2903">
        <f t="shared" si="503"/>
        <v>2014</v>
      </c>
    </row>
    <row r="2904" spans="1:2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96"/>
        <v>1.6666666666666666E-2</v>
      </c>
      <c r="P2904" s="7">
        <f t="shared" si="497"/>
        <v>25</v>
      </c>
      <c r="Q2904" t="str">
        <f t="shared" si="494"/>
        <v>theater</v>
      </c>
      <c r="R2904" t="str">
        <f t="shared" si="495"/>
        <v>plays</v>
      </c>
      <c r="S2904" s="14">
        <f t="shared" si="498"/>
        <v>42240.439768518518</v>
      </c>
      <c r="T2904" s="14">
        <f t="shared" si="499"/>
        <v>42210.439768518518</v>
      </c>
      <c r="U2904" t="str">
        <f t="shared" si="500"/>
        <v>AGO</v>
      </c>
      <c r="V2904" t="str">
        <f t="shared" si="501"/>
        <v>JUL</v>
      </c>
      <c r="W2904">
        <f t="shared" si="502"/>
        <v>2015</v>
      </c>
      <c r="X2904">
        <f t="shared" si="503"/>
        <v>2015</v>
      </c>
    </row>
    <row r="2905" spans="1:2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96"/>
        <v>0.78</v>
      </c>
      <c r="P2905" s="7">
        <f t="shared" si="497"/>
        <v>9.75</v>
      </c>
      <c r="Q2905" t="str">
        <f t="shared" si="494"/>
        <v>theater</v>
      </c>
      <c r="R2905" t="str">
        <f t="shared" si="495"/>
        <v>plays</v>
      </c>
      <c r="S2905" s="14">
        <f t="shared" si="498"/>
        <v>42256.166874999995</v>
      </c>
      <c r="T2905" s="14">
        <f t="shared" si="499"/>
        <v>42196.166874999995</v>
      </c>
      <c r="U2905" t="str">
        <f t="shared" si="500"/>
        <v>SEP</v>
      </c>
      <c r="V2905" t="str">
        <f t="shared" si="501"/>
        <v>JUL</v>
      </c>
      <c r="W2905">
        <f t="shared" si="502"/>
        <v>2015</v>
      </c>
      <c r="X2905">
        <f t="shared" si="503"/>
        <v>2015</v>
      </c>
    </row>
    <row r="2906" spans="1:2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96"/>
        <v>5</v>
      </c>
      <c r="P2906" s="7">
        <f t="shared" si="497"/>
        <v>18.75</v>
      </c>
      <c r="Q2906" t="str">
        <f t="shared" si="494"/>
        <v>theater</v>
      </c>
      <c r="R2906" t="str">
        <f t="shared" si="495"/>
        <v>plays</v>
      </c>
      <c r="S2906" s="14">
        <f t="shared" si="498"/>
        <v>41952.5</v>
      </c>
      <c r="T2906" s="14">
        <f t="shared" si="499"/>
        <v>41940.967951388891</v>
      </c>
      <c r="U2906" t="str">
        <f t="shared" si="500"/>
        <v>NOV</v>
      </c>
      <c r="V2906" t="str">
        <f t="shared" si="501"/>
        <v>OCT</v>
      </c>
      <c r="W2906">
        <f t="shared" si="502"/>
        <v>2014</v>
      </c>
      <c r="X2906">
        <f t="shared" si="503"/>
        <v>2014</v>
      </c>
    </row>
    <row r="2907" spans="1:2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96"/>
        <v>17.771428571428572</v>
      </c>
      <c r="P2907" s="7">
        <f t="shared" si="497"/>
        <v>36.588235294117645</v>
      </c>
      <c r="Q2907" t="str">
        <f t="shared" si="494"/>
        <v>theater</v>
      </c>
      <c r="R2907" t="str">
        <f t="shared" si="495"/>
        <v>plays</v>
      </c>
      <c r="S2907" s="14">
        <f t="shared" si="498"/>
        <v>42620.056863425925</v>
      </c>
      <c r="T2907" s="14">
        <f t="shared" si="499"/>
        <v>42606.056863425925</v>
      </c>
      <c r="U2907" t="str">
        <f t="shared" si="500"/>
        <v>SEP</v>
      </c>
      <c r="V2907" t="str">
        <f t="shared" si="501"/>
        <v>AGO</v>
      </c>
      <c r="W2907">
        <f t="shared" si="502"/>
        <v>2016</v>
      </c>
      <c r="X2907">
        <f t="shared" si="503"/>
        <v>2016</v>
      </c>
    </row>
    <row r="2908" spans="1:2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96"/>
        <v>9.4166666666666661</v>
      </c>
      <c r="P2908" s="7">
        <f t="shared" si="497"/>
        <v>80.714285714285708</v>
      </c>
      <c r="Q2908" t="str">
        <f t="shared" si="494"/>
        <v>theater</v>
      </c>
      <c r="R2908" t="str">
        <f t="shared" si="495"/>
        <v>plays</v>
      </c>
      <c r="S2908" s="14">
        <f t="shared" si="498"/>
        <v>42217.041666666672</v>
      </c>
      <c r="T2908" s="14">
        <f t="shared" si="499"/>
        <v>42199.648912037039</v>
      </c>
      <c r="U2908" t="str">
        <f t="shared" si="500"/>
        <v>AGO</v>
      </c>
      <c r="V2908" t="str">
        <f t="shared" si="501"/>
        <v>JUL</v>
      </c>
      <c r="W2908">
        <f t="shared" si="502"/>
        <v>2015</v>
      </c>
      <c r="X2908">
        <f t="shared" si="503"/>
        <v>2015</v>
      </c>
    </row>
    <row r="2909" spans="1:2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96"/>
        <v>0.08</v>
      </c>
      <c r="P2909" s="7">
        <f t="shared" si="497"/>
        <v>1</v>
      </c>
      <c r="Q2909" t="str">
        <f t="shared" si="494"/>
        <v>theater</v>
      </c>
      <c r="R2909" t="str">
        <f t="shared" si="495"/>
        <v>plays</v>
      </c>
      <c r="S2909" s="14">
        <f t="shared" si="498"/>
        <v>42504.877743055549</v>
      </c>
      <c r="T2909" s="14">
        <f t="shared" si="499"/>
        <v>42444.877743055549</v>
      </c>
      <c r="U2909" t="str">
        <f t="shared" si="500"/>
        <v>MAY</v>
      </c>
      <c r="V2909" t="str">
        <f t="shared" si="501"/>
        <v>MAR</v>
      </c>
      <c r="W2909">
        <f t="shared" si="502"/>
        <v>2016</v>
      </c>
      <c r="X2909">
        <f t="shared" si="503"/>
        <v>2016</v>
      </c>
    </row>
    <row r="2910" spans="1:2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96"/>
        <v>2.75</v>
      </c>
      <c r="P2910" s="7">
        <f t="shared" si="497"/>
        <v>52.8</v>
      </c>
      <c r="Q2910" t="str">
        <f t="shared" si="494"/>
        <v>theater</v>
      </c>
      <c r="R2910" t="str">
        <f t="shared" si="495"/>
        <v>plays</v>
      </c>
      <c r="S2910" s="14">
        <f t="shared" si="498"/>
        <v>42529.731701388882</v>
      </c>
      <c r="T2910" s="14">
        <f t="shared" si="499"/>
        <v>42499.731701388882</v>
      </c>
      <c r="U2910" t="str">
        <f t="shared" si="500"/>
        <v>JUN</v>
      </c>
      <c r="V2910" t="str">
        <f t="shared" si="501"/>
        <v>MAY</v>
      </c>
      <c r="W2910">
        <f t="shared" si="502"/>
        <v>2016</v>
      </c>
      <c r="X2910">
        <f t="shared" si="503"/>
        <v>2016</v>
      </c>
    </row>
    <row r="2911" spans="1:2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96"/>
        <v>1.1111111111111112E-2</v>
      </c>
      <c r="P2911" s="7">
        <f t="shared" si="497"/>
        <v>20</v>
      </c>
      <c r="Q2911" t="str">
        <f t="shared" ref="Q2911:Q2974" si="504">MID(N2911,1,7)</f>
        <v>theater</v>
      </c>
      <c r="R2911" t="str">
        <f t="shared" ref="R2911:R2974" si="505">MID(N2911,9,20)</f>
        <v>plays</v>
      </c>
      <c r="S2911" s="14">
        <f t="shared" si="498"/>
        <v>41968.823611111111</v>
      </c>
      <c r="T2911" s="14">
        <f t="shared" si="499"/>
        <v>41929.266215277778</v>
      </c>
      <c r="U2911" t="str">
        <f t="shared" si="500"/>
        <v>NOV</v>
      </c>
      <c r="V2911" t="str">
        <f t="shared" si="501"/>
        <v>OCT</v>
      </c>
      <c r="W2911">
        <f t="shared" si="502"/>
        <v>2014</v>
      </c>
      <c r="X2911">
        <f t="shared" si="503"/>
        <v>2014</v>
      </c>
    </row>
    <row r="2912" spans="1:2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96"/>
        <v>3.3333333333333335E-3</v>
      </c>
      <c r="P2912" s="7">
        <f t="shared" si="497"/>
        <v>1</v>
      </c>
      <c r="Q2912" t="str">
        <f t="shared" si="504"/>
        <v>theater</v>
      </c>
      <c r="R2912" t="str">
        <f t="shared" si="505"/>
        <v>plays</v>
      </c>
      <c r="S2912" s="14">
        <f t="shared" si="498"/>
        <v>42167.841284722221</v>
      </c>
      <c r="T2912" s="14">
        <f t="shared" si="499"/>
        <v>42107.841284722221</v>
      </c>
      <c r="U2912" t="str">
        <f t="shared" si="500"/>
        <v>JUN</v>
      </c>
      <c r="V2912" t="str">
        <f t="shared" si="501"/>
        <v>ABR</v>
      </c>
      <c r="W2912">
        <f t="shared" si="502"/>
        <v>2015</v>
      </c>
      <c r="X2912">
        <f t="shared" si="503"/>
        <v>2015</v>
      </c>
    </row>
    <row r="2913" spans="1:2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96"/>
        <v>36.5</v>
      </c>
      <c r="P2913" s="7">
        <f t="shared" si="497"/>
        <v>46.928571428571431</v>
      </c>
      <c r="Q2913" t="str">
        <f t="shared" si="504"/>
        <v>theater</v>
      </c>
      <c r="R2913" t="str">
        <f t="shared" si="505"/>
        <v>plays</v>
      </c>
      <c r="S2913" s="14">
        <f t="shared" si="498"/>
        <v>42182.768819444449</v>
      </c>
      <c r="T2913" s="14">
        <f t="shared" si="499"/>
        <v>42142.768819444449</v>
      </c>
      <c r="U2913" t="str">
        <f t="shared" si="500"/>
        <v>JUN</v>
      </c>
      <c r="V2913" t="str">
        <f t="shared" si="501"/>
        <v>MAY</v>
      </c>
      <c r="W2913">
        <f t="shared" si="502"/>
        <v>2015</v>
      </c>
      <c r="X2913">
        <f t="shared" si="503"/>
        <v>2015</v>
      </c>
    </row>
    <row r="2914" spans="1:2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96"/>
        <v>14.058171745152354</v>
      </c>
      <c r="P2914" s="7">
        <f t="shared" si="497"/>
        <v>78.07692307692308</v>
      </c>
      <c r="Q2914" t="str">
        <f t="shared" si="504"/>
        <v>theater</v>
      </c>
      <c r="R2914" t="str">
        <f t="shared" si="505"/>
        <v>plays</v>
      </c>
      <c r="S2914" s="14">
        <f t="shared" si="498"/>
        <v>42384.131643518514</v>
      </c>
      <c r="T2914" s="14">
        <f t="shared" si="499"/>
        <v>42354.131643518514</v>
      </c>
      <c r="U2914" t="str">
        <f t="shared" si="500"/>
        <v>ENE</v>
      </c>
      <c r="V2914" t="str">
        <f t="shared" si="501"/>
        <v>DIC</v>
      </c>
      <c r="W2914">
        <f t="shared" si="502"/>
        <v>2016</v>
      </c>
      <c r="X2914">
        <f t="shared" si="503"/>
        <v>2015</v>
      </c>
    </row>
    <row r="2915" spans="1:2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96"/>
        <v>0.02</v>
      </c>
      <c r="P2915" s="7">
        <f t="shared" si="497"/>
        <v>1</v>
      </c>
      <c r="Q2915" t="str">
        <f t="shared" si="504"/>
        <v>theater</v>
      </c>
      <c r="R2915" t="str">
        <f t="shared" si="505"/>
        <v>plays</v>
      </c>
      <c r="S2915" s="14">
        <f t="shared" si="498"/>
        <v>41888.922905092593</v>
      </c>
      <c r="T2915" s="14">
        <f t="shared" si="499"/>
        <v>41828.922905092593</v>
      </c>
      <c r="U2915" t="str">
        <f t="shared" si="500"/>
        <v>SEP</v>
      </c>
      <c r="V2915" t="str">
        <f t="shared" si="501"/>
        <v>JUL</v>
      </c>
      <c r="W2915">
        <f t="shared" si="502"/>
        <v>2014</v>
      </c>
      <c r="X2915">
        <f t="shared" si="503"/>
        <v>2014</v>
      </c>
    </row>
    <row r="2916" spans="1:2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96"/>
        <v>4.0000000000000001E-3</v>
      </c>
      <c r="P2916" s="7">
        <f t="shared" si="497"/>
        <v>1</v>
      </c>
      <c r="Q2916" t="str">
        <f t="shared" si="504"/>
        <v>theater</v>
      </c>
      <c r="R2916" t="str">
        <f t="shared" si="505"/>
        <v>plays</v>
      </c>
      <c r="S2916" s="14">
        <f t="shared" si="498"/>
        <v>42077.865671296298</v>
      </c>
      <c r="T2916" s="14">
        <f t="shared" si="499"/>
        <v>42017.907337962963</v>
      </c>
      <c r="U2916" t="str">
        <f t="shared" si="500"/>
        <v>MAR</v>
      </c>
      <c r="V2916" t="str">
        <f t="shared" si="501"/>
        <v>ENE</v>
      </c>
      <c r="W2916">
        <f t="shared" si="502"/>
        <v>2015</v>
      </c>
      <c r="X2916">
        <f t="shared" si="503"/>
        <v>2015</v>
      </c>
    </row>
    <row r="2917" spans="1:2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96"/>
        <v>61.1</v>
      </c>
      <c r="P2917" s="7">
        <f t="shared" si="497"/>
        <v>203.66666666666666</v>
      </c>
      <c r="Q2917" t="str">
        <f t="shared" si="504"/>
        <v>theater</v>
      </c>
      <c r="R2917" t="str">
        <f t="shared" si="505"/>
        <v>plays</v>
      </c>
      <c r="S2917" s="14">
        <f t="shared" si="498"/>
        <v>42445.356365740736</v>
      </c>
      <c r="T2917" s="14">
        <f t="shared" si="499"/>
        <v>42415.398032407407</v>
      </c>
      <c r="U2917" t="str">
        <f t="shared" si="500"/>
        <v>MAR</v>
      </c>
      <c r="V2917" t="str">
        <f t="shared" si="501"/>
        <v>FEB</v>
      </c>
      <c r="W2917">
        <f t="shared" si="502"/>
        <v>2016</v>
      </c>
      <c r="X2917">
        <f t="shared" si="503"/>
        <v>2016</v>
      </c>
    </row>
    <row r="2918" spans="1:2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96"/>
        <v>7.8378378378378377</v>
      </c>
      <c r="P2918" s="7">
        <f t="shared" si="497"/>
        <v>20.714285714285715</v>
      </c>
      <c r="Q2918" t="str">
        <f t="shared" si="504"/>
        <v>theater</v>
      </c>
      <c r="R2918" t="str">
        <f t="shared" si="505"/>
        <v>plays</v>
      </c>
      <c r="S2918" s="14">
        <f t="shared" si="498"/>
        <v>41778.476724537039</v>
      </c>
      <c r="T2918" s="14">
        <f t="shared" si="499"/>
        <v>41755.476724537039</v>
      </c>
      <c r="U2918" t="str">
        <f t="shared" si="500"/>
        <v>MAY</v>
      </c>
      <c r="V2918" t="str">
        <f t="shared" si="501"/>
        <v>ABR</v>
      </c>
      <c r="W2918">
        <f t="shared" si="502"/>
        <v>2014</v>
      </c>
      <c r="X2918">
        <f t="shared" si="503"/>
        <v>2014</v>
      </c>
    </row>
    <row r="2919" spans="1:2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96"/>
        <v>21.85</v>
      </c>
      <c r="P2919" s="7">
        <f t="shared" si="497"/>
        <v>48.555555555555557</v>
      </c>
      <c r="Q2919" t="str">
        <f t="shared" si="504"/>
        <v>theater</v>
      </c>
      <c r="R2919" t="str">
        <f t="shared" si="505"/>
        <v>plays</v>
      </c>
      <c r="S2919" s="14">
        <f t="shared" si="498"/>
        <v>42263.234340277777</v>
      </c>
      <c r="T2919" s="14">
        <f t="shared" si="499"/>
        <v>42245.234340277777</v>
      </c>
      <c r="U2919" t="str">
        <f t="shared" si="500"/>
        <v>SEP</v>
      </c>
      <c r="V2919" t="str">
        <f t="shared" si="501"/>
        <v>AGO</v>
      </c>
      <c r="W2919">
        <f t="shared" si="502"/>
        <v>2015</v>
      </c>
      <c r="X2919">
        <f t="shared" si="503"/>
        <v>2015</v>
      </c>
    </row>
    <row r="2920" spans="1:2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96"/>
        <v>27.24</v>
      </c>
      <c r="P2920" s="7">
        <f t="shared" si="497"/>
        <v>68.099999999999994</v>
      </c>
      <c r="Q2920" t="str">
        <f t="shared" si="504"/>
        <v>theater</v>
      </c>
      <c r="R2920" t="str">
        <f t="shared" si="505"/>
        <v>plays</v>
      </c>
      <c r="S2920" s="14">
        <f t="shared" si="498"/>
        <v>42306.629710648151</v>
      </c>
      <c r="T2920" s="14">
        <f t="shared" si="499"/>
        <v>42278.629710648151</v>
      </c>
      <c r="U2920" t="str">
        <f t="shared" si="500"/>
        <v>OCT</v>
      </c>
      <c r="V2920" t="str">
        <f t="shared" si="501"/>
        <v>OCT</v>
      </c>
      <c r="W2920">
        <f t="shared" si="502"/>
        <v>2015</v>
      </c>
      <c r="X2920">
        <f t="shared" si="503"/>
        <v>2015</v>
      </c>
    </row>
    <row r="2921" spans="1:2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96"/>
        <v>8.5</v>
      </c>
      <c r="P2921" s="7">
        <f t="shared" si="497"/>
        <v>8.5</v>
      </c>
      <c r="Q2921" t="str">
        <f t="shared" si="504"/>
        <v>theater</v>
      </c>
      <c r="R2921" t="str">
        <f t="shared" si="505"/>
        <v>plays</v>
      </c>
      <c r="S2921" s="14">
        <f t="shared" si="498"/>
        <v>41856.61954861111</v>
      </c>
      <c r="T2921" s="14">
        <f t="shared" si="499"/>
        <v>41826.61954861111</v>
      </c>
      <c r="U2921" t="str">
        <f t="shared" si="500"/>
        <v>AGO</v>
      </c>
      <c r="V2921" t="str">
        <f t="shared" si="501"/>
        <v>JUL</v>
      </c>
      <c r="W2921">
        <f t="shared" si="502"/>
        <v>2014</v>
      </c>
      <c r="X2921">
        <f t="shared" si="503"/>
        <v>2014</v>
      </c>
    </row>
    <row r="2922" spans="1:2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96"/>
        <v>26.84</v>
      </c>
      <c r="P2922" s="7">
        <f t="shared" si="497"/>
        <v>51.615384615384613</v>
      </c>
      <c r="Q2922" t="str">
        <f t="shared" si="504"/>
        <v>theater</v>
      </c>
      <c r="R2922" t="str">
        <f t="shared" si="505"/>
        <v>plays</v>
      </c>
      <c r="S2922" s="14">
        <f t="shared" si="498"/>
        <v>42088.750810185185</v>
      </c>
      <c r="T2922" s="14">
        <f t="shared" si="499"/>
        <v>42058.792476851857</v>
      </c>
      <c r="U2922" t="str">
        <f t="shared" si="500"/>
        <v>MAR</v>
      </c>
      <c r="V2922" t="str">
        <f t="shared" si="501"/>
        <v>FEB</v>
      </c>
      <c r="W2922">
        <f t="shared" si="502"/>
        <v>2015</v>
      </c>
      <c r="X2922">
        <f t="shared" si="503"/>
        <v>2015</v>
      </c>
    </row>
    <row r="2923" spans="1:2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96"/>
        <v>129</v>
      </c>
      <c r="P2923" s="7">
        <f t="shared" si="497"/>
        <v>43</v>
      </c>
      <c r="Q2923" t="str">
        <f t="shared" si="504"/>
        <v>theater</v>
      </c>
      <c r="R2923" t="str">
        <f t="shared" si="505"/>
        <v>musical</v>
      </c>
      <c r="S2923" s="14">
        <f t="shared" si="498"/>
        <v>41907.886620370373</v>
      </c>
      <c r="T2923" s="14">
        <f t="shared" si="499"/>
        <v>41877.886620370373</v>
      </c>
      <c r="U2923" t="str">
        <f t="shared" si="500"/>
        <v>SEP</v>
      </c>
      <c r="V2923" t="str">
        <f t="shared" si="501"/>
        <v>AGO</v>
      </c>
      <c r="W2923">
        <f t="shared" si="502"/>
        <v>2014</v>
      </c>
      <c r="X2923">
        <f t="shared" si="503"/>
        <v>2014</v>
      </c>
    </row>
    <row r="2924" spans="1:2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96"/>
        <v>100</v>
      </c>
      <c r="P2924" s="7">
        <f t="shared" si="497"/>
        <v>83.333333333333329</v>
      </c>
      <c r="Q2924" t="str">
        <f t="shared" si="504"/>
        <v>theater</v>
      </c>
      <c r="R2924" t="str">
        <f t="shared" si="505"/>
        <v>musical</v>
      </c>
      <c r="S2924" s="14">
        <f t="shared" si="498"/>
        <v>42142.874155092592</v>
      </c>
      <c r="T2924" s="14">
        <f t="shared" si="499"/>
        <v>42097.874155092592</v>
      </c>
      <c r="U2924" t="str">
        <f t="shared" si="500"/>
        <v>MAY</v>
      </c>
      <c r="V2924" t="str">
        <f t="shared" si="501"/>
        <v>ABR</v>
      </c>
      <c r="W2924">
        <f t="shared" si="502"/>
        <v>2015</v>
      </c>
      <c r="X2924">
        <f t="shared" si="503"/>
        <v>2015</v>
      </c>
    </row>
    <row r="2925" spans="1:2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96"/>
        <v>100</v>
      </c>
      <c r="P2925" s="7">
        <f t="shared" si="497"/>
        <v>30</v>
      </c>
      <c r="Q2925" t="str">
        <f t="shared" si="504"/>
        <v>theater</v>
      </c>
      <c r="R2925" t="str">
        <f t="shared" si="505"/>
        <v>musical</v>
      </c>
      <c r="S2925" s="14">
        <f t="shared" si="498"/>
        <v>42028.125</v>
      </c>
      <c r="T2925" s="14">
        <f t="shared" si="499"/>
        <v>42013.15253472222</v>
      </c>
      <c r="U2925" t="str">
        <f t="shared" si="500"/>
        <v>ENE</v>
      </c>
      <c r="V2925" t="str">
        <f t="shared" si="501"/>
        <v>ENE</v>
      </c>
      <c r="W2925">
        <f t="shared" si="502"/>
        <v>2015</v>
      </c>
      <c r="X2925">
        <f t="shared" si="503"/>
        <v>2015</v>
      </c>
    </row>
    <row r="2926" spans="1:2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96"/>
        <v>103.2</v>
      </c>
      <c r="P2926" s="7">
        <f t="shared" si="497"/>
        <v>175.51020408163265</v>
      </c>
      <c r="Q2926" t="str">
        <f t="shared" si="504"/>
        <v>theater</v>
      </c>
      <c r="R2926" t="str">
        <f t="shared" si="505"/>
        <v>musical</v>
      </c>
      <c r="S2926" s="14">
        <f t="shared" si="498"/>
        <v>42133.165972222225</v>
      </c>
      <c r="T2926" s="14">
        <f t="shared" si="499"/>
        <v>42103.556828703702</v>
      </c>
      <c r="U2926" t="str">
        <f t="shared" si="500"/>
        <v>MAY</v>
      </c>
      <c r="V2926" t="str">
        <f t="shared" si="501"/>
        <v>ABR</v>
      </c>
      <c r="W2926">
        <f t="shared" si="502"/>
        <v>2015</v>
      </c>
      <c r="X2926">
        <f t="shared" si="503"/>
        <v>2015</v>
      </c>
    </row>
    <row r="2927" spans="1:2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96"/>
        <v>102.44597777777778</v>
      </c>
      <c r="P2927" s="7">
        <f t="shared" si="497"/>
        <v>231.66175879396985</v>
      </c>
      <c r="Q2927" t="str">
        <f t="shared" si="504"/>
        <v>theater</v>
      </c>
      <c r="R2927" t="str">
        <f t="shared" si="505"/>
        <v>musical</v>
      </c>
      <c r="S2927" s="14">
        <f t="shared" si="498"/>
        <v>41893.584120370368</v>
      </c>
      <c r="T2927" s="14">
        <f t="shared" si="499"/>
        <v>41863.584120370368</v>
      </c>
      <c r="U2927" t="str">
        <f t="shared" si="500"/>
        <v>SEP</v>
      </c>
      <c r="V2927" t="str">
        <f t="shared" si="501"/>
        <v>AGO</v>
      </c>
      <c r="W2927">
        <f t="shared" si="502"/>
        <v>2014</v>
      </c>
      <c r="X2927">
        <f t="shared" si="503"/>
        <v>2014</v>
      </c>
    </row>
    <row r="2928" spans="1:2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96"/>
        <v>125</v>
      </c>
      <c r="P2928" s="7">
        <f t="shared" si="497"/>
        <v>75</v>
      </c>
      <c r="Q2928" t="str">
        <f t="shared" si="504"/>
        <v>theater</v>
      </c>
      <c r="R2928" t="str">
        <f t="shared" si="505"/>
        <v>musical</v>
      </c>
      <c r="S2928" s="14">
        <f t="shared" si="498"/>
        <v>42058.765960648147</v>
      </c>
      <c r="T2928" s="14">
        <f t="shared" si="499"/>
        <v>42044.765960648147</v>
      </c>
      <c r="U2928" t="str">
        <f t="shared" si="500"/>
        <v>FEB</v>
      </c>
      <c r="V2928" t="str">
        <f t="shared" si="501"/>
        <v>FEB</v>
      </c>
      <c r="W2928">
        <f t="shared" si="502"/>
        <v>2015</v>
      </c>
      <c r="X2928">
        <f t="shared" si="503"/>
        <v>2015</v>
      </c>
    </row>
    <row r="2929" spans="1:2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96"/>
        <v>130.83333333333334</v>
      </c>
      <c r="P2929" s="7">
        <f t="shared" si="497"/>
        <v>112.14285714285714</v>
      </c>
      <c r="Q2929" t="str">
        <f t="shared" si="504"/>
        <v>theater</v>
      </c>
      <c r="R2929" t="str">
        <f t="shared" si="505"/>
        <v>musical</v>
      </c>
      <c r="S2929" s="14">
        <f t="shared" si="498"/>
        <v>41835.208333333336</v>
      </c>
      <c r="T2929" s="14">
        <f t="shared" si="499"/>
        <v>41806.669317129628</v>
      </c>
      <c r="U2929" t="str">
        <f t="shared" si="500"/>
        <v>JUL</v>
      </c>
      <c r="V2929" t="str">
        <f t="shared" si="501"/>
        <v>JUN</v>
      </c>
      <c r="W2929">
        <f t="shared" si="502"/>
        <v>2014</v>
      </c>
      <c r="X2929">
        <f t="shared" si="503"/>
        <v>2014</v>
      </c>
    </row>
    <row r="2930" spans="1:2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96"/>
        <v>100</v>
      </c>
      <c r="P2930" s="7">
        <f t="shared" si="497"/>
        <v>41.666666666666664</v>
      </c>
      <c r="Q2930" t="str">
        <f t="shared" si="504"/>
        <v>theater</v>
      </c>
      <c r="R2930" t="str">
        <f t="shared" si="505"/>
        <v>musical</v>
      </c>
      <c r="S2930" s="14">
        <f t="shared" si="498"/>
        <v>42433.998217592598</v>
      </c>
      <c r="T2930" s="14">
        <f t="shared" si="499"/>
        <v>42403.998217592598</v>
      </c>
      <c r="U2930" t="str">
        <f t="shared" si="500"/>
        <v>MAR</v>
      </c>
      <c r="V2930" t="str">
        <f t="shared" si="501"/>
        <v>FEB</v>
      </c>
      <c r="W2930">
        <f t="shared" si="502"/>
        <v>2016</v>
      </c>
      <c r="X2930">
        <f t="shared" si="503"/>
        <v>2016</v>
      </c>
    </row>
    <row r="2931" spans="1:2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96"/>
        <v>102.06937499999999</v>
      </c>
      <c r="P2931" s="7">
        <f t="shared" si="497"/>
        <v>255.17343750000001</v>
      </c>
      <c r="Q2931" t="str">
        <f t="shared" si="504"/>
        <v>theater</v>
      </c>
      <c r="R2931" t="str">
        <f t="shared" si="505"/>
        <v>musical</v>
      </c>
      <c r="S2931" s="14">
        <f t="shared" si="498"/>
        <v>41784.564328703702</v>
      </c>
      <c r="T2931" s="14">
        <f t="shared" si="499"/>
        <v>41754.564328703702</v>
      </c>
      <c r="U2931" t="str">
        <f t="shared" si="500"/>
        <v>MAY</v>
      </c>
      <c r="V2931" t="str">
        <f t="shared" si="501"/>
        <v>ABR</v>
      </c>
      <c r="W2931">
        <f t="shared" si="502"/>
        <v>2014</v>
      </c>
      <c r="X2931">
        <f t="shared" si="503"/>
        <v>2014</v>
      </c>
    </row>
    <row r="2932" spans="1:2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96"/>
        <v>100.92</v>
      </c>
      <c r="P2932" s="7">
        <f t="shared" si="497"/>
        <v>162.7741935483871</v>
      </c>
      <c r="Q2932" t="str">
        <f t="shared" si="504"/>
        <v>theater</v>
      </c>
      <c r="R2932" t="str">
        <f t="shared" si="505"/>
        <v>musical</v>
      </c>
      <c r="S2932" s="14">
        <f t="shared" si="498"/>
        <v>42131.584074074075</v>
      </c>
      <c r="T2932" s="14">
        <f t="shared" si="499"/>
        <v>42101.584074074075</v>
      </c>
      <c r="U2932" t="str">
        <f t="shared" si="500"/>
        <v>MAY</v>
      </c>
      <c r="V2932" t="str">
        <f t="shared" si="501"/>
        <v>ABR</v>
      </c>
      <c r="W2932">
        <f t="shared" si="502"/>
        <v>2015</v>
      </c>
      <c r="X2932">
        <f t="shared" si="503"/>
        <v>2015</v>
      </c>
    </row>
    <row r="2933" spans="1:2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96"/>
        <v>106</v>
      </c>
      <c r="P2933" s="7">
        <f t="shared" si="497"/>
        <v>88.333333333333329</v>
      </c>
      <c r="Q2933" t="str">
        <f t="shared" si="504"/>
        <v>theater</v>
      </c>
      <c r="R2933" t="str">
        <f t="shared" si="505"/>
        <v>musical</v>
      </c>
      <c r="S2933" s="14">
        <f t="shared" si="498"/>
        <v>41897.255555555559</v>
      </c>
      <c r="T2933" s="14">
        <f t="shared" si="499"/>
        <v>41872.291238425925</v>
      </c>
      <c r="U2933" t="str">
        <f t="shared" si="500"/>
        <v>SEP</v>
      </c>
      <c r="V2933" t="str">
        <f t="shared" si="501"/>
        <v>AGO</v>
      </c>
      <c r="W2933">
        <f t="shared" si="502"/>
        <v>2014</v>
      </c>
      <c r="X2933">
        <f t="shared" si="503"/>
        <v>2014</v>
      </c>
    </row>
    <row r="2934" spans="1:2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96"/>
        <v>105.09677419354838</v>
      </c>
      <c r="P2934" s="7">
        <f t="shared" si="497"/>
        <v>85.736842105263165</v>
      </c>
      <c r="Q2934" t="str">
        <f t="shared" si="504"/>
        <v>theater</v>
      </c>
      <c r="R2934" t="str">
        <f t="shared" si="505"/>
        <v>musical</v>
      </c>
      <c r="S2934" s="14">
        <f t="shared" si="498"/>
        <v>42056.458333333328</v>
      </c>
      <c r="T2934" s="14">
        <f t="shared" si="499"/>
        <v>42025.164780092593</v>
      </c>
      <c r="U2934" t="str">
        <f t="shared" si="500"/>
        <v>FEB</v>
      </c>
      <c r="V2934" t="str">
        <f t="shared" si="501"/>
        <v>ENE</v>
      </c>
      <c r="W2934">
        <f t="shared" si="502"/>
        <v>2015</v>
      </c>
      <c r="X2934">
        <f t="shared" si="503"/>
        <v>2015</v>
      </c>
    </row>
    <row r="2935" spans="1:2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96"/>
        <v>102.76</v>
      </c>
      <c r="P2935" s="7">
        <f t="shared" si="497"/>
        <v>47.574074074074076</v>
      </c>
      <c r="Q2935" t="str">
        <f t="shared" si="504"/>
        <v>theater</v>
      </c>
      <c r="R2935" t="str">
        <f t="shared" si="505"/>
        <v>musical</v>
      </c>
      <c r="S2935" s="14">
        <f t="shared" si="498"/>
        <v>42525.956631944442</v>
      </c>
      <c r="T2935" s="14">
        <f t="shared" si="499"/>
        <v>42495.956631944442</v>
      </c>
      <c r="U2935" t="str">
        <f t="shared" si="500"/>
        <v>JUN</v>
      </c>
      <c r="V2935" t="str">
        <f t="shared" si="501"/>
        <v>MAY</v>
      </c>
      <c r="W2935">
        <f t="shared" si="502"/>
        <v>2016</v>
      </c>
      <c r="X2935">
        <f t="shared" si="503"/>
        <v>2016</v>
      </c>
    </row>
    <row r="2936" spans="1:2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96"/>
        <v>108</v>
      </c>
      <c r="P2936" s="7">
        <f t="shared" si="497"/>
        <v>72.972972972972968</v>
      </c>
      <c r="Q2936" t="str">
        <f t="shared" si="504"/>
        <v>theater</v>
      </c>
      <c r="R2936" t="str">
        <f t="shared" si="505"/>
        <v>musical</v>
      </c>
      <c r="S2936" s="14">
        <f t="shared" si="498"/>
        <v>41805.636157407411</v>
      </c>
      <c r="T2936" s="14">
        <f t="shared" si="499"/>
        <v>41775.636157407411</v>
      </c>
      <c r="U2936" t="str">
        <f t="shared" si="500"/>
        <v>JUN</v>
      </c>
      <c r="V2936" t="str">
        <f t="shared" si="501"/>
        <v>MAY</v>
      </c>
      <c r="W2936">
        <f t="shared" si="502"/>
        <v>2014</v>
      </c>
      <c r="X2936">
        <f t="shared" si="503"/>
        <v>2014</v>
      </c>
    </row>
    <row r="2937" spans="1:2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96"/>
        <v>100.88571428571429</v>
      </c>
      <c r="P2937" s="7">
        <f t="shared" si="497"/>
        <v>90.538461538461533</v>
      </c>
      <c r="Q2937" t="str">
        <f t="shared" si="504"/>
        <v>theater</v>
      </c>
      <c r="R2937" t="str">
        <f t="shared" si="505"/>
        <v>musical</v>
      </c>
      <c r="S2937" s="14">
        <f t="shared" si="498"/>
        <v>42611.708333333328</v>
      </c>
      <c r="T2937" s="14">
        <f t="shared" si="499"/>
        <v>42553.583425925928</v>
      </c>
      <c r="U2937" t="str">
        <f t="shared" si="500"/>
        <v>AGO</v>
      </c>
      <c r="V2937" t="str">
        <f t="shared" si="501"/>
        <v>JUL</v>
      </c>
      <c r="W2937">
        <f t="shared" si="502"/>
        <v>2016</v>
      </c>
      <c r="X2937">
        <f t="shared" si="503"/>
        <v>2016</v>
      </c>
    </row>
    <row r="2938" spans="1:2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96"/>
        <v>128</v>
      </c>
      <c r="P2938" s="7">
        <f t="shared" si="497"/>
        <v>37.647058823529413</v>
      </c>
      <c r="Q2938" t="str">
        <f t="shared" si="504"/>
        <v>theater</v>
      </c>
      <c r="R2938" t="str">
        <f t="shared" si="505"/>
        <v>musical</v>
      </c>
      <c r="S2938" s="14">
        <f t="shared" si="498"/>
        <v>41925.207638888889</v>
      </c>
      <c r="T2938" s="14">
        <f t="shared" si="499"/>
        <v>41912.650729166664</v>
      </c>
      <c r="U2938" t="str">
        <f t="shared" si="500"/>
        <v>OCT</v>
      </c>
      <c r="V2938" t="str">
        <f t="shared" si="501"/>
        <v>SEP</v>
      </c>
      <c r="W2938">
        <f t="shared" si="502"/>
        <v>2014</v>
      </c>
      <c r="X2938">
        <f t="shared" si="503"/>
        <v>2014</v>
      </c>
    </row>
    <row r="2939" spans="1:2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96"/>
        <v>133.33333333333334</v>
      </c>
      <c r="P2939" s="7">
        <f t="shared" si="497"/>
        <v>36.363636363636367</v>
      </c>
      <c r="Q2939" t="str">
        <f t="shared" si="504"/>
        <v>theater</v>
      </c>
      <c r="R2939" t="str">
        <f t="shared" si="505"/>
        <v>musical</v>
      </c>
      <c r="S2939" s="14">
        <f t="shared" si="498"/>
        <v>41833.457326388889</v>
      </c>
      <c r="T2939" s="14">
        <f t="shared" si="499"/>
        <v>41803.457326388889</v>
      </c>
      <c r="U2939" t="str">
        <f t="shared" si="500"/>
        <v>JUL</v>
      </c>
      <c r="V2939" t="str">
        <f t="shared" si="501"/>
        <v>JUN</v>
      </c>
      <c r="W2939">
        <f t="shared" si="502"/>
        <v>2014</v>
      </c>
      <c r="X2939">
        <f t="shared" si="503"/>
        <v>2014</v>
      </c>
    </row>
    <row r="2940" spans="1:2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96"/>
        <v>101.375</v>
      </c>
      <c r="P2940" s="7">
        <f t="shared" si="497"/>
        <v>126.71875</v>
      </c>
      <c r="Q2940" t="str">
        <f t="shared" si="504"/>
        <v>theater</v>
      </c>
      <c r="R2940" t="str">
        <f t="shared" si="505"/>
        <v>musical</v>
      </c>
      <c r="S2940" s="14">
        <f t="shared" si="498"/>
        <v>42034.703865740739</v>
      </c>
      <c r="T2940" s="14">
        <f t="shared" si="499"/>
        <v>42004.703865740739</v>
      </c>
      <c r="U2940" t="str">
        <f t="shared" si="500"/>
        <v>ENE</v>
      </c>
      <c r="V2940" t="str">
        <f t="shared" si="501"/>
        <v>DIC</v>
      </c>
      <c r="W2940">
        <f t="shared" si="502"/>
        <v>2015</v>
      </c>
      <c r="X2940">
        <f t="shared" si="503"/>
        <v>2014</v>
      </c>
    </row>
    <row r="2941" spans="1:2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96"/>
        <v>102.875</v>
      </c>
      <c r="P2941" s="7">
        <f t="shared" si="497"/>
        <v>329.2</v>
      </c>
      <c r="Q2941" t="str">
        <f t="shared" si="504"/>
        <v>theater</v>
      </c>
      <c r="R2941" t="str">
        <f t="shared" si="505"/>
        <v>musical</v>
      </c>
      <c r="S2941" s="14">
        <f t="shared" si="498"/>
        <v>41879.041666666664</v>
      </c>
      <c r="T2941" s="14">
        <f t="shared" si="499"/>
        <v>41845.809166666666</v>
      </c>
      <c r="U2941" t="str">
        <f t="shared" si="500"/>
        <v>AGO</v>
      </c>
      <c r="V2941" t="str">
        <f t="shared" si="501"/>
        <v>JUL</v>
      </c>
      <c r="W2941">
        <f t="shared" si="502"/>
        <v>2014</v>
      </c>
      <c r="X2941">
        <f t="shared" si="503"/>
        <v>2014</v>
      </c>
    </row>
    <row r="2942" spans="1:2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96"/>
        <v>107.24</v>
      </c>
      <c r="P2942" s="7">
        <f t="shared" si="497"/>
        <v>81.242424242424249</v>
      </c>
      <c r="Q2942" t="str">
        <f t="shared" si="504"/>
        <v>theater</v>
      </c>
      <c r="R2942" t="str">
        <f t="shared" si="505"/>
        <v>musical</v>
      </c>
      <c r="S2942" s="14">
        <f t="shared" si="498"/>
        <v>42022.773356481484</v>
      </c>
      <c r="T2942" s="14">
        <f t="shared" si="499"/>
        <v>41982.773356481484</v>
      </c>
      <c r="U2942" t="str">
        <f t="shared" si="500"/>
        <v>ENE</v>
      </c>
      <c r="V2942" t="str">
        <f t="shared" si="501"/>
        <v>DIC</v>
      </c>
      <c r="W2942">
        <f t="shared" si="502"/>
        <v>2015</v>
      </c>
      <c r="X2942">
        <f t="shared" si="503"/>
        <v>2014</v>
      </c>
    </row>
    <row r="2943" spans="1:2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96"/>
        <v>4.0000000000000001E-3</v>
      </c>
      <c r="P2943" s="7">
        <f t="shared" si="497"/>
        <v>1</v>
      </c>
      <c r="Q2943" t="str">
        <f t="shared" si="504"/>
        <v>theater</v>
      </c>
      <c r="R2943" t="str">
        <f t="shared" si="505"/>
        <v>spaces</v>
      </c>
      <c r="S2943" s="14">
        <f t="shared" si="498"/>
        <v>42064.960127314815</v>
      </c>
      <c r="T2943" s="14">
        <f t="shared" si="499"/>
        <v>42034.960127314815</v>
      </c>
      <c r="U2943" t="str">
        <f t="shared" si="500"/>
        <v>MAR</v>
      </c>
      <c r="V2943" t="str">
        <f t="shared" si="501"/>
        <v>ENE</v>
      </c>
      <c r="W2943">
        <f t="shared" si="502"/>
        <v>2015</v>
      </c>
      <c r="X2943">
        <f t="shared" si="503"/>
        <v>2015</v>
      </c>
    </row>
    <row r="2944" spans="1:2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96"/>
        <v>20.425000000000001</v>
      </c>
      <c r="P2944" s="7">
        <f t="shared" si="497"/>
        <v>202.22772277227722</v>
      </c>
      <c r="Q2944" t="str">
        <f t="shared" si="504"/>
        <v>theater</v>
      </c>
      <c r="R2944" t="str">
        <f t="shared" si="505"/>
        <v>spaces</v>
      </c>
      <c r="S2944" s="14">
        <f t="shared" si="498"/>
        <v>42354.845833333333</v>
      </c>
      <c r="T2944" s="14">
        <f t="shared" si="499"/>
        <v>42334.803923611107</v>
      </c>
      <c r="U2944" t="str">
        <f t="shared" si="500"/>
        <v>DIC</v>
      </c>
      <c r="V2944" t="str">
        <f t="shared" si="501"/>
        <v>NOV</v>
      </c>
      <c r="W2944">
        <f t="shared" si="502"/>
        <v>2015</v>
      </c>
      <c r="X2944">
        <f t="shared" si="503"/>
        <v>2015</v>
      </c>
    </row>
    <row r="2945" spans="1:2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96"/>
        <v>0</v>
      </c>
      <c r="P2945" s="7" t="str">
        <f t="shared" si="497"/>
        <v>No Backers</v>
      </c>
      <c r="Q2945" t="str">
        <f t="shared" si="504"/>
        <v>theater</v>
      </c>
      <c r="R2945" t="str">
        <f t="shared" si="505"/>
        <v>spaces</v>
      </c>
      <c r="S2945" s="14">
        <f t="shared" si="498"/>
        <v>42107.129398148143</v>
      </c>
      <c r="T2945" s="14">
        <f t="shared" si="499"/>
        <v>42077.129398148143</v>
      </c>
      <c r="U2945" t="str">
        <f t="shared" si="500"/>
        <v>ABR</v>
      </c>
      <c r="V2945" t="str">
        <f t="shared" si="501"/>
        <v>MAR</v>
      </c>
      <c r="W2945">
        <f t="shared" si="502"/>
        <v>2015</v>
      </c>
      <c r="X2945">
        <f t="shared" si="503"/>
        <v>2015</v>
      </c>
    </row>
    <row r="2946" spans="1:2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96"/>
        <v>1</v>
      </c>
      <c r="P2946" s="7">
        <f t="shared" si="497"/>
        <v>100</v>
      </c>
      <c r="Q2946" t="str">
        <f t="shared" si="504"/>
        <v>theater</v>
      </c>
      <c r="R2946" t="str">
        <f t="shared" si="505"/>
        <v>spaces</v>
      </c>
      <c r="S2946" s="14">
        <f t="shared" si="498"/>
        <v>42162.9143287037</v>
      </c>
      <c r="T2946" s="14">
        <f t="shared" si="499"/>
        <v>42132.9143287037</v>
      </c>
      <c r="U2946" t="str">
        <f t="shared" si="500"/>
        <v>JUN</v>
      </c>
      <c r="V2946" t="str">
        <f t="shared" si="501"/>
        <v>MAY</v>
      </c>
      <c r="W2946">
        <f t="shared" si="502"/>
        <v>2015</v>
      </c>
      <c r="X2946">
        <f t="shared" si="503"/>
        <v>2015</v>
      </c>
    </row>
    <row r="2947" spans="1:2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506">(E2947*100)/D2947</f>
        <v>0</v>
      </c>
      <c r="P2947" s="7" t="str">
        <f t="shared" ref="P2947:P3010" si="507">IF(L2947=0,"No Backers",E2947/L2947)</f>
        <v>No Backers</v>
      </c>
      <c r="Q2947" t="str">
        <f t="shared" si="504"/>
        <v>theater</v>
      </c>
      <c r="R2947" t="str">
        <f t="shared" si="505"/>
        <v>spaces</v>
      </c>
      <c r="S2947" s="14">
        <f t="shared" ref="S2947:S3010" si="508">(((I2947/60)/60)/24)+DATE(1970,1,1)</f>
        <v>42148.139583333337</v>
      </c>
      <c r="T2947" s="14">
        <f t="shared" ref="T2947:T3010" si="509">(((J2947/60)/60)/24)+DATE(1970,1,1)</f>
        <v>42118.139583333337</v>
      </c>
      <c r="U2947" t="str">
        <f t="shared" ref="U2947:U3010" si="510">UPPER(TEXT(S2947, "mmm"))</f>
        <v>MAY</v>
      </c>
      <c r="V2947" t="str">
        <f t="shared" ref="V2947:V3010" si="511">UPPER(TEXT(T2947, "mmm"))</f>
        <v>ABR</v>
      </c>
      <c r="W2947">
        <f t="shared" ref="W2947:W3010" si="512">YEAR(S2947)</f>
        <v>2015</v>
      </c>
      <c r="X2947">
        <f t="shared" ref="X2947:X3010" si="513">YEAR(T2947)</f>
        <v>2015</v>
      </c>
    </row>
    <row r="2948" spans="1:2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506"/>
        <v>0.1</v>
      </c>
      <c r="P2948" s="7">
        <f t="shared" si="507"/>
        <v>1</v>
      </c>
      <c r="Q2948" t="str">
        <f t="shared" si="504"/>
        <v>theater</v>
      </c>
      <c r="R2948" t="str">
        <f t="shared" si="505"/>
        <v>spaces</v>
      </c>
      <c r="S2948" s="14">
        <f t="shared" si="508"/>
        <v>42597.531157407408</v>
      </c>
      <c r="T2948" s="14">
        <f t="shared" si="509"/>
        <v>42567.531157407408</v>
      </c>
      <c r="U2948" t="str">
        <f t="shared" si="510"/>
        <v>AGO</v>
      </c>
      <c r="V2948" t="str">
        <f t="shared" si="511"/>
        <v>JUL</v>
      </c>
      <c r="W2948">
        <f t="shared" si="512"/>
        <v>2016</v>
      </c>
      <c r="X2948">
        <f t="shared" si="513"/>
        <v>2016</v>
      </c>
    </row>
    <row r="2949" spans="1:2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506"/>
        <v>4.2880000000000003</v>
      </c>
      <c r="P2949" s="7">
        <f t="shared" si="507"/>
        <v>82.461538461538467</v>
      </c>
      <c r="Q2949" t="str">
        <f t="shared" si="504"/>
        <v>theater</v>
      </c>
      <c r="R2949" t="str">
        <f t="shared" si="505"/>
        <v>spaces</v>
      </c>
      <c r="S2949" s="14">
        <f t="shared" si="508"/>
        <v>42698.715972222228</v>
      </c>
      <c r="T2949" s="14">
        <f t="shared" si="509"/>
        <v>42649.562118055561</v>
      </c>
      <c r="U2949" t="str">
        <f t="shared" si="510"/>
        <v>NOV</v>
      </c>
      <c r="V2949" t="str">
        <f t="shared" si="511"/>
        <v>OCT</v>
      </c>
      <c r="W2949">
        <f t="shared" si="512"/>
        <v>2016</v>
      </c>
      <c r="X2949">
        <f t="shared" si="513"/>
        <v>2016</v>
      </c>
    </row>
    <row r="2950" spans="1:2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506"/>
        <v>4.7999999999999996E-3</v>
      </c>
      <c r="P2950" s="7">
        <f t="shared" si="507"/>
        <v>2.6666666666666665</v>
      </c>
      <c r="Q2950" t="str">
        <f t="shared" si="504"/>
        <v>theater</v>
      </c>
      <c r="R2950" t="str">
        <f t="shared" si="505"/>
        <v>spaces</v>
      </c>
      <c r="S2950" s="14">
        <f t="shared" si="508"/>
        <v>42157.649224537032</v>
      </c>
      <c r="T2950" s="14">
        <f t="shared" si="509"/>
        <v>42097.649224537032</v>
      </c>
      <c r="U2950" t="str">
        <f t="shared" si="510"/>
        <v>JUN</v>
      </c>
      <c r="V2950" t="str">
        <f t="shared" si="511"/>
        <v>ABR</v>
      </c>
      <c r="W2950">
        <f t="shared" si="512"/>
        <v>2015</v>
      </c>
      <c r="X2950">
        <f t="shared" si="513"/>
        <v>2015</v>
      </c>
    </row>
    <row r="2951" spans="1:2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506"/>
        <v>2.5</v>
      </c>
      <c r="P2951" s="7">
        <f t="shared" si="507"/>
        <v>12.5</v>
      </c>
      <c r="Q2951" t="str">
        <f t="shared" si="504"/>
        <v>theater</v>
      </c>
      <c r="R2951" t="str">
        <f t="shared" si="505"/>
        <v>spaces</v>
      </c>
      <c r="S2951" s="14">
        <f t="shared" si="508"/>
        <v>42327.864780092597</v>
      </c>
      <c r="T2951" s="14">
        <f t="shared" si="509"/>
        <v>42297.823113425926</v>
      </c>
      <c r="U2951" t="str">
        <f t="shared" si="510"/>
        <v>NOV</v>
      </c>
      <c r="V2951" t="str">
        <f t="shared" si="511"/>
        <v>OCT</v>
      </c>
      <c r="W2951">
        <f t="shared" si="512"/>
        <v>2015</v>
      </c>
      <c r="X2951">
        <f t="shared" si="513"/>
        <v>2015</v>
      </c>
    </row>
    <row r="2952" spans="1:2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506"/>
        <v>0</v>
      </c>
      <c r="P2952" s="7" t="str">
        <f t="shared" si="507"/>
        <v>No Backers</v>
      </c>
      <c r="Q2952" t="str">
        <f t="shared" si="504"/>
        <v>theater</v>
      </c>
      <c r="R2952" t="str">
        <f t="shared" si="505"/>
        <v>spaces</v>
      </c>
      <c r="S2952" s="14">
        <f t="shared" si="508"/>
        <v>42392.36518518519</v>
      </c>
      <c r="T2952" s="14">
        <f t="shared" si="509"/>
        <v>42362.36518518519</v>
      </c>
      <c r="U2952" t="str">
        <f t="shared" si="510"/>
        <v>ENE</v>
      </c>
      <c r="V2952" t="str">
        <f t="shared" si="511"/>
        <v>DIC</v>
      </c>
      <c r="W2952">
        <f t="shared" si="512"/>
        <v>2016</v>
      </c>
      <c r="X2952">
        <f t="shared" si="513"/>
        <v>2015</v>
      </c>
    </row>
    <row r="2953" spans="1:2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506"/>
        <v>2.1920000000000002</v>
      </c>
      <c r="P2953" s="7">
        <f t="shared" si="507"/>
        <v>18.896551724137932</v>
      </c>
      <c r="Q2953" t="str">
        <f t="shared" si="504"/>
        <v>theater</v>
      </c>
      <c r="R2953" t="str">
        <f t="shared" si="505"/>
        <v>spaces</v>
      </c>
      <c r="S2953" s="14">
        <f t="shared" si="508"/>
        <v>41917.802928240737</v>
      </c>
      <c r="T2953" s="14">
        <f t="shared" si="509"/>
        <v>41872.802928240737</v>
      </c>
      <c r="U2953" t="str">
        <f t="shared" si="510"/>
        <v>OCT</v>
      </c>
      <c r="V2953" t="str">
        <f t="shared" si="511"/>
        <v>AGO</v>
      </c>
      <c r="W2953">
        <f t="shared" si="512"/>
        <v>2014</v>
      </c>
      <c r="X2953">
        <f t="shared" si="513"/>
        <v>2014</v>
      </c>
    </row>
    <row r="2954" spans="1:2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506"/>
        <v>8.0250000000000004</v>
      </c>
      <c r="P2954" s="7">
        <f t="shared" si="507"/>
        <v>200.625</v>
      </c>
      <c r="Q2954" t="str">
        <f t="shared" si="504"/>
        <v>theater</v>
      </c>
      <c r="R2954" t="str">
        <f t="shared" si="505"/>
        <v>spaces</v>
      </c>
      <c r="S2954" s="14">
        <f t="shared" si="508"/>
        <v>42660.166666666672</v>
      </c>
      <c r="T2954" s="14">
        <f t="shared" si="509"/>
        <v>42628.690266203703</v>
      </c>
      <c r="U2954" t="str">
        <f t="shared" si="510"/>
        <v>OCT</v>
      </c>
      <c r="V2954" t="str">
        <f t="shared" si="511"/>
        <v>SEP</v>
      </c>
      <c r="W2954">
        <f t="shared" si="512"/>
        <v>2016</v>
      </c>
      <c r="X2954">
        <f t="shared" si="513"/>
        <v>2016</v>
      </c>
    </row>
    <row r="2955" spans="1:2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506"/>
        <v>0.15125</v>
      </c>
      <c r="P2955" s="7">
        <f t="shared" si="507"/>
        <v>201.66666666666666</v>
      </c>
      <c r="Q2955" t="str">
        <f t="shared" si="504"/>
        <v>theater</v>
      </c>
      <c r="R2955" t="str">
        <f t="shared" si="505"/>
        <v>spaces</v>
      </c>
      <c r="S2955" s="14">
        <f t="shared" si="508"/>
        <v>42285.791909722218</v>
      </c>
      <c r="T2955" s="14">
        <f t="shared" si="509"/>
        <v>42255.791909722218</v>
      </c>
      <c r="U2955" t="str">
        <f t="shared" si="510"/>
        <v>OCT</v>
      </c>
      <c r="V2955" t="str">
        <f t="shared" si="511"/>
        <v>SEP</v>
      </c>
      <c r="W2955">
        <f t="shared" si="512"/>
        <v>2015</v>
      </c>
      <c r="X2955">
        <f t="shared" si="513"/>
        <v>2015</v>
      </c>
    </row>
    <row r="2956" spans="1:2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506"/>
        <v>0</v>
      </c>
      <c r="P2956" s="7" t="str">
        <f t="shared" si="507"/>
        <v>No Backers</v>
      </c>
      <c r="Q2956" t="str">
        <f t="shared" si="504"/>
        <v>theater</v>
      </c>
      <c r="R2956" t="str">
        <f t="shared" si="505"/>
        <v>spaces</v>
      </c>
      <c r="S2956" s="14">
        <f t="shared" si="508"/>
        <v>42810.541701388895</v>
      </c>
      <c r="T2956" s="14">
        <f t="shared" si="509"/>
        <v>42790.583368055552</v>
      </c>
      <c r="U2956" t="str">
        <f t="shared" si="510"/>
        <v>MAR</v>
      </c>
      <c r="V2956" t="str">
        <f t="shared" si="511"/>
        <v>FEB</v>
      </c>
      <c r="W2956">
        <f t="shared" si="512"/>
        <v>2017</v>
      </c>
      <c r="X2956">
        <f t="shared" si="513"/>
        <v>2017</v>
      </c>
    </row>
    <row r="2957" spans="1:2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506"/>
        <v>59.583333333333336</v>
      </c>
      <c r="P2957" s="7">
        <f t="shared" si="507"/>
        <v>65</v>
      </c>
      <c r="Q2957" t="str">
        <f t="shared" si="504"/>
        <v>theater</v>
      </c>
      <c r="R2957" t="str">
        <f t="shared" si="505"/>
        <v>spaces</v>
      </c>
      <c r="S2957" s="14">
        <f t="shared" si="508"/>
        <v>42171.741307870368</v>
      </c>
      <c r="T2957" s="14">
        <f t="shared" si="509"/>
        <v>42141.741307870368</v>
      </c>
      <c r="U2957" t="str">
        <f t="shared" si="510"/>
        <v>JUN</v>
      </c>
      <c r="V2957" t="str">
        <f t="shared" si="511"/>
        <v>MAY</v>
      </c>
      <c r="W2957">
        <f t="shared" si="512"/>
        <v>2015</v>
      </c>
      <c r="X2957">
        <f t="shared" si="513"/>
        <v>2015</v>
      </c>
    </row>
    <row r="2958" spans="1:2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506"/>
        <v>16.734177215189874</v>
      </c>
      <c r="P2958" s="7">
        <f t="shared" si="507"/>
        <v>66.099999999999994</v>
      </c>
      <c r="Q2958" t="str">
        <f t="shared" si="504"/>
        <v>theater</v>
      </c>
      <c r="R2958" t="str">
        <f t="shared" si="505"/>
        <v>spaces</v>
      </c>
      <c r="S2958" s="14">
        <f t="shared" si="508"/>
        <v>42494.958912037036</v>
      </c>
      <c r="T2958" s="14">
        <f t="shared" si="509"/>
        <v>42464.958912037036</v>
      </c>
      <c r="U2958" t="str">
        <f t="shared" si="510"/>
        <v>MAY</v>
      </c>
      <c r="V2958" t="str">
        <f t="shared" si="511"/>
        <v>ABR</v>
      </c>
      <c r="W2958">
        <f t="shared" si="512"/>
        <v>2016</v>
      </c>
      <c r="X2958">
        <f t="shared" si="513"/>
        <v>2016</v>
      </c>
    </row>
    <row r="2959" spans="1:2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506"/>
        <v>1.8666666666666667</v>
      </c>
      <c r="P2959" s="7">
        <f t="shared" si="507"/>
        <v>93.333333333333329</v>
      </c>
      <c r="Q2959" t="str">
        <f t="shared" si="504"/>
        <v>theater</v>
      </c>
      <c r="R2959" t="str">
        <f t="shared" si="505"/>
        <v>spaces</v>
      </c>
      <c r="S2959" s="14">
        <f t="shared" si="508"/>
        <v>42090.969583333332</v>
      </c>
      <c r="T2959" s="14">
        <f t="shared" si="509"/>
        <v>42031.011249999996</v>
      </c>
      <c r="U2959" t="str">
        <f t="shared" si="510"/>
        <v>MAR</v>
      </c>
      <c r="V2959" t="str">
        <f t="shared" si="511"/>
        <v>ENE</v>
      </c>
      <c r="W2959">
        <f t="shared" si="512"/>
        <v>2015</v>
      </c>
      <c r="X2959">
        <f t="shared" si="513"/>
        <v>2015</v>
      </c>
    </row>
    <row r="2960" spans="1:2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506"/>
        <v>0</v>
      </c>
      <c r="P2960" s="7" t="str">
        <f t="shared" si="507"/>
        <v>No Backers</v>
      </c>
      <c r="Q2960" t="str">
        <f t="shared" si="504"/>
        <v>theater</v>
      </c>
      <c r="R2960" t="str">
        <f t="shared" si="505"/>
        <v>spaces</v>
      </c>
      <c r="S2960" s="14">
        <f t="shared" si="508"/>
        <v>42498.73746527778</v>
      </c>
      <c r="T2960" s="14">
        <f t="shared" si="509"/>
        <v>42438.779131944444</v>
      </c>
      <c r="U2960" t="str">
        <f t="shared" si="510"/>
        <v>MAY</v>
      </c>
      <c r="V2960" t="str">
        <f t="shared" si="511"/>
        <v>MAR</v>
      </c>
      <c r="W2960">
        <f t="shared" si="512"/>
        <v>2016</v>
      </c>
      <c r="X2960">
        <f t="shared" si="513"/>
        <v>2016</v>
      </c>
    </row>
    <row r="2961" spans="1:2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506"/>
        <v>0</v>
      </c>
      <c r="P2961" s="7" t="str">
        <f t="shared" si="507"/>
        <v>No Backers</v>
      </c>
      <c r="Q2961" t="str">
        <f t="shared" si="504"/>
        <v>theater</v>
      </c>
      <c r="R2961" t="str">
        <f t="shared" si="505"/>
        <v>spaces</v>
      </c>
      <c r="S2961" s="14">
        <f t="shared" si="508"/>
        <v>42528.008391203708</v>
      </c>
      <c r="T2961" s="14">
        <f t="shared" si="509"/>
        <v>42498.008391203708</v>
      </c>
      <c r="U2961" t="str">
        <f t="shared" si="510"/>
        <v>JUN</v>
      </c>
      <c r="V2961" t="str">
        <f t="shared" si="511"/>
        <v>MAY</v>
      </c>
      <c r="W2961">
        <f t="shared" si="512"/>
        <v>2016</v>
      </c>
      <c r="X2961">
        <f t="shared" si="513"/>
        <v>2016</v>
      </c>
    </row>
    <row r="2962" spans="1:2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506"/>
        <v>0</v>
      </c>
      <c r="P2962" s="7" t="str">
        <f t="shared" si="507"/>
        <v>No Backers</v>
      </c>
      <c r="Q2962" t="str">
        <f t="shared" si="504"/>
        <v>theater</v>
      </c>
      <c r="R2962" t="str">
        <f t="shared" si="505"/>
        <v>spaces</v>
      </c>
      <c r="S2962" s="14">
        <f t="shared" si="508"/>
        <v>41893.757210648146</v>
      </c>
      <c r="T2962" s="14">
        <f t="shared" si="509"/>
        <v>41863.757210648146</v>
      </c>
      <c r="U2962" t="str">
        <f t="shared" si="510"/>
        <v>SEP</v>
      </c>
      <c r="V2962" t="str">
        <f t="shared" si="511"/>
        <v>AGO</v>
      </c>
      <c r="W2962">
        <f t="shared" si="512"/>
        <v>2014</v>
      </c>
      <c r="X2962">
        <f t="shared" si="513"/>
        <v>2014</v>
      </c>
    </row>
    <row r="2963" spans="1:2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506"/>
        <v>109.62</v>
      </c>
      <c r="P2963" s="7">
        <f t="shared" si="507"/>
        <v>50.75</v>
      </c>
      <c r="Q2963" t="str">
        <f t="shared" si="504"/>
        <v>theater</v>
      </c>
      <c r="R2963" t="str">
        <f t="shared" si="505"/>
        <v>plays</v>
      </c>
      <c r="S2963" s="14">
        <f t="shared" si="508"/>
        <v>42089.166666666672</v>
      </c>
      <c r="T2963" s="14">
        <f t="shared" si="509"/>
        <v>42061.212488425925</v>
      </c>
      <c r="U2963" t="str">
        <f t="shared" si="510"/>
        <v>MAR</v>
      </c>
      <c r="V2963" t="str">
        <f t="shared" si="511"/>
        <v>FEB</v>
      </c>
      <c r="W2963">
        <f t="shared" si="512"/>
        <v>2015</v>
      </c>
      <c r="X2963">
        <f t="shared" si="513"/>
        <v>2015</v>
      </c>
    </row>
    <row r="2964" spans="1:2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506"/>
        <v>121.8</v>
      </c>
      <c r="P2964" s="7">
        <f t="shared" si="507"/>
        <v>60.9</v>
      </c>
      <c r="Q2964" t="str">
        <f t="shared" si="504"/>
        <v>theater</v>
      </c>
      <c r="R2964" t="str">
        <f t="shared" si="505"/>
        <v>plays</v>
      </c>
      <c r="S2964" s="14">
        <f t="shared" si="508"/>
        <v>42064.290972222225</v>
      </c>
      <c r="T2964" s="14">
        <f t="shared" si="509"/>
        <v>42036.24428240741</v>
      </c>
      <c r="U2964" t="str">
        <f t="shared" si="510"/>
        <v>MAR</v>
      </c>
      <c r="V2964" t="str">
        <f t="shared" si="511"/>
        <v>FEB</v>
      </c>
      <c r="W2964">
        <f t="shared" si="512"/>
        <v>2015</v>
      </c>
      <c r="X2964">
        <f t="shared" si="513"/>
        <v>2015</v>
      </c>
    </row>
    <row r="2965" spans="1:2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506"/>
        <v>106.85</v>
      </c>
      <c r="P2965" s="7">
        <f t="shared" si="507"/>
        <v>109.03061224489795</v>
      </c>
      <c r="Q2965" t="str">
        <f t="shared" si="504"/>
        <v>theater</v>
      </c>
      <c r="R2965" t="str">
        <f t="shared" si="505"/>
        <v>plays</v>
      </c>
      <c r="S2965" s="14">
        <f t="shared" si="508"/>
        <v>42187.470185185186</v>
      </c>
      <c r="T2965" s="14">
        <f t="shared" si="509"/>
        <v>42157.470185185186</v>
      </c>
      <c r="U2965" t="str">
        <f t="shared" si="510"/>
        <v>JUL</v>
      </c>
      <c r="V2965" t="str">
        <f t="shared" si="511"/>
        <v>JUN</v>
      </c>
      <c r="W2965">
        <f t="shared" si="512"/>
        <v>2015</v>
      </c>
      <c r="X2965">
        <f t="shared" si="513"/>
        <v>2015</v>
      </c>
    </row>
    <row r="2966" spans="1:2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506"/>
        <v>100.71379999999999</v>
      </c>
      <c r="P2966" s="7">
        <f t="shared" si="507"/>
        <v>25.692295918367346</v>
      </c>
      <c r="Q2966" t="str">
        <f t="shared" si="504"/>
        <v>theater</v>
      </c>
      <c r="R2966" t="str">
        <f t="shared" si="505"/>
        <v>plays</v>
      </c>
      <c r="S2966" s="14">
        <f t="shared" si="508"/>
        <v>41857.897222222222</v>
      </c>
      <c r="T2966" s="14">
        <f t="shared" si="509"/>
        <v>41827.909942129627</v>
      </c>
      <c r="U2966" t="str">
        <f t="shared" si="510"/>
        <v>AGO</v>
      </c>
      <c r="V2966" t="str">
        <f t="shared" si="511"/>
        <v>JUL</v>
      </c>
      <c r="W2966">
        <f t="shared" si="512"/>
        <v>2014</v>
      </c>
      <c r="X2966">
        <f t="shared" si="513"/>
        <v>2014</v>
      </c>
    </row>
    <row r="2967" spans="1:2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506"/>
        <v>109</v>
      </c>
      <c r="P2967" s="7">
        <f t="shared" si="507"/>
        <v>41.92307692307692</v>
      </c>
      <c r="Q2967" t="str">
        <f t="shared" si="504"/>
        <v>theater</v>
      </c>
      <c r="R2967" t="str">
        <f t="shared" si="505"/>
        <v>plays</v>
      </c>
      <c r="S2967" s="14">
        <f t="shared" si="508"/>
        <v>42192.729548611111</v>
      </c>
      <c r="T2967" s="14">
        <f t="shared" si="509"/>
        <v>42162.729548611111</v>
      </c>
      <c r="U2967" t="str">
        <f t="shared" si="510"/>
        <v>JUL</v>
      </c>
      <c r="V2967" t="str">
        <f t="shared" si="511"/>
        <v>JUN</v>
      </c>
      <c r="W2967">
        <f t="shared" si="512"/>
        <v>2015</v>
      </c>
      <c r="X2967">
        <f t="shared" si="513"/>
        <v>2015</v>
      </c>
    </row>
    <row r="2968" spans="1:2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506"/>
        <v>113.63</v>
      </c>
      <c r="P2968" s="7">
        <f t="shared" si="507"/>
        <v>88.7734375</v>
      </c>
      <c r="Q2968" t="str">
        <f t="shared" si="504"/>
        <v>theater</v>
      </c>
      <c r="R2968" t="str">
        <f t="shared" si="505"/>
        <v>plays</v>
      </c>
      <c r="S2968" s="14">
        <f t="shared" si="508"/>
        <v>42263.738564814819</v>
      </c>
      <c r="T2968" s="14">
        <f t="shared" si="509"/>
        <v>42233.738564814819</v>
      </c>
      <c r="U2968" t="str">
        <f t="shared" si="510"/>
        <v>SEP</v>
      </c>
      <c r="V2968" t="str">
        <f t="shared" si="511"/>
        <v>AGO</v>
      </c>
      <c r="W2968">
        <f t="shared" si="512"/>
        <v>2015</v>
      </c>
      <c r="X2968">
        <f t="shared" si="513"/>
        <v>2015</v>
      </c>
    </row>
    <row r="2969" spans="1:2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506"/>
        <v>113.92</v>
      </c>
      <c r="P2969" s="7">
        <f t="shared" si="507"/>
        <v>80.225352112676063</v>
      </c>
      <c r="Q2969" t="str">
        <f t="shared" si="504"/>
        <v>theater</v>
      </c>
      <c r="R2969" t="str">
        <f t="shared" si="505"/>
        <v>plays</v>
      </c>
      <c r="S2969" s="14">
        <f t="shared" si="508"/>
        <v>42072.156157407408</v>
      </c>
      <c r="T2969" s="14">
        <f t="shared" si="509"/>
        <v>42042.197824074072</v>
      </c>
      <c r="U2969" t="str">
        <f t="shared" si="510"/>
        <v>MAR</v>
      </c>
      <c r="V2969" t="str">
        <f t="shared" si="511"/>
        <v>FEB</v>
      </c>
      <c r="W2969">
        <f t="shared" si="512"/>
        <v>2015</v>
      </c>
      <c r="X2969">
        <f t="shared" si="513"/>
        <v>2015</v>
      </c>
    </row>
    <row r="2970" spans="1:2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506"/>
        <v>106</v>
      </c>
      <c r="P2970" s="7">
        <f t="shared" si="507"/>
        <v>78.936170212765958</v>
      </c>
      <c r="Q2970" t="str">
        <f t="shared" si="504"/>
        <v>theater</v>
      </c>
      <c r="R2970" t="str">
        <f t="shared" si="505"/>
        <v>plays</v>
      </c>
      <c r="S2970" s="14">
        <f t="shared" si="508"/>
        <v>42599.165972222225</v>
      </c>
      <c r="T2970" s="14">
        <f t="shared" si="509"/>
        <v>42585.523842592593</v>
      </c>
      <c r="U2970" t="str">
        <f t="shared" si="510"/>
        <v>AGO</v>
      </c>
      <c r="V2970" t="str">
        <f t="shared" si="511"/>
        <v>AGO</v>
      </c>
      <c r="W2970">
        <f t="shared" si="512"/>
        <v>2016</v>
      </c>
      <c r="X2970">
        <f t="shared" si="513"/>
        <v>2016</v>
      </c>
    </row>
    <row r="2971" spans="1:2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506"/>
        <v>162.5</v>
      </c>
      <c r="P2971" s="7">
        <f t="shared" si="507"/>
        <v>95.588235294117652</v>
      </c>
      <c r="Q2971" t="str">
        <f t="shared" si="504"/>
        <v>theater</v>
      </c>
      <c r="R2971" t="str">
        <f t="shared" si="505"/>
        <v>plays</v>
      </c>
      <c r="S2971" s="14">
        <f t="shared" si="508"/>
        <v>42127.952083333337</v>
      </c>
      <c r="T2971" s="14">
        <f t="shared" si="509"/>
        <v>42097.786493055552</v>
      </c>
      <c r="U2971" t="str">
        <f t="shared" si="510"/>
        <v>MAY</v>
      </c>
      <c r="V2971" t="str">
        <f t="shared" si="511"/>
        <v>ABR</v>
      </c>
      <c r="W2971">
        <f t="shared" si="512"/>
        <v>2015</v>
      </c>
      <c r="X2971">
        <f t="shared" si="513"/>
        <v>2015</v>
      </c>
    </row>
    <row r="2972" spans="1:2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506"/>
        <v>106</v>
      </c>
      <c r="P2972" s="7">
        <f t="shared" si="507"/>
        <v>69.890109890109883</v>
      </c>
      <c r="Q2972" t="str">
        <f t="shared" si="504"/>
        <v>theater</v>
      </c>
      <c r="R2972" t="str">
        <f t="shared" si="505"/>
        <v>plays</v>
      </c>
      <c r="S2972" s="14">
        <f t="shared" si="508"/>
        <v>41838.669571759259</v>
      </c>
      <c r="T2972" s="14">
        <f t="shared" si="509"/>
        <v>41808.669571759259</v>
      </c>
      <c r="U2972" t="str">
        <f t="shared" si="510"/>
        <v>JUL</v>
      </c>
      <c r="V2972" t="str">
        <f t="shared" si="511"/>
        <v>JUN</v>
      </c>
      <c r="W2972">
        <f t="shared" si="512"/>
        <v>2014</v>
      </c>
      <c r="X2972">
        <f t="shared" si="513"/>
        <v>2014</v>
      </c>
    </row>
    <row r="2973" spans="1:2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506"/>
        <v>100.15625</v>
      </c>
      <c r="P2973" s="7">
        <f t="shared" si="507"/>
        <v>74.534883720930239</v>
      </c>
      <c r="Q2973" t="str">
        <f t="shared" si="504"/>
        <v>theater</v>
      </c>
      <c r="R2973" t="str">
        <f t="shared" si="505"/>
        <v>plays</v>
      </c>
      <c r="S2973" s="14">
        <f t="shared" si="508"/>
        <v>41882.658310185187</v>
      </c>
      <c r="T2973" s="14">
        <f t="shared" si="509"/>
        <v>41852.658310185187</v>
      </c>
      <c r="U2973" t="str">
        <f t="shared" si="510"/>
        <v>AGO</v>
      </c>
      <c r="V2973" t="str">
        <f t="shared" si="511"/>
        <v>AGO</v>
      </c>
      <c r="W2973">
        <f t="shared" si="512"/>
        <v>2014</v>
      </c>
      <c r="X2973">
        <f t="shared" si="513"/>
        <v>2014</v>
      </c>
    </row>
    <row r="2974" spans="1:2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506"/>
        <v>105.35</v>
      </c>
      <c r="P2974" s="7">
        <f t="shared" si="507"/>
        <v>123.94117647058823</v>
      </c>
      <c r="Q2974" t="str">
        <f t="shared" si="504"/>
        <v>theater</v>
      </c>
      <c r="R2974" t="str">
        <f t="shared" si="505"/>
        <v>plays</v>
      </c>
      <c r="S2974" s="14">
        <f t="shared" si="508"/>
        <v>42709.041666666672</v>
      </c>
      <c r="T2974" s="14">
        <f t="shared" si="509"/>
        <v>42694.110185185185</v>
      </c>
      <c r="U2974" t="str">
        <f t="shared" si="510"/>
        <v>DIC</v>
      </c>
      <c r="V2974" t="str">
        <f t="shared" si="511"/>
        <v>NOV</v>
      </c>
      <c r="W2974">
        <f t="shared" si="512"/>
        <v>2016</v>
      </c>
      <c r="X2974">
        <f t="shared" si="513"/>
        <v>2016</v>
      </c>
    </row>
    <row r="2975" spans="1:2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506"/>
        <v>174.8</v>
      </c>
      <c r="P2975" s="7">
        <f t="shared" si="507"/>
        <v>264.84848484848487</v>
      </c>
      <c r="Q2975" t="str">
        <f t="shared" ref="Q2975:Q3038" si="514">MID(N2975,1,7)</f>
        <v>theater</v>
      </c>
      <c r="R2975" t="str">
        <f t="shared" ref="R2975:R3038" si="515">MID(N2975,9,20)</f>
        <v>plays</v>
      </c>
      <c r="S2975" s="14">
        <f t="shared" si="508"/>
        <v>42370.166666666672</v>
      </c>
      <c r="T2975" s="14">
        <f t="shared" si="509"/>
        <v>42341.818379629629</v>
      </c>
      <c r="U2975" t="str">
        <f t="shared" si="510"/>
        <v>ENE</v>
      </c>
      <c r="V2975" t="str">
        <f t="shared" si="511"/>
        <v>DIC</v>
      </c>
      <c r="W2975">
        <f t="shared" si="512"/>
        <v>2016</v>
      </c>
      <c r="X2975">
        <f t="shared" si="513"/>
        <v>2015</v>
      </c>
    </row>
    <row r="2976" spans="1:2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506"/>
        <v>102</v>
      </c>
      <c r="P2976" s="7">
        <f t="shared" si="507"/>
        <v>58.620689655172413</v>
      </c>
      <c r="Q2976" t="str">
        <f t="shared" si="514"/>
        <v>theater</v>
      </c>
      <c r="R2976" t="str">
        <f t="shared" si="515"/>
        <v>plays</v>
      </c>
      <c r="S2976" s="14">
        <f t="shared" si="508"/>
        <v>41908.065972222219</v>
      </c>
      <c r="T2976" s="14">
        <f t="shared" si="509"/>
        <v>41880.061006944445</v>
      </c>
      <c r="U2976" t="str">
        <f t="shared" si="510"/>
        <v>SEP</v>
      </c>
      <c r="V2976" t="str">
        <f t="shared" si="511"/>
        <v>AGO</v>
      </c>
      <c r="W2976">
        <f t="shared" si="512"/>
        <v>2014</v>
      </c>
      <c r="X2976">
        <f t="shared" si="513"/>
        <v>2014</v>
      </c>
    </row>
    <row r="2977" spans="1:2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506"/>
        <v>100.125</v>
      </c>
      <c r="P2977" s="7">
        <f t="shared" si="507"/>
        <v>70.884955752212392</v>
      </c>
      <c r="Q2977" t="str">
        <f t="shared" si="514"/>
        <v>theater</v>
      </c>
      <c r="R2977" t="str">
        <f t="shared" si="515"/>
        <v>plays</v>
      </c>
      <c r="S2977" s="14">
        <f t="shared" si="508"/>
        <v>41970.125</v>
      </c>
      <c r="T2977" s="14">
        <f t="shared" si="509"/>
        <v>41941.683865740742</v>
      </c>
      <c r="U2977" t="str">
        <f t="shared" si="510"/>
        <v>NOV</v>
      </c>
      <c r="V2977" t="str">
        <f t="shared" si="511"/>
        <v>OCT</v>
      </c>
      <c r="W2977">
        <f t="shared" si="512"/>
        <v>2014</v>
      </c>
      <c r="X2977">
        <f t="shared" si="513"/>
        <v>2014</v>
      </c>
    </row>
    <row r="2978" spans="1:2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506"/>
        <v>171.42857142857142</v>
      </c>
      <c r="P2978" s="7">
        <f t="shared" si="507"/>
        <v>8.5714285714285712</v>
      </c>
      <c r="Q2978" t="str">
        <f t="shared" si="514"/>
        <v>theater</v>
      </c>
      <c r="R2978" t="str">
        <f t="shared" si="515"/>
        <v>plays</v>
      </c>
      <c r="S2978" s="14">
        <f t="shared" si="508"/>
        <v>42442.5</v>
      </c>
      <c r="T2978" s="14">
        <f t="shared" si="509"/>
        <v>42425.730671296296</v>
      </c>
      <c r="U2978" t="str">
        <f t="shared" si="510"/>
        <v>MAR</v>
      </c>
      <c r="V2978" t="str">
        <f t="shared" si="511"/>
        <v>FEB</v>
      </c>
      <c r="W2978">
        <f t="shared" si="512"/>
        <v>2016</v>
      </c>
      <c r="X2978">
        <f t="shared" si="513"/>
        <v>2016</v>
      </c>
    </row>
    <row r="2979" spans="1:2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506"/>
        <v>113.56666666666666</v>
      </c>
      <c r="P2979" s="7">
        <f t="shared" si="507"/>
        <v>113.56666666666666</v>
      </c>
      <c r="Q2979" t="str">
        <f t="shared" si="514"/>
        <v>theater</v>
      </c>
      <c r="R2979" t="str">
        <f t="shared" si="515"/>
        <v>plays</v>
      </c>
      <c r="S2979" s="14">
        <f t="shared" si="508"/>
        <v>42086.093055555553</v>
      </c>
      <c r="T2979" s="14">
        <f t="shared" si="509"/>
        <v>42026.88118055556</v>
      </c>
      <c r="U2979" t="str">
        <f t="shared" si="510"/>
        <v>MAR</v>
      </c>
      <c r="V2979" t="str">
        <f t="shared" si="511"/>
        <v>ENE</v>
      </c>
      <c r="W2979">
        <f t="shared" si="512"/>
        <v>2015</v>
      </c>
      <c r="X2979">
        <f t="shared" si="513"/>
        <v>2015</v>
      </c>
    </row>
    <row r="2980" spans="1:2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506"/>
        <v>129.46666666666667</v>
      </c>
      <c r="P2980" s="7">
        <f t="shared" si="507"/>
        <v>60.6875</v>
      </c>
      <c r="Q2980" t="str">
        <f t="shared" si="514"/>
        <v>theater</v>
      </c>
      <c r="R2980" t="str">
        <f t="shared" si="515"/>
        <v>plays</v>
      </c>
      <c r="S2980" s="14">
        <f t="shared" si="508"/>
        <v>41932.249305555553</v>
      </c>
      <c r="T2980" s="14">
        <f t="shared" si="509"/>
        <v>41922.640590277777</v>
      </c>
      <c r="U2980" t="str">
        <f t="shared" si="510"/>
        <v>OCT</v>
      </c>
      <c r="V2980" t="str">
        <f t="shared" si="511"/>
        <v>OCT</v>
      </c>
      <c r="W2980">
        <f t="shared" si="512"/>
        <v>2014</v>
      </c>
      <c r="X2980">
        <f t="shared" si="513"/>
        <v>2014</v>
      </c>
    </row>
    <row r="2981" spans="1:2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506"/>
        <v>101.4</v>
      </c>
      <c r="P2981" s="7">
        <f t="shared" si="507"/>
        <v>110.21739130434783</v>
      </c>
      <c r="Q2981" t="str">
        <f t="shared" si="514"/>
        <v>theater</v>
      </c>
      <c r="R2981" t="str">
        <f t="shared" si="515"/>
        <v>plays</v>
      </c>
      <c r="S2981" s="14">
        <f t="shared" si="508"/>
        <v>42010.25</v>
      </c>
      <c r="T2981" s="14">
        <f t="shared" si="509"/>
        <v>41993.824340277773</v>
      </c>
      <c r="U2981" t="str">
        <f t="shared" si="510"/>
        <v>ENE</v>
      </c>
      <c r="V2981" t="str">
        <f t="shared" si="511"/>
        <v>DIC</v>
      </c>
      <c r="W2981">
        <f t="shared" si="512"/>
        <v>2015</v>
      </c>
      <c r="X2981">
        <f t="shared" si="513"/>
        <v>2014</v>
      </c>
    </row>
    <row r="2982" spans="1:2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506"/>
        <v>109.16666666666667</v>
      </c>
      <c r="P2982" s="7">
        <f t="shared" si="507"/>
        <v>136.45833333333334</v>
      </c>
      <c r="Q2982" t="str">
        <f t="shared" si="514"/>
        <v>theater</v>
      </c>
      <c r="R2982" t="str">
        <f t="shared" si="515"/>
        <v>plays</v>
      </c>
      <c r="S2982" s="14">
        <f t="shared" si="508"/>
        <v>42240.083333333328</v>
      </c>
      <c r="T2982" s="14">
        <f t="shared" si="509"/>
        <v>42219.915856481486</v>
      </c>
      <c r="U2982" t="str">
        <f t="shared" si="510"/>
        <v>AGO</v>
      </c>
      <c r="V2982" t="str">
        <f t="shared" si="511"/>
        <v>AGO</v>
      </c>
      <c r="W2982">
        <f t="shared" si="512"/>
        <v>2015</v>
      </c>
      <c r="X2982">
        <f t="shared" si="513"/>
        <v>2015</v>
      </c>
    </row>
    <row r="2983" spans="1:2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506"/>
        <v>128.92500000000001</v>
      </c>
      <c r="P2983" s="7">
        <f t="shared" si="507"/>
        <v>53.164948453608247</v>
      </c>
      <c r="Q2983" t="str">
        <f t="shared" si="514"/>
        <v>theater</v>
      </c>
      <c r="R2983" t="str">
        <f t="shared" si="515"/>
        <v>spaces</v>
      </c>
      <c r="S2983" s="14">
        <f t="shared" si="508"/>
        <v>42270.559675925921</v>
      </c>
      <c r="T2983" s="14">
        <f t="shared" si="509"/>
        <v>42225.559675925921</v>
      </c>
      <c r="U2983" t="str">
        <f t="shared" si="510"/>
        <v>SEP</v>
      </c>
      <c r="V2983" t="str">
        <f t="shared" si="511"/>
        <v>AGO</v>
      </c>
      <c r="W2983">
        <f t="shared" si="512"/>
        <v>2015</v>
      </c>
      <c r="X2983">
        <f t="shared" si="513"/>
        <v>2015</v>
      </c>
    </row>
    <row r="2984" spans="1:2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506"/>
        <v>102.06</v>
      </c>
      <c r="P2984" s="7">
        <f t="shared" si="507"/>
        <v>86.491525423728817</v>
      </c>
      <c r="Q2984" t="str">
        <f t="shared" si="514"/>
        <v>theater</v>
      </c>
      <c r="R2984" t="str">
        <f t="shared" si="515"/>
        <v>spaces</v>
      </c>
      <c r="S2984" s="14">
        <f t="shared" si="508"/>
        <v>42411.686840277776</v>
      </c>
      <c r="T2984" s="14">
        <f t="shared" si="509"/>
        <v>42381.686840277776</v>
      </c>
      <c r="U2984" t="str">
        <f t="shared" si="510"/>
        <v>FEB</v>
      </c>
      <c r="V2984" t="str">
        <f t="shared" si="511"/>
        <v>ENE</v>
      </c>
      <c r="W2984">
        <f t="shared" si="512"/>
        <v>2016</v>
      </c>
      <c r="X2984">
        <f t="shared" si="513"/>
        <v>2016</v>
      </c>
    </row>
    <row r="2985" spans="1:2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506"/>
        <v>146.53957758620689</v>
      </c>
      <c r="P2985" s="7">
        <f t="shared" si="507"/>
        <v>155.23827397260274</v>
      </c>
      <c r="Q2985" t="str">
        <f t="shared" si="514"/>
        <v>theater</v>
      </c>
      <c r="R2985" t="str">
        <f t="shared" si="515"/>
        <v>spaces</v>
      </c>
      <c r="S2985" s="14">
        <f t="shared" si="508"/>
        <v>41954.674027777779</v>
      </c>
      <c r="T2985" s="14">
        <f t="shared" si="509"/>
        <v>41894.632361111115</v>
      </c>
      <c r="U2985" t="str">
        <f t="shared" si="510"/>
        <v>NOV</v>
      </c>
      <c r="V2985" t="str">
        <f t="shared" si="511"/>
        <v>SEP</v>
      </c>
      <c r="W2985">
        <f t="shared" si="512"/>
        <v>2014</v>
      </c>
      <c r="X2985">
        <f t="shared" si="513"/>
        <v>2014</v>
      </c>
    </row>
    <row r="2986" spans="1:2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506"/>
        <v>100.352</v>
      </c>
      <c r="P2986" s="7">
        <f t="shared" si="507"/>
        <v>115.08256880733946</v>
      </c>
      <c r="Q2986" t="str">
        <f t="shared" si="514"/>
        <v>theater</v>
      </c>
      <c r="R2986" t="str">
        <f t="shared" si="515"/>
        <v>spaces</v>
      </c>
      <c r="S2986" s="14">
        <f t="shared" si="508"/>
        <v>42606.278715277775</v>
      </c>
      <c r="T2986" s="14">
        <f t="shared" si="509"/>
        <v>42576.278715277775</v>
      </c>
      <c r="U2986" t="str">
        <f t="shared" si="510"/>
        <v>AGO</v>
      </c>
      <c r="V2986" t="str">
        <f t="shared" si="511"/>
        <v>JUL</v>
      </c>
      <c r="W2986">
        <f t="shared" si="512"/>
        <v>2016</v>
      </c>
      <c r="X2986">
        <f t="shared" si="513"/>
        <v>2016</v>
      </c>
    </row>
    <row r="2987" spans="1:2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506"/>
        <v>121.65</v>
      </c>
      <c r="P2987" s="7">
        <f t="shared" si="507"/>
        <v>109.5945945945946</v>
      </c>
      <c r="Q2987" t="str">
        <f t="shared" si="514"/>
        <v>theater</v>
      </c>
      <c r="R2987" t="str">
        <f t="shared" si="515"/>
        <v>spaces</v>
      </c>
      <c r="S2987" s="14">
        <f t="shared" si="508"/>
        <v>42674.166666666672</v>
      </c>
      <c r="T2987" s="14">
        <f t="shared" si="509"/>
        <v>42654.973703703698</v>
      </c>
      <c r="U2987" t="str">
        <f t="shared" si="510"/>
        <v>OCT</v>
      </c>
      <c r="V2987" t="str">
        <f t="shared" si="511"/>
        <v>OCT</v>
      </c>
      <c r="W2987">
        <f t="shared" si="512"/>
        <v>2016</v>
      </c>
      <c r="X2987">
        <f t="shared" si="513"/>
        <v>2016</v>
      </c>
    </row>
    <row r="2988" spans="1:2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506"/>
        <v>105.5</v>
      </c>
      <c r="P2988" s="7">
        <f t="shared" si="507"/>
        <v>45.214285714285715</v>
      </c>
      <c r="Q2988" t="str">
        <f t="shared" si="514"/>
        <v>theater</v>
      </c>
      <c r="R2988" t="str">
        <f t="shared" si="515"/>
        <v>spaces</v>
      </c>
      <c r="S2988" s="14">
        <f t="shared" si="508"/>
        <v>42491.458402777775</v>
      </c>
      <c r="T2988" s="14">
        <f t="shared" si="509"/>
        <v>42431.500069444446</v>
      </c>
      <c r="U2988" t="str">
        <f t="shared" si="510"/>
        <v>MAY</v>
      </c>
      <c r="V2988" t="str">
        <f t="shared" si="511"/>
        <v>MAR</v>
      </c>
      <c r="W2988">
        <f t="shared" si="512"/>
        <v>2016</v>
      </c>
      <c r="X2988">
        <f t="shared" si="513"/>
        <v>2016</v>
      </c>
    </row>
    <row r="2989" spans="1:2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506"/>
        <v>110.4008</v>
      </c>
      <c r="P2989" s="7">
        <f t="shared" si="507"/>
        <v>104.15169811320754</v>
      </c>
      <c r="Q2989" t="str">
        <f t="shared" si="514"/>
        <v>theater</v>
      </c>
      <c r="R2989" t="str">
        <f t="shared" si="515"/>
        <v>spaces</v>
      </c>
      <c r="S2989" s="14">
        <f t="shared" si="508"/>
        <v>42656</v>
      </c>
      <c r="T2989" s="14">
        <f t="shared" si="509"/>
        <v>42627.307303240741</v>
      </c>
      <c r="U2989" t="str">
        <f t="shared" si="510"/>
        <v>OCT</v>
      </c>
      <c r="V2989" t="str">
        <f t="shared" si="511"/>
        <v>SEP</v>
      </c>
      <c r="W2989">
        <f t="shared" si="512"/>
        <v>2016</v>
      </c>
      <c r="X2989">
        <f t="shared" si="513"/>
        <v>2016</v>
      </c>
    </row>
    <row r="2990" spans="1:2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506"/>
        <v>100</v>
      </c>
      <c r="P2990" s="7">
        <f t="shared" si="507"/>
        <v>35.714285714285715</v>
      </c>
      <c r="Q2990" t="str">
        <f t="shared" si="514"/>
        <v>theater</v>
      </c>
      <c r="R2990" t="str">
        <f t="shared" si="515"/>
        <v>spaces</v>
      </c>
      <c r="S2990" s="14">
        <f t="shared" si="508"/>
        <v>42541.362048611118</v>
      </c>
      <c r="T2990" s="14">
        <f t="shared" si="509"/>
        <v>42511.362048611118</v>
      </c>
      <c r="U2990" t="str">
        <f t="shared" si="510"/>
        <v>JUN</v>
      </c>
      <c r="V2990" t="str">
        <f t="shared" si="511"/>
        <v>MAY</v>
      </c>
      <c r="W2990">
        <f t="shared" si="512"/>
        <v>2016</v>
      </c>
      <c r="X2990">
        <f t="shared" si="513"/>
        <v>2016</v>
      </c>
    </row>
    <row r="2991" spans="1:2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506"/>
        <v>176.535</v>
      </c>
      <c r="P2991" s="7">
        <f t="shared" si="507"/>
        <v>96.997252747252745</v>
      </c>
      <c r="Q2991" t="str">
        <f t="shared" si="514"/>
        <v>theater</v>
      </c>
      <c r="R2991" t="str">
        <f t="shared" si="515"/>
        <v>spaces</v>
      </c>
      <c r="S2991" s="14">
        <f t="shared" si="508"/>
        <v>42359.207638888889</v>
      </c>
      <c r="T2991" s="14">
        <f t="shared" si="509"/>
        <v>42337.02039351852</v>
      </c>
      <c r="U2991" t="str">
        <f t="shared" si="510"/>
        <v>DIC</v>
      </c>
      <c r="V2991" t="str">
        <f t="shared" si="511"/>
        <v>NOV</v>
      </c>
      <c r="W2991">
        <f t="shared" si="512"/>
        <v>2015</v>
      </c>
      <c r="X2991">
        <f t="shared" si="513"/>
        <v>2015</v>
      </c>
    </row>
    <row r="2992" spans="1:2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506"/>
        <v>100</v>
      </c>
      <c r="P2992" s="7">
        <f t="shared" si="507"/>
        <v>370.37037037037038</v>
      </c>
      <c r="Q2992" t="str">
        <f t="shared" si="514"/>
        <v>theater</v>
      </c>
      <c r="R2992" t="str">
        <f t="shared" si="515"/>
        <v>spaces</v>
      </c>
      <c r="S2992" s="14">
        <f t="shared" si="508"/>
        <v>42376.57430555555</v>
      </c>
      <c r="T2992" s="14">
        <f t="shared" si="509"/>
        <v>42341.57430555555</v>
      </c>
      <c r="U2992" t="str">
        <f t="shared" si="510"/>
        <v>ENE</v>
      </c>
      <c r="V2992" t="str">
        <f t="shared" si="511"/>
        <v>DIC</v>
      </c>
      <c r="W2992">
        <f t="shared" si="512"/>
        <v>2016</v>
      </c>
      <c r="X2992">
        <f t="shared" si="513"/>
        <v>2015</v>
      </c>
    </row>
    <row r="2993" spans="1:2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506"/>
        <v>103.29411764705883</v>
      </c>
      <c r="P2993" s="7">
        <f t="shared" si="507"/>
        <v>94.408602150537632</v>
      </c>
      <c r="Q2993" t="str">
        <f t="shared" si="514"/>
        <v>theater</v>
      </c>
      <c r="R2993" t="str">
        <f t="shared" si="515"/>
        <v>spaces</v>
      </c>
      <c r="S2993" s="14">
        <f t="shared" si="508"/>
        <v>42762.837152777778</v>
      </c>
      <c r="T2993" s="14">
        <f t="shared" si="509"/>
        <v>42740.837152777778</v>
      </c>
      <c r="U2993" t="str">
        <f t="shared" si="510"/>
        <v>ENE</v>
      </c>
      <c r="V2993" t="str">
        <f t="shared" si="511"/>
        <v>ENE</v>
      </c>
      <c r="W2993">
        <f t="shared" si="512"/>
        <v>2017</v>
      </c>
      <c r="X2993">
        <f t="shared" si="513"/>
        <v>2017</v>
      </c>
    </row>
    <row r="2994" spans="1:2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506"/>
        <v>104.5</v>
      </c>
      <c r="P2994" s="7">
        <f t="shared" si="507"/>
        <v>48.984375</v>
      </c>
      <c r="Q2994" t="str">
        <f t="shared" si="514"/>
        <v>theater</v>
      </c>
      <c r="R2994" t="str">
        <f t="shared" si="515"/>
        <v>spaces</v>
      </c>
      <c r="S2994" s="14">
        <f t="shared" si="508"/>
        <v>42652.767476851848</v>
      </c>
      <c r="T2994" s="14">
        <f t="shared" si="509"/>
        <v>42622.767476851848</v>
      </c>
      <c r="U2994" t="str">
        <f t="shared" si="510"/>
        <v>OCT</v>
      </c>
      <c r="V2994" t="str">
        <f t="shared" si="511"/>
        <v>SEP</v>
      </c>
      <c r="W2994">
        <f t="shared" si="512"/>
        <v>2016</v>
      </c>
      <c r="X2994">
        <f t="shared" si="513"/>
        <v>2016</v>
      </c>
    </row>
    <row r="2995" spans="1:2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506"/>
        <v>100.3</v>
      </c>
      <c r="P2995" s="7">
        <f t="shared" si="507"/>
        <v>45.590909090909093</v>
      </c>
      <c r="Q2995" t="str">
        <f t="shared" si="514"/>
        <v>theater</v>
      </c>
      <c r="R2995" t="str">
        <f t="shared" si="515"/>
        <v>spaces</v>
      </c>
      <c r="S2995" s="14">
        <f t="shared" si="508"/>
        <v>42420.838738425926</v>
      </c>
      <c r="T2995" s="14">
        <f t="shared" si="509"/>
        <v>42390.838738425926</v>
      </c>
      <c r="U2995" t="str">
        <f t="shared" si="510"/>
        <v>FEB</v>
      </c>
      <c r="V2995" t="str">
        <f t="shared" si="511"/>
        <v>ENE</v>
      </c>
      <c r="W2995">
        <f t="shared" si="512"/>
        <v>2016</v>
      </c>
      <c r="X2995">
        <f t="shared" si="513"/>
        <v>2016</v>
      </c>
    </row>
    <row r="2996" spans="1:2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506"/>
        <v>457.74666666666667</v>
      </c>
      <c r="P2996" s="7">
        <f t="shared" si="507"/>
        <v>23.275254237288134</v>
      </c>
      <c r="Q2996" t="str">
        <f t="shared" si="514"/>
        <v>theater</v>
      </c>
      <c r="R2996" t="str">
        <f t="shared" si="515"/>
        <v>spaces</v>
      </c>
      <c r="S2996" s="14">
        <f t="shared" si="508"/>
        <v>41915.478842592594</v>
      </c>
      <c r="T2996" s="14">
        <f t="shared" si="509"/>
        <v>41885.478842592594</v>
      </c>
      <c r="U2996" t="str">
        <f t="shared" si="510"/>
        <v>OCT</v>
      </c>
      <c r="V2996" t="str">
        <f t="shared" si="511"/>
        <v>SEP</v>
      </c>
      <c r="W2996">
        <f t="shared" si="512"/>
        <v>2014</v>
      </c>
      <c r="X2996">
        <f t="shared" si="513"/>
        <v>2014</v>
      </c>
    </row>
    <row r="2997" spans="1:2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506"/>
        <v>104.96</v>
      </c>
      <c r="P2997" s="7">
        <f t="shared" si="507"/>
        <v>63.2289156626506</v>
      </c>
      <c r="Q2997" t="str">
        <f t="shared" si="514"/>
        <v>theater</v>
      </c>
      <c r="R2997" t="str">
        <f t="shared" si="515"/>
        <v>spaces</v>
      </c>
      <c r="S2997" s="14">
        <f t="shared" si="508"/>
        <v>42754.665173611109</v>
      </c>
      <c r="T2997" s="14">
        <f t="shared" si="509"/>
        <v>42724.665173611109</v>
      </c>
      <c r="U2997" t="str">
        <f t="shared" si="510"/>
        <v>ENE</v>
      </c>
      <c r="V2997" t="str">
        <f t="shared" si="511"/>
        <v>DIC</v>
      </c>
      <c r="W2997">
        <f t="shared" si="512"/>
        <v>2017</v>
      </c>
      <c r="X2997">
        <f t="shared" si="513"/>
        <v>2016</v>
      </c>
    </row>
    <row r="2998" spans="1:2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506"/>
        <v>171.94285714285715</v>
      </c>
      <c r="P2998" s="7">
        <f t="shared" si="507"/>
        <v>153.5204081632653</v>
      </c>
      <c r="Q2998" t="str">
        <f t="shared" si="514"/>
        <v>theater</v>
      </c>
      <c r="R2998" t="str">
        <f t="shared" si="515"/>
        <v>spaces</v>
      </c>
      <c r="S2998" s="14">
        <f t="shared" si="508"/>
        <v>42150.912500000006</v>
      </c>
      <c r="T2998" s="14">
        <f t="shared" si="509"/>
        <v>42090.912500000006</v>
      </c>
      <c r="U2998" t="str">
        <f t="shared" si="510"/>
        <v>MAY</v>
      </c>
      <c r="V2998" t="str">
        <f t="shared" si="511"/>
        <v>MAR</v>
      </c>
      <c r="W2998">
        <f t="shared" si="512"/>
        <v>2015</v>
      </c>
      <c r="X2998">
        <f t="shared" si="513"/>
        <v>2015</v>
      </c>
    </row>
    <row r="2999" spans="1:2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506"/>
        <v>103.73</v>
      </c>
      <c r="P2999" s="7">
        <f t="shared" si="507"/>
        <v>90.2</v>
      </c>
      <c r="Q2999" t="str">
        <f t="shared" si="514"/>
        <v>theater</v>
      </c>
      <c r="R2999" t="str">
        <f t="shared" si="515"/>
        <v>spaces</v>
      </c>
      <c r="S2999" s="14">
        <f t="shared" si="508"/>
        <v>42793.207638888889</v>
      </c>
      <c r="T2999" s="14">
        <f t="shared" si="509"/>
        <v>42775.733715277776</v>
      </c>
      <c r="U2999" t="str">
        <f t="shared" si="510"/>
        <v>FEB</v>
      </c>
      <c r="V2999" t="str">
        <f t="shared" si="511"/>
        <v>FEB</v>
      </c>
      <c r="W2999">
        <f t="shared" si="512"/>
        <v>2017</v>
      </c>
      <c r="X2999">
        <f t="shared" si="513"/>
        <v>2017</v>
      </c>
    </row>
    <row r="3000" spans="1:2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506"/>
        <v>103.029</v>
      </c>
      <c r="P3000" s="7">
        <f t="shared" si="507"/>
        <v>118.97113163972287</v>
      </c>
      <c r="Q3000" t="str">
        <f t="shared" si="514"/>
        <v>theater</v>
      </c>
      <c r="R3000" t="str">
        <f t="shared" si="515"/>
        <v>spaces</v>
      </c>
      <c r="S3000" s="14">
        <f t="shared" si="508"/>
        <v>41806.184027777781</v>
      </c>
      <c r="T3000" s="14">
        <f t="shared" si="509"/>
        <v>41778.193622685183</v>
      </c>
      <c r="U3000" t="str">
        <f t="shared" si="510"/>
        <v>JUN</v>
      </c>
      <c r="V3000" t="str">
        <f t="shared" si="511"/>
        <v>MAY</v>
      </c>
      <c r="W3000">
        <f t="shared" si="512"/>
        <v>2014</v>
      </c>
      <c r="X3000">
        <f t="shared" si="513"/>
        <v>2014</v>
      </c>
    </row>
    <row r="3001" spans="1:2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506"/>
        <v>118.88888888888889</v>
      </c>
      <c r="P3001" s="7">
        <f t="shared" si="507"/>
        <v>80.25</v>
      </c>
      <c r="Q3001" t="str">
        <f t="shared" si="514"/>
        <v>theater</v>
      </c>
      <c r="R3001" t="str">
        <f t="shared" si="515"/>
        <v>spaces</v>
      </c>
      <c r="S3001" s="14">
        <f t="shared" si="508"/>
        <v>42795.083333333328</v>
      </c>
      <c r="T3001" s="14">
        <f t="shared" si="509"/>
        <v>42780.740277777775</v>
      </c>
      <c r="U3001" t="str">
        <f t="shared" si="510"/>
        <v>MAR</v>
      </c>
      <c r="V3001" t="str">
        <f t="shared" si="511"/>
        <v>FEB</v>
      </c>
      <c r="W3001">
        <f t="shared" si="512"/>
        <v>2017</v>
      </c>
      <c r="X3001">
        <f t="shared" si="513"/>
        <v>2017</v>
      </c>
    </row>
    <row r="3002" spans="1:2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506"/>
        <v>100</v>
      </c>
      <c r="P3002" s="7">
        <f t="shared" si="507"/>
        <v>62.5</v>
      </c>
      <c r="Q3002" t="str">
        <f t="shared" si="514"/>
        <v>theater</v>
      </c>
      <c r="R3002" t="str">
        <f t="shared" si="515"/>
        <v>spaces</v>
      </c>
      <c r="S3002" s="14">
        <f t="shared" si="508"/>
        <v>42766.75</v>
      </c>
      <c r="T3002" s="14">
        <f t="shared" si="509"/>
        <v>42752.827199074076</v>
      </c>
      <c r="U3002" t="str">
        <f t="shared" si="510"/>
        <v>ENE</v>
      </c>
      <c r="V3002" t="str">
        <f t="shared" si="511"/>
        <v>ENE</v>
      </c>
      <c r="W3002">
        <f t="shared" si="512"/>
        <v>2017</v>
      </c>
      <c r="X3002">
        <f t="shared" si="513"/>
        <v>2017</v>
      </c>
    </row>
    <row r="3003" spans="1:2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506"/>
        <v>318.699889104519</v>
      </c>
      <c r="P3003" s="7">
        <f t="shared" si="507"/>
        <v>131.37719999999999</v>
      </c>
      <c r="Q3003" t="str">
        <f t="shared" si="514"/>
        <v>theater</v>
      </c>
      <c r="R3003" t="str">
        <f t="shared" si="515"/>
        <v>spaces</v>
      </c>
      <c r="S3003" s="14">
        <f t="shared" si="508"/>
        <v>42564.895625000005</v>
      </c>
      <c r="T3003" s="14">
        <f t="shared" si="509"/>
        <v>42534.895625000005</v>
      </c>
      <c r="U3003" t="str">
        <f t="shared" si="510"/>
        <v>JUL</v>
      </c>
      <c r="V3003" t="str">
        <f t="shared" si="511"/>
        <v>JUN</v>
      </c>
      <c r="W3003">
        <f t="shared" si="512"/>
        <v>2016</v>
      </c>
      <c r="X3003">
        <f t="shared" si="513"/>
        <v>2016</v>
      </c>
    </row>
    <row r="3004" spans="1:2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506"/>
        <v>108.50614285714286</v>
      </c>
      <c r="P3004" s="7">
        <f t="shared" si="507"/>
        <v>73.032980769230775</v>
      </c>
      <c r="Q3004" t="str">
        <f t="shared" si="514"/>
        <v>theater</v>
      </c>
      <c r="R3004" t="str">
        <f t="shared" si="515"/>
        <v>spaces</v>
      </c>
      <c r="S3004" s="14">
        <f t="shared" si="508"/>
        <v>41269.83625</v>
      </c>
      <c r="T3004" s="14">
        <f t="shared" si="509"/>
        <v>41239.83625</v>
      </c>
      <c r="U3004" t="str">
        <f t="shared" si="510"/>
        <v>DIC</v>
      </c>
      <c r="V3004" t="str">
        <f t="shared" si="511"/>
        <v>NOV</v>
      </c>
      <c r="W3004">
        <f t="shared" si="512"/>
        <v>2012</v>
      </c>
      <c r="X3004">
        <f t="shared" si="513"/>
        <v>2012</v>
      </c>
    </row>
    <row r="3005" spans="1:2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506"/>
        <v>101.16666666666667</v>
      </c>
      <c r="P3005" s="7">
        <f t="shared" si="507"/>
        <v>178.52941176470588</v>
      </c>
      <c r="Q3005" t="str">
        <f t="shared" si="514"/>
        <v>theater</v>
      </c>
      <c r="R3005" t="str">
        <f t="shared" si="515"/>
        <v>spaces</v>
      </c>
      <c r="S3005" s="14">
        <f t="shared" si="508"/>
        <v>42430.249305555553</v>
      </c>
      <c r="T3005" s="14">
        <f t="shared" si="509"/>
        <v>42398.849259259259</v>
      </c>
      <c r="U3005" t="str">
        <f t="shared" si="510"/>
        <v>MAR</v>
      </c>
      <c r="V3005" t="str">
        <f t="shared" si="511"/>
        <v>ENE</v>
      </c>
      <c r="W3005">
        <f t="shared" si="512"/>
        <v>2016</v>
      </c>
      <c r="X3005">
        <f t="shared" si="513"/>
        <v>2016</v>
      </c>
    </row>
    <row r="3006" spans="1:2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506"/>
        <v>112.815</v>
      </c>
      <c r="P3006" s="7">
        <f t="shared" si="507"/>
        <v>162.90974729241879</v>
      </c>
      <c r="Q3006" t="str">
        <f t="shared" si="514"/>
        <v>theater</v>
      </c>
      <c r="R3006" t="str">
        <f t="shared" si="515"/>
        <v>spaces</v>
      </c>
      <c r="S3006" s="14">
        <f t="shared" si="508"/>
        <v>41958.922731481478</v>
      </c>
      <c r="T3006" s="14">
        <f t="shared" si="509"/>
        <v>41928.881064814814</v>
      </c>
      <c r="U3006" t="str">
        <f t="shared" si="510"/>
        <v>NOV</v>
      </c>
      <c r="V3006" t="str">
        <f t="shared" si="511"/>
        <v>OCT</v>
      </c>
      <c r="W3006">
        <f t="shared" si="512"/>
        <v>2014</v>
      </c>
      <c r="X3006">
        <f t="shared" si="513"/>
        <v>2014</v>
      </c>
    </row>
    <row r="3007" spans="1:2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506"/>
        <v>120.49622641509434</v>
      </c>
      <c r="P3007" s="7">
        <f t="shared" si="507"/>
        <v>108.24237288135593</v>
      </c>
      <c r="Q3007" t="str">
        <f t="shared" si="514"/>
        <v>theater</v>
      </c>
      <c r="R3007" t="str">
        <f t="shared" si="515"/>
        <v>spaces</v>
      </c>
      <c r="S3007" s="14">
        <f t="shared" si="508"/>
        <v>41918.674826388888</v>
      </c>
      <c r="T3007" s="14">
        <f t="shared" si="509"/>
        <v>41888.674826388888</v>
      </c>
      <c r="U3007" t="str">
        <f t="shared" si="510"/>
        <v>OCT</v>
      </c>
      <c r="V3007" t="str">
        <f t="shared" si="511"/>
        <v>SEP</v>
      </c>
      <c r="W3007">
        <f t="shared" si="512"/>
        <v>2014</v>
      </c>
      <c r="X3007">
        <f t="shared" si="513"/>
        <v>2014</v>
      </c>
    </row>
    <row r="3008" spans="1:2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506"/>
        <v>107.75</v>
      </c>
      <c r="P3008" s="7">
        <f t="shared" si="507"/>
        <v>88.865979381443296</v>
      </c>
      <c r="Q3008" t="str">
        <f t="shared" si="514"/>
        <v>theater</v>
      </c>
      <c r="R3008" t="str">
        <f t="shared" si="515"/>
        <v>spaces</v>
      </c>
      <c r="S3008" s="14">
        <f t="shared" si="508"/>
        <v>41987.756840277783</v>
      </c>
      <c r="T3008" s="14">
        <f t="shared" si="509"/>
        <v>41957.756840277783</v>
      </c>
      <c r="U3008" t="str">
        <f t="shared" si="510"/>
        <v>DIC</v>
      </c>
      <c r="V3008" t="str">
        <f t="shared" si="511"/>
        <v>NOV</v>
      </c>
      <c r="W3008">
        <f t="shared" si="512"/>
        <v>2014</v>
      </c>
      <c r="X3008">
        <f t="shared" si="513"/>
        <v>2014</v>
      </c>
    </row>
    <row r="3009" spans="1:2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506"/>
        <v>180</v>
      </c>
      <c r="P3009" s="7">
        <f t="shared" si="507"/>
        <v>54</v>
      </c>
      <c r="Q3009" t="str">
        <f t="shared" si="514"/>
        <v>theater</v>
      </c>
      <c r="R3009" t="str">
        <f t="shared" si="515"/>
        <v>spaces</v>
      </c>
      <c r="S3009" s="14">
        <f t="shared" si="508"/>
        <v>42119.216238425928</v>
      </c>
      <c r="T3009" s="14">
        <f t="shared" si="509"/>
        <v>42098.216238425928</v>
      </c>
      <c r="U3009" t="str">
        <f t="shared" si="510"/>
        <v>ABR</v>
      </c>
      <c r="V3009" t="str">
        <f t="shared" si="511"/>
        <v>ABR</v>
      </c>
      <c r="W3009">
        <f t="shared" si="512"/>
        <v>2015</v>
      </c>
      <c r="X3009">
        <f t="shared" si="513"/>
        <v>2015</v>
      </c>
    </row>
    <row r="3010" spans="1:2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506"/>
        <v>101.16666666666667</v>
      </c>
      <c r="P3010" s="7">
        <f t="shared" si="507"/>
        <v>116.73076923076923</v>
      </c>
      <c r="Q3010" t="str">
        <f t="shared" si="514"/>
        <v>theater</v>
      </c>
      <c r="R3010" t="str">
        <f t="shared" si="515"/>
        <v>spaces</v>
      </c>
      <c r="S3010" s="14">
        <f t="shared" si="508"/>
        <v>42390.212025462963</v>
      </c>
      <c r="T3010" s="14">
        <f t="shared" si="509"/>
        <v>42360.212025462963</v>
      </c>
      <c r="U3010" t="str">
        <f t="shared" si="510"/>
        <v>ENE</v>
      </c>
      <c r="V3010" t="str">
        <f t="shared" si="511"/>
        <v>DIC</v>
      </c>
      <c r="W3010">
        <f t="shared" si="512"/>
        <v>2016</v>
      </c>
      <c r="X3010">
        <f t="shared" si="513"/>
        <v>2015</v>
      </c>
    </row>
    <row r="3011" spans="1:2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516">(E3011*100)/D3011</f>
        <v>119.756</v>
      </c>
      <c r="P3011" s="7">
        <f t="shared" ref="P3011:P3074" si="517">IF(L3011=0,"No Backers",E3011/L3011)</f>
        <v>233.8984375</v>
      </c>
      <c r="Q3011" t="str">
        <f t="shared" si="514"/>
        <v>theater</v>
      </c>
      <c r="R3011" t="str">
        <f t="shared" si="515"/>
        <v>spaces</v>
      </c>
      <c r="S3011" s="14">
        <f t="shared" ref="S3011:S3074" si="518">(((I3011/60)/60)/24)+DATE(1970,1,1)</f>
        <v>41969.611574074079</v>
      </c>
      <c r="T3011" s="14">
        <f t="shared" ref="T3011:T3074" si="519">(((J3011/60)/60)/24)+DATE(1970,1,1)</f>
        <v>41939.569907407407</v>
      </c>
      <c r="U3011" t="str">
        <f t="shared" ref="U3011:U3074" si="520">UPPER(TEXT(S3011, "mmm"))</f>
        <v>NOV</v>
      </c>
      <c r="V3011" t="str">
        <f t="shared" ref="V3011:V3074" si="521">UPPER(TEXT(T3011, "mmm"))</f>
        <v>OCT</v>
      </c>
      <c r="W3011">
        <f t="shared" ref="W3011:W3074" si="522">YEAR(S3011)</f>
        <v>2014</v>
      </c>
      <c r="X3011">
        <f t="shared" ref="X3011:X3074" si="523">YEAR(T3011)</f>
        <v>2014</v>
      </c>
    </row>
    <row r="3012" spans="1:2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516"/>
        <v>158</v>
      </c>
      <c r="P3012" s="7">
        <f t="shared" si="517"/>
        <v>158</v>
      </c>
      <c r="Q3012" t="str">
        <f t="shared" si="514"/>
        <v>theater</v>
      </c>
      <c r="R3012" t="str">
        <f t="shared" si="515"/>
        <v>spaces</v>
      </c>
      <c r="S3012" s="14">
        <f t="shared" si="518"/>
        <v>42056.832395833335</v>
      </c>
      <c r="T3012" s="14">
        <f t="shared" si="519"/>
        <v>41996.832395833335</v>
      </c>
      <c r="U3012" t="str">
        <f t="shared" si="520"/>
        <v>FEB</v>
      </c>
      <c r="V3012" t="str">
        <f t="shared" si="521"/>
        <v>DIC</v>
      </c>
      <c r="W3012">
        <f t="shared" si="522"/>
        <v>2015</v>
      </c>
      <c r="X3012">
        <f t="shared" si="523"/>
        <v>2014</v>
      </c>
    </row>
    <row r="3013" spans="1:2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516"/>
        <v>123.66666666666667</v>
      </c>
      <c r="P3013" s="7">
        <f t="shared" si="517"/>
        <v>14.84</v>
      </c>
      <c r="Q3013" t="str">
        <f t="shared" si="514"/>
        <v>theater</v>
      </c>
      <c r="R3013" t="str">
        <f t="shared" si="515"/>
        <v>spaces</v>
      </c>
      <c r="S3013" s="14">
        <f t="shared" si="518"/>
        <v>42361.957638888889</v>
      </c>
      <c r="T3013" s="14">
        <f t="shared" si="519"/>
        <v>42334.468935185185</v>
      </c>
      <c r="U3013" t="str">
        <f t="shared" si="520"/>
        <v>DIC</v>
      </c>
      <c r="V3013" t="str">
        <f t="shared" si="521"/>
        <v>NOV</v>
      </c>
      <c r="W3013">
        <f t="shared" si="522"/>
        <v>2015</v>
      </c>
      <c r="X3013">
        <f t="shared" si="523"/>
        <v>2015</v>
      </c>
    </row>
    <row r="3014" spans="1:2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516"/>
        <v>117.125</v>
      </c>
      <c r="P3014" s="7">
        <f t="shared" si="517"/>
        <v>85.181818181818187</v>
      </c>
      <c r="Q3014" t="str">
        <f t="shared" si="514"/>
        <v>theater</v>
      </c>
      <c r="R3014" t="str">
        <f t="shared" si="515"/>
        <v>spaces</v>
      </c>
      <c r="S3014" s="14">
        <f t="shared" si="518"/>
        <v>42045.702893518523</v>
      </c>
      <c r="T3014" s="14">
        <f t="shared" si="519"/>
        <v>42024.702893518523</v>
      </c>
      <c r="U3014" t="str">
        <f t="shared" si="520"/>
        <v>FEB</v>
      </c>
      <c r="V3014" t="str">
        <f t="shared" si="521"/>
        <v>ENE</v>
      </c>
      <c r="W3014">
        <f t="shared" si="522"/>
        <v>2015</v>
      </c>
      <c r="X3014">
        <f t="shared" si="523"/>
        <v>2015</v>
      </c>
    </row>
    <row r="3015" spans="1:2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516"/>
        <v>156.96</v>
      </c>
      <c r="P3015" s="7">
        <f t="shared" si="517"/>
        <v>146.69158878504672</v>
      </c>
      <c r="Q3015" t="str">
        <f t="shared" si="514"/>
        <v>theater</v>
      </c>
      <c r="R3015" t="str">
        <f t="shared" si="515"/>
        <v>spaces</v>
      </c>
      <c r="S3015" s="14">
        <f t="shared" si="518"/>
        <v>42176.836215277777</v>
      </c>
      <c r="T3015" s="14">
        <f t="shared" si="519"/>
        <v>42146.836215277777</v>
      </c>
      <c r="U3015" t="str">
        <f t="shared" si="520"/>
        <v>JUN</v>
      </c>
      <c r="V3015" t="str">
        <f t="shared" si="521"/>
        <v>MAY</v>
      </c>
      <c r="W3015">
        <f t="shared" si="522"/>
        <v>2015</v>
      </c>
      <c r="X3015">
        <f t="shared" si="523"/>
        <v>2015</v>
      </c>
    </row>
    <row r="3016" spans="1:2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516"/>
        <v>113.104</v>
      </c>
      <c r="P3016" s="7">
        <f t="shared" si="517"/>
        <v>50.764811490125673</v>
      </c>
      <c r="Q3016" t="str">
        <f t="shared" si="514"/>
        <v>theater</v>
      </c>
      <c r="R3016" t="str">
        <f t="shared" si="515"/>
        <v>spaces</v>
      </c>
      <c r="S3016" s="14">
        <f t="shared" si="518"/>
        <v>41948.208333333336</v>
      </c>
      <c r="T3016" s="14">
        <f t="shared" si="519"/>
        <v>41920.123611111114</v>
      </c>
      <c r="U3016" t="str">
        <f t="shared" si="520"/>
        <v>NOV</v>
      </c>
      <c r="V3016" t="str">
        <f t="shared" si="521"/>
        <v>OCT</v>
      </c>
      <c r="W3016">
        <f t="shared" si="522"/>
        <v>2014</v>
      </c>
      <c r="X3016">
        <f t="shared" si="523"/>
        <v>2014</v>
      </c>
    </row>
    <row r="3017" spans="1:2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516"/>
        <v>103.17647058823529</v>
      </c>
      <c r="P3017" s="7">
        <f t="shared" si="517"/>
        <v>87.7</v>
      </c>
      <c r="Q3017" t="str">
        <f t="shared" si="514"/>
        <v>theater</v>
      </c>
      <c r="R3017" t="str">
        <f t="shared" si="515"/>
        <v>spaces</v>
      </c>
      <c r="S3017" s="14">
        <f t="shared" si="518"/>
        <v>41801.166666666664</v>
      </c>
      <c r="T3017" s="14">
        <f t="shared" si="519"/>
        <v>41785.72729166667</v>
      </c>
      <c r="U3017" t="str">
        <f t="shared" si="520"/>
        <v>JUN</v>
      </c>
      <c r="V3017" t="str">
        <f t="shared" si="521"/>
        <v>MAY</v>
      </c>
      <c r="W3017">
        <f t="shared" si="522"/>
        <v>2014</v>
      </c>
      <c r="X3017">
        <f t="shared" si="523"/>
        <v>2014</v>
      </c>
    </row>
    <row r="3018" spans="1:2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516"/>
        <v>102.61176470588235</v>
      </c>
      <c r="P3018" s="7">
        <f t="shared" si="517"/>
        <v>242.27777777777777</v>
      </c>
      <c r="Q3018" t="str">
        <f t="shared" si="514"/>
        <v>theater</v>
      </c>
      <c r="R3018" t="str">
        <f t="shared" si="515"/>
        <v>spaces</v>
      </c>
      <c r="S3018" s="14">
        <f t="shared" si="518"/>
        <v>41838.548055555555</v>
      </c>
      <c r="T3018" s="14">
        <f t="shared" si="519"/>
        <v>41778.548055555555</v>
      </c>
      <c r="U3018" t="str">
        <f t="shared" si="520"/>
        <v>JUL</v>
      </c>
      <c r="V3018" t="str">
        <f t="shared" si="521"/>
        <v>MAY</v>
      </c>
      <c r="W3018">
        <f t="shared" si="522"/>
        <v>2014</v>
      </c>
      <c r="X3018">
        <f t="shared" si="523"/>
        <v>2014</v>
      </c>
    </row>
    <row r="3019" spans="1:2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516"/>
        <v>105.84090909090909</v>
      </c>
      <c r="P3019" s="7">
        <f t="shared" si="517"/>
        <v>146.44654088050314</v>
      </c>
      <c r="Q3019" t="str">
        <f t="shared" si="514"/>
        <v>theater</v>
      </c>
      <c r="R3019" t="str">
        <f t="shared" si="515"/>
        <v>spaces</v>
      </c>
      <c r="S3019" s="14">
        <f t="shared" si="518"/>
        <v>41871.850034722222</v>
      </c>
      <c r="T3019" s="14">
        <f t="shared" si="519"/>
        <v>41841.850034722222</v>
      </c>
      <c r="U3019" t="str">
        <f t="shared" si="520"/>
        <v>AGO</v>
      </c>
      <c r="V3019" t="str">
        <f t="shared" si="521"/>
        <v>JUL</v>
      </c>
      <c r="W3019">
        <f t="shared" si="522"/>
        <v>2014</v>
      </c>
      <c r="X3019">
        <f t="shared" si="523"/>
        <v>2014</v>
      </c>
    </row>
    <row r="3020" spans="1:2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516"/>
        <v>100.71428571428571</v>
      </c>
      <c r="P3020" s="7">
        <f t="shared" si="517"/>
        <v>103.17073170731707</v>
      </c>
      <c r="Q3020" t="str">
        <f t="shared" si="514"/>
        <v>theater</v>
      </c>
      <c r="R3020" t="str">
        <f t="shared" si="515"/>
        <v>spaces</v>
      </c>
      <c r="S3020" s="14">
        <f t="shared" si="518"/>
        <v>42205.916666666672</v>
      </c>
      <c r="T3020" s="14">
        <f t="shared" si="519"/>
        <v>42163.29833333334</v>
      </c>
      <c r="U3020" t="str">
        <f t="shared" si="520"/>
        <v>JUL</v>
      </c>
      <c r="V3020" t="str">
        <f t="shared" si="521"/>
        <v>JUN</v>
      </c>
      <c r="W3020">
        <f t="shared" si="522"/>
        <v>2015</v>
      </c>
      <c r="X3020">
        <f t="shared" si="523"/>
        <v>2015</v>
      </c>
    </row>
    <row r="3021" spans="1:2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516"/>
        <v>121.23333333333333</v>
      </c>
      <c r="P3021" s="7">
        <f t="shared" si="517"/>
        <v>80.464601769911511</v>
      </c>
      <c r="Q3021" t="str">
        <f t="shared" si="514"/>
        <v>theater</v>
      </c>
      <c r="R3021" t="str">
        <f t="shared" si="515"/>
        <v>spaces</v>
      </c>
      <c r="S3021" s="14">
        <f t="shared" si="518"/>
        <v>41786.125</v>
      </c>
      <c r="T3021" s="14">
        <f t="shared" si="519"/>
        <v>41758.833564814813</v>
      </c>
      <c r="U3021" t="str">
        <f t="shared" si="520"/>
        <v>MAY</v>
      </c>
      <c r="V3021" t="str">
        <f t="shared" si="521"/>
        <v>ABR</v>
      </c>
      <c r="W3021">
        <f t="shared" si="522"/>
        <v>2014</v>
      </c>
      <c r="X3021">
        <f t="shared" si="523"/>
        <v>2014</v>
      </c>
    </row>
    <row r="3022" spans="1:2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516"/>
        <v>100.57142857142857</v>
      </c>
      <c r="P3022" s="7">
        <f t="shared" si="517"/>
        <v>234.66666666666666</v>
      </c>
      <c r="Q3022" t="str">
        <f t="shared" si="514"/>
        <v>theater</v>
      </c>
      <c r="R3022" t="str">
        <f t="shared" si="515"/>
        <v>spaces</v>
      </c>
      <c r="S3022" s="14">
        <f t="shared" si="518"/>
        <v>42230.846446759257</v>
      </c>
      <c r="T3022" s="14">
        <f t="shared" si="519"/>
        <v>42170.846446759257</v>
      </c>
      <c r="U3022" t="str">
        <f t="shared" si="520"/>
        <v>AGO</v>
      </c>
      <c r="V3022" t="str">
        <f t="shared" si="521"/>
        <v>JUN</v>
      </c>
      <c r="W3022">
        <f t="shared" si="522"/>
        <v>2015</v>
      </c>
      <c r="X3022">
        <f t="shared" si="523"/>
        <v>2015</v>
      </c>
    </row>
    <row r="3023" spans="1:2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516"/>
        <v>116.02222222222223</v>
      </c>
      <c r="P3023" s="7">
        <f t="shared" si="517"/>
        <v>50.689320388349515</v>
      </c>
      <c r="Q3023" t="str">
        <f t="shared" si="514"/>
        <v>theater</v>
      </c>
      <c r="R3023" t="str">
        <f t="shared" si="515"/>
        <v>spaces</v>
      </c>
      <c r="S3023" s="14">
        <f t="shared" si="518"/>
        <v>42696.249305555553</v>
      </c>
      <c r="T3023" s="14">
        <f t="shared" si="519"/>
        <v>42660.618854166663</v>
      </c>
      <c r="U3023" t="str">
        <f t="shared" si="520"/>
        <v>NOV</v>
      </c>
      <c r="V3023" t="str">
        <f t="shared" si="521"/>
        <v>OCT</v>
      </c>
      <c r="W3023">
        <f t="shared" si="522"/>
        <v>2016</v>
      </c>
      <c r="X3023">
        <f t="shared" si="523"/>
        <v>2016</v>
      </c>
    </row>
    <row r="3024" spans="1:2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516"/>
        <v>100.88</v>
      </c>
      <c r="P3024" s="7">
        <f t="shared" si="517"/>
        <v>162.70967741935485</v>
      </c>
      <c r="Q3024" t="str">
        <f t="shared" si="514"/>
        <v>theater</v>
      </c>
      <c r="R3024" t="str">
        <f t="shared" si="515"/>
        <v>spaces</v>
      </c>
      <c r="S3024" s="14">
        <f t="shared" si="518"/>
        <v>42609.95380787037</v>
      </c>
      <c r="T3024" s="14">
        <f t="shared" si="519"/>
        <v>42564.95380787037</v>
      </c>
      <c r="U3024" t="str">
        <f t="shared" si="520"/>
        <v>AGO</v>
      </c>
      <c r="V3024" t="str">
        <f t="shared" si="521"/>
        <v>JUL</v>
      </c>
      <c r="W3024">
        <f t="shared" si="522"/>
        <v>2016</v>
      </c>
      <c r="X3024">
        <f t="shared" si="523"/>
        <v>2016</v>
      </c>
    </row>
    <row r="3025" spans="1:2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516"/>
        <v>103</v>
      </c>
      <c r="P3025" s="7">
        <f t="shared" si="517"/>
        <v>120.16666666666667</v>
      </c>
      <c r="Q3025" t="str">
        <f t="shared" si="514"/>
        <v>theater</v>
      </c>
      <c r="R3025" t="str">
        <f t="shared" si="515"/>
        <v>spaces</v>
      </c>
      <c r="S3025" s="14">
        <f t="shared" si="518"/>
        <v>42166.675763888896</v>
      </c>
      <c r="T3025" s="14">
        <f t="shared" si="519"/>
        <v>42121.675763888896</v>
      </c>
      <c r="U3025" t="str">
        <f t="shared" si="520"/>
        <v>JUN</v>
      </c>
      <c r="V3025" t="str">
        <f t="shared" si="521"/>
        <v>ABR</v>
      </c>
      <c r="W3025">
        <f t="shared" si="522"/>
        <v>2015</v>
      </c>
      <c r="X3025">
        <f t="shared" si="523"/>
        <v>2015</v>
      </c>
    </row>
    <row r="3026" spans="1:2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516"/>
        <v>246.42</v>
      </c>
      <c r="P3026" s="7">
        <f t="shared" si="517"/>
        <v>67.697802197802204</v>
      </c>
      <c r="Q3026" t="str">
        <f t="shared" si="514"/>
        <v>theater</v>
      </c>
      <c r="R3026" t="str">
        <f t="shared" si="515"/>
        <v>spaces</v>
      </c>
      <c r="S3026" s="14">
        <f t="shared" si="518"/>
        <v>41188.993923611109</v>
      </c>
      <c r="T3026" s="14">
        <f t="shared" si="519"/>
        <v>41158.993923611109</v>
      </c>
      <c r="U3026" t="str">
        <f t="shared" si="520"/>
        <v>OCT</v>
      </c>
      <c r="V3026" t="str">
        <f t="shared" si="521"/>
        <v>SEP</v>
      </c>
      <c r="W3026">
        <f t="shared" si="522"/>
        <v>2012</v>
      </c>
      <c r="X3026">
        <f t="shared" si="523"/>
        <v>2012</v>
      </c>
    </row>
    <row r="3027" spans="1:2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516"/>
        <v>302.2</v>
      </c>
      <c r="P3027" s="7">
        <f t="shared" si="517"/>
        <v>52.103448275862071</v>
      </c>
      <c r="Q3027" t="str">
        <f t="shared" si="514"/>
        <v>theater</v>
      </c>
      <c r="R3027" t="str">
        <f t="shared" si="515"/>
        <v>spaces</v>
      </c>
      <c r="S3027" s="14">
        <f t="shared" si="518"/>
        <v>41789.666666666664</v>
      </c>
      <c r="T3027" s="14">
        <f t="shared" si="519"/>
        <v>41761.509409722225</v>
      </c>
      <c r="U3027" t="str">
        <f t="shared" si="520"/>
        <v>MAY</v>
      </c>
      <c r="V3027" t="str">
        <f t="shared" si="521"/>
        <v>MAY</v>
      </c>
      <c r="W3027">
        <f t="shared" si="522"/>
        <v>2014</v>
      </c>
      <c r="X3027">
        <f t="shared" si="523"/>
        <v>2014</v>
      </c>
    </row>
    <row r="3028" spans="1:2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516"/>
        <v>143.33333333333334</v>
      </c>
      <c r="P3028" s="7">
        <f t="shared" si="517"/>
        <v>51.6</v>
      </c>
      <c r="Q3028" t="str">
        <f t="shared" si="514"/>
        <v>theater</v>
      </c>
      <c r="R3028" t="str">
        <f t="shared" si="515"/>
        <v>spaces</v>
      </c>
      <c r="S3028" s="14">
        <f t="shared" si="518"/>
        <v>42797.459398148145</v>
      </c>
      <c r="T3028" s="14">
        <f t="shared" si="519"/>
        <v>42783.459398148145</v>
      </c>
      <c r="U3028" t="str">
        <f t="shared" si="520"/>
        <v>MAR</v>
      </c>
      <c r="V3028" t="str">
        <f t="shared" si="521"/>
        <v>FEB</v>
      </c>
      <c r="W3028">
        <f t="shared" si="522"/>
        <v>2017</v>
      </c>
      <c r="X3028">
        <f t="shared" si="523"/>
        <v>2017</v>
      </c>
    </row>
    <row r="3029" spans="1:2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516"/>
        <v>131.44</v>
      </c>
      <c r="P3029" s="7">
        <f t="shared" si="517"/>
        <v>164.3</v>
      </c>
      <c r="Q3029" t="str">
        <f t="shared" si="514"/>
        <v>theater</v>
      </c>
      <c r="R3029" t="str">
        <f t="shared" si="515"/>
        <v>spaces</v>
      </c>
      <c r="S3029" s="14">
        <f t="shared" si="518"/>
        <v>42083.662627314814</v>
      </c>
      <c r="T3029" s="14">
        <f t="shared" si="519"/>
        <v>42053.704293981486</v>
      </c>
      <c r="U3029" t="str">
        <f t="shared" si="520"/>
        <v>MAR</v>
      </c>
      <c r="V3029" t="str">
        <f t="shared" si="521"/>
        <v>FEB</v>
      </c>
      <c r="W3029">
        <f t="shared" si="522"/>
        <v>2015</v>
      </c>
      <c r="X3029">
        <f t="shared" si="523"/>
        <v>2015</v>
      </c>
    </row>
    <row r="3030" spans="1:2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516"/>
        <v>168.02</v>
      </c>
      <c r="P3030" s="7">
        <f t="shared" si="517"/>
        <v>84.858585858585855</v>
      </c>
      <c r="Q3030" t="str">
        <f t="shared" si="514"/>
        <v>theater</v>
      </c>
      <c r="R3030" t="str">
        <f t="shared" si="515"/>
        <v>spaces</v>
      </c>
      <c r="S3030" s="14">
        <f t="shared" si="518"/>
        <v>42597.264178240745</v>
      </c>
      <c r="T3030" s="14">
        <f t="shared" si="519"/>
        <v>42567.264178240745</v>
      </c>
      <c r="U3030" t="str">
        <f t="shared" si="520"/>
        <v>AGO</v>
      </c>
      <c r="V3030" t="str">
        <f t="shared" si="521"/>
        <v>JUL</v>
      </c>
      <c r="W3030">
        <f t="shared" si="522"/>
        <v>2016</v>
      </c>
      <c r="X3030">
        <f t="shared" si="523"/>
        <v>2016</v>
      </c>
    </row>
    <row r="3031" spans="1:2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516"/>
        <v>109.67666666666666</v>
      </c>
      <c r="P3031" s="7">
        <f t="shared" si="517"/>
        <v>94.548850574712645</v>
      </c>
      <c r="Q3031" t="str">
        <f t="shared" si="514"/>
        <v>theater</v>
      </c>
      <c r="R3031" t="str">
        <f t="shared" si="515"/>
        <v>spaces</v>
      </c>
      <c r="S3031" s="14">
        <f t="shared" si="518"/>
        <v>41961.190972222219</v>
      </c>
      <c r="T3031" s="14">
        <f t="shared" si="519"/>
        <v>41932.708877314813</v>
      </c>
      <c r="U3031" t="str">
        <f t="shared" si="520"/>
        <v>NOV</v>
      </c>
      <c r="V3031" t="str">
        <f t="shared" si="521"/>
        <v>OCT</v>
      </c>
      <c r="W3031">
        <f t="shared" si="522"/>
        <v>2014</v>
      </c>
      <c r="X3031">
        <f t="shared" si="523"/>
        <v>2014</v>
      </c>
    </row>
    <row r="3032" spans="1:2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516"/>
        <v>106.68571428571428</v>
      </c>
      <c r="P3032" s="7">
        <f t="shared" si="517"/>
        <v>45.536585365853661</v>
      </c>
      <c r="Q3032" t="str">
        <f t="shared" si="514"/>
        <v>theater</v>
      </c>
      <c r="R3032" t="str">
        <f t="shared" si="515"/>
        <v>spaces</v>
      </c>
      <c r="S3032" s="14">
        <f t="shared" si="518"/>
        <v>42263.747349537036</v>
      </c>
      <c r="T3032" s="14">
        <f t="shared" si="519"/>
        <v>42233.747349537036</v>
      </c>
      <c r="U3032" t="str">
        <f t="shared" si="520"/>
        <v>SEP</v>
      </c>
      <c r="V3032" t="str">
        <f t="shared" si="521"/>
        <v>AGO</v>
      </c>
      <c r="W3032">
        <f t="shared" si="522"/>
        <v>2015</v>
      </c>
      <c r="X3032">
        <f t="shared" si="523"/>
        <v>2015</v>
      </c>
    </row>
    <row r="3033" spans="1:2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516"/>
        <v>100</v>
      </c>
      <c r="P3033" s="7">
        <f t="shared" si="517"/>
        <v>51.724137931034484</v>
      </c>
      <c r="Q3033" t="str">
        <f t="shared" si="514"/>
        <v>theater</v>
      </c>
      <c r="R3033" t="str">
        <f t="shared" si="515"/>
        <v>spaces</v>
      </c>
      <c r="S3033" s="14">
        <f t="shared" si="518"/>
        <v>42657.882488425923</v>
      </c>
      <c r="T3033" s="14">
        <f t="shared" si="519"/>
        <v>42597.882488425923</v>
      </c>
      <c r="U3033" t="str">
        <f t="shared" si="520"/>
        <v>OCT</v>
      </c>
      <c r="V3033" t="str">
        <f t="shared" si="521"/>
        <v>AGO</v>
      </c>
      <c r="W3033">
        <f t="shared" si="522"/>
        <v>2016</v>
      </c>
      <c r="X3033">
        <f t="shared" si="523"/>
        <v>2016</v>
      </c>
    </row>
    <row r="3034" spans="1:2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516"/>
        <v>127.2</v>
      </c>
      <c r="P3034" s="7">
        <f t="shared" si="517"/>
        <v>50.88</v>
      </c>
      <c r="Q3034" t="str">
        <f t="shared" si="514"/>
        <v>theater</v>
      </c>
      <c r="R3034" t="str">
        <f t="shared" si="515"/>
        <v>spaces</v>
      </c>
      <c r="S3034" s="14">
        <f t="shared" si="518"/>
        <v>42258.044664351852</v>
      </c>
      <c r="T3034" s="14">
        <f t="shared" si="519"/>
        <v>42228.044664351852</v>
      </c>
      <c r="U3034" t="str">
        <f t="shared" si="520"/>
        <v>SEP</v>
      </c>
      <c r="V3034" t="str">
        <f t="shared" si="521"/>
        <v>AGO</v>
      </c>
      <c r="W3034">
        <f t="shared" si="522"/>
        <v>2015</v>
      </c>
      <c r="X3034">
        <f t="shared" si="523"/>
        <v>2015</v>
      </c>
    </row>
    <row r="3035" spans="1:2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516"/>
        <v>146.53333333333333</v>
      </c>
      <c r="P3035" s="7">
        <f t="shared" si="517"/>
        <v>191.13043478260869</v>
      </c>
      <c r="Q3035" t="str">
        <f t="shared" si="514"/>
        <v>theater</v>
      </c>
      <c r="R3035" t="str">
        <f t="shared" si="515"/>
        <v>spaces</v>
      </c>
      <c r="S3035" s="14">
        <f t="shared" si="518"/>
        <v>42600.110243055555</v>
      </c>
      <c r="T3035" s="14">
        <f t="shared" si="519"/>
        <v>42570.110243055555</v>
      </c>
      <c r="U3035" t="str">
        <f t="shared" si="520"/>
        <v>AGO</v>
      </c>
      <c r="V3035" t="str">
        <f t="shared" si="521"/>
        <v>JUL</v>
      </c>
      <c r="W3035">
        <f t="shared" si="522"/>
        <v>2016</v>
      </c>
      <c r="X3035">
        <f t="shared" si="523"/>
        <v>2016</v>
      </c>
    </row>
    <row r="3036" spans="1:2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516"/>
        <v>112.536</v>
      </c>
      <c r="P3036" s="7">
        <f t="shared" si="517"/>
        <v>89.314285714285717</v>
      </c>
      <c r="Q3036" t="str">
        <f t="shared" si="514"/>
        <v>theater</v>
      </c>
      <c r="R3036" t="str">
        <f t="shared" si="515"/>
        <v>spaces</v>
      </c>
      <c r="S3036" s="14">
        <f t="shared" si="518"/>
        <v>42675.165972222225</v>
      </c>
      <c r="T3036" s="14">
        <f t="shared" si="519"/>
        <v>42644.535358796296</v>
      </c>
      <c r="U3036" t="str">
        <f t="shared" si="520"/>
        <v>NOV</v>
      </c>
      <c r="V3036" t="str">
        <f t="shared" si="521"/>
        <v>OCT</v>
      </c>
      <c r="W3036">
        <f t="shared" si="522"/>
        <v>2016</v>
      </c>
      <c r="X3036">
        <f t="shared" si="523"/>
        <v>2016</v>
      </c>
    </row>
    <row r="3037" spans="1:2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516"/>
        <v>108.78684</v>
      </c>
      <c r="P3037" s="7">
        <f t="shared" si="517"/>
        <v>88.588631921824103</v>
      </c>
      <c r="Q3037" t="str">
        <f t="shared" si="514"/>
        <v>theater</v>
      </c>
      <c r="R3037" t="str">
        <f t="shared" si="515"/>
        <v>spaces</v>
      </c>
      <c r="S3037" s="14">
        <f t="shared" si="518"/>
        <v>41398.560289351852</v>
      </c>
      <c r="T3037" s="14">
        <f t="shared" si="519"/>
        <v>41368.560289351852</v>
      </c>
      <c r="U3037" t="str">
        <f t="shared" si="520"/>
        <v>MAY</v>
      </c>
      <c r="V3037" t="str">
        <f t="shared" si="521"/>
        <v>ABR</v>
      </c>
      <c r="W3037">
        <f t="shared" si="522"/>
        <v>2013</v>
      </c>
      <c r="X3037">
        <f t="shared" si="523"/>
        <v>2013</v>
      </c>
    </row>
    <row r="3038" spans="1:2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516"/>
        <v>126.732</v>
      </c>
      <c r="P3038" s="7">
        <f t="shared" si="517"/>
        <v>96.300911854103347</v>
      </c>
      <c r="Q3038" t="str">
        <f t="shared" si="514"/>
        <v>theater</v>
      </c>
      <c r="R3038" t="str">
        <f t="shared" si="515"/>
        <v>spaces</v>
      </c>
      <c r="S3038" s="14">
        <f t="shared" si="518"/>
        <v>41502.499305555553</v>
      </c>
      <c r="T3038" s="14">
        <f t="shared" si="519"/>
        <v>41466.785231481481</v>
      </c>
      <c r="U3038" t="str">
        <f t="shared" si="520"/>
        <v>AGO</v>
      </c>
      <c r="V3038" t="str">
        <f t="shared" si="521"/>
        <v>JUL</v>
      </c>
      <c r="W3038">
        <f t="shared" si="522"/>
        <v>2013</v>
      </c>
      <c r="X3038">
        <f t="shared" si="523"/>
        <v>2013</v>
      </c>
    </row>
    <row r="3039" spans="1:2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516"/>
        <v>213.2</v>
      </c>
      <c r="P3039" s="7">
        <f t="shared" si="517"/>
        <v>33.3125</v>
      </c>
      <c r="Q3039" t="str">
        <f t="shared" ref="Q3039:Q3102" si="524">MID(N3039,1,7)</f>
        <v>theater</v>
      </c>
      <c r="R3039" t="str">
        <f t="shared" ref="R3039:R3102" si="525">MID(N3039,9,20)</f>
        <v>spaces</v>
      </c>
      <c r="S3039" s="14">
        <f t="shared" si="518"/>
        <v>40453.207638888889</v>
      </c>
      <c r="T3039" s="14">
        <f t="shared" si="519"/>
        <v>40378.893206018518</v>
      </c>
      <c r="U3039" t="str">
        <f t="shared" si="520"/>
        <v>OCT</v>
      </c>
      <c r="V3039" t="str">
        <f t="shared" si="521"/>
        <v>JUL</v>
      </c>
      <c r="W3039">
        <f t="shared" si="522"/>
        <v>2010</v>
      </c>
      <c r="X3039">
        <f t="shared" si="523"/>
        <v>2010</v>
      </c>
    </row>
    <row r="3040" spans="1:2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516"/>
        <v>100.5</v>
      </c>
      <c r="P3040" s="7">
        <f t="shared" si="517"/>
        <v>37.222222222222221</v>
      </c>
      <c r="Q3040" t="str">
        <f t="shared" si="524"/>
        <v>theater</v>
      </c>
      <c r="R3040" t="str">
        <f t="shared" si="525"/>
        <v>spaces</v>
      </c>
      <c r="S3040" s="14">
        <f t="shared" si="518"/>
        <v>42433.252280092594</v>
      </c>
      <c r="T3040" s="14">
        <f t="shared" si="519"/>
        <v>42373.252280092594</v>
      </c>
      <c r="U3040" t="str">
        <f t="shared" si="520"/>
        <v>MAR</v>
      </c>
      <c r="V3040" t="str">
        <f t="shared" si="521"/>
        <v>ENE</v>
      </c>
      <c r="W3040">
        <f t="shared" si="522"/>
        <v>2016</v>
      </c>
      <c r="X3040">
        <f t="shared" si="523"/>
        <v>2016</v>
      </c>
    </row>
    <row r="3041" spans="1:2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516"/>
        <v>108.7139</v>
      </c>
      <c r="P3041" s="7">
        <f t="shared" si="517"/>
        <v>92.130423728813554</v>
      </c>
      <c r="Q3041" t="str">
        <f t="shared" si="524"/>
        <v>theater</v>
      </c>
      <c r="R3041" t="str">
        <f t="shared" si="525"/>
        <v>spaces</v>
      </c>
      <c r="S3041" s="14">
        <f t="shared" si="518"/>
        <v>41637.332638888889</v>
      </c>
      <c r="T3041" s="14">
        <f t="shared" si="519"/>
        <v>41610.794421296298</v>
      </c>
      <c r="U3041" t="str">
        <f t="shared" si="520"/>
        <v>DIC</v>
      </c>
      <c r="V3041" t="str">
        <f t="shared" si="521"/>
        <v>DIC</v>
      </c>
      <c r="W3041">
        <f t="shared" si="522"/>
        <v>2013</v>
      </c>
      <c r="X3041">
        <f t="shared" si="523"/>
        <v>2013</v>
      </c>
    </row>
    <row r="3042" spans="1:2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516"/>
        <v>107.5</v>
      </c>
      <c r="P3042" s="7">
        <f t="shared" si="517"/>
        <v>76.785714285714292</v>
      </c>
      <c r="Q3042" t="str">
        <f t="shared" si="524"/>
        <v>theater</v>
      </c>
      <c r="R3042" t="str">
        <f t="shared" si="525"/>
        <v>spaces</v>
      </c>
      <c r="S3042" s="14">
        <f t="shared" si="518"/>
        <v>42181.958333333328</v>
      </c>
      <c r="T3042" s="14">
        <f t="shared" si="519"/>
        <v>42177.791909722218</v>
      </c>
      <c r="U3042" t="str">
        <f t="shared" si="520"/>
        <v>JUN</v>
      </c>
      <c r="V3042" t="str">
        <f t="shared" si="521"/>
        <v>JUN</v>
      </c>
      <c r="W3042">
        <f t="shared" si="522"/>
        <v>2015</v>
      </c>
      <c r="X3042">
        <f t="shared" si="523"/>
        <v>2015</v>
      </c>
    </row>
    <row r="3043" spans="1:2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516"/>
        <v>110.48192771084338</v>
      </c>
      <c r="P3043" s="7">
        <f t="shared" si="517"/>
        <v>96.526315789473685</v>
      </c>
      <c r="Q3043" t="str">
        <f t="shared" si="524"/>
        <v>theater</v>
      </c>
      <c r="R3043" t="str">
        <f t="shared" si="525"/>
        <v>spaces</v>
      </c>
      <c r="S3043" s="14">
        <f t="shared" si="518"/>
        <v>42389.868611111116</v>
      </c>
      <c r="T3043" s="14">
        <f t="shared" si="519"/>
        <v>42359.868611111116</v>
      </c>
      <c r="U3043" t="str">
        <f t="shared" si="520"/>
        <v>ENE</v>
      </c>
      <c r="V3043" t="str">
        <f t="shared" si="521"/>
        <v>DIC</v>
      </c>
      <c r="W3043">
        <f t="shared" si="522"/>
        <v>2016</v>
      </c>
      <c r="X3043">
        <f t="shared" si="523"/>
        <v>2015</v>
      </c>
    </row>
    <row r="3044" spans="1:2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516"/>
        <v>128</v>
      </c>
      <c r="P3044" s="7">
        <f t="shared" si="517"/>
        <v>51.891891891891895</v>
      </c>
      <c r="Q3044" t="str">
        <f t="shared" si="524"/>
        <v>theater</v>
      </c>
      <c r="R3044" t="str">
        <f t="shared" si="525"/>
        <v>spaces</v>
      </c>
      <c r="S3044" s="14">
        <f t="shared" si="518"/>
        <v>42283.688043981485</v>
      </c>
      <c r="T3044" s="14">
        <f t="shared" si="519"/>
        <v>42253.688043981485</v>
      </c>
      <c r="U3044" t="str">
        <f t="shared" si="520"/>
        <v>OCT</v>
      </c>
      <c r="V3044" t="str">
        <f t="shared" si="521"/>
        <v>SEP</v>
      </c>
      <c r="W3044">
        <f t="shared" si="522"/>
        <v>2015</v>
      </c>
      <c r="X3044">
        <f t="shared" si="523"/>
        <v>2015</v>
      </c>
    </row>
    <row r="3045" spans="1:2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516"/>
        <v>110.00666666666666</v>
      </c>
      <c r="P3045" s="7">
        <f t="shared" si="517"/>
        <v>128.9140625</v>
      </c>
      <c r="Q3045" t="str">
        <f t="shared" si="524"/>
        <v>theater</v>
      </c>
      <c r="R3045" t="str">
        <f t="shared" si="525"/>
        <v>spaces</v>
      </c>
      <c r="S3045" s="14">
        <f t="shared" si="518"/>
        <v>42110.118055555555</v>
      </c>
      <c r="T3045" s="14">
        <f t="shared" si="519"/>
        <v>42083.070590277777</v>
      </c>
      <c r="U3045" t="str">
        <f t="shared" si="520"/>
        <v>ABR</v>
      </c>
      <c r="V3045" t="str">
        <f t="shared" si="521"/>
        <v>MAR</v>
      </c>
      <c r="W3045">
        <f t="shared" si="522"/>
        <v>2015</v>
      </c>
      <c r="X3045">
        <f t="shared" si="523"/>
        <v>2015</v>
      </c>
    </row>
    <row r="3046" spans="1:2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516"/>
        <v>109.34166666666667</v>
      </c>
      <c r="P3046" s="7">
        <f t="shared" si="517"/>
        <v>84.108974358974365</v>
      </c>
      <c r="Q3046" t="str">
        <f t="shared" si="524"/>
        <v>theater</v>
      </c>
      <c r="R3046" t="str">
        <f t="shared" si="525"/>
        <v>spaces</v>
      </c>
      <c r="S3046" s="14">
        <f t="shared" si="518"/>
        <v>42402.7268287037</v>
      </c>
      <c r="T3046" s="14">
        <f t="shared" si="519"/>
        <v>42387.7268287037</v>
      </c>
      <c r="U3046" t="str">
        <f t="shared" si="520"/>
        <v>FEB</v>
      </c>
      <c r="V3046" t="str">
        <f t="shared" si="521"/>
        <v>ENE</v>
      </c>
      <c r="W3046">
        <f t="shared" si="522"/>
        <v>2016</v>
      </c>
      <c r="X3046">
        <f t="shared" si="523"/>
        <v>2016</v>
      </c>
    </row>
    <row r="3047" spans="1:2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516"/>
        <v>132.70650000000001</v>
      </c>
      <c r="P3047" s="7">
        <f t="shared" si="517"/>
        <v>82.941562500000003</v>
      </c>
      <c r="Q3047" t="str">
        <f t="shared" si="524"/>
        <v>theater</v>
      </c>
      <c r="R3047" t="str">
        <f t="shared" si="525"/>
        <v>spaces</v>
      </c>
      <c r="S3047" s="14">
        <f t="shared" si="518"/>
        <v>41873.155729166669</v>
      </c>
      <c r="T3047" s="14">
        <f t="shared" si="519"/>
        <v>41843.155729166669</v>
      </c>
      <c r="U3047" t="str">
        <f t="shared" si="520"/>
        <v>AGO</v>
      </c>
      <c r="V3047" t="str">
        <f t="shared" si="521"/>
        <v>JUL</v>
      </c>
      <c r="W3047">
        <f t="shared" si="522"/>
        <v>2014</v>
      </c>
      <c r="X3047">
        <f t="shared" si="523"/>
        <v>2014</v>
      </c>
    </row>
    <row r="3048" spans="1:2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516"/>
        <v>190.84810126582278</v>
      </c>
      <c r="P3048" s="7">
        <f t="shared" si="517"/>
        <v>259.94827586206895</v>
      </c>
      <c r="Q3048" t="str">
        <f t="shared" si="524"/>
        <v>theater</v>
      </c>
      <c r="R3048" t="str">
        <f t="shared" si="525"/>
        <v>spaces</v>
      </c>
      <c r="S3048" s="14">
        <f t="shared" si="518"/>
        <v>41892.202777777777</v>
      </c>
      <c r="T3048" s="14">
        <f t="shared" si="519"/>
        <v>41862.803078703706</v>
      </c>
      <c r="U3048" t="str">
        <f t="shared" si="520"/>
        <v>SEP</v>
      </c>
      <c r="V3048" t="str">
        <f t="shared" si="521"/>
        <v>AGO</v>
      </c>
      <c r="W3048">
        <f t="shared" si="522"/>
        <v>2014</v>
      </c>
      <c r="X3048">
        <f t="shared" si="523"/>
        <v>2014</v>
      </c>
    </row>
    <row r="3049" spans="1:2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516"/>
        <v>149</v>
      </c>
      <c r="P3049" s="7">
        <f t="shared" si="517"/>
        <v>37.25</v>
      </c>
      <c r="Q3049" t="str">
        <f t="shared" si="524"/>
        <v>theater</v>
      </c>
      <c r="R3049" t="str">
        <f t="shared" si="525"/>
        <v>spaces</v>
      </c>
      <c r="S3049" s="14">
        <f t="shared" si="518"/>
        <v>42487.552777777775</v>
      </c>
      <c r="T3049" s="14">
        <f t="shared" si="519"/>
        <v>42443.989050925928</v>
      </c>
      <c r="U3049" t="str">
        <f t="shared" si="520"/>
        <v>ABR</v>
      </c>
      <c r="V3049" t="str">
        <f t="shared" si="521"/>
        <v>MAR</v>
      </c>
      <c r="W3049">
        <f t="shared" si="522"/>
        <v>2016</v>
      </c>
      <c r="X3049">
        <f t="shared" si="523"/>
        <v>2016</v>
      </c>
    </row>
    <row r="3050" spans="1:2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516"/>
        <v>166.4</v>
      </c>
      <c r="P3050" s="7">
        <f t="shared" si="517"/>
        <v>177.02127659574469</v>
      </c>
      <c r="Q3050" t="str">
        <f t="shared" si="524"/>
        <v>theater</v>
      </c>
      <c r="R3050" t="str">
        <f t="shared" si="525"/>
        <v>spaces</v>
      </c>
      <c r="S3050" s="14">
        <f t="shared" si="518"/>
        <v>42004.890277777777</v>
      </c>
      <c r="T3050" s="14">
        <f t="shared" si="519"/>
        <v>41975.901180555549</v>
      </c>
      <c r="U3050" t="str">
        <f t="shared" si="520"/>
        <v>DIC</v>
      </c>
      <c r="V3050" t="str">
        <f t="shared" si="521"/>
        <v>DIC</v>
      </c>
      <c r="W3050">
        <f t="shared" si="522"/>
        <v>2014</v>
      </c>
      <c r="X3050">
        <f t="shared" si="523"/>
        <v>2014</v>
      </c>
    </row>
    <row r="3051" spans="1:2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516"/>
        <v>106.66666666666667</v>
      </c>
      <c r="P3051" s="7">
        <f t="shared" si="517"/>
        <v>74.074074074074076</v>
      </c>
      <c r="Q3051" t="str">
        <f t="shared" si="524"/>
        <v>theater</v>
      </c>
      <c r="R3051" t="str">
        <f t="shared" si="525"/>
        <v>spaces</v>
      </c>
      <c r="S3051" s="14">
        <f t="shared" si="518"/>
        <v>42169.014525462961</v>
      </c>
      <c r="T3051" s="14">
        <f t="shared" si="519"/>
        <v>42139.014525462961</v>
      </c>
      <c r="U3051" t="str">
        <f t="shared" si="520"/>
        <v>JUN</v>
      </c>
      <c r="V3051" t="str">
        <f t="shared" si="521"/>
        <v>MAY</v>
      </c>
      <c r="W3051">
        <f t="shared" si="522"/>
        <v>2015</v>
      </c>
      <c r="X3051">
        <f t="shared" si="523"/>
        <v>2015</v>
      </c>
    </row>
    <row r="3052" spans="1:2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516"/>
        <v>106</v>
      </c>
      <c r="P3052" s="7">
        <f t="shared" si="517"/>
        <v>70.666666666666671</v>
      </c>
      <c r="Q3052" t="str">
        <f t="shared" si="524"/>
        <v>theater</v>
      </c>
      <c r="R3052" t="str">
        <f t="shared" si="525"/>
        <v>spaces</v>
      </c>
      <c r="S3052" s="14">
        <f t="shared" si="518"/>
        <v>42495.16851851852</v>
      </c>
      <c r="T3052" s="14">
        <f t="shared" si="519"/>
        <v>42465.16851851852</v>
      </c>
      <c r="U3052" t="str">
        <f t="shared" si="520"/>
        <v>MAY</v>
      </c>
      <c r="V3052" t="str">
        <f t="shared" si="521"/>
        <v>ABR</v>
      </c>
      <c r="W3052">
        <f t="shared" si="522"/>
        <v>2016</v>
      </c>
      <c r="X3052">
        <f t="shared" si="523"/>
        <v>2016</v>
      </c>
    </row>
    <row r="3053" spans="1:2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516"/>
        <v>23.62857142857143</v>
      </c>
      <c r="P3053" s="7">
        <f t="shared" si="517"/>
        <v>23.62857142857143</v>
      </c>
      <c r="Q3053" t="str">
        <f t="shared" si="524"/>
        <v>theater</v>
      </c>
      <c r="R3053" t="str">
        <f t="shared" si="525"/>
        <v>spaces</v>
      </c>
      <c r="S3053" s="14">
        <f t="shared" si="518"/>
        <v>42774.416030092587</v>
      </c>
      <c r="T3053" s="14">
        <f t="shared" si="519"/>
        <v>42744.416030092587</v>
      </c>
      <c r="U3053" t="str">
        <f t="shared" si="520"/>
        <v>FEB</v>
      </c>
      <c r="V3053" t="str">
        <f t="shared" si="521"/>
        <v>ENE</v>
      </c>
      <c r="W3053">
        <f t="shared" si="522"/>
        <v>2017</v>
      </c>
      <c r="X3053">
        <f t="shared" si="523"/>
        <v>2017</v>
      </c>
    </row>
    <row r="3054" spans="1:2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516"/>
        <v>0.15</v>
      </c>
      <c r="P3054" s="7">
        <f t="shared" si="517"/>
        <v>37.5</v>
      </c>
      <c r="Q3054" t="str">
        <f t="shared" si="524"/>
        <v>theater</v>
      </c>
      <c r="R3054" t="str">
        <f t="shared" si="525"/>
        <v>spaces</v>
      </c>
      <c r="S3054" s="14">
        <f t="shared" si="518"/>
        <v>42152.665972222225</v>
      </c>
      <c r="T3054" s="14">
        <f t="shared" si="519"/>
        <v>42122.670069444444</v>
      </c>
      <c r="U3054" t="str">
        <f t="shared" si="520"/>
        <v>MAY</v>
      </c>
      <c r="V3054" t="str">
        <f t="shared" si="521"/>
        <v>ABR</v>
      </c>
      <c r="W3054">
        <f t="shared" si="522"/>
        <v>2015</v>
      </c>
      <c r="X3054">
        <f t="shared" si="523"/>
        <v>2015</v>
      </c>
    </row>
    <row r="3055" spans="1:2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516"/>
        <v>0.4</v>
      </c>
      <c r="P3055" s="7">
        <f t="shared" si="517"/>
        <v>13.333333333333334</v>
      </c>
      <c r="Q3055" t="str">
        <f t="shared" si="524"/>
        <v>theater</v>
      </c>
      <c r="R3055" t="str">
        <f t="shared" si="525"/>
        <v>spaces</v>
      </c>
      <c r="S3055" s="14">
        <f t="shared" si="518"/>
        <v>41914.165972222225</v>
      </c>
      <c r="T3055" s="14">
        <f t="shared" si="519"/>
        <v>41862.761724537035</v>
      </c>
      <c r="U3055" t="str">
        <f t="shared" si="520"/>
        <v>OCT</v>
      </c>
      <c r="V3055" t="str">
        <f t="shared" si="521"/>
        <v>AGO</v>
      </c>
      <c r="W3055">
        <f t="shared" si="522"/>
        <v>2014</v>
      </c>
      <c r="X3055">
        <f t="shared" si="523"/>
        <v>2014</v>
      </c>
    </row>
    <row r="3056" spans="1:2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516"/>
        <v>0</v>
      </c>
      <c r="P3056" s="7" t="str">
        <f t="shared" si="517"/>
        <v>No Backers</v>
      </c>
      <c r="Q3056" t="str">
        <f t="shared" si="524"/>
        <v>theater</v>
      </c>
      <c r="R3056" t="str">
        <f t="shared" si="525"/>
        <v>spaces</v>
      </c>
      <c r="S3056" s="14">
        <f t="shared" si="518"/>
        <v>42065.044444444444</v>
      </c>
      <c r="T3056" s="14">
        <f t="shared" si="519"/>
        <v>42027.832800925928</v>
      </c>
      <c r="U3056" t="str">
        <f t="shared" si="520"/>
        <v>MAR</v>
      </c>
      <c r="V3056" t="str">
        <f t="shared" si="521"/>
        <v>ENE</v>
      </c>
      <c r="W3056">
        <f t="shared" si="522"/>
        <v>2015</v>
      </c>
      <c r="X3056">
        <f t="shared" si="523"/>
        <v>2015</v>
      </c>
    </row>
    <row r="3057" spans="1:2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516"/>
        <v>5.0000000000000001E-3</v>
      </c>
      <c r="P3057" s="7">
        <f t="shared" si="517"/>
        <v>1</v>
      </c>
      <c r="Q3057" t="str">
        <f t="shared" si="524"/>
        <v>theater</v>
      </c>
      <c r="R3057" t="str">
        <f t="shared" si="525"/>
        <v>spaces</v>
      </c>
      <c r="S3057" s="14">
        <f t="shared" si="518"/>
        <v>42013.95821759259</v>
      </c>
      <c r="T3057" s="14">
        <f t="shared" si="519"/>
        <v>41953.95821759259</v>
      </c>
      <c r="U3057" t="str">
        <f t="shared" si="520"/>
        <v>ENE</v>
      </c>
      <c r="V3057" t="str">
        <f t="shared" si="521"/>
        <v>NOV</v>
      </c>
      <c r="W3057">
        <f t="shared" si="522"/>
        <v>2015</v>
      </c>
      <c r="X3057">
        <f t="shared" si="523"/>
        <v>2014</v>
      </c>
    </row>
    <row r="3058" spans="1:2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516"/>
        <v>0</v>
      </c>
      <c r="P3058" s="7" t="str">
        <f t="shared" si="517"/>
        <v>No Backers</v>
      </c>
      <c r="Q3058" t="str">
        <f t="shared" si="524"/>
        <v>theater</v>
      </c>
      <c r="R3058" t="str">
        <f t="shared" si="525"/>
        <v>spaces</v>
      </c>
      <c r="S3058" s="14">
        <f t="shared" si="518"/>
        <v>41911.636388888888</v>
      </c>
      <c r="T3058" s="14">
        <f t="shared" si="519"/>
        <v>41851.636388888888</v>
      </c>
      <c r="U3058" t="str">
        <f t="shared" si="520"/>
        <v>SEP</v>
      </c>
      <c r="V3058" t="str">
        <f t="shared" si="521"/>
        <v>JUL</v>
      </c>
      <c r="W3058">
        <f t="shared" si="522"/>
        <v>2014</v>
      </c>
      <c r="X3058">
        <f t="shared" si="523"/>
        <v>2014</v>
      </c>
    </row>
    <row r="3059" spans="1:2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516"/>
        <v>0</v>
      </c>
      <c r="P3059" s="7" t="str">
        <f t="shared" si="517"/>
        <v>No Backers</v>
      </c>
      <c r="Q3059" t="str">
        <f t="shared" si="524"/>
        <v>theater</v>
      </c>
      <c r="R3059" t="str">
        <f t="shared" si="525"/>
        <v>spaces</v>
      </c>
      <c r="S3059" s="14">
        <f t="shared" si="518"/>
        <v>42463.608923611115</v>
      </c>
      <c r="T3059" s="14">
        <f t="shared" si="519"/>
        <v>42433.650590277779</v>
      </c>
      <c r="U3059" t="str">
        <f t="shared" si="520"/>
        <v>ABR</v>
      </c>
      <c r="V3059" t="str">
        <f t="shared" si="521"/>
        <v>MAR</v>
      </c>
      <c r="W3059">
        <f t="shared" si="522"/>
        <v>2016</v>
      </c>
      <c r="X3059">
        <f t="shared" si="523"/>
        <v>2016</v>
      </c>
    </row>
    <row r="3060" spans="1:2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516"/>
        <v>1.6666666666666666E-2</v>
      </c>
      <c r="P3060" s="7">
        <f t="shared" si="517"/>
        <v>1</v>
      </c>
      <c r="Q3060" t="str">
        <f t="shared" si="524"/>
        <v>theater</v>
      </c>
      <c r="R3060" t="str">
        <f t="shared" si="525"/>
        <v>spaces</v>
      </c>
      <c r="S3060" s="14">
        <f t="shared" si="518"/>
        <v>42510.374305555553</v>
      </c>
      <c r="T3060" s="14">
        <f t="shared" si="519"/>
        <v>42460.374305555553</v>
      </c>
      <c r="U3060" t="str">
        <f t="shared" si="520"/>
        <v>MAY</v>
      </c>
      <c r="V3060" t="str">
        <f t="shared" si="521"/>
        <v>MAR</v>
      </c>
      <c r="W3060">
        <f t="shared" si="522"/>
        <v>2016</v>
      </c>
      <c r="X3060">
        <f t="shared" si="523"/>
        <v>2016</v>
      </c>
    </row>
    <row r="3061" spans="1:2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516"/>
        <v>3.0066666666666668</v>
      </c>
      <c r="P3061" s="7">
        <f t="shared" si="517"/>
        <v>41</v>
      </c>
      <c r="Q3061" t="str">
        <f t="shared" si="524"/>
        <v>theater</v>
      </c>
      <c r="R3061" t="str">
        <f t="shared" si="525"/>
        <v>spaces</v>
      </c>
      <c r="S3061" s="14">
        <f t="shared" si="518"/>
        <v>41859.935717592591</v>
      </c>
      <c r="T3061" s="14">
        <f t="shared" si="519"/>
        <v>41829.935717592591</v>
      </c>
      <c r="U3061" t="str">
        <f t="shared" si="520"/>
        <v>AGO</v>
      </c>
      <c r="V3061" t="str">
        <f t="shared" si="521"/>
        <v>JUL</v>
      </c>
      <c r="W3061">
        <f t="shared" si="522"/>
        <v>2014</v>
      </c>
      <c r="X3061">
        <f t="shared" si="523"/>
        <v>2014</v>
      </c>
    </row>
    <row r="3062" spans="1:2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516"/>
        <v>0.15227272727272728</v>
      </c>
      <c r="P3062" s="7">
        <f t="shared" si="517"/>
        <v>55.833333333333336</v>
      </c>
      <c r="Q3062" t="str">
        <f t="shared" si="524"/>
        <v>theater</v>
      </c>
      <c r="R3062" t="str">
        <f t="shared" si="525"/>
        <v>spaces</v>
      </c>
      <c r="S3062" s="14">
        <f t="shared" si="518"/>
        <v>42275.274699074071</v>
      </c>
      <c r="T3062" s="14">
        <f t="shared" si="519"/>
        <v>42245.274699074071</v>
      </c>
      <c r="U3062" t="str">
        <f t="shared" si="520"/>
        <v>SEP</v>
      </c>
      <c r="V3062" t="str">
        <f t="shared" si="521"/>
        <v>AGO</v>
      </c>
      <c r="W3062">
        <f t="shared" si="522"/>
        <v>2015</v>
      </c>
      <c r="X3062">
        <f t="shared" si="523"/>
        <v>2015</v>
      </c>
    </row>
    <row r="3063" spans="1:2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516"/>
        <v>0</v>
      </c>
      <c r="P3063" s="7" t="str">
        <f t="shared" si="517"/>
        <v>No Backers</v>
      </c>
      <c r="Q3063" t="str">
        <f t="shared" si="524"/>
        <v>theater</v>
      </c>
      <c r="R3063" t="str">
        <f t="shared" si="525"/>
        <v>spaces</v>
      </c>
      <c r="S3063" s="14">
        <f t="shared" si="518"/>
        <v>41864.784120370372</v>
      </c>
      <c r="T3063" s="14">
        <f t="shared" si="519"/>
        <v>41834.784120370372</v>
      </c>
      <c r="U3063" t="str">
        <f t="shared" si="520"/>
        <v>AGO</v>
      </c>
      <c r="V3063" t="str">
        <f t="shared" si="521"/>
        <v>JUL</v>
      </c>
      <c r="W3063">
        <f t="shared" si="522"/>
        <v>2014</v>
      </c>
      <c r="X3063">
        <f t="shared" si="523"/>
        <v>2014</v>
      </c>
    </row>
    <row r="3064" spans="1:2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516"/>
        <v>66.84</v>
      </c>
      <c r="P3064" s="7">
        <f t="shared" si="517"/>
        <v>99.761194029850742</v>
      </c>
      <c r="Q3064" t="str">
        <f t="shared" si="524"/>
        <v>theater</v>
      </c>
      <c r="R3064" t="str">
        <f t="shared" si="525"/>
        <v>spaces</v>
      </c>
      <c r="S3064" s="14">
        <f t="shared" si="518"/>
        <v>42277.75</v>
      </c>
      <c r="T3064" s="14">
        <f t="shared" si="519"/>
        <v>42248.535787037035</v>
      </c>
      <c r="U3064" t="str">
        <f t="shared" si="520"/>
        <v>SEP</v>
      </c>
      <c r="V3064" t="str">
        <f t="shared" si="521"/>
        <v>SEP</v>
      </c>
      <c r="W3064">
        <f t="shared" si="522"/>
        <v>2015</v>
      </c>
      <c r="X3064">
        <f t="shared" si="523"/>
        <v>2015</v>
      </c>
    </row>
    <row r="3065" spans="1:2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516"/>
        <v>19.566666666666666</v>
      </c>
      <c r="P3065" s="7">
        <f t="shared" si="517"/>
        <v>25.521739130434781</v>
      </c>
      <c r="Q3065" t="str">
        <f t="shared" si="524"/>
        <v>theater</v>
      </c>
      <c r="R3065" t="str">
        <f t="shared" si="525"/>
        <v>spaces</v>
      </c>
      <c r="S3065" s="14">
        <f t="shared" si="518"/>
        <v>42665.922893518517</v>
      </c>
      <c r="T3065" s="14">
        <f t="shared" si="519"/>
        <v>42630.922893518517</v>
      </c>
      <c r="U3065" t="str">
        <f t="shared" si="520"/>
        <v>OCT</v>
      </c>
      <c r="V3065" t="str">
        <f t="shared" si="521"/>
        <v>SEP</v>
      </c>
      <c r="W3065">
        <f t="shared" si="522"/>
        <v>2016</v>
      </c>
      <c r="X3065">
        <f t="shared" si="523"/>
        <v>2016</v>
      </c>
    </row>
    <row r="3066" spans="1:2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516"/>
        <v>11.294666666666666</v>
      </c>
      <c r="P3066" s="7">
        <f t="shared" si="517"/>
        <v>117.65277777777777</v>
      </c>
      <c r="Q3066" t="str">
        <f t="shared" si="524"/>
        <v>theater</v>
      </c>
      <c r="R3066" t="str">
        <f t="shared" si="525"/>
        <v>spaces</v>
      </c>
      <c r="S3066" s="14">
        <f t="shared" si="518"/>
        <v>42330.290972222225</v>
      </c>
      <c r="T3066" s="14">
        <f t="shared" si="519"/>
        <v>42299.130162037036</v>
      </c>
      <c r="U3066" t="str">
        <f t="shared" si="520"/>
        <v>NOV</v>
      </c>
      <c r="V3066" t="str">
        <f t="shared" si="521"/>
        <v>OCT</v>
      </c>
      <c r="W3066">
        <f t="shared" si="522"/>
        <v>2015</v>
      </c>
      <c r="X3066">
        <f t="shared" si="523"/>
        <v>2015</v>
      </c>
    </row>
    <row r="3067" spans="1:2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516"/>
        <v>0.04</v>
      </c>
      <c r="P3067" s="7">
        <f t="shared" si="517"/>
        <v>5</v>
      </c>
      <c r="Q3067" t="str">
        <f t="shared" si="524"/>
        <v>theater</v>
      </c>
      <c r="R3067" t="str">
        <f t="shared" si="525"/>
        <v>spaces</v>
      </c>
      <c r="S3067" s="14">
        <f t="shared" si="518"/>
        <v>41850.055231481485</v>
      </c>
      <c r="T3067" s="14">
        <f t="shared" si="519"/>
        <v>41825.055231481485</v>
      </c>
      <c r="U3067" t="str">
        <f t="shared" si="520"/>
        <v>JUL</v>
      </c>
      <c r="V3067" t="str">
        <f t="shared" si="521"/>
        <v>JUL</v>
      </c>
      <c r="W3067">
        <f t="shared" si="522"/>
        <v>2014</v>
      </c>
      <c r="X3067">
        <f t="shared" si="523"/>
        <v>2014</v>
      </c>
    </row>
    <row r="3068" spans="1:2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516"/>
        <v>11.985714285714286</v>
      </c>
      <c r="P3068" s="7">
        <f t="shared" si="517"/>
        <v>2796.6666666666665</v>
      </c>
      <c r="Q3068" t="str">
        <f t="shared" si="524"/>
        <v>theater</v>
      </c>
      <c r="R3068" t="str">
        <f t="shared" si="525"/>
        <v>spaces</v>
      </c>
      <c r="S3068" s="14">
        <f t="shared" si="518"/>
        <v>42561.228437500002</v>
      </c>
      <c r="T3068" s="14">
        <f t="shared" si="519"/>
        <v>42531.228437500002</v>
      </c>
      <c r="U3068" t="str">
        <f t="shared" si="520"/>
        <v>JUL</v>
      </c>
      <c r="V3068" t="str">
        <f t="shared" si="521"/>
        <v>JUN</v>
      </c>
      <c r="W3068">
        <f t="shared" si="522"/>
        <v>2016</v>
      </c>
      <c r="X3068">
        <f t="shared" si="523"/>
        <v>2016</v>
      </c>
    </row>
    <row r="3069" spans="1:2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516"/>
        <v>2.5</v>
      </c>
      <c r="P3069" s="7">
        <f t="shared" si="517"/>
        <v>200</v>
      </c>
      <c r="Q3069" t="str">
        <f t="shared" si="524"/>
        <v>theater</v>
      </c>
      <c r="R3069" t="str">
        <f t="shared" si="525"/>
        <v>spaces</v>
      </c>
      <c r="S3069" s="14">
        <f t="shared" si="518"/>
        <v>42256.938414351855</v>
      </c>
      <c r="T3069" s="14">
        <f t="shared" si="519"/>
        <v>42226.938414351855</v>
      </c>
      <c r="U3069" t="str">
        <f t="shared" si="520"/>
        <v>SEP</v>
      </c>
      <c r="V3069" t="str">
        <f t="shared" si="521"/>
        <v>AGO</v>
      </c>
      <c r="W3069">
        <f t="shared" si="522"/>
        <v>2015</v>
      </c>
      <c r="X3069">
        <f t="shared" si="523"/>
        <v>2015</v>
      </c>
    </row>
    <row r="3070" spans="1:2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516"/>
        <v>7.0000000000000007E-2</v>
      </c>
      <c r="P3070" s="7">
        <f t="shared" si="517"/>
        <v>87.5</v>
      </c>
      <c r="Q3070" t="str">
        <f t="shared" si="524"/>
        <v>theater</v>
      </c>
      <c r="R3070" t="str">
        <f t="shared" si="525"/>
        <v>spaces</v>
      </c>
      <c r="S3070" s="14">
        <f t="shared" si="518"/>
        <v>42293.691574074073</v>
      </c>
      <c r="T3070" s="14">
        <f t="shared" si="519"/>
        <v>42263.691574074073</v>
      </c>
      <c r="U3070" t="str">
        <f t="shared" si="520"/>
        <v>OCT</v>
      </c>
      <c r="V3070" t="str">
        <f t="shared" si="521"/>
        <v>SEP</v>
      </c>
      <c r="W3070">
        <f t="shared" si="522"/>
        <v>2015</v>
      </c>
      <c r="X3070">
        <f t="shared" si="523"/>
        <v>2015</v>
      </c>
    </row>
    <row r="3071" spans="1:2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516"/>
        <v>14.1</v>
      </c>
      <c r="P3071" s="7">
        <f t="shared" si="517"/>
        <v>20.142857142857142</v>
      </c>
      <c r="Q3071" t="str">
        <f t="shared" si="524"/>
        <v>theater</v>
      </c>
      <c r="R3071" t="str">
        <f t="shared" si="525"/>
        <v>spaces</v>
      </c>
      <c r="S3071" s="14">
        <f t="shared" si="518"/>
        <v>41987.833726851852</v>
      </c>
      <c r="T3071" s="14">
        <f t="shared" si="519"/>
        <v>41957.833726851852</v>
      </c>
      <c r="U3071" t="str">
        <f t="shared" si="520"/>
        <v>DIC</v>
      </c>
      <c r="V3071" t="str">
        <f t="shared" si="521"/>
        <v>NOV</v>
      </c>
      <c r="W3071">
        <f t="shared" si="522"/>
        <v>2014</v>
      </c>
      <c r="X3071">
        <f t="shared" si="523"/>
        <v>2014</v>
      </c>
    </row>
    <row r="3072" spans="1:2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516"/>
        <v>3.34</v>
      </c>
      <c r="P3072" s="7">
        <f t="shared" si="517"/>
        <v>20.875</v>
      </c>
      <c r="Q3072" t="str">
        <f t="shared" si="524"/>
        <v>theater</v>
      </c>
      <c r="R3072" t="str">
        <f t="shared" si="525"/>
        <v>spaces</v>
      </c>
      <c r="S3072" s="14">
        <f t="shared" si="518"/>
        <v>42711.733437499999</v>
      </c>
      <c r="T3072" s="14">
        <f t="shared" si="519"/>
        <v>42690.733437499999</v>
      </c>
      <c r="U3072" t="str">
        <f t="shared" si="520"/>
        <v>DIC</v>
      </c>
      <c r="V3072" t="str">
        <f t="shared" si="521"/>
        <v>NOV</v>
      </c>
      <c r="W3072">
        <f t="shared" si="522"/>
        <v>2016</v>
      </c>
      <c r="X3072">
        <f t="shared" si="523"/>
        <v>2016</v>
      </c>
    </row>
    <row r="3073" spans="1:2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516"/>
        <v>59.774999999999999</v>
      </c>
      <c r="P3073" s="7">
        <f t="shared" si="517"/>
        <v>61.307692307692307</v>
      </c>
      <c r="Q3073" t="str">
        <f t="shared" si="524"/>
        <v>theater</v>
      </c>
      <c r="R3073" t="str">
        <f t="shared" si="525"/>
        <v>spaces</v>
      </c>
      <c r="S3073" s="14">
        <f t="shared" si="518"/>
        <v>42115.249305555553</v>
      </c>
      <c r="T3073" s="14">
        <f t="shared" si="519"/>
        <v>42097.732418981483</v>
      </c>
      <c r="U3073" t="str">
        <f t="shared" si="520"/>
        <v>ABR</v>
      </c>
      <c r="V3073" t="str">
        <f t="shared" si="521"/>
        <v>ABR</v>
      </c>
      <c r="W3073">
        <f t="shared" si="522"/>
        <v>2015</v>
      </c>
      <c r="X3073">
        <f t="shared" si="523"/>
        <v>2015</v>
      </c>
    </row>
    <row r="3074" spans="1:2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516"/>
        <v>1.6666666666666666E-2</v>
      </c>
      <c r="P3074" s="7">
        <f t="shared" si="517"/>
        <v>1</v>
      </c>
      <c r="Q3074" t="str">
        <f t="shared" si="524"/>
        <v>theater</v>
      </c>
      <c r="R3074" t="str">
        <f t="shared" si="525"/>
        <v>spaces</v>
      </c>
      <c r="S3074" s="14">
        <f t="shared" si="518"/>
        <v>42673.073611111111</v>
      </c>
      <c r="T3074" s="14">
        <f t="shared" si="519"/>
        <v>42658.690532407403</v>
      </c>
      <c r="U3074" t="str">
        <f t="shared" si="520"/>
        <v>OCT</v>
      </c>
      <c r="V3074" t="str">
        <f t="shared" si="521"/>
        <v>OCT</v>
      </c>
      <c r="W3074">
        <f t="shared" si="522"/>
        <v>2016</v>
      </c>
      <c r="X3074">
        <f t="shared" si="523"/>
        <v>2016</v>
      </c>
    </row>
    <row r="3075" spans="1:2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526">(E3075*100)/D3075</f>
        <v>2.3035714285714284E-2</v>
      </c>
      <c r="P3075" s="7">
        <f t="shared" ref="P3075:P3138" si="527">IF(L3075=0,"No Backers",E3075/L3075)</f>
        <v>92.142857142857139</v>
      </c>
      <c r="Q3075" t="str">
        <f t="shared" si="524"/>
        <v>theater</v>
      </c>
      <c r="R3075" t="str">
        <f t="shared" si="525"/>
        <v>spaces</v>
      </c>
      <c r="S3075" s="14">
        <f t="shared" ref="S3075:S3138" si="528">(((I3075/60)/60)/24)+DATE(1970,1,1)</f>
        <v>42169.804861111115</v>
      </c>
      <c r="T3075" s="14">
        <f t="shared" ref="T3075:T3138" si="529">(((J3075/60)/60)/24)+DATE(1970,1,1)</f>
        <v>42111.684027777781</v>
      </c>
      <c r="U3075" t="str">
        <f t="shared" ref="U3075:U3138" si="530">UPPER(TEXT(S3075, "mmm"))</f>
        <v>JUN</v>
      </c>
      <c r="V3075" t="str">
        <f t="shared" ref="V3075:V3138" si="531">UPPER(TEXT(T3075, "mmm"))</f>
        <v>ABR</v>
      </c>
      <c r="W3075">
        <f t="shared" ref="W3075:W3138" si="532">YEAR(S3075)</f>
        <v>2015</v>
      </c>
      <c r="X3075">
        <f t="shared" ref="X3075:X3138" si="533">YEAR(T3075)</f>
        <v>2015</v>
      </c>
    </row>
    <row r="3076" spans="1:2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526"/>
        <v>8.7999999999999995E-2</v>
      </c>
      <c r="P3076" s="7">
        <f t="shared" si="527"/>
        <v>7.333333333333333</v>
      </c>
      <c r="Q3076" t="str">
        <f t="shared" si="524"/>
        <v>theater</v>
      </c>
      <c r="R3076" t="str">
        <f t="shared" si="525"/>
        <v>spaces</v>
      </c>
      <c r="S3076" s="14">
        <f t="shared" si="528"/>
        <v>42439.571284722217</v>
      </c>
      <c r="T3076" s="14">
        <f t="shared" si="529"/>
        <v>42409.571284722217</v>
      </c>
      <c r="U3076" t="str">
        <f t="shared" si="530"/>
        <v>MAR</v>
      </c>
      <c r="V3076" t="str">
        <f t="shared" si="531"/>
        <v>FEB</v>
      </c>
      <c r="W3076">
        <f t="shared" si="532"/>
        <v>2016</v>
      </c>
      <c r="X3076">
        <f t="shared" si="533"/>
        <v>2016</v>
      </c>
    </row>
    <row r="3077" spans="1:2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526"/>
        <v>8.64</v>
      </c>
      <c r="P3077" s="7">
        <f t="shared" si="527"/>
        <v>64.8</v>
      </c>
      <c r="Q3077" t="str">
        <f t="shared" si="524"/>
        <v>theater</v>
      </c>
      <c r="R3077" t="str">
        <f t="shared" si="525"/>
        <v>spaces</v>
      </c>
      <c r="S3077" s="14">
        <f t="shared" si="528"/>
        <v>42601.102314814809</v>
      </c>
      <c r="T3077" s="14">
        <f t="shared" si="529"/>
        <v>42551.102314814809</v>
      </c>
      <c r="U3077" t="str">
        <f t="shared" si="530"/>
        <v>AGO</v>
      </c>
      <c r="V3077" t="str">
        <f t="shared" si="531"/>
        <v>JUN</v>
      </c>
      <c r="W3077">
        <f t="shared" si="532"/>
        <v>2016</v>
      </c>
      <c r="X3077">
        <f t="shared" si="533"/>
        <v>2016</v>
      </c>
    </row>
    <row r="3078" spans="1:2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526"/>
        <v>15.06</v>
      </c>
      <c r="P3078" s="7">
        <f t="shared" si="527"/>
        <v>30.12</v>
      </c>
      <c r="Q3078" t="str">
        <f t="shared" si="524"/>
        <v>theater</v>
      </c>
      <c r="R3078" t="str">
        <f t="shared" si="525"/>
        <v>spaces</v>
      </c>
      <c r="S3078" s="14">
        <f t="shared" si="528"/>
        <v>42286.651886574073</v>
      </c>
      <c r="T3078" s="14">
        <f t="shared" si="529"/>
        <v>42226.651886574073</v>
      </c>
      <c r="U3078" t="str">
        <f t="shared" si="530"/>
        <v>OCT</v>
      </c>
      <c r="V3078" t="str">
        <f t="shared" si="531"/>
        <v>AGO</v>
      </c>
      <c r="W3078">
        <f t="shared" si="532"/>
        <v>2015</v>
      </c>
      <c r="X3078">
        <f t="shared" si="533"/>
        <v>2015</v>
      </c>
    </row>
    <row r="3079" spans="1:2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526"/>
        <v>0.47727272727272729</v>
      </c>
      <c r="P3079" s="7">
        <f t="shared" si="527"/>
        <v>52.5</v>
      </c>
      <c r="Q3079" t="str">
        <f t="shared" si="524"/>
        <v>theater</v>
      </c>
      <c r="R3079" t="str">
        <f t="shared" si="525"/>
        <v>spaces</v>
      </c>
      <c r="S3079" s="14">
        <f t="shared" si="528"/>
        <v>42796.956921296296</v>
      </c>
      <c r="T3079" s="14">
        <f t="shared" si="529"/>
        <v>42766.956921296296</v>
      </c>
      <c r="U3079" t="str">
        <f t="shared" si="530"/>
        <v>MAR</v>
      </c>
      <c r="V3079" t="str">
        <f t="shared" si="531"/>
        <v>ENE</v>
      </c>
      <c r="W3079">
        <f t="shared" si="532"/>
        <v>2017</v>
      </c>
      <c r="X3079">
        <f t="shared" si="533"/>
        <v>2017</v>
      </c>
    </row>
    <row r="3080" spans="1:2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526"/>
        <v>0.11833333333333333</v>
      </c>
      <c r="P3080" s="7">
        <f t="shared" si="527"/>
        <v>23.666666666666668</v>
      </c>
      <c r="Q3080" t="str">
        <f t="shared" si="524"/>
        <v>theater</v>
      </c>
      <c r="R3080" t="str">
        <f t="shared" si="525"/>
        <v>spaces</v>
      </c>
      <c r="S3080" s="14">
        <f t="shared" si="528"/>
        <v>42061.138831018514</v>
      </c>
      <c r="T3080" s="14">
        <f t="shared" si="529"/>
        <v>42031.138831018514</v>
      </c>
      <c r="U3080" t="str">
        <f t="shared" si="530"/>
        <v>FEB</v>
      </c>
      <c r="V3080" t="str">
        <f t="shared" si="531"/>
        <v>ENE</v>
      </c>
      <c r="W3080">
        <f t="shared" si="532"/>
        <v>2015</v>
      </c>
      <c r="X3080">
        <f t="shared" si="533"/>
        <v>2015</v>
      </c>
    </row>
    <row r="3081" spans="1:2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526"/>
        <v>0.84173998587352461</v>
      </c>
      <c r="P3081" s="7">
        <f t="shared" si="527"/>
        <v>415.77777777777777</v>
      </c>
      <c r="Q3081" t="str">
        <f t="shared" si="524"/>
        <v>theater</v>
      </c>
      <c r="R3081" t="str">
        <f t="shared" si="525"/>
        <v>spaces</v>
      </c>
      <c r="S3081" s="14">
        <f t="shared" si="528"/>
        <v>42085.671701388885</v>
      </c>
      <c r="T3081" s="14">
        <f t="shared" si="529"/>
        <v>42055.713368055556</v>
      </c>
      <c r="U3081" t="str">
        <f t="shared" si="530"/>
        <v>MAR</v>
      </c>
      <c r="V3081" t="str">
        <f t="shared" si="531"/>
        <v>FEB</v>
      </c>
      <c r="W3081">
        <f t="shared" si="532"/>
        <v>2015</v>
      </c>
      <c r="X3081">
        <f t="shared" si="533"/>
        <v>2015</v>
      </c>
    </row>
    <row r="3082" spans="1:2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526"/>
        <v>1.8800000000000001E-2</v>
      </c>
      <c r="P3082" s="7">
        <f t="shared" si="527"/>
        <v>53.714285714285715</v>
      </c>
      <c r="Q3082" t="str">
        <f t="shared" si="524"/>
        <v>theater</v>
      </c>
      <c r="R3082" t="str">
        <f t="shared" si="525"/>
        <v>spaces</v>
      </c>
      <c r="S3082" s="14">
        <f t="shared" si="528"/>
        <v>42000.0699537037</v>
      </c>
      <c r="T3082" s="14">
        <f t="shared" si="529"/>
        <v>41940.028287037036</v>
      </c>
      <c r="U3082" t="str">
        <f t="shared" si="530"/>
        <v>DIC</v>
      </c>
      <c r="V3082" t="str">
        <f t="shared" si="531"/>
        <v>OCT</v>
      </c>
      <c r="W3082">
        <f t="shared" si="532"/>
        <v>2014</v>
      </c>
      <c r="X3082">
        <f t="shared" si="533"/>
        <v>2014</v>
      </c>
    </row>
    <row r="3083" spans="1:2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526"/>
        <v>0.21029999999999999</v>
      </c>
      <c r="P3083" s="7">
        <f t="shared" si="527"/>
        <v>420.6</v>
      </c>
      <c r="Q3083" t="str">
        <f t="shared" si="524"/>
        <v>theater</v>
      </c>
      <c r="R3083" t="str">
        <f t="shared" si="525"/>
        <v>spaces</v>
      </c>
      <c r="S3083" s="14">
        <f t="shared" si="528"/>
        <v>42267.181608796294</v>
      </c>
      <c r="T3083" s="14">
        <f t="shared" si="529"/>
        <v>42237.181608796294</v>
      </c>
      <c r="U3083" t="str">
        <f t="shared" si="530"/>
        <v>SEP</v>
      </c>
      <c r="V3083" t="str">
        <f t="shared" si="531"/>
        <v>AGO</v>
      </c>
      <c r="W3083">
        <f t="shared" si="532"/>
        <v>2015</v>
      </c>
      <c r="X3083">
        <f t="shared" si="533"/>
        <v>2015</v>
      </c>
    </row>
    <row r="3084" spans="1:2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526"/>
        <v>0</v>
      </c>
      <c r="P3084" s="7" t="str">
        <f t="shared" si="527"/>
        <v>No Backers</v>
      </c>
      <c r="Q3084" t="str">
        <f t="shared" si="524"/>
        <v>theater</v>
      </c>
      <c r="R3084" t="str">
        <f t="shared" si="525"/>
        <v>spaces</v>
      </c>
      <c r="S3084" s="14">
        <f t="shared" si="528"/>
        <v>42323.96465277778</v>
      </c>
      <c r="T3084" s="14">
        <f t="shared" si="529"/>
        <v>42293.922986111109</v>
      </c>
      <c r="U3084" t="str">
        <f t="shared" si="530"/>
        <v>NOV</v>
      </c>
      <c r="V3084" t="str">
        <f t="shared" si="531"/>
        <v>OCT</v>
      </c>
      <c r="W3084">
        <f t="shared" si="532"/>
        <v>2015</v>
      </c>
      <c r="X3084">
        <f t="shared" si="533"/>
        <v>2015</v>
      </c>
    </row>
    <row r="3085" spans="1:2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526"/>
        <v>0.28000000000000003</v>
      </c>
      <c r="P3085" s="7">
        <f t="shared" si="527"/>
        <v>18.666666666666668</v>
      </c>
      <c r="Q3085" t="str">
        <f t="shared" si="524"/>
        <v>theater</v>
      </c>
      <c r="R3085" t="str">
        <f t="shared" si="525"/>
        <v>spaces</v>
      </c>
      <c r="S3085" s="14">
        <f t="shared" si="528"/>
        <v>41883.208333333336</v>
      </c>
      <c r="T3085" s="14">
        <f t="shared" si="529"/>
        <v>41853.563402777778</v>
      </c>
      <c r="U3085" t="str">
        <f t="shared" si="530"/>
        <v>SEP</v>
      </c>
      <c r="V3085" t="str">
        <f t="shared" si="531"/>
        <v>AGO</v>
      </c>
      <c r="W3085">
        <f t="shared" si="532"/>
        <v>2014</v>
      </c>
      <c r="X3085">
        <f t="shared" si="533"/>
        <v>2014</v>
      </c>
    </row>
    <row r="3086" spans="1:2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526"/>
        <v>11.57920670115792</v>
      </c>
      <c r="P3086" s="7">
        <f t="shared" si="527"/>
        <v>78.333333333333329</v>
      </c>
      <c r="Q3086" t="str">
        <f t="shared" si="524"/>
        <v>theater</v>
      </c>
      <c r="R3086" t="str">
        <f t="shared" si="525"/>
        <v>spaces</v>
      </c>
      <c r="S3086" s="14">
        <f t="shared" si="528"/>
        <v>42129.783333333333</v>
      </c>
      <c r="T3086" s="14">
        <f t="shared" si="529"/>
        <v>42100.723738425921</v>
      </c>
      <c r="U3086" t="str">
        <f t="shared" si="530"/>
        <v>MAY</v>
      </c>
      <c r="V3086" t="str">
        <f t="shared" si="531"/>
        <v>ABR</v>
      </c>
      <c r="W3086">
        <f t="shared" si="532"/>
        <v>2015</v>
      </c>
      <c r="X3086">
        <f t="shared" si="533"/>
        <v>2015</v>
      </c>
    </row>
    <row r="3087" spans="1:2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526"/>
        <v>2.44</v>
      </c>
      <c r="P3087" s="7">
        <f t="shared" si="527"/>
        <v>67.777777777777771</v>
      </c>
      <c r="Q3087" t="str">
        <f t="shared" si="524"/>
        <v>theater</v>
      </c>
      <c r="R3087" t="str">
        <f t="shared" si="525"/>
        <v>spaces</v>
      </c>
      <c r="S3087" s="14">
        <f t="shared" si="528"/>
        <v>42276.883784722217</v>
      </c>
      <c r="T3087" s="14">
        <f t="shared" si="529"/>
        <v>42246.883784722217</v>
      </c>
      <c r="U3087" t="str">
        <f t="shared" si="530"/>
        <v>SEP</v>
      </c>
      <c r="V3087" t="str">
        <f t="shared" si="531"/>
        <v>AGO</v>
      </c>
      <c r="W3087">
        <f t="shared" si="532"/>
        <v>2015</v>
      </c>
      <c r="X3087">
        <f t="shared" si="533"/>
        <v>2015</v>
      </c>
    </row>
    <row r="3088" spans="1:2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526"/>
        <v>0.25</v>
      </c>
      <c r="P3088" s="7">
        <f t="shared" si="527"/>
        <v>16.666666666666668</v>
      </c>
      <c r="Q3088" t="str">
        <f t="shared" si="524"/>
        <v>theater</v>
      </c>
      <c r="R3088" t="str">
        <f t="shared" si="525"/>
        <v>spaces</v>
      </c>
      <c r="S3088" s="14">
        <f t="shared" si="528"/>
        <v>42233.67082175926</v>
      </c>
      <c r="T3088" s="14">
        <f t="shared" si="529"/>
        <v>42173.67082175926</v>
      </c>
      <c r="U3088" t="str">
        <f t="shared" si="530"/>
        <v>AGO</v>
      </c>
      <c r="V3088" t="str">
        <f t="shared" si="531"/>
        <v>JUN</v>
      </c>
      <c r="W3088">
        <f t="shared" si="532"/>
        <v>2015</v>
      </c>
      <c r="X3088">
        <f t="shared" si="533"/>
        <v>2015</v>
      </c>
    </row>
    <row r="3089" spans="1:2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526"/>
        <v>0.625</v>
      </c>
      <c r="P3089" s="7">
        <f t="shared" si="527"/>
        <v>62.5</v>
      </c>
      <c r="Q3089" t="str">
        <f t="shared" si="524"/>
        <v>theater</v>
      </c>
      <c r="R3089" t="str">
        <f t="shared" si="525"/>
        <v>spaces</v>
      </c>
      <c r="S3089" s="14">
        <f t="shared" si="528"/>
        <v>42725.192013888889</v>
      </c>
      <c r="T3089" s="14">
        <f t="shared" si="529"/>
        <v>42665.150347222225</v>
      </c>
      <c r="U3089" t="str">
        <f t="shared" si="530"/>
        <v>DIC</v>
      </c>
      <c r="V3089" t="str">
        <f t="shared" si="531"/>
        <v>OCT</v>
      </c>
      <c r="W3089">
        <f t="shared" si="532"/>
        <v>2016</v>
      </c>
      <c r="X3089">
        <f t="shared" si="533"/>
        <v>2016</v>
      </c>
    </row>
    <row r="3090" spans="1:2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526"/>
        <v>0.19384615384615383</v>
      </c>
      <c r="P3090" s="7">
        <f t="shared" si="527"/>
        <v>42</v>
      </c>
      <c r="Q3090" t="str">
        <f t="shared" si="524"/>
        <v>theater</v>
      </c>
      <c r="R3090" t="str">
        <f t="shared" si="525"/>
        <v>spaces</v>
      </c>
      <c r="S3090" s="14">
        <f t="shared" si="528"/>
        <v>42012.570138888885</v>
      </c>
      <c r="T3090" s="14">
        <f t="shared" si="529"/>
        <v>41981.57230324074</v>
      </c>
      <c r="U3090" t="str">
        <f t="shared" si="530"/>
        <v>ENE</v>
      </c>
      <c r="V3090" t="str">
        <f t="shared" si="531"/>
        <v>DIC</v>
      </c>
      <c r="W3090">
        <f t="shared" si="532"/>
        <v>2015</v>
      </c>
      <c r="X3090">
        <f t="shared" si="533"/>
        <v>2014</v>
      </c>
    </row>
    <row r="3091" spans="1:2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526"/>
        <v>23.416</v>
      </c>
      <c r="P3091" s="7">
        <f t="shared" si="527"/>
        <v>130.0888888888889</v>
      </c>
      <c r="Q3091" t="str">
        <f t="shared" si="524"/>
        <v>theater</v>
      </c>
      <c r="R3091" t="str">
        <f t="shared" si="525"/>
        <v>spaces</v>
      </c>
      <c r="S3091" s="14">
        <f t="shared" si="528"/>
        <v>42560.082638888889</v>
      </c>
      <c r="T3091" s="14">
        <f t="shared" si="529"/>
        <v>42528.542627314819</v>
      </c>
      <c r="U3091" t="str">
        <f t="shared" si="530"/>
        <v>JUL</v>
      </c>
      <c r="V3091" t="str">
        <f t="shared" si="531"/>
        <v>JUN</v>
      </c>
      <c r="W3091">
        <f t="shared" si="532"/>
        <v>2016</v>
      </c>
      <c r="X3091">
        <f t="shared" si="533"/>
        <v>2016</v>
      </c>
    </row>
    <row r="3092" spans="1:2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526"/>
        <v>5.0808888888888886</v>
      </c>
      <c r="P3092" s="7">
        <f t="shared" si="527"/>
        <v>1270.2222222222222</v>
      </c>
      <c r="Q3092" t="str">
        <f t="shared" si="524"/>
        <v>theater</v>
      </c>
      <c r="R3092" t="str">
        <f t="shared" si="525"/>
        <v>spaces</v>
      </c>
      <c r="S3092" s="14">
        <f t="shared" si="528"/>
        <v>42125.777141203704</v>
      </c>
      <c r="T3092" s="14">
        <f t="shared" si="529"/>
        <v>42065.818807870368</v>
      </c>
      <c r="U3092" t="str">
        <f t="shared" si="530"/>
        <v>MAY</v>
      </c>
      <c r="V3092" t="str">
        <f t="shared" si="531"/>
        <v>MAR</v>
      </c>
      <c r="W3092">
        <f t="shared" si="532"/>
        <v>2015</v>
      </c>
      <c r="X3092">
        <f t="shared" si="533"/>
        <v>2015</v>
      </c>
    </row>
    <row r="3093" spans="1:2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526"/>
        <v>15.92</v>
      </c>
      <c r="P3093" s="7">
        <f t="shared" si="527"/>
        <v>88.444444444444443</v>
      </c>
      <c r="Q3093" t="str">
        <f t="shared" si="524"/>
        <v>theater</v>
      </c>
      <c r="R3093" t="str">
        <f t="shared" si="525"/>
        <v>spaces</v>
      </c>
      <c r="S3093" s="14">
        <f t="shared" si="528"/>
        <v>42596.948414351849</v>
      </c>
      <c r="T3093" s="14">
        <f t="shared" si="529"/>
        <v>42566.948414351849</v>
      </c>
      <c r="U3093" t="str">
        <f t="shared" si="530"/>
        <v>AGO</v>
      </c>
      <c r="V3093" t="str">
        <f t="shared" si="531"/>
        <v>JUL</v>
      </c>
      <c r="W3093">
        <f t="shared" si="532"/>
        <v>2016</v>
      </c>
      <c r="X3093">
        <f t="shared" si="533"/>
        <v>2016</v>
      </c>
    </row>
    <row r="3094" spans="1:2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526"/>
        <v>1.18319</v>
      </c>
      <c r="P3094" s="7">
        <f t="shared" si="527"/>
        <v>56.342380952380957</v>
      </c>
      <c r="Q3094" t="str">
        <f t="shared" si="524"/>
        <v>theater</v>
      </c>
      <c r="R3094" t="str">
        <f t="shared" si="525"/>
        <v>spaces</v>
      </c>
      <c r="S3094" s="14">
        <f t="shared" si="528"/>
        <v>42292.916666666672</v>
      </c>
      <c r="T3094" s="14">
        <f t="shared" si="529"/>
        <v>42255.619351851856</v>
      </c>
      <c r="U3094" t="str">
        <f t="shared" si="530"/>
        <v>OCT</v>
      </c>
      <c r="V3094" t="str">
        <f t="shared" si="531"/>
        <v>SEP</v>
      </c>
      <c r="W3094">
        <f t="shared" si="532"/>
        <v>2015</v>
      </c>
      <c r="X3094">
        <f t="shared" si="533"/>
        <v>2015</v>
      </c>
    </row>
    <row r="3095" spans="1:2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526"/>
        <v>22.75</v>
      </c>
      <c r="P3095" s="7">
        <f t="shared" si="527"/>
        <v>53.529411764705884</v>
      </c>
      <c r="Q3095" t="str">
        <f t="shared" si="524"/>
        <v>theater</v>
      </c>
      <c r="R3095" t="str">
        <f t="shared" si="525"/>
        <v>spaces</v>
      </c>
      <c r="S3095" s="14">
        <f t="shared" si="528"/>
        <v>41791.165972222225</v>
      </c>
      <c r="T3095" s="14">
        <f t="shared" si="529"/>
        <v>41760.909039351849</v>
      </c>
      <c r="U3095" t="str">
        <f t="shared" si="530"/>
        <v>JUN</v>
      </c>
      <c r="V3095" t="str">
        <f t="shared" si="531"/>
        <v>MAY</v>
      </c>
      <c r="W3095">
        <f t="shared" si="532"/>
        <v>2014</v>
      </c>
      <c r="X3095">
        <f t="shared" si="533"/>
        <v>2014</v>
      </c>
    </row>
    <row r="3096" spans="1:2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526"/>
        <v>2.5000000000000001E-2</v>
      </c>
      <c r="P3096" s="7">
        <f t="shared" si="527"/>
        <v>25</v>
      </c>
      <c r="Q3096" t="str">
        <f t="shared" si="524"/>
        <v>theater</v>
      </c>
      <c r="R3096" t="str">
        <f t="shared" si="525"/>
        <v>spaces</v>
      </c>
      <c r="S3096" s="14">
        <f t="shared" si="528"/>
        <v>42267.795787037037</v>
      </c>
      <c r="T3096" s="14">
        <f t="shared" si="529"/>
        <v>42207.795787037037</v>
      </c>
      <c r="U3096" t="str">
        <f t="shared" si="530"/>
        <v>SEP</v>
      </c>
      <c r="V3096" t="str">
        <f t="shared" si="531"/>
        <v>JUL</v>
      </c>
      <c r="W3096">
        <f t="shared" si="532"/>
        <v>2015</v>
      </c>
      <c r="X3096">
        <f t="shared" si="533"/>
        <v>2015</v>
      </c>
    </row>
    <row r="3097" spans="1:2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526"/>
        <v>0.33512064343163539</v>
      </c>
      <c r="P3097" s="7">
        <f t="shared" si="527"/>
        <v>50</v>
      </c>
      <c r="Q3097" t="str">
        <f t="shared" si="524"/>
        <v>theater</v>
      </c>
      <c r="R3097" t="str">
        <f t="shared" si="525"/>
        <v>spaces</v>
      </c>
      <c r="S3097" s="14">
        <f t="shared" si="528"/>
        <v>42583.025231481486</v>
      </c>
      <c r="T3097" s="14">
        <f t="shared" si="529"/>
        <v>42523.025231481486</v>
      </c>
      <c r="U3097" t="str">
        <f t="shared" si="530"/>
        <v>AGO</v>
      </c>
      <c r="V3097" t="str">
        <f t="shared" si="531"/>
        <v>JUN</v>
      </c>
      <c r="W3097">
        <f t="shared" si="532"/>
        <v>2016</v>
      </c>
      <c r="X3097">
        <f t="shared" si="533"/>
        <v>2016</v>
      </c>
    </row>
    <row r="3098" spans="1:2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526"/>
        <v>3.9750000000000001</v>
      </c>
      <c r="P3098" s="7">
        <f t="shared" si="527"/>
        <v>56.785714285714285</v>
      </c>
      <c r="Q3098" t="str">
        <f t="shared" si="524"/>
        <v>theater</v>
      </c>
      <c r="R3098" t="str">
        <f t="shared" si="525"/>
        <v>spaces</v>
      </c>
      <c r="S3098" s="14">
        <f t="shared" si="528"/>
        <v>42144.825532407413</v>
      </c>
      <c r="T3098" s="14">
        <f t="shared" si="529"/>
        <v>42114.825532407413</v>
      </c>
      <c r="U3098" t="str">
        <f t="shared" si="530"/>
        <v>MAY</v>
      </c>
      <c r="V3098" t="str">
        <f t="shared" si="531"/>
        <v>ABR</v>
      </c>
      <c r="W3098">
        <f t="shared" si="532"/>
        <v>2015</v>
      </c>
      <c r="X3098">
        <f t="shared" si="533"/>
        <v>2015</v>
      </c>
    </row>
    <row r="3099" spans="1:2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526"/>
        <v>17.149999999999999</v>
      </c>
      <c r="P3099" s="7">
        <f t="shared" si="527"/>
        <v>40.833333333333336</v>
      </c>
      <c r="Q3099" t="str">
        <f t="shared" si="524"/>
        <v>theater</v>
      </c>
      <c r="R3099" t="str">
        <f t="shared" si="525"/>
        <v>spaces</v>
      </c>
      <c r="S3099" s="14">
        <f t="shared" si="528"/>
        <v>42650.583333333328</v>
      </c>
      <c r="T3099" s="14">
        <f t="shared" si="529"/>
        <v>42629.503483796296</v>
      </c>
      <c r="U3099" t="str">
        <f t="shared" si="530"/>
        <v>OCT</v>
      </c>
      <c r="V3099" t="str">
        <f t="shared" si="531"/>
        <v>SEP</v>
      </c>
      <c r="W3099">
        <f t="shared" si="532"/>
        <v>2016</v>
      </c>
      <c r="X3099">
        <f t="shared" si="533"/>
        <v>2016</v>
      </c>
    </row>
    <row r="3100" spans="1:2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526"/>
        <v>3.6080041046690612</v>
      </c>
      <c r="P3100" s="7">
        <f t="shared" si="527"/>
        <v>65.111111111111114</v>
      </c>
      <c r="Q3100" t="str">
        <f t="shared" si="524"/>
        <v>theater</v>
      </c>
      <c r="R3100" t="str">
        <f t="shared" si="525"/>
        <v>spaces</v>
      </c>
      <c r="S3100" s="14">
        <f t="shared" si="528"/>
        <v>42408.01180555555</v>
      </c>
      <c r="T3100" s="14">
        <f t="shared" si="529"/>
        <v>42359.792233796295</v>
      </c>
      <c r="U3100" t="str">
        <f t="shared" si="530"/>
        <v>FEB</v>
      </c>
      <c r="V3100" t="str">
        <f t="shared" si="531"/>
        <v>DIC</v>
      </c>
      <c r="W3100">
        <f t="shared" si="532"/>
        <v>2016</v>
      </c>
      <c r="X3100">
        <f t="shared" si="533"/>
        <v>2015</v>
      </c>
    </row>
    <row r="3101" spans="1:2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526"/>
        <v>13.9</v>
      </c>
      <c r="P3101" s="7">
        <f t="shared" si="527"/>
        <v>55.6</v>
      </c>
      <c r="Q3101" t="str">
        <f t="shared" si="524"/>
        <v>theater</v>
      </c>
      <c r="R3101" t="str">
        <f t="shared" si="525"/>
        <v>spaces</v>
      </c>
      <c r="S3101" s="14">
        <f t="shared" si="528"/>
        <v>42412.189710648148</v>
      </c>
      <c r="T3101" s="14">
        <f t="shared" si="529"/>
        <v>42382.189710648148</v>
      </c>
      <c r="U3101" t="str">
        <f t="shared" si="530"/>
        <v>FEB</v>
      </c>
      <c r="V3101" t="str">
        <f t="shared" si="531"/>
        <v>ENE</v>
      </c>
      <c r="W3101">
        <f t="shared" si="532"/>
        <v>2016</v>
      </c>
      <c r="X3101">
        <f t="shared" si="533"/>
        <v>2016</v>
      </c>
    </row>
    <row r="3102" spans="1:2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526"/>
        <v>15.225</v>
      </c>
      <c r="P3102" s="7">
        <f t="shared" si="527"/>
        <v>140.53846153846155</v>
      </c>
      <c r="Q3102" t="str">
        <f t="shared" si="524"/>
        <v>theater</v>
      </c>
      <c r="R3102" t="str">
        <f t="shared" si="525"/>
        <v>spaces</v>
      </c>
      <c r="S3102" s="14">
        <f t="shared" si="528"/>
        <v>41932.622395833336</v>
      </c>
      <c r="T3102" s="14">
        <f t="shared" si="529"/>
        <v>41902.622395833336</v>
      </c>
      <c r="U3102" t="str">
        <f t="shared" si="530"/>
        <v>OCT</v>
      </c>
      <c r="V3102" t="str">
        <f t="shared" si="531"/>
        <v>SEP</v>
      </c>
      <c r="W3102">
        <f t="shared" si="532"/>
        <v>2014</v>
      </c>
      <c r="X3102">
        <f t="shared" si="533"/>
        <v>2014</v>
      </c>
    </row>
    <row r="3103" spans="1:2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526"/>
        <v>12</v>
      </c>
      <c r="P3103" s="7">
        <f t="shared" si="527"/>
        <v>25</v>
      </c>
      <c r="Q3103" t="str">
        <f t="shared" ref="Q3103:Q3166" si="534">MID(N3103,1,7)</f>
        <v>theater</v>
      </c>
      <c r="R3103" t="str">
        <f t="shared" ref="R3103:R3166" si="535">MID(N3103,9,20)</f>
        <v>spaces</v>
      </c>
      <c r="S3103" s="14">
        <f t="shared" si="528"/>
        <v>42201.330555555556</v>
      </c>
      <c r="T3103" s="14">
        <f t="shared" si="529"/>
        <v>42171.383530092593</v>
      </c>
      <c r="U3103" t="str">
        <f t="shared" si="530"/>
        <v>JUL</v>
      </c>
      <c r="V3103" t="str">
        <f t="shared" si="531"/>
        <v>JUN</v>
      </c>
      <c r="W3103">
        <f t="shared" si="532"/>
        <v>2015</v>
      </c>
      <c r="X3103">
        <f t="shared" si="533"/>
        <v>2015</v>
      </c>
    </row>
    <row r="3104" spans="1:2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526"/>
        <v>39.112499999999997</v>
      </c>
      <c r="P3104" s="7">
        <f t="shared" si="527"/>
        <v>69.533333333333331</v>
      </c>
      <c r="Q3104" t="str">
        <f t="shared" si="534"/>
        <v>theater</v>
      </c>
      <c r="R3104" t="str">
        <f t="shared" si="535"/>
        <v>spaces</v>
      </c>
      <c r="S3104" s="14">
        <f t="shared" si="528"/>
        <v>42605.340486111112</v>
      </c>
      <c r="T3104" s="14">
        <f t="shared" si="529"/>
        <v>42555.340486111112</v>
      </c>
      <c r="U3104" t="str">
        <f t="shared" si="530"/>
        <v>AGO</v>
      </c>
      <c r="V3104" t="str">
        <f t="shared" si="531"/>
        <v>JUL</v>
      </c>
      <c r="W3104">
        <f t="shared" si="532"/>
        <v>2016</v>
      </c>
      <c r="X3104">
        <f t="shared" si="533"/>
        <v>2016</v>
      </c>
    </row>
    <row r="3105" spans="1:2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526"/>
        <v>0.26829268292682928</v>
      </c>
      <c r="P3105" s="7">
        <f t="shared" si="527"/>
        <v>5.5</v>
      </c>
      <c r="Q3105" t="str">
        <f t="shared" si="534"/>
        <v>theater</v>
      </c>
      <c r="R3105" t="str">
        <f t="shared" si="535"/>
        <v>spaces</v>
      </c>
      <c r="S3105" s="14">
        <f t="shared" si="528"/>
        <v>42167.156319444446</v>
      </c>
      <c r="T3105" s="14">
        <f t="shared" si="529"/>
        <v>42107.156319444446</v>
      </c>
      <c r="U3105" t="str">
        <f t="shared" si="530"/>
        <v>JUN</v>
      </c>
      <c r="V3105" t="str">
        <f t="shared" si="531"/>
        <v>ABR</v>
      </c>
      <c r="W3105">
        <f t="shared" si="532"/>
        <v>2015</v>
      </c>
      <c r="X3105">
        <f t="shared" si="533"/>
        <v>2015</v>
      </c>
    </row>
    <row r="3106" spans="1:2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526"/>
        <v>29.625</v>
      </c>
      <c r="P3106" s="7">
        <f t="shared" si="527"/>
        <v>237</v>
      </c>
      <c r="Q3106" t="str">
        <f t="shared" si="534"/>
        <v>theater</v>
      </c>
      <c r="R3106" t="str">
        <f t="shared" si="535"/>
        <v>spaces</v>
      </c>
      <c r="S3106" s="14">
        <f t="shared" si="528"/>
        <v>42038.083333333328</v>
      </c>
      <c r="T3106" s="14">
        <f t="shared" si="529"/>
        <v>42006.908692129626</v>
      </c>
      <c r="U3106" t="str">
        <f t="shared" si="530"/>
        <v>FEB</v>
      </c>
      <c r="V3106" t="str">
        <f t="shared" si="531"/>
        <v>ENE</v>
      </c>
      <c r="W3106">
        <f t="shared" si="532"/>
        <v>2015</v>
      </c>
      <c r="X3106">
        <f t="shared" si="533"/>
        <v>2015</v>
      </c>
    </row>
    <row r="3107" spans="1:2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526"/>
        <v>42.360992301112063</v>
      </c>
      <c r="P3107" s="7">
        <f t="shared" si="527"/>
        <v>79.870967741935488</v>
      </c>
      <c r="Q3107" t="str">
        <f t="shared" si="534"/>
        <v>theater</v>
      </c>
      <c r="R3107" t="str">
        <f t="shared" si="535"/>
        <v>spaces</v>
      </c>
      <c r="S3107" s="14">
        <f t="shared" si="528"/>
        <v>41931.208333333336</v>
      </c>
      <c r="T3107" s="14">
        <f t="shared" si="529"/>
        <v>41876.718935185185</v>
      </c>
      <c r="U3107" t="str">
        <f t="shared" si="530"/>
        <v>OCT</v>
      </c>
      <c r="V3107" t="str">
        <f t="shared" si="531"/>
        <v>AGO</v>
      </c>
      <c r="W3107">
        <f t="shared" si="532"/>
        <v>2014</v>
      </c>
      <c r="X3107">
        <f t="shared" si="533"/>
        <v>2014</v>
      </c>
    </row>
    <row r="3108" spans="1:2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526"/>
        <v>4.0999999999999996</v>
      </c>
      <c r="P3108" s="7">
        <f t="shared" si="527"/>
        <v>10.25</v>
      </c>
      <c r="Q3108" t="str">
        <f t="shared" si="534"/>
        <v>theater</v>
      </c>
      <c r="R3108" t="str">
        <f t="shared" si="535"/>
        <v>spaces</v>
      </c>
      <c r="S3108" s="14">
        <f t="shared" si="528"/>
        <v>42263.916666666672</v>
      </c>
      <c r="T3108" s="14">
        <f t="shared" si="529"/>
        <v>42241.429120370376</v>
      </c>
      <c r="U3108" t="str">
        <f t="shared" si="530"/>
        <v>SEP</v>
      </c>
      <c r="V3108" t="str">
        <f t="shared" si="531"/>
        <v>AGO</v>
      </c>
      <c r="W3108">
        <f t="shared" si="532"/>
        <v>2015</v>
      </c>
      <c r="X3108">
        <f t="shared" si="533"/>
        <v>2015</v>
      </c>
    </row>
    <row r="3109" spans="1:2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526"/>
        <v>19.762499999999999</v>
      </c>
      <c r="P3109" s="7">
        <f t="shared" si="527"/>
        <v>272.58620689655174</v>
      </c>
      <c r="Q3109" t="str">
        <f t="shared" si="534"/>
        <v>theater</v>
      </c>
      <c r="R3109" t="str">
        <f t="shared" si="535"/>
        <v>spaces</v>
      </c>
      <c r="S3109" s="14">
        <f t="shared" si="528"/>
        <v>42135.814247685179</v>
      </c>
      <c r="T3109" s="14">
        <f t="shared" si="529"/>
        <v>42128.814247685179</v>
      </c>
      <c r="U3109" t="str">
        <f t="shared" si="530"/>
        <v>MAY</v>
      </c>
      <c r="V3109" t="str">
        <f t="shared" si="531"/>
        <v>MAY</v>
      </c>
      <c r="W3109">
        <f t="shared" si="532"/>
        <v>2015</v>
      </c>
      <c r="X3109">
        <f t="shared" si="533"/>
        <v>2015</v>
      </c>
    </row>
    <row r="3110" spans="1:2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526"/>
        <v>5.1999999999999998E-2</v>
      </c>
      <c r="P3110" s="7">
        <f t="shared" si="527"/>
        <v>13</v>
      </c>
      <c r="Q3110" t="str">
        <f t="shared" si="534"/>
        <v>theater</v>
      </c>
      <c r="R3110" t="str">
        <f t="shared" si="535"/>
        <v>spaces</v>
      </c>
      <c r="S3110" s="14">
        <f t="shared" si="528"/>
        <v>42122.638819444444</v>
      </c>
      <c r="T3110" s="14">
        <f t="shared" si="529"/>
        <v>42062.680486111116</v>
      </c>
      <c r="U3110" t="str">
        <f t="shared" si="530"/>
        <v>ABR</v>
      </c>
      <c r="V3110" t="str">
        <f t="shared" si="531"/>
        <v>FEB</v>
      </c>
      <c r="W3110">
        <f t="shared" si="532"/>
        <v>2015</v>
      </c>
      <c r="X3110">
        <f t="shared" si="533"/>
        <v>2015</v>
      </c>
    </row>
    <row r="3111" spans="1:2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526"/>
        <v>25.030188679245285</v>
      </c>
      <c r="P3111" s="7">
        <f t="shared" si="527"/>
        <v>58.184210526315788</v>
      </c>
      <c r="Q3111" t="str">
        <f t="shared" si="534"/>
        <v>theater</v>
      </c>
      <c r="R3111" t="str">
        <f t="shared" si="535"/>
        <v>spaces</v>
      </c>
      <c r="S3111" s="14">
        <f t="shared" si="528"/>
        <v>41879.125115740739</v>
      </c>
      <c r="T3111" s="14">
        <f t="shared" si="529"/>
        <v>41844.125115740739</v>
      </c>
      <c r="U3111" t="str">
        <f t="shared" si="530"/>
        <v>AGO</v>
      </c>
      <c r="V3111" t="str">
        <f t="shared" si="531"/>
        <v>JUL</v>
      </c>
      <c r="W3111">
        <f t="shared" si="532"/>
        <v>2014</v>
      </c>
      <c r="X3111">
        <f t="shared" si="533"/>
        <v>2014</v>
      </c>
    </row>
    <row r="3112" spans="1:2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526"/>
        <v>0.04</v>
      </c>
      <c r="P3112" s="7">
        <f t="shared" si="527"/>
        <v>10</v>
      </c>
      <c r="Q3112" t="str">
        <f t="shared" si="534"/>
        <v>theater</v>
      </c>
      <c r="R3112" t="str">
        <f t="shared" si="535"/>
        <v>spaces</v>
      </c>
      <c r="S3112" s="14">
        <f t="shared" si="528"/>
        <v>42785.031469907408</v>
      </c>
      <c r="T3112" s="14">
        <f t="shared" si="529"/>
        <v>42745.031469907408</v>
      </c>
      <c r="U3112" t="str">
        <f t="shared" si="530"/>
        <v>FEB</v>
      </c>
      <c r="V3112" t="str">
        <f t="shared" si="531"/>
        <v>ENE</v>
      </c>
      <c r="W3112">
        <f t="shared" si="532"/>
        <v>2017</v>
      </c>
      <c r="X3112">
        <f t="shared" si="533"/>
        <v>2017</v>
      </c>
    </row>
    <row r="3113" spans="1:2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526"/>
        <v>26.64</v>
      </c>
      <c r="P3113" s="7">
        <f t="shared" si="527"/>
        <v>70.10526315789474</v>
      </c>
      <c r="Q3113" t="str">
        <f t="shared" si="534"/>
        <v>theater</v>
      </c>
      <c r="R3113" t="str">
        <f t="shared" si="535"/>
        <v>spaces</v>
      </c>
      <c r="S3113" s="14">
        <f t="shared" si="528"/>
        <v>41916.595138888886</v>
      </c>
      <c r="T3113" s="14">
        <f t="shared" si="529"/>
        <v>41885.595138888886</v>
      </c>
      <c r="U3113" t="str">
        <f t="shared" si="530"/>
        <v>OCT</v>
      </c>
      <c r="V3113" t="str">
        <f t="shared" si="531"/>
        <v>SEP</v>
      </c>
      <c r="W3113">
        <f t="shared" si="532"/>
        <v>2014</v>
      </c>
      <c r="X3113">
        <f t="shared" si="533"/>
        <v>2014</v>
      </c>
    </row>
    <row r="3114" spans="1:2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526"/>
        <v>4.7363636363636363</v>
      </c>
      <c r="P3114" s="7">
        <f t="shared" si="527"/>
        <v>57.888888888888886</v>
      </c>
      <c r="Q3114" t="str">
        <f t="shared" si="534"/>
        <v>theater</v>
      </c>
      <c r="R3114" t="str">
        <f t="shared" si="535"/>
        <v>spaces</v>
      </c>
      <c r="S3114" s="14">
        <f t="shared" si="528"/>
        <v>42675.121921296297</v>
      </c>
      <c r="T3114" s="14">
        <f t="shared" si="529"/>
        <v>42615.121921296297</v>
      </c>
      <c r="U3114" t="str">
        <f t="shared" si="530"/>
        <v>NOV</v>
      </c>
      <c r="V3114" t="str">
        <f t="shared" si="531"/>
        <v>SEP</v>
      </c>
      <c r="W3114">
        <f t="shared" si="532"/>
        <v>2016</v>
      </c>
      <c r="X3114">
        <f t="shared" si="533"/>
        <v>2016</v>
      </c>
    </row>
    <row r="3115" spans="1:2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526"/>
        <v>4.2435339894712749</v>
      </c>
      <c r="P3115" s="7">
        <f t="shared" si="527"/>
        <v>125.27027027027027</v>
      </c>
      <c r="Q3115" t="str">
        <f t="shared" si="534"/>
        <v>theater</v>
      </c>
      <c r="R3115" t="str">
        <f t="shared" si="535"/>
        <v>spaces</v>
      </c>
      <c r="S3115" s="14">
        <f t="shared" si="528"/>
        <v>42111.731273148151</v>
      </c>
      <c r="T3115" s="14">
        <f t="shared" si="529"/>
        <v>42081.731273148151</v>
      </c>
      <c r="U3115" t="str">
        <f t="shared" si="530"/>
        <v>ABR</v>
      </c>
      <c r="V3115" t="str">
        <f t="shared" si="531"/>
        <v>MAR</v>
      </c>
      <c r="W3115">
        <f t="shared" si="532"/>
        <v>2015</v>
      </c>
      <c r="X3115">
        <f t="shared" si="533"/>
        <v>2015</v>
      </c>
    </row>
    <row r="3116" spans="1:2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526"/>
        <v>0</v>
      </c>
      <c r="P3116" s="7" t="str">
        <f t="shared" si="527"/>
        <v>No Backers</v>
      </c>
      <c r="Q3116" t="str">
        <f t="shared" si="534"/>
        <v>theater</v>
      </c>
      <c r="R3116" t="str">
        <f t="shared" si="535"/>
        <v>spaces</v>
      </c>
      <c r="S3116" s="14">
        <f t="shared" si="528"/>
        <v>41903.632523148146</v>
      </c>
      <c r="T3116" s="14">
        <f t="shared" si="529"/>
        <v>41843.632523148146</v>
      </c>
      <c r="U3116" t="str">
        <f t="shared" si="530"/>
        <v>SEP</v>
      </c>
      <c r="V3116" t="str">
        <f t="shared" si="531"/>
        <v>JUL</v>
      </c>
      <c r="W3116">
        <f t="shared" si="532"/>
        <v>2014</v>
      </c>
      <c r="X3116">
        <f t="shared" si="533"/>
        <v>2014</v>
      </c>
    </row>
    <row r="3117" spans="1:2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526"/>
        <v>3</v>
      </c>
      <c r="P3117" s="7">
        <f t="shared" si="527"/>
        <v>300</v>
      </c>
      <c r="Q3117" t="str">
        <f t="shared" si="534"/>
        <v>theater</v>
      </c>
      <c r="R3117" t="str">
        <f t="shared" si="535"/>
        <v>spaces</v>
      </c>
      <c r="S3117" s="14">
        <f t="shared" si="528"/>
        <v>42526.447071759263</v>
      </c>
      <c r="T3117" s="14">
        <f t="shared" si="529"/>
        <v>42496.447071759263</v>
      </c>
      <c r="U3117" t="str">
        <f t="shared" si="530"/>
        <v>JUN</v>
      </c>
      <c r="V3117" t="str">
        <f t="shared" si="531"/>
        <v>MAY</v>
      </c>
      <c r="W3117">
        <f t="shared" si="532"/>
        <v>2016</v>
      </c>
      <c r="X3117">
        <f t="shared" si="533"/>
        <v>2016</v>
      </c>
    </row>
    <row r="3118" spans="1:2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526"/>
        <v>57.333333333333336</v>
      </c>
      <c r="P3118" s="7">
        <f t="shared" si="527"/>
        <v>43</v>
      </c>
      <c r="Q3118" t="str">
        <f t="shared" si="534"/>
        <v>theater</v>
      </c>
      <c r="R3118" t="str">
        <f t="shared" si="535"/>
        <v>spaces</v>
      </c>
      <c r="S3118" s="14">
        <f t="shared" si="528"/>
        <v>42095.515335648146</v>
      </c>
      <c r="T3118" s="14">
        <f t="shared" si="529"/>
        <v>42081.515335648146</v>
      </c>
      <c r="U3118" t="str">
        <f t="shared" si="530"/>
        <v>ABR</v>
      </c>
      <c r="V3118" t="str">
        <f t="shared" si="531"/>
        <v>MAR</v>
      </c>
      <c r="W3118">
        <f t="shared" si="532"/>
        <v>2015</v>
      </c>
      <c r="X3118">
        <f t="shared" si="533"/>
        <v>2015</v>
      </c>
    </row>
    <row r="3119" spans="1:2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526"/>
        <v>0.1</v>
      </c>
      <c r="P3119" s="7">
        <f t="shared" si="527"/>
        <v>1</v>
      </c>
      <c r="Q3119" t="str">
        <f t="shared" si="534"/>
        <v>theater</v>
      </c>
      <c r="R3119" t="str">
        <f t="shared" si="535"/>
        <v>spaces</v>
      </c>
      <c r="S3119" s="14">
        <f t="shared" si="528"/>
        <v>42517.55</v>
      </c>
      <c r="T3119" s="14">
        <f t="shared" si="529"/>
        <v>42509.374537037031</v>
      </c>
      <c r="U3119" t="str">
        <f t="shared" si="530"/>
        <v>MAY</v>
      </c>
      <c r="V3119" t="str">
        <f t="shared" si="531"/>
        <v>MAY</v>
      </c>
      <c r="W3119">
        <f t="shared" si="532"/>
        <v>2016</v>
      </c>
      <c r="X3119">
        <f t="shared" si="533"/>
        <v>2016</v>
      </c>
    </row>
    <row r="3120" spans="1:2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526"/>
        <v>0.31</v>
      </c>
      <c r="P3120" s="7">
        <f t="shared" si="527"/>
        <v>775</v>
      </c>
      <c r="Q3120" t="str">
        <f t="shared" si="534"/>
        <v>theater</v>
      </c>
      <c r="R3120" t="str">
        <f t="shared" si="535"/>
        <v>spaces</v>
      </c>
      <c r="S3120" s="14">
        <f t="shared" si="528"/>
        <v>42553.649571759262</v>
      </c>
      <c r="T3120" s="14">
        <f t="shared" si="529"/>
        <v>42534.649571759262</v>
      </c>
      <c r="U3120" t="str">
        <f t="shared" si="530"/>
        <v>JUL</v>
      </c>
      <c r="V3120" t="str">
        <f t="shared" si="531"/>
        <v>JUN</v>
      </c>
      <c r="W3120">
        <f t="shared" si="532"/>
        <v>2016</v>
      </c>
      <c r="X3120">
        <f t="shared" si="533"/>
        <v>2016</v>
      </c>
    </row>
    <row r="3121" spans="1:2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526"/>
        <v>0.05</v>
      </c>
      <c r="P3121" s="7">
        <f t="shared" si="527"/>
        <v>5</v>
      </c>
      <c r="Q3121" t="str">
        <f t="shared" si="534"/>
        <v>theater</v>
      </c>
      <c r="R3121" t="str">
        <f t="shared" si="535"/>
        <v>spaces</v>
      </c>
      <c r="S3121" s="14">
        <f t="shared" si="528"/>
        <v>42090.003842592589</v>
      </c>
      <c r="T3121" s="14">
        <f t="shared" si="529"/>
        <v>42060.04550925926</v>
      </c>
      <c r="U3121" t="str">
        <f t="shared" si="530"/>
        <v>MAR</v>
      </c>
      <c r="V3121" t="str">
        <f t="shared" si="531"/>
        <v>FEB</v>
      </c>
      <c r="W3121">
        <f t="shared" si="532"/>
        <v>2015</v>
      </c>
      <c r="X3121">
        <f t="shared" si="533"/>
        <v>2015</v>
      </c>
    </row>
    <row r="3122" spans="1:2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526"/>
        <v>9.8461538461538465E-3</v>
      </c>
      <c r="P3122" s="7">
        <f t="shared" si="527"/>
        <v>12.8</v>
      </c>
      <c r="Q3122" t="str">
        <f t="shared" si="534"/>
        <v>theater</v>
      </c>
      <c r="R3122" t="str">
        <f t="shared" si="535"/>
        <v>spaces</v>
      </c>
      <c r="S3122" s="14">
        <f t="shared" si="528"/>
        <v>42495.900416666671</v>
      </c>
      <c r="T3122" s="14">
        <f t="shared" si="529"/>
        <v>42435.942083333335</v>
      </c>
      <c r="U3122" t="str">
        <f t="shared" si="530"/>
        <v>MAY</v>
      </c>
      <c r="V3122" t="str">
        <f t="shared" si="531"/>
        <v>MAR</v>
      </c>
      <c r="W3122">
        <f t="shared" si="532"/>
        <v>2016</v>
      </c>
      <c r="X3122">
        <f t="shared" si="533"/>
        <v>2016</v>
      </c>
    </row>
    <row r="3123" spans="1:2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526"/>
        <v>0.66666666666666663</v>
      </c>
      <c r="P3123" s="7">
        <f t="shared" si="527"/>
        <v>10</v>
      </c>
      <c r="Q3123" t="str">
        <f t="shared" si="534"/>
        <v>theater</v>
      </c>
      <c r="R3123" t="str">
        <f t="shared" si="535"/>
        <v>spaces</v>
      </c>
      <c r="S3123" s="14">
        <f t="shared" si="528"/>
        <v>41908.679803240739</v>
      </c>
      <c r="T3123" s="14">
        <f t="shared" si="529"/>
        <v>41848.679803240739</v>
      </c>
      <c r="U3123" t="str">
        <f t="shared" si="530"/>
        <v>SEP</v>
      </c>
      <c r="V3123" t="str">
        <f t="shared" si="531"/>
        <v>JUL</v>
      </c>
      <c r="W3123">
        <f t="shared" si="532"/>
        <v>2014</v>
      </c>
      <c r="X3123">
        <f t="shared" si="533"/>
        <v>2014</v>
      </c>
    </row>
    <row r="3124" spans="1:2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526"/>
        <v>58.291457286432163</v>
      </c>
      <c r="P3124" s="7">
        <f t="shared" si="527"/>
        <v>58</v>
      </c>
      <c r="Q3124" t="str">
        <f t="shared" si="534"/>
        <v>theater</v>
      </c>
      <c r="R3124" t="str">
        <f t="shared" si="535"/>
        <v>spaces</v>
      </c>
      <c r="S3124" s="14">
        <f t="shared" si="528"/>
        <v>42683.973750000005</v>
      </c>
      <c r="T3124" s="14">
        <f t="shared" si="529"/>
        <v>42678.932083333333</v>
      </c>
      <c r="U3124" t="str">
        <f t="shared" si="530"/>
        <v>NOV</v>
      </c>
      <c r="V3124" t="str">
        <f t="shared" si="531"/>
        <v>NOV</v>
      </c>
      <c r="W3124">
        <f t="shared" si="532"/>
        <v>2016</v>
      </c>
      <c r="X3124">
        <f t="shared" si="533"/>
        <v>2016</v>
      </c>
    </row>
    <row r="3125" spans="1:2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526"/>
        <v>68.153599999999997</v>
      </c>
      <c r="P3125" s="7">
        <f t="shared" si="527"/>
        <v>244.80459770114942</v>
      </c>
      <c r="Q3125" t="str">
        <f t="shared" si="534"/>
        <v>theater</v>
      </c>
      <c r="R3125" t="str">
        <f t="shared" si="535"/>
        <v>spaces</v>
      </c>
      <c r="S3125" s="14">
        <f t="shared" si="528"/>
        <v>42560.993032407408</v>
      </c>
      <c r="T3125" s="14">
        <f t="shared" si="529"/>
        <v>42530.993032407408</v>
      </c>
      <c r="U3125" t="str">
        <f t="shared" si="530"/>
        <v>JUL</v>
      </c>
      <c r="V3125" t="str">
        <f t="shared" si="531"/>
        <v>JUN</v>
      </c>
      <c r="W3125">
        <f t="shared" si="532"/>
        <v>2016</v>
      </c>
      <c r="X3125">
        <f t="shared" si="533"/>
        <v>2016</v>
      </c>
    </row>
    <row r="3126" spans="1:2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526"/>
        <v>3.2499999999999999E-3</v>
      </c>
      <c r="P3126" s="7">
        <f t="shared" si="527"/>
        <v>6.5</v>
      </c>
      <c r="Q3126" t="str">
        <f t="shared" si="534"/>
        <v>theater</v>
      </c>
      <c r="R3126" t="str">
        <f t="shared" si="535"/>
        <v>spaces</v>
      </c>
      <c r="S3126" s="14">
        <f t="shared" si="528"/>
        <v>42037.780104166668</v>
      </c>
      <c r="T3126" s="14">
        <f t="shared" si="529"/>
        <v>41977.780104166668</v>
      </c>
      <c r="U3126" t="str">
        <f t="shared" si="530"/>
        <v>FEB</v>
      </c>
      <c r="V3126" t="str">
        <f t="shared" si="531"/>
        <v>DIC</v>
      </c>
      <c r="W3126">
        <f t="shared" si="532"/>
        <v>2015</v>
      </c>
      <c r="X3126">
        <f t="shared" si="533"/>
        <v>2014</v>
      </c>
    </row>
    <row r="3127" spans="1:2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526"/>
        <v>0</v>
      </c>
      <c r="P3127" s="7" t="str">
        <f t="shared" si="527"/>
        <v>No Backers</v>
      </c>
      <c r="Q3127" t="str">
        <f t="shared" si="534"/>
        <v>theater</v>
      </c>
      <c r="R3127" t="str">
        <f t="shared" si="535"/>
        <v>spaces</v>
      </c>
      <c r="S3127" s="14">
        <f t="shared" si="528"/>
        <v>42376.20685185185</v>
      </c>
      <c r="T3127" s="14">
        <f t="shared" si="529"/>
        <v>42346.20685185185</v>
      </c>
      <c r="U3127" t="str">
        <f t="shared" si="530"/>
        <v>ENE</v>
      </c>
      <c r="V3127" t="str">
        <f t="shared" si="531"/>
        <v>DIC</v>
      </c>
      <c r="W3127">
        <f t="shared" si="532"/>
        <v>2016</v>
      </c>
      <c r="X3127">
        <f t="shared" si="533"/>
        <v>2015</v>
      </c>
    </row>
    <row r="3128" spans="1:2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526"/>
        <v>4.16</v>
      </c>
      <c r="P3128" s="7">
        <f t="shared" si="527"/>
        <v>61.176470588235297</v>
      </c>
      <c r="Q3128" t="str">
        <f t="shared" si="534"/>
        <v>theater</v>
      </c>
      <c r="R3128" t="str">
        <f t="shared" si="535"/>
        <v>spaces</v>
      </c>
      <c r="S3128" s="14">
        <f t="shared" si="528"/>
        <v>42456.976412037038</v>
      </c>
      <c r="T3128" s="14">
        <f t="shared" si="529"/>
        <v>42427.01807870371</v>
      </c>
      <c r="U3128" t="str">
        <f t="shared" si="530"/>
        <v>MAR</v>
      </c>
      <c r="V3128" t="str">
        <f t="shared" si="531"/>
        <v>FEB</v>
      </c>
      <c r="W3128">
        <f t="shared" si="532"/>
        <v>2016</v>
      </c>
      <c r="X3128">
        <f t="shared" si="533"/>
        <v>2016</v>
      </c>
    </row>
    <row r="3129" spans="1:2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526"/>
        <v>0</v>
      </c>
      <c r="P3129" s="7" t="str">
        <f t="shared" si="527"/>
        <v>No Backers</v>
      </c>
      <c r="Q3129" t="str">
        <f t="shared" si="534"/>
        <v>theater</v>
      </c>
      <c r="R3129" t="str">
        <f t="shared" si="535"/>
        <v>spaces</v>
      </c>
      <c r="S3129" s="14">
        <f t="shared" si="528"/>
        <v>42064.856817129628</v>
      </c>
      <c r="T3129" s="14">
        <f t="shared" si="529"/>
        <v>42034.856817129628</v>
      </c>
      <c r="U3129" t="str">
        <f t="shared" si="530"/>
        <v>MAR</v>
      </c>
      <c r="V3129" t="str">
        <f t="shared" si="531"/>
        <v>ENE</v>
      </c>
      <c r="W3129">
        <f t="shared" si="532"/>
        <v>2015</v>
      </c>
      <c r="X3129">
        <f t="shared" si="533"/>
        <v>2015</v>
      </c>
    </row>
    <row r="3130" spans="1:2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526"/>
        <v>108.60666666666667</v>
      </c>
      <c r="P3130" s="7">
        <f t="shared" si="527"/>
        <v>139.23931623931625</v>
      </c>
      <c r="Q3130" t="str">
        <f t="shared" si="534"/>
        <v>theater</v>
      </c>
      <c r="R3130" t="str">
        <f t="shared" si="535"/>
        <v>plays</v>
      </c>
      <c r="S3130" s="14">
        <f t="shared" si="528"/>
        <v>42810.784039351856</v>
      </c>
      <c r="T3130" s="14">
        <f t="shared" si="529"/>
        <v>42780.825706018513</v>
      </c>
      <c r="U3130" t="str">
        <f t="shared" si="530"/>
        <v>MAR</v>
      </c>
      <c r="V3130" t="str">
        <f t="shared" si="531"/>
        <v>FEB</v>
      </c>
      <c r="W3130">
        <f t="shared" si="532"/>
        <v>2017</v>
      </c>
      <c r="X3130">
        <f t="shared" si="533"/>
        <v>2017</v>
      </c>
    </row>
    <row r="3131" spans="1:2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526"/>
        <v>0.8</v>
      </c>
      <c r="P3131" s="7">
        <f t="shared" si="527"/>
        <v>10</v>
      </c>
      <c r="Q3131" t="str">
        <f t="shared" si="534"/>
        <v>theater</v>
      </c>
      <c r="R3131" t="str">
        <f t="shared" si="535"/>
        <v>plays</v>
      </c>
      <c r="S3131" s="14">
        <f t="shared" si="528"/>
        <v>42843.801145833335</v>
      </c>
      <c r="T3131" s="14">
        <f t="shared" si="529"/>
        <v>42803.842812499999</v>
      </c>
      <c r="U3131" t="str">
        <f t="shared" si="530"/>
        <v>ABR</v>
      </c>
      <c r="V3131" t="str">
        <f t="shared" si="531"/>
        <v>MAR</v>
      </c>
      <c r="W3131">
        <f t="shared" si="532"/>
        <v>2017</v>
      </c>
      <c r="X3131">
        <f t="shared" si="533"/>
        <v>2017</v>
      </c>
    </row>
    <row r="3132" spans="1:2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526"/>
        <v>3.75</v>
      </c>
      <c r="P3132" s="7">
        <f t="shared" si="527"/>
        <v>93.75</v>
      </c>
      <c r="Q3132" t="str">
        <f t="shared" si="534"/>
        <v>theater</v>
      </c>
      <c r="R3132" t="str">
        <f t="shared" si="535"/>
        <v>plays</v>
      </c>
      <c r="S3132" s="14">
        <f t="shared" si="528"/>
        <v>42839.207638888889</v>
      </c>
      <c r="T3132" s="14">
        <f t="shared" si="529"/>
        <v>42808.640231481477</v>
      </c>
      <c r="U3132" t="str">
        <f t="shared" si="530"/>
        <v>ABR</v>
      </c>
      <c r="V3132" t="str">
        <f t="shared" si="531"/>
        <v>MAR</v>
      </c>
      <c r="W3132">
        <f t="shared" si="532"/>
        <v>2017</v>
      </c>
      <c r="X3132">
        <f t="shared" si="533"/>
        <v>2017</v>
      </c>
    </row>
    <row r="3133" spans="1:2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526"/>
        <v>15.731707317073171</v>
      </c>
      <c r="P3133" s="7">
        <f t="shared" si="527"/>
        <v>53.75</v>
      </c>
      <c r="Q3133" t="str">
        <f t="shared" si="534"/>
        <v>theater</v>
      </c>
      <c r="R3133" t="str">
        <f t="shared" si="535"/>
        <v>plays</v>
      </c>
      <c r="S3133" s="14">
        <f t="shared" si="528"/>
        <v>42833.537557870368</v>
      </c>
      <c r="T3133" s="14">
        <f t="shared" si="529"/>
        <v>42803.579224537039</v>
      </c>
      <c r="U3133" t="str">
        <f t="shared" si="530"/>
        <v>ABR</v>
      </c>
      <c r="V3133" t="str">
        <f t="shared" si="531"/>
        <v>MAR</v>
      </c>
      <c r="W3133">
        <f t="shared" si="532"/>
        <v>2017</v>
      </c>
      <c r="X3133">
        <f t="shared" si="533"/>
        <v>2017</v>
      </c>
    </row>
    <row r="3134" spans="1:2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526"/>
        <v>3.3333333333333333E-2</v>
      </c>
      <c r="P3134" s="7">
        <f t="shared" si="527"/>
        <v>10</v>
      </c>
      <c r="Q3134" t="str">
        <f t="shared" si="534"/>
        <v>theater</v>
      </c>
      <c r="R3134" t="str">
        <f t="shared" si="535"/>
        <v>plays</v>
      </c>
      <c r="S3134" s="14">
        <f t="shared" si="528"/>
        <v>42846.308564814812</v>
      </c>
      <c r="T3134" s="14">
        <f t="shared" si="529"/>
        <v>42786.350231481483</v>
      </c>
      <c r="U3134" t="str">
        <f t="shared" si="530"/>
        <v>ABR</v>
      </c>
      <c r="V3134" t="str">
        <f t="shared" si="531"/>
        <v>FEB</v>
      </c>
      <c r="W3134">
        <f t="shared" si="532"/>
        <v>2017</v>
      </c>
      <c r="X3134">
        <f t="shared" si="533"/>
        <v>2017</v>
      </c>
    </row>
    <row r="3135" spans="1:2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526"/>
        <v>108</v>
      </c>
      <c r="P3135" s="7">
        <f t="shared" si="527"/>
        <v>33.75</v>
      </c>
      <c r="Q3135" t="str">
        <f t="shared" si="534"/>
        <v>theater</v>
      </c>
      <c r="R3135" t="str">
        <f t="shared" si="535"/>
        <v>plays</v>
      </c>
      <c r="S3135" s="14">
        <f t="shared" si="528"/>
        <v>42818.523541666669</v>
      </c>
      <c r="T3135" s="14">
        <f t="shared" si="529"/>
        <v>42788.565208333333</v>
      </c>
      <c r="U3135" t="str">
        <f t="shared" si="530"/>
        <v>MAR</v>
      </c>
      <c r="V3135" t="str">
        <f t="shared" si="531"/>
        <v>FEB</v>
      </c>
      <c r="W3135">
        <f t="shared" si="532"/>
        <v>2017</v>
      </c>
      <c r="X3135">
        <f t="shared" si="533"/>
        <v>2017</v>
      </c>
    </row>
    <row r="3136" spans="1:2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526"/>
        <v>22.5</v>
      </c>
      <c r="P3136" s="7">
        <f t="shared" si="527"/>
        <v>18.75</v>
      </c>
      <c r="Q3136" t="str">
        <f t="shared" si="534"/>
        <v>theater</v>
      </c>
      <c r="R3136" t="str">
        <f t="shared" si="535"/>
        <v>plays</v>
      </c>
      <c r="S3136" s="14">
        <f t="shared" si="528"/>
        <v>42821.678460648152</v>
      </c>
      <c r="T3136" s="14">
        <f t="shared" si="529"/>
        <v>42800.720127314817</v>
      </c>
      <c r="U3136" t="str">
        <f t="shared" si="530"/>
        <v>MAR</v>
      </c>
      <c r="V3136" t="str">
        <f t="shared" si="531"/>
        <v>MAR</v>
      </c>
      <c r="W3136">
        <f t="shared" si="532"/>
        <v>2017</v>
      </c>
      <c r="X3136">
        <f t="shared" si="533"/>
        <v>2017</v>
      </c>
    </row>
    <row r="3137" spans="1:2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526"/>
        <v>20.849420849420849</v>
      </c>
      <c r="P3137" s="7">
        <f t="shared" si="527"/>
        <v>23.142857142857142</v>
      </c>
      <c r="Q3137" t="str">
        <f t="shared" si="534"/>
        <v>theater</v>
      </c>
      <c r="R3137" t="str">
        <f t="shared" si="535"/>
        <v>plays</v>
      </c>
      <c r="S3137" s="14">
        <f t="shared" si="528"/>
        <v>42829.151863425926</v>
      </c>
      <c r="T3137" s="14">
        <f t="shared" si="529"/>
        <v>42807.151863425926</v>
      </c>
      <c r="U3137" t="str">
        <f t="shared" si="530"/>
        <v>ABR</v>
      </c>
      <c r="V3137" t="str">
        <f t="shared" si="531"/>
        <v>MAR</v>
      </c>
      <c r="W3137">
        <f t="shared" si="532"/>
        <v>2017</v>
      </c>
      <c r="X3137">
        <f t="shared" si="533"/>
        <v>2017</v>
      </c>
    </row>
    <row r="3138" spans="1:2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526"/>
        <v>127.8</v>
      </c>
      <c r="P3138" s="7">
        <f t="shared" si="527"/>
        <v>29.045454545454547</v>
      </c>
      <c r="Q3138" t="str">
        <f t="shared" si="534"/>
        <v>theater</v>
      </c>
      <c r="R3138" t="str">
        <f t="shared" si="535"/>
        <v>plays</v>
      </c>
      <c r="S3138" s="14">
        <f t="shared" si="528"/>
        <v>42825.957638888889</v>
      </c>
      <c r="T3138" s="14">
        <f t="shared" si="529"/>
        <v>42789.462430555555</v>
      </c>
      <c r="U3138" t="str">
        <f t="shared" si="530"/>
        <v>MAR</v>
      </c>
      <c r="V3138" t="str">
        <f t="shared" si="531"/>
        <v>FEB</v>
      </c>
      <c r="W3138">
        <f t="shared" si="532"/>
        <v>2017</v>
      </c>
      <c r="X3138">
        <f t="shared" si="533"/>
        <v>2017</v>
      </c>
    </row>
    <row r="3139" spans="1:2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536">(E3139*100)/D3139</f>
        <v>3.3333333333333335</v>
      </c>
      <c r="P3139" s="7">
        <f t="shared" ref="P3139:P3202" si="537">IF(L3139=0,"No Backers",E3139/L3139)</f>
        <v>50</v>
      </c>
      <c r="Q3139" t="str">
        <f t="shared" si="534"/>
        <v>theater</v>
      </c>
      <c r="R3139" t="str">
        <f t="shared" si="535"/>
        <v>plays</v>
      </c>
      <c r="S3139" s="14">
        <f t="shared" ref="S3139:S3202" si="538">(((I3139/60)/60)/24)+DATE(1970,1,1)</f>
        <v>42858.8</v>
      </c>
      <c r="T3139" s="14">
        <f t="shared" ref="T3139:T3202" si="539">(((J3139/60)/60)/24)+DATE(1970,1,1)</f>
        <v>42807.885057870371</v>
      </c>
      <c r="U3139" t="str">
        <f t="shared" ref="U3139:U3202" si="540">UPPER(TEXT(S3139, "mmm"))</f>
        <v>MAY</v>
      </c>
      <c r="V3139" t="str">
        <f t="shared" ref="V3139:V3202" si="541">UPPER(TEXT(T3139, "mmm"))</f>
        <v>MAR</v>
      </c>
      <c r="W3139">
        <f t="shared" ref="W3139:W3202" si="542">YEAR(S3139)</f>
        <v>2017</v>
      </c>
      <c r="X3139">
        <f t="shared" ref="X3139:X3202" si="543">YEAR(T3139)</f>
        <v>2017</v>
      </c>
    </row>
    <row r="3140" spans="1:2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536"/>
        <v>0</v>
      </c>
      <c r="P3140" s="7" t="str">
        <f t="shared" si="537"/>
        <v>No Backers</v>
      </c>
      <c r="Q3140" t="str">
        <f t="shared" si="534"/>
        <v>theater</v>
      </c>
      <c r="R3140" t="str">
        <f t="shared" si="535"/>
        <v>plays</v>
      </c>
      <c r="S3140" s="14">
        <f t="shared" si="538"/>
        <v>42828.645914351851</v>
      </c>
      <c r="T3140" s="14">
        <f t="shared" si="539"/>
        <v>42809.645914351851</v>
      </c>
      <c r="U3140" t="str">
        <f t="shared" si="540"/>
        <v>ABR</v>
      </c>
      <c r="V3140" t="str">
        <f t="shared" si="541"/>
        <v>MAR</v>
      </c>
      <c r="W3140">
        <f t="shared" si="542"/>
        <v>2017</v>
      </c>
      <c r="X3140">
        <f t="shared" si="543"/>
        <v>2017</v>
      </c>
    </row>
    <row r="3141" spans="1:2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536"/>
        <v>5.4</v>
      </c>
      <c r="P3141" s="7">
        <f t="shared" si="537"/>
        <v>450</v>
      </c>
      <c r="Q3141" t="str">
        <f t="shared" si="534"/>
        <v>theater</v>
      </c>
      <c r="R3141" t="str">
        <f t="shared" si="535"/>
        <v>plays</v>
      </c>
      <c r="S3141" s="14">
        <f t="shared" si="538"/>
        <v>42819.189583333333</v>
      </c>
      <c r="T3141" s="14">
        <f t="shared" si="539"/>
        <v>42785.270370370374</v>
      </c>
      <c r="U3141" t="str">
        <f t="shared" si="540"/>
        <v>MAR</v>
      </c>
      <c r="V3141" t="str">
        <f t="shared" si="541"/>
        <v>FEB</v>
      </c>
      <c r="W3141">
        <f t="shared" si="542"/>
        <v>2017</v>
      </c>
      <c r="X3141">
        <f t="shared" si="543"/>
        <v>2017</v>
      </c>
    </row>
    <row r="3142" spans="1:2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536"/>
        <v>0.96</v>
      </c>
      <c r="P3142" s="7">
        <f t="shared" si="537"/>
        <v>24</v>
      </c>
      <c r="Q3142" t="str">
        <f t="shared" si="534"/>
        <v>theater</v>
      </c>
      <c r="R3142" t="str">
        <f t="shared" si="535"/>
        <v>plays</v>
      </c>
      <c r="S3142" s="14">
        <f t="shared" si="538"/>
        <v>42832.677118055552</v>
      </c>
      <c r="T3142" s="14">
        <f t="shared" si="539"/>
        <v>42802.718784722223</v>
      </c>
      <c r="U3142" t="str">
        <f t="shared" si="540"/>
        <v>ABR</v>
      </c>
      <c r="V3142" t="str">
        <f t="shared" si="541"/>
        <v>MAR</v>
      </c>
      <c r="W3142">
        <f t="shared" si="542"/>
        <v>2017</v>
      </c>
      <c r="X3142">
        <f t="shared" si="543"/>
        <v>2017</v>
      </c>
    </row>
    <row r="3143" spans="1:2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536"/>
        <v>51.6</v>
      </c>
      <c r="P3143" s="7">
        <f t="shared" si="537"/>
        <v>32.25</v>
      </c>
      <c r="Q3143" t="str">
        <f t="shared" si="534"/>
        <v>theater</v>
      </c>
      <c r="R3143" t="str">
        <f t="shared" si="535"/>
        <v>plays</v>
      </c>
      <c r="S3143" s="14">
        <f t="shared" si="538"/>
        <v>42841.833333333328</v>
      </c>
      <c r="T3143" s="14">
        <f t="shared" si="539"/>
        <v>42800.753333333334</v>
      </c>
      <c r="U3143" t="str">
        <f t="shared" si="540"/>
        <v>ABR</v>
      </c>
      <c r="V3143" t="str">
        <f t="shared" si="541"/>
        <v>MAR</v>
      </c>
      <c r="W3143">
        <f t="shared" si="542"/>
        <v>2017</v>
      </c>
      <c r="X3143">
        <f t="shared" si="543"/>
        <v>2017</v>
      </c>
    </row>
    <row r="3144" spans="1:2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536"/>
        <v>1.6363636363636365</v>
      </c>
      <c r="P3144" s="7">
        <f t="shared" si="537"/>
        <v>15</v>
      </c>
      <c r="Q3144" t="str">
        <f t="shared" si="534"/>
        <v>theater</v>
      </c>
      <c r="R3144" t="str">
        <f t="shared" si="535"/>
        <v>plays</v>
      </c>
      <c r="S3144" s="14">
        <f t="shared" si="538"/>
        <v>42813.471516203703</v>
      </c>
      <c r="T3144" s="14">
        <f t="shared" si="539"/>
        <v>42783.513182870374</v>
      </c>
      <c r="U3144" t="str">
        <f t="shared" si="540"/>
        <v>MAR</v>
      </c>
      <c r="V3144" t="str">
        <f t="shared" si="541"/>
        <v>FEB</v>
      </c>
      <c r="W3144">
        <f t="shared" si="542"/>
        <v>2017</v>
      </c>
      <c r="X3144">
        <f t="shared" si="543"/>
        <v>2017</v>
      </c>
    </row>
    <row r="3145" spans="1:2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536"/>
        <v>0</v>
      </c>
      <c r="P3145" s="7" t="str">
        <f t="shared" si="537"/>
        <v>No Backers</v>
      </c>
      <c r="Q3145" t="str">
        <f t="shared" si="534"/>
        <v>theater</v>
      </c>
      <c r="R3145" t="str">
        <f t="shared" si="535"/>
        <v>plays</v>
      </c>
      <c r="S3145" s="14">
        <f t="shared" si="538"/>
        <v>42834.358287037037</v>
      </c>
      <c r="T3145" s="14">
        <f t="shared" si="539"/>
        <v>42808.358287037037</v>
      </c>
      <c r="U3145" t="str">
        <f t="shared" si="540"/>
        <v>ABR</v>
      </c>
      <c r="V3145" t="str">
        <f t="shared" si="541"/>
        <v>MAR</v>
      </c>
      <c r="W3145">
        <f t="shared" si="542"/>
        <v>2017</v>
      </c>
      <c r="X3145">
        <f t="shared" si="543"/>
        <v>2017</v>
      </c>
    </row>
    <row r="3146" spans="1:2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536"/>
        <v>75.400000000000006</v>
      </c>
      <c r="P3146" s="7">
        <f t="shared" si="537"/>
        <v>251.33333333333334</v>
      </c>
      <c r="Q3146" t="str">
        <f t="shared" si="534"/>
        <v>theater</v>
      </c>
      <c r="R3146" t="str">
        <f t="shared" si="535"/>
        <v>plays</v>
      </c>
      <c r="S3146" s="14">
        <f t="shared" si="538"/>
        <v>42813.25</v>
      </c>
      <c r="T3146" s="14">
        <f t="shared" si="539"/>
        <v>42796.538275462968</v>
      </c>
      <c r="U3146" t="str">
        <f t="shared" si="540"/>
        <v>MAR</v>
      </c>
      <c r="V3146" t="str">
        <f t="shared" si="541"/>
        <v>MAR</v>
      </c>
      <c r="W3146">
        <f t="shared" si="542"/>
        <v>2017</v>
      </c>
      <c r="X3146">
        <f t="shared" si="543"/>
        <v>2017</v>
      </c>
    </row>
    <row r="3147" spans="1:2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536"/>
        <v>0</v>
      </c>
      <c r="P3147" s="7" t="str">
        <f t="shared" si="537"/>
        <v>No Backers</v>
      </c>
      <c r="Q3147" t="str">
        <f t="shared" si="534"/>
        <v>theater</v>
      </c>
      <c r="R3147" t="str">
        <f t="shared" si="535"/>
        <v>plays</v>
      </c>
      <c r="S3147" s="14">
        <f t="shared" si="538"/>
        <v>42821.999236111107</v>
      </c>
      <c r="T3147" s="14">
        <f t="shared" si="539"/>
        <v>42762.040902777779</v>
      </c>
      <c r="U3147" t="str">
        <f t="shared" si="540"/>
        <v>MAR</v>
      </c>
      <c r="V3147" t="str">
        <f t="shared" si="541"/>
        <v>ENE</v>
      </c>
      <c r="W3147">
        <f t="shared" si="542"/>
        <v>2017</v>
      </c>
      <c r="X3147">
        <f t="shared" si="543"/>
        <v>2017</v>
      </c>
    </row>
    <row r="3148" spans="1:2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536"/>
        <v>10.5</v>
      </c>
      <c r="P3148" s="7">
        <f t="shared" si="537"/>
        <v>437.5</v>
      </c>
      <c r="Q3148" t="str">
        <f t="shared" si="534"/>
        <v>theater</v>
      </c>
      <c r="R3148" t="str">
        <f t="shared" si="535"/>
        <v>plays</v>
      </c>
      <c r="S3148" s="14">
        <f t="shared" si="538"/>
        <v>42841.640810185185</v>
      </c>
      <c r="T3148" s="14">
        <f t="shared" si="539"/>
        <v>42796.682476851856</v>
      </c>
      <c r="U3148" t="str">
        <f t="shared" si="540"/>
        <v>ABR</v>
      </c>
      <c r="V3148" t="str">
        <f t="shared" si="541"/>
        <v>MAR</v>
      </c>
      <c r="W3148">
        <f t="shared" si="542"/>
        <v>2017</v>
      </c>
      <c r="X3148">
        <f t="shared" si="543"/>
        <v>2017</v>
      </c>
    </row>
    <row r="3149" spans="1:2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536"/>
        <v>117.52500000000001</v>
      </c>
      <c r="P3149" s="7">
        <f t="shared" si="537"/>
        <v>110.35211267605634</v>
      </c>
      <c r="Q3149" t="str">
        <f t="shared" si="534"/>
        <v>theater</v>
      </c>
      <c r="R3149" t="str">
        <f t="shared" si="535"/>
        <v>plays</v>
      </c>
      <c r="S3149" s="14">
        <f t="shared" si="538"/>
        <v>41950.011053240742</v>
      </c>
      <c r="T3149" s="14">
        <f t="shared" si="539"/>
        <v>41909.969386574077</v>
      </c>
      <c r="U3149" t="str">
        <f t="shared" si="540"/>
        <v>NOV</v>
      </c>
      <c r="V3149" t="str">
        <f t="shared" si="541"/>
        <v>SEP</v>
      </c>
      <c r="W3149">
        <f t="shared" si="542"/>
        <v>2014</v>
      </c>
      <c r="X3149">
        <f t="shared" si="543"/>
        <v>2014</v>
      </c>
    </row>
    <row r="3150" spans="1:2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536"/>
        <v>131.16666666666666</v>
      </c>
      <c r="P3150" s="7">
        <f t="shared" si="537"/>
        <v>41.421052631578945</v>
      </c>
      <c r="Q3150" t="str">
        <f t="shared" si="534"/>
        <v>theater</v>
      </c>
      <c r="R3150" t="str">
        <f t="shared" si="535"/>
        <v>plays</v>
      </c>
      <c r="S3150" s="14">
        <f t="shared" si="538"/>
        <v>41913.166666666664</v>
      </c>
      <c r="T3150" s="14">
        <f t="shared" si="539"/>
        <v>41891.665324074071</v>
      </c>
      <c r="U3150" t="str">
        <f t="shared" si="540"/>
        <v>OCT</v>
      </c>
      <c r="V3150" t="str">
        <f t="shared" si="541"/>
        <v>SEP</v>
      </c>
      <c r="W3150">
        <f t="shared" si="542"/>
        <v>2014</v>
      </c>
      <c r="X3150">
        <f t="shared" si="543"/>
        <v>2014</v>
      </c>
    </row>
    <row r="3151" spans="1:2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536"/>
        <v>104</v>
      </c>
      <c r="P3151" s="7">
        <f t="shared" si="537"/>
        <v>52</v>
      </c>
      <c r="Q3151" t="str">
        <f t="shared" si="534"/>
        <v>theater</v>
      </c>
      <c r="R3151" t="str">
        <f t="shared" si="535"/>
        <v>plays</v>
      </c>
      <c r="S3151" s="14">
        <f t="shared" si="538"/>
        <v>41250.083333333336</v>
      </c>
      <c r="T3151" s="14">
        <f t="shared" si="539"/>
        <v>41226.017361111109</v>
      </c>
      <c r="U3151" t="str">
        <f t="shared" si="540"/>
        <v>DIC</v>
      </c>
      <c r="V3151" t="str">
        <f t="shared" si="541"/>
        <v>NOV</v>
      </c>
      <c r="W3151">
        <f t="shared" si="542"/>
        <v>2012</v>
      </c>
      <c r="X3151">
        <f t="shared" si="543"/>
        <v>2012</v>
      </c>
    </row>
    <row r="3152" spans="1:2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536"/>
        <v>101</v>
      </c>
      <c r="P3152" s="7">
        <f t="shared" si="537"/>
        <v>33.990384615384613</v>
      </c>
      <c r="Q3152" t="str">
        <f t="shared" si="534"/>
        <v>theater</v>
      </c>
      <c r="R3152" t="str">
        <f t="shared" si="535"/>
        <v>plays</v>
      </c>
      <c r="S3152" s="14">
        <f t="shared" si="538"/>
        <v>40568.166666666664</v>
      </c>
      <c r="T3152" s="14">
        <f t="shared" si="539"/>
        <v>40478.263923611114</v>
      </c>
      <c r="U3152" t="str">
        <f t="shared" si="540"/>
        <v>ENE</v>
      </c>
      <c r="V3152" t="str">
        <f t="shared" si="541"/>
        <v>OCT</v>
      </c>
      <c r="W3152">
        <f t="shared" si="542"/>
        <v>2011</v>
      </c>
      <c r="X3152">
        <f t="shared" si="543"/>
        <v>2010</v>
      </c>
    </row>
    <row r="3153" spans="1:2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536"/>
        <v>100.4</v>
      </c>
      <c r="P3153" s="7">
        <f t="shared" si="537"/>
        <v>103.35294117647059</v>
      </c>
      <c r="Q3153" t="str">
        <f t="shared" si="534"/>
        <v>theater</v>
      </c>
      <c r="R3153" t="str">
        <f t="shared" si="535"/>
        <v>plays</v>
      </c>
      <c r="S3153" s="14">
        <f t="shared" si="538"/>
        <v>41892.83997685185</v>
      </c>
      <c r="T3153" s="14">
        <f t="shared" si="539"/>
        <v>41862.83997685185</v>
      </c>
      <c r="U3153" t="str">
        <f t="shared" si="540"/>
        <v>SEP</v>
      </c>
      <c r="V3153" t="str">
        <f t="shared" si="541"/>
        <v>AGO</v>
      </c>
      <c r="W3153">
        <f t="shared" si="542"/>
        <v>2014</v>
      </c>
      <c r="X3153">
        <f t="shared" si="543"/>
        <v>2014</v>
      </c>
    </row>
    <row r="3154" spans="1:2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536"/>
        <v>105.95454545454545</v>
      </c>
      <c r="P3154" s="7">
        <f t="shared" si="537"/>
        <v>34.791044776119406</v>
      </c>
      <c r="Q3154" t="str">
        <f t="shared" si="534"/>
        <v>theater</v>
      </c>
      <c r="R3154" t="str">
        <f t="shared" si="535"/>
        <v>plays</v>
      </c>
      <c r="S3154" s="14">
        <f t="shared" si="538"/>
        <v>41580.867673611108</v>
      </c>
      <c r="T3154" s="14">
        <f t="shared" si="539"/>
        <v>41550.867673611108</v>
      </c>
      <c r="U3154" t="str">
        <f t="shared" si="540"/>
        <v>NOV</v>
      </c>
      <c r="V3154" t="str">
        <f t="shared" si="541"/>
        <v>OCT</v>
      </c>
      <c r="W3154">
        <f t="shared" si="542"/>
        <v>2013</v>
      </c>
      <c r="X3154">
        <f t="shared" si="543"/>
        <v>2013</v>
      </c>
    </row>
    <row r="3155" spans="1:2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536"/>
        <v>335.58333333333331</v>
      </c>
      <c r="P3155" s="7">
        <f t="shared" si="537"/>
        <v>41.773858921161825</v>
      </c>
      <c r="Q3155" t="str">
        <f t="shared" si="534"/>
        <v>theater</v>
      </c>
      <c r="R3155" t="str">
        <f t="shared" si="535"/>
        <v>plays</v>
      </c>
      <c r="S3155" s="14">
        <f t="shared" si="538"/>
        <v>40664.207638888889</v>
      </c>
      <c r="T3155" s="14">
        <f t="shared" si="539"/>
        <v>40633.154363425929</v>
      </c>
      <c r="U3155" t="str">
        <f t="shared" si="540"/>
        <v>MAY</v>
      </c>
      <c r="V3155" t="str">
        <f t="shared" si="541"/>
        <v>MAR</v>
      </c>
      <c r="W3155">
        <f t="shared" si="542"/>
        <v>2011</v>
      </c>
      <c r="X3155">
        <f t="shared" si="543"/>
        <v>2011</v>
      </c>
    </row>
    <row r="3156" spans="1:2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536"/>
        <v>112.92857142857143</v>
      </c>
      <c r="P3156" s="7">
        <f t="shared" si="537"/>
        <v>64.268292682926827</v>
      </c>
      <c r="Q3156" t="str">
        <f t="shared" si="534"/>
        <v>theater</v>
      </c>
      <c r="R3156" t="str">
        <f t="shared" si="535"/>
        <v>plays</v>
      </c>
      <c r="S3156" s="14">
        <f t="shared" si="538"/>
        <v>41000.834004629629</v>
      </c>
      <c r="T3156" s="14">
        <f t="shared" si="539"/>
        <v>40970.875671296293</v>
      </c>
      <c r="U3156" t="str">
        <f t="shared" si="540"/>
        <v>ABR</v>
      </c>
      <c r="V3156" t="str">
        <f t="shared" si="541"/>
        <v>MAR</v>
      </c>
      <c r="W3156">
        <f t="shared" si="542"/>
        <v>2012</v>
      </c>
      <c r="X3156">
        <f t="shared" si="543"/>
        <v>2012</v>
      </c>
    </row>
    <row r="3157" spans="1:2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536"/>
        <v>188.50460000000001</v>
      </c>
      <c r="P3157" s="7">
        <f t="shared" si="537"/>
        <v>31.209370860927152</v>
      </c>
      <c r="Q3157" t="str">
        <f t="shared" si="534"/>
        <v>theater</v>
      </c>
      <c r="R3157" t="str">
        <f t="shared" si="535"/>
        <v>plays</v>
      </c>
      <c r="S3157" s="14">
        <f t="shared" si="538"/>
        <v>41263.499131944445</v>
      </c>
      <c r="T3157" s="14">
        <f t="shared" si="539"/>
        <v>41233.499131944445</v>
      </c>
      <c r="U3157" t="str">
        <f t="shared" si="540"/>
        <v>DIC</v>
      </c>
      <c r="V3157" t="str">
        <f t="shared" si="541"/>
        <v>NOV</v>
      </c>
      <c r="W3157">
        <f t="shared" si="542"/>
        <v>2012</v>
      </c>
      <c r="X3157">
        <f t="shared" si="543"/>
        <v>2012</v>
      </c>
    </row>
    <row r="3158" spans="1:2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536"/>
        <v>101.81818181818181</v>
      </c>
      <c r="P3158" s="7">
        <f t="shared" si="537"/>
        <v>62.921348314606739</v>
      </c>
      <c r="Q3158" t="str">
        <f t="shared" si="534"/>
        <v>theater</v>
      </c>
      <c r="R3158" t="str">
        <f t="shared" si="535"/>
        <v>plays</v>
      </c>
      <c r="S3158" s="14">
        <f t="shared" si="538"/>
        <v>41061.953055555554</v>
      </c>
      <c r="T3158" s="14">
        <f t="shared" si="539"/>
        <v>41026.953055555554</v>
      </c>
      <c r="U3158" t="str">
        <f t="shared" si="540"/>
        <v>JUN</v>
      </c>
      <c r="V3158" t="str">
        <f t="shared" si="541"/>
        <v>ABR</v>
      </c>
      <c r="W3158">
        <f t="shared" si="542"/>
        <v>2012</v>
      </c>
      <c r="X3158">
        <f t="shared" si="543"/>
        <v>2012</v>
      </c>
    </row>
    <row r="3159" spans="1:2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536"/>
        <v>101</v>
      </c>
      <c r="P3159" s="7">
        <f t="shared" si="537"/>
        <v>98.536585365853654</v>
      </c>
      <c r="Q3159" t="str">
        <f t="shared" si="534"/>
        <v>theater</v>
      </c>
      <c r="R3159" t="str">
        <f t="shared" si="535"/>
        <v>plays</v>
      </c>
      <c r="S3159" s="14">
        <f t="shared" si="538"/>
        <v>41839.208333333336</v>
      </c>
      <c r="T3159" s="14">
        <f t="shared" si="539"/>
        <v>41829.788252314815</v>
      </c>
      <c r="U3159" t="str">
        <f t="shared" si="540"/>
        <v>JUL</v>
      </c>
      <c r="V3159" t="str">
        <f t="shared" si="541"/>
        <v>JUL</v>
      </c>
      <c r="W3159">
        <f t="shared" si="542"/>
        <v>2014</v>
      </c>
      <c r="X3159">
        <f t="shared" si="543"/>
        <v>2014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536"/>
        <v>114</v>
      </c>
      <c r="P3160" s="7">
        <f t="shared" si="537"/>
        <v>82.608695652173907</v>
      </c>
      <c r="Q3160" t="str">
        <f t="shared" si="534"/>
        <v>theater</v>
      </c>
      <c r="R3160" t="str">
        <f t="shared" si="535"/>
        <v>plays</v>
      </c>
      <c r="S3160" s="14">
        <f t="shared" si="538"/>
        <v>41477.839722222219</v>
      </c>
      <c r="T3160" s="14">
        <f t="shared" si="539"/>
        <v>41447.839722222219</v>
      </c>
      <c r="U3160" t="str">
        <f t="shared" si="540"/>
        <v>JUL</v>
      </c>
      <c r="V3160" t="str">
        <f t="shared" si="541"/>
        <v>JUN</v>
      </c>
      <c r="W3160">
        <f t="shared" si="542"/>
        <v>2013</v>
      </c>
      <c r="X3160">
        <f t="shared" si="543"/>
        <v>2013</v>
      </c>
    </row>
    <row r="3161" spans="1:2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536"/>
        <v>133.48133333333334</v>
      </c>
      <c r="P3161" s="7">
        <f t="shared" si="537"/>
        <v>38.504230769230773</v>
      </c>
      <c r="Q3161" t="str">
        <f t="shared" si="534"/>
        <v>theater</v>
      </c>
      <c r="R3161" t="str">
        <f t="shared" si="535"/>
        <v>plays</v>
      </c>
      <c r="S3161" s="14">
        <f t="shared" si="538"/>
        <v>40926.958333333336</v>
      </c>
      <c r="T3161" s="14">
        <f t="shared" si="539"/>
        <v>40884.066678240742</v>
      </c>
      <c r="U3161" t="str">
        <f t="shared" si="540"/>
        <v>ENE</v>
      </c>
      <c r="V3161" t="str">
        <f t="shared" si="541"/>
        <v>DIC</v>
      </c>
      <c r="W3161">
        <f t="shared" si="542"/>
        <v>2012</v>
      </c>
      <c r="X3161">
        <f t="shared" si="543"/>
        <v>2011</v>
      </c>
    </row>
    <row r="3162" spans="1:2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536"/>
        <v>101.53333333333333</v>
      </c>
      <c r="P3162" s="7">
        <f t="shared" si="537"/>
        <v>80.15789473684211</v>
      </c>
      <c r="Q3162" t="str">
        <f t="shared" si="534"/>
        <v>theater</v>
      </c>
      <c r="R3162" t="str">
        <f t="shared" si="535"/>
        <v>plays</v>
      </c>
      <c r="S3162" s="14">
        <f t="shared" si="538"/>
        <v>41864.207638888889</v>
      </c>
      <c r="T3162" s="14">
        <f t="shared" si="539"/>
        <v>41841.26489583333</v>
      </c>
      <c r="U3162" t="str">
        <f t="shared" si="540"/>
        <v>AGO</v>
      </c>
      <c r="V3162" t="str">
        <f t="shared" si="541"/>
        <v>JUL</v>
      </c>
      <c r="W3162">
        <f t="shared" si="542"/>
        <v>2014</v>
      </c>
      <c r="X3162">
        <f t="shared" si="543"/>
        <v>2014</v>
      </c>
    </row>
    <row r="3163" spans="1:2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536"/>
        <v>105.1</v>
      </c>
      <c r="P3163" s="7">
        <f t="shared" si="537"/>
        <v>28.405405405405407</v>
      </c>
      <c r="Q3163" t="str">
        <f t="shared" si="534"/>
        <v>theater</v>
      </c>
      <c r="R3163" t="str">
        <f t="shared" si="535"/>
        <v>plays</v>
      </c>
      <c r="S3163" s="14">
        <f t="shared" si="538"/>
        <v>41927.536134259259</v>
      </c>
      <c r="T3163" s="14">
        <f t="shared" si="539"/>
        <v>41897.536134259259</v>
      </c>
      <c r="U3163" t="str">
        <f t="shared" si="540"/>
        <v>OCT</v>
      </c>
      <c r="V3163" t="str">
        <f t="shared" si="541"/>
        <v>SEP</v>
      </c>
      <c r="W3163">
        <f t="shared" si="542"/>
        <v>2014</v>
      </c>
      <c r="X3163">
        <f t="shared" si="543"/>
        <v>2014</v>
      </c>
    </row>
    <row r="3164" spans="1:2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536"/>
        <v>127.15</v>
      </c>
      <c r="P3164" s="7">
        <f t="shared" si="537"/>
        <v>80.730158730158735</v>
      </c>
      <c r="Q3164" t="str">
        <f t="shared" si="534"/>
        <v>theater</v>
      </c>
      <c r="R3164" t="str">
        <f t="shared" si="535"/>
        <v>plays</v>
      </c>
      <c r="S3164" s="14">
        <f t="shared" si="538"/>
        <v>41827.083333333336</v>
      </c>
      <c r="T3164" s="14">
        <f t="shared" si="539"/>
        <v>41799.685902777775</v>
      </c>
      <c r="U3164" t="str">
        <f t="shared" si="540"/>
        <v>JUL</v>
      </c>
      <c r="V3164" t="str">
        <f t="shared" si="541"/>
        <v>JUN</v>
      </c>
      <c r="W3164">
        <f t="shared" si="542"/>
        <v>2014</v>
      </c>
      <c r="X3164">
        <f t="shared" si="543"/>
        <v>2014</v>
      </c>
    </row>
    <row r="3165" spans="1:2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536"/>
        <v>111.15384615384616</v>
      </c>
      <c r="P3165" s="7">
        <f t="shared" si="537"/>
        <v>200.69444444444446</v>
      </c>
      <c r="Q3165" t="str">
        <f t="shared" si="534"/>
        <v>theater</v>
      </c>
      <c r="R3165" t="str">
        <f t="shared" si="535"/>
        <v>plays</v>
      </c>
      <c r="S3165" s="14">
        <f t="shared" si="538"/>
        <v>41805.753761574073</v>
      </c>
      <c r="T3165" s="14">
        <f t="shared" si="539"/>
        <v>41775.753761574073</v>
      </c>
      <c r="U3165" t="str">
        <f t="shared" si="540"/>
        <v>JUN</v>
      </c>
      <c r="V3165" t="str">
        <f t="shared" si="541"/>
        <v>MAY</v>
      </c>
      <c r="W3165">
        <f t="shared" si="542"/>
        <v>2014</v>
      </c>
      <c r="X3165">
        <f t="shared" si="543"/>
        <v>2014</v>
      </c>
    </row>
    <row r="3166" spans="1:2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536"/>
        <v>106.76</v>
      </c>
      <c r="P3166" s="7">
        <f t="shared" si="537"/>
        <v>37.591549295774648</v>
      </c>
      <c r="Q3166" t="str">
        <f t="shared" si="534"/>
        <v>theater</v>
      </c>
      <c r="R3166" t="str">
        <f t="shared" si="535"/>
        <v>plays</v>
      </c>
      <c r="S3166" s="14">
        <f t="shared" si="538"/>
        <v>41799.80572916667</v>
      </c>
      <c r="T3166" s="14">
        <f t="shared" si="539"/>
        <v>41766.80572916667</v>
      </c>
      <c r="U3166" t="str">
        <f t="shared" si="540"/>
        <v>JUN</v>
      </c>
      <c r="V3166" t="str">
        <f t="shared" si="541"/>
        <v>MAY</v>
      </c>
      <c r="W3166">
        <f t="shared" si="542"/>
        <v>2014</v>
      </c>
      <c r="X3166">
        <f t="shared" si="543"/>
        <v>2014</v>
      </c>
    </row>
    <row r="3167" spans="1:2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536"/>
        <v>162.66666666666666</v>
      </c>
      <c r="P3167" s="7">
        <f t="shared" si="537"/>
        <v>58.095238095238095</v>
      </c>
      <c r="Q3167" t="str">
        <f t="shared" ref="Q3167:Q3230" si="544">MID(N3167,1,7)</f>
        <v>theater</v>
      </c>
      <c r="R3167" t="str">
        <f t="shared" ref="R3167:R3230" si="545">MID(N3167,9,20)</f>
        <v>plays</v>
      </c>
      <c r="S3167" s="14">
        <f t="shared" si="538"/>
        <v>40666.165972222225</v>
      </c>
      <c r="T3167" s="14">
        <f t="shared" si="539"/>
        <v>40644.159259259257</v>
      </c>
      <c r="U3167" t="str">
        <f t="shared" si="540"/>
        <v>MAY</v>
      </c>
      <c r="V3167" t="str">
        <f t="shared" si="541"/>
        <v>ABR</v>
      </c>
      <c r="W3167">
        <f t="shared" si="542"/>
        <v>2011</v>
      </c>
      <c r="X3167">
        <f t="shared" si="543"/>
        <v>2011</v>
      </c>
    </row>
    <row r="3168" spans="1:2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536"/>
        <v>160.22808571428573</v>
      </c>
      <c r="P3168" s="7">
        <f t="shared" si="537"/>
        <v>60.300892473118282</v>
      </c>
      <c r="Q3168" t="str">
        <f t="shared" si="544"/>
        <v>theater</v>
      </c>
      <c r="R3168" t="str">
        <f t="shared" si="545"/>
        <v>plays</v>
      </c>
      <c r="S3168" s="14">
        <f t="shared" si="538"/>
        <v>41969.332638888889</v>
      </c>
      <c r="T3168" s="14">
        <f t="shared" si="539"/>
        <v>41940.69158564815</v>
      </c>
      <c r="U3168" t="str">
        <f t="shared" si="540"/>
        <v>NOV</v>
      </c>
      <c r="V3168" t="str">
        <f t="shared" si="541"/>
        <v>OCT</v>
      </c>
      <c r="W3168">
        <f t="shared" si="542"/>
        <v>2014</v>
      </c>
      <c r="X3168">
        <f t="shared" si="543"/>
        <v>2014</v>
      </c>
    </row>
    <row r="3169" spans="1:2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536"/>
        <v>116.16666666666667</v>
      </c>
      <c r="P3169" s="7">
        <f t="shared" si="537"/>
        <v>63.363636363636367</v>
      </c>
      <c r="Q3169" t="str">
        <f t="shared" si="544"/>
        <v>theater</v>
      </c>
      <c r="R3169" t="str">
        <f t="shared" si="545"/>
        <v>plays</v>
      </c>
      <c r="S3169" s="14">
        <f t="shared" si="538"/>
        <v>41853.175706018519</v>
      </c>
      <c r="T3169" s="14">
        <f t="shared" si="539"/>
        <v>41839.175706018519</v>
      </c>
      <c r="U3169" t="str">
        <f t="shared" si="540"/>
        <v>AGO</v>
      </c>
      <c r="V3169" t="str">
        <f t="shared" si="541"/>
        <v>JUL</v>
      </c>
      <c r="W3169">
        <f t="shared" si="542"/>
        <v>2014</v>
      </c>
      <c r="X3169">
        <f t="shared" si="543"/>
        <v>2014</v>
      </c>
    </row>
    <row r="3170" spans="1:2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536"/>
        <v>124.2</v>
      </c>
      <c r="P3170" s="7">
        <f t="shared" si="537"/>
        <v>50.901639344262293</v>
      </c>
      <c r="Q3170" t="str">
        <f t="shared" si="544"/>
        <v>theater</v>
      </c>
      <c r="R3170" t="str">
        <f t="shared" si="545"/>
        <v>plays</v>
      </c>
      <c r="S3170" s="14">
        <f t="shared" si="538"/>
        <v>41803.916666666664</v>
      </c>
      <c r="T3170" s="14">
        <f t="shared" si="539"/>
        <v>41772.105937500004</v>
      </c>
      <c r="U3170" t="str">
        <f t="shared" si="540"/>
        <v>JUN</v>
      </c>
      <c r="V3170" t="str">
        <f t="shared" si="541"/>
        <v>MAY</v>
      </c>
      <c r="W3170">
        <f t="shared" si="542"/>
        <v>2014</v>
      </c>
      <c r="X3170">
        <f t="shared" si="543"/>
        <v>2014</v>
      </c>
    </row>
    <row r="3171" spans="1:2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536"/>
        <v>103.0125</v>
      </c>
      <c r="P3171" s="7">
        <f t="shared" si="537"/>
        <v>100.5</v>
      </c>
      <c r="Q3171" t="str">
        <f t="shared" si="544"/>
        <v>theater</v>
      </c>
      <c r="R3171" t="str">
        <f t="shared" si="545"/>
        <v>plays</v>
      </c>
      <c r="S3171" s="14">
        <f t="shared" si="538"/>
        <v>41621.207638888889</v>
      </c>
      <c r="T3171" s="14">
        <f t="shared" si="539"/>
        <v>41591.737974537034</v>
      </c>
      <c r="U3171" t="str">
        <f t="shared" si="540"/>
        <v>DIC</v>
      </c>
      <c r="V3171" t="str">
        <f t="shared" si="541"/>
        <v>NOV</v>
      </c>
      <c r="W3171">
        <f t="shared" si="542"/>
        <v>2013</v>
      </c>
      <c r="X3171">
        <f t="shared" si="543"/>
        <v>2013</v>
      </c>
    </row>
    <row r="3172" spans="1:2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536"/>
        <v>112.25</v>
      </c>
      <c r="P3172" s="7">
        <f t="shared" si="537"/>
        <v>31.619718309859156</v>
      </c>
      <c r="Q3172" t="str">
        <f t="shared" si="544"/>
        <v>theater</v>
      </c>
      <c r="R3172" t="str">
        <f t="shared" si="545"/>
        <v>plays</v>
      </c>
      <c r="S3172" s="14">
        <f t="shared" si="538"/>
        <v>41822.166666666664</v>
      </c>
      <c r="T3172" s="14">
        <f t="shared" si="539"/>
        <v>41789.080370370371</v>
      </c>
      <c r="U3172" t="str">
        <f t="shared" si="540"/>
        <v>JUL</v>
      </c>
      <c r="V3172" t="str">
        <f t="shared" si="541"/>
        <v>MAY</v>
      </c>
      <c r="W3172">
        <f t="shared" si="542"/>
        <v>2014</v>
      </c>
      <c r="X3172">
        <f t="shared" si="543"/>
        <v>2014</v>
      </c>
    </row>
    <row r="3173" spans="1:2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536"/>
        <v>108.81428571428572</v>
      </c>
      <c r="P3173" s="7">
        <f t="shared" si="537"/>
        <v>65.102564102564102</v>
      </c>
      <c r="Q3173" t="str">
        <f t="shared" si="544"/>
        <v>theater</v>
      </c>
      <c r="R3173" t="str">
        <f t="shared" si="545"/>
        <v>plays</v>
      </c>
      <c r="S3173" s="14">
        <f t="shared" si="538"/>
        <v>42496.608310185184</v>
      </c>
      <c r="T3173" s="14">
        <f t="shared" si="539"/>
        <v>42466.608310185184</v>
      </c>
      <c r="U3173" t="str">
        <f t="shared" si="540"/>
        <v>MAY</v>
      </c>
      <c r="V3173" t="str">
        <f t="shared" si="541"/>
        <v>ABR</v>
      </c>
      <c r="W3173">
        <f t="shared" si="542"/>
        <v>2016</v>
      </c>
      <c r="X3173">
        <f t="shared" si="543"/>
        <v>2016</v>
      </c>
    </row>
    <row r="3174" spans="1:2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536"/>
        <v>115</v>
      </c>
      <c r="P3174" s="7">
        <f t="shared" si="537"/>
        <v>79.310344827586206</v>
      </c>
      <c r="Q3174" t="str">
        <f t="shared" si="544"/>
        <v>theater</v>
      </c>
      <c r="R3174" t="str">
        <f t="shared" si="545"/>
        <v>plays</v>
      </c>
      <c r="S3174" s="14">
        <f t="shared" si="538"/>
        <v>40953.729953703703</v>
      </c>
      <c r="T3174" s="14">
        <f t="shared" si="539"/>
        <v>40923.729953703703</v>
      </c>
      <c r="U3174" t="str">
        <f t="shared" si="540"/>
        <v>FEB</v>
      </c>
      <c r="V3174" t="str">
        <f t="shared" si="541"/>
        <v>ENE</v>
      </c>
      <c r="W3174">
        <f t="shared" si="542"/>
        <v>2012</v>
      </c>
      <c r="X3174">
        <f t="shared" si="543"/>
        <v>2012</v>
      </c>
    </row>
    <row r="3175" spans="1:2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536"/>
        <v>103</v>
      </c>
      <c r="P3175" s="7">
        <f t="shared" si="537"/>
        <v>139.18918918918919</v>
      </c>
      <c r="Q3175" t="str">
        <f t="shared" si="544"/>
        <v>theater</v>
      </c>
      <c r="R3175" t="str">
        <f t="shared" si="545"/>
        <v>plays</v>
      </c>
      <c r="S3175" s="14">
        <f t="shared" si="538"/>
        <v>41908.878379629627</v>
      </c>
      <c r="T3175" s="14">
        <f t="shared" si="539"/>
        <v>41878.878379629627</v>
      </c>
      <c r="U3175" t="str">
        <f t="shared" si="540"/>
        <v>SEP</v>
      </c>
      <c r="V3175" t="str">
        <f t="shared" si="541"/>
        <v>AGO</v>
      </c>
      <c r="W3175">
        <f t="shared" si="542"/>
        <v>2014</v>
      </c>
      <c r="X3175">
        <f t="shared" si="543"/>
        <v>2014</v>
      </c>
    </row>
    <row r="3176" spans="1:2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536"/>
        <v>101.13333333333334</v>
      </c>
      <c r="P3176" s="7">
        <f t="shared" si="537"/>
        <v>131.91304347826087</v>
      </c>
      <c r="Q3176" t="str">
        <f t="shared" si="544"/>
        <v>theater</v>
      </c>
      <c r="R3176" t="str">
        <f t="shared" si="545"/>
        <v>plays</v>
      </c>
      <c r="S3176" s="14">
        <f t="shared" si="538"/>
        <v>41876.864675925928</v>
      </c>
      <c r="T3176" s="14">
        <f t="shared" si="539"/>
        <v>41862.864675925928</v>
      </c>
      <c r="U3176" t="str">
        <f t="shared" si="540"/>
        <v>AGO</v>
      </c>
      <c r="V3176" t="str">
        <f t="shared" si="541"/>
        <v>AGO</v>
      </c>
      <c r="W3176">
        <f t="shared" si="542"/>
        <v>2014</v>
      </c>
      <c r="X3176">
        <f t="shared" si="543"/>
        <v>2014</v>
      </c>
    </row>
    <row r="3177" spans="1:2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536"/>
        <v>109.56</v>
      </c>
      <c r="P3177" s="7">
        <f t="shared" si="537"/>
        <v>91.3</v>
      </c>
      <c r="Q3177" t="str">
        <f t="shared" si="544"/>
        <v>theater</v>
      </c>
      <c r="R3177" t="str">
        <f t="shared" si="545"/>
        <v>plays</v>
      </c>
      <c r="S3177" s="14">
        <f t="shared" si="538"/>
        <v>40591.886886574073</v>
      </c>
      <c r="T3177" s="14">
        <f t="shared" si="539"/>
        <v>40531.886886574073</v>
      </c>
      <c r="U3177" t="str">
        <f t="shared" si="540"/>
        <v>FEB</v>
      </c>
      <c r="V3177" t="str">
        <f t="shared" si="541"/>
        <v>DIC</v>
      </c>
      <c r="W3177">
        <f t="shared" si="542"/>
        <v>2011</v>
      </c>
      <c r="X3177">
        <f t="shared" si="543"/>
        <v>2010</v>
      </c>
    </row>
    <row r="3178" spans="1:2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536"/>
        <v>114.84210526315789</v>
      </c>
      <c r="P3178" s="7">
        <f t="shared" si="537"/>
        <v>39.672727272727272</v>
      </c>
      <c r="Q3178" t="str">
        <f t="shared" si="544"/>
        <v>theater</v>
      </c>
      <c r="R3178" t="str">
        <f t="shared" si="545"/>
        <v>plays</v>
      </c>
      <c r="S3178" s="14">
        <f t="shared" si="538"/>
        <v>41504.625</v>
      </c>
      <c r="T3178" s="14">
        <f t="shared" si="539"/>
        <v>41477.930914351848</v>
      </c>
      <c r="U3178" t="str">
        <f t="shared" si="540"/>
        <v>AGO</v>
      </c>
      <c r="V3178" t="str">
        <f t="shared" si="541"/>
        <v>JUL</v>
      </c>
      <c r="W3178">
        <f t="shared" si="542"/>
        <v>2013</v>
      </c>
      <c r="X3178">
        <f t="shared" si="543"/>
        <v>2013</v>
      </c>
    </row>
    <row r="3179" spans="1:2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536"/>
        <v>117.4</v>
      </c>
      <c r="P3179" s="7">
        <f t="shared" si="537"/>
        <v>57.549019607843135</v>
      </c>
      <c r="Q3179" t="str">
        <f t="shared" si="544"/>
        <v>theater</v>
      </c>
      <c r="R3179" t="str">
        <f t="shared" si="545"/>
        <v>plays</v>
      </c>
      <c r="S3179" s="14">
        <f t="shared" si="538"/>
        <v>41811.666770833333</v>
      </c>
      <c r="T3179" s="14">
        <f t="shared" si="539"/>
        <v>41781.666770833333</v>
      </c>
      <c r="U3179" t="str">
        <f t="shared" si="540"/>
        <v>JUN</v>
      </c>
      <c r="V3179" t="str">
        <f t="shared" si="541"/>
        <v>MAY</v>
      </c>
      <c r="W3179">
        <f t="shared" si="542"/>
        <v>2014</v>
      </c>
      <c r="X3179">
        <f t="shared" si="543"/>
        <v>2014</v>
      </c>
    </row>
    <row r="3180" spans="1:2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536"/>
        <v>171.73333333333332</v>
      </c>
      <c r="P3180" s="7">
        <f t="shared" si="537"/>
        <v>33.025641025641029</v>
      </c>
      <c r="Q3180" t="str">
        <f t="shared" si="544"/>
        <v>theater</v>
      </c>
      <c r="R3180" t="str">
        <f t="shared" si="545"/>
        <v>plays</v>
      </c>
      <c r="S3180" s="14">
        <f t="shared" si="538"/>
        <v>41836.605034722219</v>
      </c>
      <c r="T3180" s="14">
        <f t="shared" si="539"/>
        <v>41806.605034722219</v>
      </c>
      <c r="U3180" t="str">
        <f t="shared" si="540"/>
        <v>JUL</v>
      </c>
      <c r="V3180" t="str">
        <f t="shared" si="541"/>
        <v>JUN</v>
      </c>
      <c r="W3180">
        <f t="shared" si="542"/>
        <v>2014</v>
      </c>
      <c r="X3180">
        <f t="shared" si="543"/>
        <v>2014</v>
      </c>
    </row>
    <row r="3181" spans="1:2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536"/>
        <v>114.16238095238096</v>
      </c>
      <c r="P3181" s="7">
        <f t="shared" si="537"/>
        <v>77.335806451612896</v>
      </c>
      <c r="Q3181" t="str">
        <f t="shared" si="544"/>
        <v>theater</v>
      </c>
      <c r="R3181" t="str">
        <f t="shared" si="545"/>
        <v>plays</v>
      </c>
      <c r="S3181" s="14">
        <f t="shared" si="538"/>
        <v>41400.702210648145</v>
      </c>
      <c r="T3181" s="14">
        <f t="shared" si="539"/>
        <v>41375.702210648145</v>
      </c>
      <c r="U3181" t="str">
        <f t="shared" si="540"/>
        <v>MAY</v>
      </c>
      <c r="V3181" t="str">
        <f t="shared" si="541"/>
        <v>ABR</v>
      </c>
      <c r="W3181">
        <f t="shared" si="542"/>
        <v>2013</v>
      </c>
      <c r="X3181">
        <f t="shared" si="543"/>
        <v>2013</v>
      </c>
    </row>
    <row r="3182" spans="1:2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536"/>
        <v>119.75</v>
      </c>
      <c r="P3182" s="7">
        <f t="shared" si="537"/>
        <v>31.933333333333334</v>
      </c>
      <c r="Q3182" t="str">
        <f t="shared" si="544"/>
        <v>theater</v>
      </c>
      <c r="R3182" t="str">
        <f t="shared" si="545"/>
        <v>plays</v>
      </c>
      <c r="S3182" s="14">
        <f t="shared" si="538"/>
        <v>41810.412604166668</v>
      </c>
      <c r="T3182" s="14">
        <f t="shared" si="539"/>
        <v>41780.412604166668</v>
      </c>
      <c r="U3182" t="str">
        <f t="shared" si="540"/>
        <v>JUN</v>
      </c>
      <c r="V3182" t="str">
        <f t="shared" si="541"/>
        <v>MAY</v>
      </c>
      <c r="W3182">
        <f t="shared" si="542"/>
        <v>2014</v>
      </c>
      <c r="X3182">
        <f t="shared" si="543"/>
        <v>2014</v>
      </c>
    </row>
    <row r="3183" spans="1:2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536"/>
        <v>109</v>
      </c>
      <c r="P3183" s="7">
        <f t="shared" si="537"/>
        <v>36.333333333333336</v>
      </c>
      <c r="Q3183" t="str">
        <f t="shared" si="544"/>
        <v>theater</v>
      </c>
      <c r="R3183" t="str">
        <f t="shared" si="545"/>
        <v>plays</v>
      </c>
      <c r="S3183" s="14">
        <f t="shared" si="538"/>
        <v>41805.666666666664</v>
      </c>
      <c r="T3183" s="14">
        <f t="shared" si="539"/>
        <v>41779.310034722221</v>
      </c>
      <c r="U3183" t="str">
        <f t="shared" si="540"/>
        <v>JUN</v>
      </c>
      <c r="V3183" t="str">
        <f t="shared" si="541"/>
        <v>MAY</v>
      </c>
      <c r="W3183">
        <f t="shared" si="542"/>
        <v>2014</v>
      </c>
      <c r="X3183">
        <f t="shared" si="543"/>
        <v>2014</v>
      </c>
    </row>
    <row r="3184" spans="1:2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536"/>
        <v>100.88571428571429</v>
      </c>
      <c r="P3184" s="7">
        <f t="shared" si="537"/>
        <v>46.768211920529801</v>
      </c>
      <c r="Q3184" t="str">
        <f t="shared" si="544"/>
        <v>theater</v>
      </c>
      <c r="R3184" t="str">
        <f t="shared" si="545"/>
        <v>plays</v>
      </c>
      <c r="S3184" s="14">
        <f t="shared" si="538"/>
        <v>40939.708333333336</v>
      </c>
      <c r="T3184" s="14">
        <f t="shared" si="539"/>
        <v>40883.949317129627</v>
      </c>
      <c r="U3184" t="str">
        <f t="shared" si="540"/>
        <v>ENE</v>
      </c>
      <c r="V3184" t="str">
        <f t="shared" si="541"/>
        <v>DIC</v>
      </c>
      <c r="W3184">
        <f t="shared" si="542"/>
        <v>2012</v>
      </c>
      <c r="X3184">
        <f t="shared" si="543"/>
        <v>2011</v>
      </c>
    </row>
    <row r="3185" spans="1:2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536"/>
        <v>109</v>
      </c>
      <c r="P3185" s="7">
        <f t="shared" si="537"/>
        <v>40.073529411764703</v>
      </c>
      <c r="Q3185" t="str">
        <f t="shared" si="544"/>
        <v>theater</v>
      </c>
      <c r="R3185" t="str">
        <f t="shared" si="545"/>
        <v>plays</v>
      </c>
      <c r="S3185" s="14">
        <f t="shared" si="538"/>
        <v>41509.79478009259</v>
      </c>
      <c r="T3185" s="14">
        <f t="shared" si="539"/>
        <v>41491.79478009259</v>
      </c>
      <c r="U3185" t="str">
        <f t="shared" si="540"/>
        <v>AGO</v>
      </c>
      <c r="V3185" t="str">
        <f t="shared" si="541"/>
        <v>AGO</v>
      </c>
      <c r="W3185">
        <f t="shared" si="542"/>
        <v>2013</v>
      </c>
      <c r="X3185">
        <f t="shared" si="543"/>
        <v>2013</v>
      </c>
    </row>
    <row r="3186" spans="1:2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536"/>
        <v>107.20930232558139</v>
      </c>
      <c r="P3186" s="7">
        <f t="shared" si="537"/>
        <v>100.21739130434783</v>
      </c>
      <c r="Q3186" t="str">
        <f t="shared" si="544"/>
        <v>theater</v>
      </c>
      <c r="R3186" t="str">
        <f t="shared" si="545"/>
        <v>plays</v>
      </c>
      <c r="S3186" s="14">
        <f t="shared" si="538"/>
        <v>41821.993414351848</v>
      </c>
      <c r="T3186" s="14">
        <f t="shared" si="539"/>
        <v>41791.993414351848</v>
      </c>
      <c r="U3186" t="str">
        <f t="shared" si="540"/>
        <v>JUL</v>
      </c>
      <c r="V3186" t="str">
        <f t="shared" si="541"/>
        <v>JUN</v>
      </c>
      <c r="W3186">
        <f t="shared" si="542"/>
        <v>2014</v>
      </c>
      <c r="X3186">
        <f t="shared" si="543"/>
        <v>2014</v>
      </c>
    </row>
    <row r="3187" spans="1:2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536"/>
        <v>100</v>
      </c>
      <c r="P3187" s="7">
        <f t="shared" si="537"/>
        <v>41.666666666666664</v>
      </c>
      <c r="Q3187" t="str">
        <f t="shared" si="544"/>
        <v>theater</v>
      </c>
      <c r="R3187" t="str">
        <f t="shared" si="545"/>
        <v>plays</v>
      </c>
      <c r="S3187" s="14">
        <f t="shared" si="538"/>
        <v>41836.977326388893</v>
      </c>
      <c r="T3187" s="14">
        <f t="shared" si="539"/>
        <v>41829.977326388893</v>
      </c>
      <c r="U3187" t="str">
        <f t="shared" si="540"/>
        <v>JUL</v>
      </c>
      <c r="V3187" t="str">
        <f t="shared" si="541"/>
        <v>JUL</v>
      </c>
      <c r="W3187">
        <f t="shared" si="542"/>
        <v>2014</v>
      </c>
      <c r="X3187">
        <f t="shared" si="543"/>
        <v>2014</v>
      </c>
    </row>
    <row r="3188" spans="1:2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536"/>
        <v>102.1875</v>
      </c>
      <c r="P3188" s="7">
        <f t="shared" si="537"/>
        <v>46.714285714285715</v>
      </c>
      <c r="Q3188" t="str">
        <f t="shared" si="544"/>
        <v>theater</v>
      </c>
      <c r="R3188" t="str">
        <f t="shared" si="545"/>
        <v>plays</v>
      </c>
      <c r="S3188" s="14">
        <f t="shared" si="538"/>
        <v>41898.875</v>
      </c>
      <c r="T3188" s="14">
        <f t="shared" si="539"/>
        <v>41868.924050925925</v>
      </c>
      <c r="U3188" t="str">
        <f t="shared" si="540"/>
        <v>SEP</v>
      </c>
      <c r="V3188" t="str">
        <f t="shared" si="541"/>
        <v>AGO</v>
      </c>
      <c r="W3188">
        <f t="shared" si="542"/>
        <v>2014</v>
      </c>
      <c r="X3188">
        <f t="shared" si="543"/>
        <v>2014</v>
      </c>
    </row>
    <row r="3189" spans="1:2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536"/>
        <v>116.29333333333334</v>
      </c>
      <c r="P3189" s="7">
        <f t="shared" si="537"/>
        <v>71.491803278688522</v>
      </c>
      <c r="Q3189" t="str">
        <f t="shared" si="544"/>
        <v>theater</v>
      </c>
      <c r="R3189" t="str">
        <f t="shared" si="545"/>
        <v>plays</v>
      </c>
      <c r="S3189" s="14">
        <f t="shared" si="538"/>
        <v>41855.666354166664</v>
      </c>
      <c r="T3189" s="14">
        <f t="shared" si="539"/>
        <v>41835.666354166664</v>
      </c>
      <c r="U3189" t="str">
        <f t="shared" si="540"/>
        <v>AGO</v>
      </c>
      <c r="V3189" t="str">
        <f t="shared" si="541"/>
        <v>JUL</v>
      </c>
      <c r="W3189">
        <f t="shared" si="542"/>
        <v>2014</v>
      </c>
      <c r="X3189">
        <f t="shared" si="543"/>
        <v>2014</v>
      </c>
    </row>
    <row r="3190" spans="1:2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536"/>
        <v>65</v>
      </c>
      <c r="P3190" s="7">
        <f t="shared" si="537"/>
        <v>14.444444444444445</v>
      </c>
      <c r="Q3190" t="str">
        <f t="shared" si="544"/>
        <v>theater</v>
      </c>
      <c r="R3190" t="str">
        <f t="shared" si="545"/>
        <v>musical</v>
      </c>
      <c r="S3190" s="14">
        <f t="shared" si="538"/>
        <v>42165.415532407409</v>
      </c>
      <c r="T3190" s="14">
        <f t="shared" si="539"/>
        <v>42144.415532407409</v>
      </c>
      <c r="U3190" t="str">
        <f t="shared" si="540"/>
        <v>JUN</v>
      </c>
      <c r="V3190" t="str">
        <f t="shared" si="541"/>
        <v>MAY</v>
      </c>
      <c r="W3190">
        <f t="shared" si="542"/>
        <v>2015</v>
      </c>
      <c r="X3190">
        <f t="shared" si="543"/>
        <v>2015</v>
      </c>
    </row>
    <row r="3191" spans="1:2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536"/>
        <v>12.327272727272728</v>
      </c>
      <c r="P3191" s="7">
        <f t="shared" si="537"/>
        <v>356.84210526315792</v>
      </c>
      <c r="Q3191" t="str">
        <f t="shared" si="544"/>
        <v>theater</v>
      </c>
      <c r="R3191" t="str">
        <f t="shared" si="545"/>
        <v>musical</v>
      </c>
      <c r="S3191" s="14">
        <f t="shared" si="538"/>
        <v>42148.346435185187</v>
      </c>
      <c r="T3191" s="14">
        <f t="shared" si="539"/>
        <v>42118.346435185187</v>
      </c>
      <c r="U3191" t="str">
        <f t="shared" si="540"/>
        <v>MAY</v>
      </c>
      <c r="V3191" t="str">
        <f t="shared" si="541"/>
        <v>ABR</v>
      </c>
      <c r="W3191">
        <f t="shared" si="542"/>
        <v>2015</v>
      </c>
      <c r="X3191">
        <f t="shared" si="543"/>
        <v>2015</v>
      </c>
    </row>
    <row r="3192" spans="1:2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536"/>
        <v>0</v>
      </c>
      <c r="P3192" s="7" t="str">
        <f t="shared" si="537"/>
        <v>No Backers</v>
      </c>
      <c r="Q3192" t="str">
        <f t="shared" si="544"/>
        <v>theater</v>
      </c>
      <c r="R3192" t="str">
        <f t="shared" si="545"/>
        <v>musical</v>
      </c>
      <c r="S3192" s="14">
        <f t="shared" si="538"/>
        <v>42713.192997685182</v>
      </c>
      <c r="T3192" s="14">
        <f t="shared" si="539"/>
        <v>42683.151331018518</v>
      </c>
      <c r="U3192" t="str">
        <f t="shared" si="540"/>
        <v>DIC</v>
      </c>
      <c r="V3192" t="str">
        <f t="shared" si="541"/>
        <v>NOV</v>
      </c>
      <c r="W3192">
        <f t="shared" si="542"/>
        <v>2016</v>
      </c>
      <c r="X3192">
        <f t="shared" si="543"/>
        <v>2016</v>
      </c>
    </row>
    <row r="3193" spans="1:2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536"/>
        <v>4.0266666666666664</v>
      </c>
      <c r="P3193" s="7">
        <f t="shared" si="537"/>
        <v>37.75</v>
      </c>
      <c r="Q3193" t="str">
        <f t="shared" si="544"/>
        <v>theater</v>
      </c>
      <c r="R3193" t="str">
        <f t="shared" si="545"/>
        <v>musical</v>
      </c>
      <c r="S3193" s="14">
        <f t="shared" si="538"/>
        <v>42598.755428240736</v>
      </c>
      <c r="T3193" s="14">
        <f t="shared" si="539"/>
        <v>42538.755428240736</v>
      </c>
      <c r="U3193" t="str">
        <f t="shared" si="540"/>
        <v>AGO</v>
      </c>
      <c r="V3193" t="str">
        <f t="shared" si="541"/>
        <v>JUN</v>
      </c>
      <c r="W3193">
        <f t="shared" si="542"/>
        <v>2016</v>
      </c>
      <c r="X3193">
        <f t="shared" si="543"/>
        <v>2016</v>
      </c>
    </row>
    <row r="3194" spans="1:2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536"/>
        <v>1.02</v>
      </c>
      <c r="P3194" s="7">
        <f t="shared" si="537"/>
        <v>12.75</v>
      </c>
      <c r="Q3194" t="str">
        <f t="shared" si="544"/>
        <v>theater</v>
      </c>
      <c r="R3194" t="str">
        <f t="shared" si="545"/>
        <v>musical</v>
      </c>
      <c r="S3194" s="14">
        <f t="shared" si="538"/>
        <v>42063.916666666672</v>
      </c>
      <c r="T3194" s="14">
        <f t="shared" si="539"/>
        <v>42018.94049768518</v>
      </c>
      <c r="U3194" t="str">
        <f t="shared" si="540"/>
        <v>FEB</v>
      </c>
      <c r="V3194" t="str">
        <f t="shared" si="541"/>
        <v>ENE</v>
      </c>
      <c r="W3194">
        <f t="shared" si="542"/>
        <v>2015</v>
      </c>
      <c r="X3194">
        <f t="shared" si="543"/>
        <v>2015</v>
      </c>
    </row>
    <row r="3195" spans="1:2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536"/>
        <v>11.74</v>
      </c>
      <c r="P3195" s="7">
        <f t="shared" si="537"/>
        <v>24.458333333333332</v>
      </c>
      <c r="Q3195" t="str">
        <f t="shared" si="544"/>
        <v>theater</v>
      </c>
      <c r="R3195" t="str">
        <f t="shared" si="545"/>
        <v>musical</v>
      </c>
      <c r="S3195" s="14">
        <f t="shared" si="538"/>
        <v>42055.968240740738</v>
      </c>
      <c r="T3195" s="14">
        <f t="shared" si="539"/>
        <v>42010.968240740738</v>
      </c>
      <c r="U3195" t="str">
        <f t="shared" si="540"/>
        <v>FEB</v>
      </c>
      <c r="V3195" t="str">
        <f t="shared" si="541"/>
        <v>ENE</v>
      </c>
      <c r="W3195">
        <f t="shared" si="542"/>
        <v>2015</v>
      </c>
      <c r="X3195">
        <f t="shared" si="543"/>
        <v>2015</v>
      </c>
    </row>
    <row r="3196" spans="1:2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536"/>
        <v>0</v>
      </c>
      <c r="P3196" s="7" t="str">
        <f t="shared" si="537"/>
        <v>No Backers</v>
      </c>
      <c r="Q3196" t="str">
        <f t="shared" si="544"/>
        <v>theater</v>
      </c>
      <c r="R3196" t="str">
        <f t="shared" si="545"/>
        <v>musical</v>
      </c>
      <c r="S3196" s="14">
        <f t="shared" si="538"/>
        <v>42212.062476851846</v>
      </c>
      <c r="T3196" s="14">
        <f t="shared" si="539"/>
        <v>42182.062476851846</v>
      </c>
      <c r="U3196" t="str">
        <f t="shared" si="540"/>
        <v>JUL</v>
      </c>
      <c r="V3196" t="str">
        <f t="shared" si="541"/>
        <v>JUN</v>
      </c>
      <c r="W3196">
        <f t="shared" si="542"/>
        <v>2015</v>
      </c>
      <c r="X3196">
        <f t="shared" si="543"/>
        <v>2015</v>
      </c>
    </row>
    <row r="3197" spans="1:2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536"/>
        <v>59.142857142857146</v>
      </c>
      <c r="P3197" s="7">
        <f t="shared" si="537"/>
        <v>53.07692307692308</v>
      </c>
      <c r="Q3197" t="str">
        <f t="shared" si="544"/>
        <v>theater</v>
      </c>
      <c r="R3197" t="str">
        <f t="shared" si="545"/>
        <v>musical</v>
      </c>
      <c r="S3197" s="14">
        <f t="shared" si="538"/>
        <v>42047.594236111108</v>
      </c>
      <c r="T3197" s="14">
        <f t="shared" si="539"/>
        <v>42017.594236111108</v>
      </c>
      <c r="U3197" t="str">
        <f t="shared" si="540"/>
        <v>FEB</v>
      </c>
      <c r="V3197" t="str">
        <f t="shared" si="541"/>
        <v>ENE</v>
      </c>
      <c r="W3197">
        <f t="shared" si="542"/>
        <v>2015</v>
      </c>
      <c r="X3197">
        <f t="shared" si="543"/>
        <v>2015</v>
      </c>
    </row>
    <row r="3198" spans="1:2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536"/>
        <v>0.06</v>
      </c>
      <c r="P3198" s="7">
        <f t="shared" si="537"/>
        <v>300</v>
      </c>
      <c r="Q3198" t="str">
        <f t="shared" si="544"/>
        <v>theater</v>
      </c>
      <c r="R3198" t="str">
        <f t="shared" si="545"/>
        <v>musical</v>
      </c>
      <c r="S3198" s="14">
        <f t="shared" si="538"/>
        <v>42217.583333333328</v>
      </c>
      <c r="T3198" s="14">
        <f t="shared" si="539"/>
        <v>42157.598090277781</v>
      </c>
      <c r="U3198" t="str">
        <f t="shared" si="540"/>
        <v>AGO</v>
      </c>
      <c r="V3198" t="str">
        <f t="shared" si="541"/>
        <v>JUN</v>
      </c>
      <c r="W3198">
        <f t="shared" si="542"/>
        <v>2015</v>
      </c>
      <c r="X3198">
        <f t="shared" si="543"/>
        <v>2015</v>
      </c>
    </row>
    <row r="3199" spans="1:2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536"/>
        <v>11.45</v>
      </c>
      <c r="P3199" s="7">
        <f t="shared" si="537"/>
        <v>286.25</v>
      </c>
      <c r="Q3199" t="str">
        <f t="shared" si="544"/>
        <v>theater</v>
      </c>
      <c r="R3199" t="str">
        <f t="shared" si="545"/>
        <v>musical</v>
      </c>
      <c r="S3199" s="14">
        <f t="shared" si="538"/>
        <v>42039.493263888886</v>
      </c>
      <c r="T3199" s="14">
        <f t="shared" si="539"/>
        <v>42009.493263888886</v>
      </c>
      <c r="U3199" t="str">
        <f t="shared" si="540"/>
        <v>FEB</v>
      </c>
      <c r="V3199" t="str">
        <f t="shared" si="541"/>
        <v>ENE</v>
      </c>
      <c r="W3199">
        <f t="shared" si="542"/>
        <v>2015</v>
      </c>
      <c r="X3199">
        <f t="shared" si="543"/>
        <v>2015</v>
      </c>
    </row>
    <row r="3200" spans="1:2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536"/>
        <v>0.36666666666666664</v>
      </c>
      <c r="P3200" s="7">
        <f t="shared" si="537"/>
        <v>36.666666666666664</v>
      </c>
      <c r="Q3200" t="str">
        <f t="shared" si="544"/>
        <v>theater</v>
      </c>
      <c r="R3200" t="str">
        <f t="shared" si="545"/>
        <v>musical</v>
      </c>
      <c r="S3200" s="14">
        <f t="shared" si="538"/>
        <v>42051.424502314811</v>
      </c>
      <c r="T3200" s="14">
        <f t="shared" si="539"/>
        <v>42013.424502314811</v>
      </c>
      <c r="U3200" t="str">
        <f t="shared" si="540"/>
        <v>FEB</v>
      </c>
      <c r="V3200" t="str">
        <f t="shared" si="541"/>
        <v>ENE</v>
      </c>
      <c r="W3200">
        <f t="shared" si="542"/>
        <v>2015</v>
      </c>
      <c r="X3200">
        <f t="shared" si="543"/>
        <v>2015</v>
      </c>
    </row>
    <row r="3201" spans="1:2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536"/>
        <v>52.16</v>
      </c>
      <c r="P3201" s="7">
        <f t="shared" si="537"/>
        <v>49.20754716981132</v>
      </c>
      <c r="Q3201" t="str">
        <f t="shared" si="544"/>
        <v>theater</v>
      </c>
      <c r="R3201" t="str">
        <f t="shared" si="545"/>
        <v>musical</v>
      </c>
      <c r="S3201" s="14">
        <f t="shared" si="538"/>
        <v>41888.875</v>
      </c>
      <c r="T3201" s="14">
        <f t="shared" si="539"/>
        <v>41858.761782407404</v>
      </c>
      <c r="U3201" t="str">
        <f t="shared" si="540"/>
        <v>SEP</v>
      </c>
      <c r="V3201" t="str">
        <f t="shared" si="541"/>
        <v>AGO</v>
      </c>
      <c r="W3201">
        <f t="shared" si="542"/>
        <v>2014</v>
      </c>
      <c r="X3201">
        <f t="shared" si="543"/>
        <v>2014</v>
      </c>
    </row>
    <row r="3202" spans="1:2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536"/>
        <v>2E-3</v>
      </c>
      <c r="P3202" s="7">
        <f t="shared" si="537"/>
        <v>1</v>
      </c>
      <c r="Q3202" t="str">
        <f t="shared" si="544"/>
        <v>theater</v>
      </c>
      <c r="R3202" t="str">
        <f t="shared" si="545"/>
        <v>musical</v>
      </c>
      <c r="S3202" s="14">
        <f t="shared" si="538"/>
        <v>42490.231944444444</v>
      </c>
      <c r="T3202" s="14">
        <f t="shared" si="539"/>
        <v>42460.320613425924</v>
      </c>
      <c r="U3202" t="str">
        <f t="shared" si="540"/>
        <v>ABR</v>
      </c>
      <c r="V3202" t="str">
        <f t="shared" si="541"/>
        <v>MAR</v>
      </c>
      <c r="W3202">
        <f t="shared" si="542"/>
        <v>2016</v>
      </c>
      <c r="X3202">
        <f t="shared" si="543"/>
        <v>2016</v>
      </c>
    </row>
    <row r="3203" spans="1:2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46">(E3203*100)/D3203</f>
        <v>1.25</v>
      </c>
      <c r="P3203" s="7">
        <f t="shared" ref="P3203:P3266" si="547">IF(L3203=0,"No Backers",E3203/L3203)</f>
        <v>12.5</v>
      </c>
      <c r="Q3203" t="str">
        <f t="shared" si="544"/>
        <v>theater</v>
      </c>
      <c r="R3203" t="str">
        <f t="shared" si="545"/>
        <v>musical</v>
      </c>
      <c r="S3203" s="14">
        <f t="shared" ref="S3203:S3266" si="548">(((I3203/60)/60)/24)+DATE(1970,1,1)</f>
        <v>41882.767094907409</v>
      </c>
      <c r="T3203" s="14">
        <f t="shared" ref="T3203:T3266" si="549">(((J3203/60)/60)/24)+DATE(1970,1,1)</f>
        <v>41861.767094907409</v>
      </c>
      <c r="U3203" t="str">
        <f t="shared" ref="U3203:U3266" si="550">UPPER(TEXT(S3203, "mmm"))</f>
        <v>AGO</v>
      </c>
      <c r="V3203" t="str">
        <f t="shared" ref="V3203:V3266" si="551">UPPER(TEXT(T3203, "mmm"))</f>
        <v>AGO</v>
      </c>
      <c r="W3203">
        <f t="shared" ref="W3203:W3266" si="552">YEAR(S3203)</f>
        <v>2014</v>
      </c>
      <c r="X3203">
        <f t="shared" ref="X3203:X3266" si="553">YEAR(T3203)</f>
        <v>2014</v>
      </c>
    </row>
    <row r="3204" spans="1:2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46"/>
        <v>54.52</v>
      </c>
      <c r="P3204" s="7">
        <f t="shared" si="547"/>
        <v>109.04</v>
      </c>
      <c r="Q3204" t="str">
        <f t="shared" si="544"/>
        <v>theater</v>
      </c>
      <c r="R3204" t="str">
        <f t="shared" si="545"/>
        <v>musical</v>
      </c>
      <c r="S3204" s="14">
        <f t="shared" si="548"/>
        <v>42352.249305555553</v>
      </c>
      <c r="T3204" s="14">
        <f t="shared" si="549"/>
        <v>42293.853541666671</v>
      </c>
      <c r="U3204" t="str">
        <f t="shared" si="550"/>
        <v>DIC</v>
      </c>
      <c r="V3204" t="str">
        <f t="shared" si="551"/>
        <v>OCT</v>
      </c>
      <c r="W3204">
        <f t="shared" si="552"/>
        <v>2015</v>
      </c>
      <c r="X3204">
        <f t="shared" si="553"/>
        <v>2015</v>
      </c>
    </row>
    <row r="3205" spans="1:2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46"/>
        <v>25</v>
      </c>
      <c r="P3205" s="7">
        <f t="shared" si="547"/>
        <v>41.666666666666664</v>
      </c>
      <c r="Q3205" t="str">
        <f t="shared" si="544"/>
        <v>theater</v>
      </c>
      <c r="R3205" t="str">
        <f t="shared" si="545"/>
        <v>musical</v>
      </c>
      <c r="S3205" s="14">
        <f t="shared" si="548"/>
        <v>42272.988680555558</v>
      </c>
      <c r="T3205" s="14">
        <f t="shared" si="549"/>
        <v>42242.988680555558</v>
      </c>
      <c r="U3205" t="str">
        <f t="shared" si="550"/>
        <v>SEP</v>
      </c>
      <c r="V3205" t="str">
        <f t="shared" si="551"/>
        <v>AGO</v>
      </c>
      <c r="W3205">
        <f t="shared" si="552"/>
        <v>2015</v>
      </c>
      <c r="X3205">
        <f t="shared" si="553"/>
        <v>2015</v>
      </c>
    </row>
    <row r="3206" spans="1:2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46"/>
        <v>0</v>
      </c>
      <c r="P3206" s="7" t="str">
        <f t="shared" si="547"/>
        <v>No Backers</v>
      </c>
      <c r="Q3206" t="str">
        <f t="shared" si="544"/>
        <v>theater</v>
      </c>
      <c r="R3206" t="str">
        <f t="shared" si="545"/>
        <v>musical</v>
      </c>
      <c r="S3206" s="14">
        <f t="shared" si="548"/>
        <v>42202.676388888889</v>
      </c>
      <c r="T3206" s="14">
        <f t="shared" si="549"/>
        <v>42172.686099537037</v>
      </c>
      <c r="U3206" t="str">
        <f t="shared" si="550"/>
        <v>JUL</v>
      </c>
      <c r="V3206" t="str">
        <f t="shared" si="551"/>
        <v>JUN</v>
      </c>
      <c r="W3206">
        <f t="shared" si="552"/>
        <v>2015</v>
      </c>
      <c r="X3206">
        <f t="shared" si="553"/>
        <v>2015</v>
      </c>
    </row>
    <row r="3207" spans="1:2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46"/>
        <v>3.4125000000000001</v>
      </c>
      <c r="P3207" s="7">
        <f t="shared" si="547"/>
        <v>22.75</v>
      </c>
      <c r="Q3207" t="str">
        <f t="shared" si="544"/>
        <v>theater</v>
      </c>
      <c r="R3207" t="str">
        <f t="shared" si="545"/>
        <v>musical</v>
      </c>
      <c r="S3207" s="14">
        <f t="shared" si="548"/>
        <v>42125.374675925923</v>
      </c>
      <c r="T3207" s="14">
        <f t="shared" si="549"/>
        <v>42095.374675925923</v>
      </c>
      <c r="U3207" t="str">
        <f t="shared" si="550"/>
        <v>MAY</v>
      </c>
      <c r="V3207" t="str">
        <f t="shared" si="551"/>
        <v>ABR</v>
      </c>
      <c r="W3207">
        <f t="shared" si="552"/>
        <v>2015</v>
      </c>
      <c r="X3207">
        <f t="shared" si="553"/>
        <v>2015</v>
      </c>
    </row>
    <row r="3208" spans="1:2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46"/>
        <v>0</v>
      </c>
      <c r="P3208" s="7" t="str">
        <f t="shared" si="547"/>
        <v>No Backers</v>
      </c>
      <c r="Q3208" t="str">
        <f t="shared" si="544"/>
        <v>theater</v>
      </c>
      <c r="R3208" t="str">
        <f t="shared" si="545"/>
        <v>musical</v>
      </c>
      <c r="S3208" s="14">
        <f t="shared" si="548"/>
        <v>42266.276053240741</v>
      </c>
      <c r="T3208" s="14">
        <f t="shared" si="549"/>
        <v>42236.276053240741</v>
      </c>
      <c r="U3208" t="str">
        <f t="shared" si="550"/>
        <v>SEP</v>
      </c>
      <c r="V3208" t="str">
        <f t="shared" si="551"/>
        <v>AGO</v>
      </c>
      <c r="W3208">
        <f t="shared" si="552"/>
        <v>2015</v>
      </c>
      <c r="X3208">
        <f t="shared" si="553"/>
        <v>2015</v>
      </c>
    </row>
    <row r="3209" spans="1:2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46"/>
        <v>46.363636363636367</v>
      </c>
      <c r="P3209" s="7">
        <f t="shared" si="547"/>
        <v>70.833333333333329</v>
      </c>
      <c r="Q3209" t="str">
        <f t="shared" si="544"/>
        <v>theater</v>
      </c>
      <c r="R3209" t="str">
        <f t="shared" si="545"/>
        <v>musical</v>
      </c>
      <c r="S3209" s="14">
        <f t="shared" si="548"/>
        <v>42117.236192129625</v>
      </c>
      <c r="T3209" s="14">
        <f t="shared" si="549"/>
        <v>42057.277858796297</v>
      </c>
      <c r="U3209" t="str">
        <f t="shared" si="550"/>
        <v>ABR</v>
      </c>
      <c r="V3209" t="str">
        <f t="shared" si="551"/>
        <v>FEB</v>
      </c>
      <c r="W3209">
        <f t="shared" si="552"/>
        <v>2015</v>
      </c>
      <c r="X3209">
        <f t="shared" si="553"/>
        <v>2015</v>
      </c>
    </row>
    <row r="3210" spans="1:2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46"/>
        <v>103.5</v>
      </c>
      <c r="P3210" s="7">
        <f t="shared" si="547"/>
        <v>63.109756097560975</v>
      </c>
      <c r="Q3210" t="str">
        <f t="shared" si="544"/>
        <v>theater</v>
      </c>
      <c r="R3210" t="str">
        <f t="shared" si="545"/>
        <v>plays</v>
      </c>
      <c r="S3210" s="14">
        <f t="shared" si="548"/>
        <v>41848.605057870373</v>
      </c>
      <c r="T3210" s="14">
        <f t="shared" si="549"/>
        <v>41827.605057870373</v>
      </c>
      <c r="U3210" t="str">
        <f t="shared" si="550"/>
        <v>JUL</v>
      </c>
      <c r="V3210" t="str">
        <f t="shared" si="551"/>
        <v>JUL</v>
      </c>
      <c r="W3210">
        <f t="shared" si="552"/>
        <v>2014</v>
      </c>
      <c r="X3210">
        <f t="shared" si="553"/>
        <v>2014</v>
      </c>
    </row>
    <row r="3211" spans="1:2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46"/>
        <v>119.32315789473684</v>
      </c>
      <c r="P3211" s="7">
        <f t="shared" si="547"/>
        <v>50.157964601769912</v>
      </c>
      <c r="Q3211" t="str">
        <f t="shared" si="544"/>
        <v>theater</v>
      </c>
      <c r="R3211" t="str">
        <f t="shared" si="545"/>
        <v>plays</v>
      </c>
      <c r="S3211" s="14">
        <f t="shared" si="548"/>
        <v>41810.958333333336</v>
      </c>
      <c r="T3211" s="14">
        <f t="shared" si="549"/>
        <v>41778.637245370373</v>
      </c>
      <c r="U3211" t="str">
        <f t="shared" si="550"/>
        <v>JUN</v>
      </c>
      <c r="V3211" t="str">
        <f t="shared" si="551"/>
        <v>MAY</v>
      </c>
      <c r="W3211">
        <f t="shared" si="552"/>
        <v>2014</v>
      </c>
      <c r="X3211">
        <f t="shared" si="553"/>
        <v>2014</v>
      </c>
    </row>
    <row r="3212" spans="1:2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46"/>
        <v>125.76666666666667</v>
      </c>
      <c r="P3212" s="7">
        <f t="shared" si="547"/>
        <v>62.883333333333333</v>
      </c>
      <c r="Q3212" t="str">
        <f t="shared" si="544"/>
        <v>theater</v>
      </c>
      <c r="R3212" t="str">
        <f t="shared" si="545"/>
        <v>plays</v>
      </c>
      <c r="S3212" s="14">
        <f t="shared" si="548"/>
        <v>41061.165972222225</v>
      </c>
      <c r="T3212" s="14">
        <f t="shared" si="549"/>
        <v>41013.936562499999</v>
      </c>
      <c r="U3212" t="str">
        <f t="shared" si="550"/>
        <v>JUN</v>
      </c>
      <c r="V3212" t="str">
        <f t="shared" si="551"/>
        <v>ABR</v>
      </c>
      <c r="W3212">
        <f t="shared" si="552"/>
        <v>2012</v>
      </c>
      <c r="X3212">
        <f t="shared" si="553"/>
        <v>2012</v>
      </c>
    </row>
    <row r="3213" spans="1:2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46"/>
        <v>119.74347826086957</v>
      </c>
      <c r="P3213" s="7">
        <f t="shared" si="547"/>
        <v>85.531055900621112</v>
      </c>
      <c r="Q3213" t="str">
        <f t="shared" si="544"/>
        <v>theater</v>
      </c>
      <c r="R3213" t="str">
        <f t="shared" si="545"/>
        <v>plays</v>
      </c>
      <c r="S3213" s="14">
        <f t="shared" si="548"/>
        <v>41866.083333333336</v>
      </c>
      <c r="T3213" s="14">
        <f t="shared" si="549"/>
        <v>41834.586574074077</v>
      </c>
      <c r="U3213" t="str">
        <f t="shared" si="550"/>
        <v>AGO</v>
      </c>
      <c r="V3213" t="str">
        <f t="shared" si="551"/>
        <v>JUL</v>
      </c>
      <c r="W3213">
        <f t="shared" si="552"/>
        <v>2014</v>
      </c>
      <c r="X3213">
        <f t="shared" si="553"/>
        <v>2014</v>
      </c>
    </row>
    <row r="3214" spans="1:2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46"/>
        <v>126.25</v>
      </c>
      <c r="P3214" s="7">
        <f t="shared" si="547"/>
        <v>53.723404255319146</v>
      </c>
      <c r="Q3214" t="str">
        <f t="shared" si="544"/>
        <v>theater</v>
      </c>
      <c r="R3214" t="str">
        <f t="shared" si="545"/>
        <v>plays</v>
      </c>
      <c r="S3214" s="14">
        <f t="shared" si="548"/>
        <v>41859.795729166668</v>
      </c>
      <c r="T3214" s="14">
        <f t="shared" si="549"/>
        <v>41829.795729166668</v>
      </c>
      <c r="U3214" t="str">
        <f t="shared" si="550"/>
        <v>AGO</v>
      </c>
      <c r="V3214" t="str">
        <f t="shared" si="551"/>
        <v>JUL</v>
      </c>
      <c r="W3214">
        <f t="shared" si="552"/>
        <v>2014</v>
      </c>
      <c r="X3214">
        <f t="shared" si="553"/>
        <v>2014</v>
      </c>
    </row>
    <row r="3215" spans="1:2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46"/>
        <v>100.11666666666666</v>
      </c>
      <c r="P3215" s="7">
        <f t="shared" si="547"/>
        <v>127.80851063829788</v>
      </c>
      <c r="Q3215" t="str">
        <f t="shared" si="544"/>
        <v>theater</v>
      </c>
      <c r="R3215" t="str">
        <f t="shared" si="545"/>
        <v>plays</v>
      </c>
      <c r="S3215" s="14">
        <f t="shared" si="548"/>
        <v>42211.763414351852</v>
      </c>
      <c r="T3215" s="14">
        <f t="shared" si="549"/>
        <v>42171.763414351852</v>
      </c>
      <c r="U3215" t="str">
        <f t="shared" si="550"/>
        <v>JUL</v>
      </c>
      <c r="V3215" t="str">
        <f t="shared" si="551"/>
        <v>JUN</v>
      </c>
      <c r="W3215">
        <f t="shared" si="552"/>
        <v>2015</v>
      </c>
      <c r="X3215">
        <f t="shared" si="553"/>
        <v>2015</v>
      </c>
    </row>
    <row r="3216" spans="1:2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46"/>
        <v>102.13333333333334</v>
      </c>
      <c r="P3216" s="7">
        <f t="shared" si="547"/>
        <v>106.57391304347826</v>
      </c>
      <c r="Q3216" t="str">
        <f t="shared" si="544"/>
        <v>theater</v>
      </c>
      <c r="R3216" t="str">
        <f t="shared" si="545"/>
        <v>plays</v>
      </c>
      <c r="S3216" s="14">
        <f t="shared" si="548"/>
        <v>42374.996527777781</v>
      </c>
      <c r="T3216" s="14">
        <f t="shared" si="549"/>
        <v>42337.792511574073</v>
      </c>
      <c r="U3216" t="str">
        <f t="shared" si="550"/>
        <v>ENE</v>
      </c>
      <c r="V3216" t="str">
        <f t="shared" si="551"/>
        <v>NOV</v>
      </c>
      <c r="W3216">
        <f t="shared" si="552"/>
        <v>2016</v>
      </c>
      <c r="X3216">
        <f t="shared" si="553"/>
        <v>2015</v>
      </c>
    </row>
    <row r="3217" spans="1:2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46"/>
        <v>100.35142857142857</v>
      </c>
      <c r="P3217" s="7">
        <f t="shared" si="547"/>
        <v>262.11194029850748</v>
      </c>
      <c r="Q3217" t="str">
        <f t="shared" si="544"/>
        <v>theater</v>
      </c>
      <c r="R3217" t="str">
        <f t="shared" si="545"/>
        <v>plays</v>
      </c>
      <c r="S3217" s="14">
        <f t="shared" si="548"/>
        <v>42257.165972222225</v>
      </c>
      <c r="T3217" s="14">
        <f t="shared" si="549"/>
        <v>42219.665173611109</v>
      </c>
      <c r="U3217" t="str">
        <f t="shared" si="550"/>
        <v>SEP</v>
      </c>
      <c r="V3217" t="str">
        <f t="shared" si="551"/>
        <v>AGO</v>
      </c>
      <c r="W3217">
        <f t="shared" si="552"/>
        <v>2015</v>
      </c>
      <c r="X3217">
        <f t="shared" si="553"/>
        <v>2015</v>
      </c>
    </row>
    <row r="3218" spans="1:2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46"/>
        <v>100.05</v>
      </c>
      <c r="P3218" s="7">
        <f t="shared" si="547"/>
        <v>57.171428571428571</v>
      </c>
      <c r="Q3218" t="str">
        <f t="shared" si="544"/>
        <v>theater</v>
      </c>
      <c r="R3218" t="str">
        <f t="shared" si="545"/>
        <v>plays</v>
      </c>
      <c r="S3218" s="14">
        <f t="shared" si="548"/>
        <v>42196.604166666672</v>
      </c>
      <c r="T3218" s="14">
        <f t="shared" si="549"/>
        <v>42165.462627314817</v>
      </c>
      <c r="U3218" t="str">
        <f t="shared" si="550"/>
        <v>JUL</v>
      </c>
      <c r="V3218" t="str">
        <f t="shared" si="551"/>
        <v>JUN</v>
      </c>
      <c r="W3218">
        <f t="shared" si="552"/>
        <v>2015</v>
      </c>
      <c r="X3218">
        <f t="shared" si="553"/>
        <v>2015</v>
      </c>
    </row>
    <row r="3219" spans="1:2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46"/>
        <v>116.02222222222223</v>
      </c>
      <c r="P3219" s="7">
        <f t="shared" si="547"/>
        <v>50.20192307692308</v>
      </c>
      <c r="Q3219" t="str">
        <f t="shared" si="544"/>
        <v>theater</v>
      </c>
      <c r="R3219" t="str">
        <f t="shared" si="545"/>
        <v>plays</v>
      </c>
      <c r="S3219" s="14">
        <f t="shared" si="548"/>
        <v>42678.546111111107</v>
      </c>
      <c r="T3219" s="14">
        <f t="shared" si="549"/>
        <v>42648.546111111107</v>
      </c>
      <c r="U3219" t="str">
        <f t="shared" si="550"/>
        <v>NOV</v>
      </c>
      <c r="V3219" t="str">
        <f t="shared" si="551"/>
        <v>OCT</v>
      </c>
      <c r="W3219">
        <f t="shared" si="552"/>
        <v>2016</v>
      </c>
      <c r="X3219">
        <f t="shared" si="553"/>
        <v>2016</v>
      </c>
    </row>
    <row r="3220" spans="1:2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46"/>
        <v>102.1</v>
      </c>
      <c r="P3220" s="7">
        <f t="shared" si="547"/>
        <v>66.586956521739125</v>
      </c>
      <c r="Q3220" t="str">
        <f t="shared" si="544"/>
        <v>theater</v>
      </c>
      <c r="R3220" t="str">
        <f t="shared" si="545"/>
        <v>plays</v>
      </c>
      <c r="S3220" s="14">
        <f t="shared" si="548"/>
        <v>42004</v>
      </c>
      <c r="T3220" s="14">
        <f t="shared" si="549"/>
        <v>41971.002152777779</v>
      </c>
      <c r="U3220" t="str">
        <f t="shared" si="550"/>
        <v>DIC</v>
      </c>
      <c r="V3220" t="str">
        <f t="shared" si="551"/>
        <v>NOV</v>
      </c>
      <c r="W3220">
        <f t="shared" si="552"/>
        <v>2014</v>
      </c>
      <c r="X3220">
        <f t="shared" si="553"/>
        <v>2014</v>
      </c>
    </row>
    <row r="3221" spans="1:2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46"/>
        <v>100.11</v>
      </c>
      <c r="P3221" s="7">
        <f t="shared" si="547"/>
        <v>168.25210084033614</v>
      </c>
      <c r="Q3221" t="str">
        <f t="shared" si="544"/>
        <v>theater</v>
      </c>
      <c r="R3221" t="str">
        <f t="shared" si="545"/>
        <v>plays</v>
      </c>
      <c r="S3221" s="14">
        <f t="shared" si="548"/>
        <v>42085.941516203704</v>
      </c>
      <c r="T3221" s="14">
        <f t="shared" si="549"/>
        <v>42050.983182870375</v>
      </c>
      <c r="U3221" t="str">
        <f t="shared" si="550"/>
        <v>MAR</v>
      </c>
      <c r="V3221" t="str">
        <f t="shared" si="551"/>
        <v>FEB</v>
      </c>
      <c r="W3221">
        <f t="shared" si="552"/>
        <v>2015</v>
      </c>
      <c r="X3221">
        <f t="shared" si="553"/>
        <v>2015</v>
      </c>
    </row>
    <row r="3222" spans="1:2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46"/>
        <v>100.84</v>
      </c>
      <c r="P3222" s="7">
        <f t="shared" si="547"/>
        <v>256.37288135593218</v>
      </c>
      <c r="Q3222" t="str">
        <f t="shared" si="544"/>
        <v>theater</v>
      </c>
      <c r="R3222" t="str">
        <f t="shared" si="545"/>
        <v>plays</v>
      </c>
      <c r="S3222" s="14">
        <f t="shared" si="548"/>
        <v>42806.875</v>
      </c>
      <c r="T3222" s="14">
        <f t="shared" si="549"/>
        <v>42772.833379629628</v>
      </c>
      <c r="U3222" t="str">
        <f t="shared" si="550"/>
        <v>MAR</v>
      </c>
      <c r="V3222" t="str">
        <f t="shared" si="551"/>
        <v>FEB</v>
      </c>
      <c r="W3222">
        <f t="shared" si="552"/>
        <v>2017</v>
      </c>
      <c r="X3222">
        <f t="shared" si="553"/>
        <v>2017</v>
      </c>
    </row>
    <row r="3223" spans="1:2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46"/>
        <v>103.425</v>
      </c>
      <c r="P3223" s="7">
        <f t="shared" si="547"/>
        <v>36.610619469026545</v>
      </c>
      <c r="Q3223" t="str">
        <f t="shared" si="544"/>
        <v>theater</v>
      </c>
      <c r="R3223" t="str">
        <f t="shared" si="545"/>
        <v>plays</v>
      </c>
      <c r="S3223" s="14">
        <f t="shared" si="548"/>
        <v>42190.696793981479</v>
      </c>
      <c r="T3223" s="14">
        <f t="shared" si="549"/>
        <v>42155.696793981479</v>
      </c>
      <c r="U3223" t="str">
        <f t="shared" si="550"/>
        <v>JUL</v>
      </c>
      <c r="V3223" t="str">
        <f t="shared" si="551"/>
        <v>MAY</v>
      </c>
      <c r="W3223">
        <f t="shared" si="552"/>
        <v>2015</v>
      </c>
      <c r="X3223">
        <f t="shared" si="553"/>
        <v>2015</v>
      </c>
    </row>
    <row r="3224" spans="1:2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46"/>
        <v>124.8</v>
      </c>
      <c r="P3224" s="7">
        <f t="shared" si="547"/>
        <v>37.142857142857146</v>
      </c>
      <c r="Q3224" t="str">
        <f t="shared" si="544"/>
        <v>theater</v>
      </c>
      <c r="R3224" t="str">
        <f t="shared" si="545"/>
        <v>plays</v>
      </c>
      <c r="S3224" s="14">
        <f t="shared" si="548"/>
        <v>42301.895138888889</v>
      </c>
      <c r="T3224" s="14">
        <f t="shared" si="549"/>
        <v>42270.582141203704</v>
      </c>
      <c r="U3224" t="str">
        <f t="shared" si="550"/>
        <v>OCT</v>
      </c>
      <c r="V3224" t="str">
        <f t="shared" si="551"/>
        <v>SEP</v>
      </c>
      <c r="W3224">
        <f t="shared" si="552"/>
        <v>2015</v>
      </c>
      <c r="X3224">
        <f t="shared" si="553"/>
        <v>2015</v>
      </c>
    </row>
    <row r="3225" spans="1:2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46"/>
        <v>109.51612903225806</v>
      </c>
      <c r="P3225" s="7">
        <f t="shared" si="547"/>
        <v>45.878378378378379</v>
      </c>
      <c r="Q3225" t="str">
        <f t="shared" si="544"/>
        <v>theater</v>
      </c>
      <c r="R3225" t="str">
        <f t="shared" si="545"/>
        <v>plays</v>
      </c>
      <c r="S3225" s="14">
        <f t="shared" si="548"/>
        <v>42236.835370370376</v>
      </c>
      <c r="T3225" s="14">
        <f t="shared" si="549"/>
        <v>42206.835370370376</v>
      </c>
      <c r="U3225" t="str">
        <f t="shared" si="550"/>
        <v>AGO</v>
      </c>
      <c r="V3225" t="str">
        <f t="shared" si="551"/>
        <v>JUL</v>
      </c>
      <c r="W3225">
        <f t="shared" si="552"/>
        <v>2015</v>
      </c>
      <c r="X3225">
        <f t="shared" si="553"/>
        <v>2015</v>
      </c>
    </row>
    <row r="3226" spans="1:2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46"/>
        <v>102.03333333333333</v>
      </c>
      <c r="P3226" s="7">
        <f t="shared" si="547"/>
        <v>141.71296296296296</v>
      </c>
      <c r="Q3226" t="str">
        <f t="shared" si="544"/>
        <v>theater</v>
      </c>
      <c r="R3226" t="str">
        <f t="shared" si="545"/>
        <v>plays</v>
      </c>
      <c r="S3226" s="14">
        <f t="shared" si="548"/>
        <v>42745.208333333328</v>
      </c>
      <c r="T3226" s="14">
        <f t="shared" si="549"/>
        <v>42697.850844907407</v>
      </c>
      <c r="U3226" t="str">
        <f t="shared" si="550"/>
        <v>ENE</v>
      </c>
      <c r="V3226" t="str">
        <f t="shared" si="551"/>
        <v>NOV</v>
      </c>
      <c r="W3226">
        <f t="shared" si="552"/>
        <v>2017</v>
      </c>
      <c r="X3226">
        <f t="shared" si="553"/>
        <v>2016</v>
      </c>
    </row>
    <row r="3227" spans="1:2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46"/>
        <v>102.35</v>
      </c>
      <c r="P3227" s="7">
        <f t="shared" si="547"/>
        <v>52.487179487179489</v>
      </c>
      <c r="Q3227" t="str">
        <f t="shared" si="544"/>
        <v>theater</v>
      </c>
      <c r="R3227" t="str">
        <f t="shared" si="545"/>
        <v>plays</v>
      </c>
      <c r="S3227" s="14">
        <f t="shared" si="548"/>
        <v>42524.875</v>
      </c>
      <c r="T3227" s="14">
        <f t="shared" si="549"/>
        <v>42503.559467592597</v>
      </c>
      <c r="U3227" t="str">
        <f t="shared" si="550"/>
        <v>JUN</v>
      </c>
      <c r="V3227" t="str">
        <f t="shared" si="551"/>
        <v>MAY</v>
      </c>
      <c r="W3227">
        <f t="shared" si="552"/>
        <v>2016</v>
      </c>
      <c r="X3227">
        <f t="shared" si="553"/>
        <v>2016</v>
      </c>
    </row>
    <row r="3228" spans="1:2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46"/>
        <v>104.16666666666667</v>
      </c>
      <c r="P3228" s="7">
        <f t="shared" si="547"/>
        <v>59.523809523809526</v>
      </c>
      <c r="Q3228" t="str">
        <f t="shared" si="544"/>
        <v>theater</v>
      </c>
      <c r="R3228" t="str">
        <f t="shared" si="545"/>
        <v>plays</v>
      </c>
      <c r="S3228" s="14">
        <f t="shared" si="548"/>
        <v>42307.583472222221</v>
      </c>
      <c r="T3228" s="14">
        <f t="shared" si="549"/>
        <v>42277.583472222221</v>
      </c>
      <c r="U3228" t="str">
        <f t="shared" si="550"/>
        <v>OCT</v>
      </c>
      <c r="V3228" t="str">
        <f t="shared" si="551"/>
        <v>SEP</v>
      </c>
      <c r="W3228">
        <f t="shared" si="552"/>
        <v>2015</v>
      </c>
      <c r="X3228">
        <f t="shared" si="553"/>
        <v>2015</v>
      </c>
    </row>
    <row r="3229" spans="1:2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46"/>
        <v>125</v>
      </c>
      <c r="P3229" s="7">
        <f t="shared" si="547"/>
        <v>50</v>
      </c>
      <c r="Q3229" t="str">
        <f t="shared" si="544"/>
        <v>theater</v>
      </c>
      <c r="R3229" t="str">
        <f t="shared" si="545"/>
        <v>plays</v>
      </c>
      <c r="S3229" s="14">
        <f t="shared" si="548"/>
        <v>42752.882361111115</v>
      </c>
      <c r="T3229" s="14">
        <f t="shared" si="549"/>
        <v>42722.882361111115</v>
      </c>
      <c r="U3229" t="str">
        <f t="shared" si="550"/>
        <v>ENE</v>
      </c>
      <c r="V3229" t="str">
        <f t="shared" si="551"/>
        <v>DIC</v>
      </c>
      <c r="W3229">
        <f t="shared" si="552"/>
        <v>2017</v>
      </c>
      <c r="X3229">
        <f t="shared" si="553"/>
        <v>2016</v>
      </c>
    </row>
    <row r="3230" spans="1:2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46"/>
        <v>102.34285714285714</v>
      </c>
      <c r="P3230" s="7">
        <f t="shared" si="547"/>
        <v>193.62162162162161</v>
      </c>
      <c r="Q3230" t="str">
        <f t="shared" si="544"/>
        <v>theater</v>
      </c>
      <c r="R3230" t="str">
        <f t="shared" si="545"/>
        <v>plays</v>
      </c>
      <c r="S3230" s="14">
        <f t="shared" si="548"/>
        <v>42355.207638888889</v>
      </c>
      <c r="T3230" s="14">
        <f t="shared" si="549"/>
        <v>42323.70930555556</v>
      </c>
      <c r="U3230" t="str">
        <f t="shared" si="550"/>
        <v>DIC</v>
      </c>
      <c r="V3230" t="str">
        <f t="shared" si="551"/>
        <v>NOV</v>
      </c>
      <c r="W3230">
        <f t="shared" si="552"/>
        <v>2015</v>
      </c>
      <c r="X3230">
        <f t="shared" si="553"/>
        <v>2015</v>
      </c>
    </row>
    <row r="3231" spans="1:2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46"/>
        <v>107.86499999999999</v>
      </c>
      <c r="P3231" s="7">
        <f t="shared" si="547"/>
        <v>106.79702970297029</v>
      </c>
      <c r="Q3231" t="str">
        <f t="shared" ref="Q3231:Q3294" si="554">MID(N3231,1,7)</f>
        <v>theater</v>
      </c>
      <c r="R3231" t="str">
        <f t="shared" ref="R3231:R3294" si="555">MID(N3231,9,20)</f>
        <v>plays</v>
      </c>
      <c r="S3231" s="14">
        <f t="shared" si="548"/>
        <v>41963.333310185189</v>
      </c>
      <c r="T3231" s="14">
        <f t="shared" si="549"/>
        <v>41933.291643518518</v>
      </c>
      <c r="U3231" t="str">
        <f t="shared" si="550"/>
        <v>NOV</v>
      </c>
      <c r="V3231" t="str">
        <f t="shared" si="551"/>
        <v>OCT</v>
      </c>
      <c r="W3231">
        <f t="shared" si="552"/>
        <v>2014</v>
      </c>
      <c r="X3231">
        <f t="shared" si="553"/>
        <v>2014</v>
      </c>
    </row>
    <row r="3232" spans="1:2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46"/>
        <v>109.88461538461539</v>
      </c>
      <c r="P3232" s="7">
        <f t="shared" si="547"/>
        <v>77.21621621621621</v>
      </c>
      <c r="Q3232" t="str">
        <f t="shared" si="554"/>
        <v>theater</v>
      </c>
      <c r="R3232" t="str">
        <f t="shared" si="555"/>
        <v>plays</v>
      </c>
      <c r="S3232" s="14">
        <f t="shared" si="548"/>
        <v>41913.165972222225</v>
      </c>
      <c r="T3232" s="14">
        <f t="shared" si="549"/>
        <v>41898.168125000004</v>
      </c>
      <c r="U3232" t="str">
        <f t="shared" si="550"/>
        <v>OCT</v>
      </c>
      <c r="V3232" t="str">
        <f t="shared" si="551"/>
        <v>SEP</v>
      </c>
      <c r="W3232">
        <f t="shared" si="552"/>
        <v>2014</v>
      </c>
      <c r="X3232">
        <f t="shared" si="553"/>
        <v>2014</v>
      </c>
    </row>
    <row r="3233" spans="1:2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46"/>
        <v>161</v>
      </c>
      <c r="P3233" s="7">
        <f t="shared" si="547"/>
        <v>57.5</v>
      </c>
      <c r="Q3233" t="str">
        <f t="shared" si="554"/>
        <v>theater</v>
      </c>
      <c r="R3233" t="str">
        <f t="shared" si="555"/>
        <v>plays</v>
      </c>
      <c r="S3233" s="14">
        <f t="shared" si="548"/>
        <v>42476.943831018521</v>
      </c>
      <c r="T3233" s="14">
        <f t="shared" si="549"/>
        <v>42446.943831018521</v>
      </c>
      <c r="U3233" t="str">
        <f t="shared" si="550"/>
        <v>ABR</v>
      </c>
      <c r="V3233" t="str">
        <f t="shared" si="551"/>
        <v>MAR</v>
      </c>
      <c r="W3233">
        <f t="shared" si="552"/>
        <v>2016</v>
      </c>
      <c r="X3233">
        <f t="shared" si="553"/>
        <v>2016</v>
      </c>
    </row>
    <row r="3234" spans="1:2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46"/>
        <v>131.19999999999999</v>
      </c>
      <c r="P3234" s="7">
        <f t="shared" si="547"/>
        <v>50.46153846153846</v>
      </c>
      <c r="Q3234" t="str">
        <f t="shared" si="554"/>
        <v>theater</v>
      </c>
      <c r="R3234" t="str">
        <f t="shared" si="555"/>
        <v>plays</v>
      </c>
      <c r="S3234" s="14">
        <f t="shared" si="548"/>
        <v>42494.165972222225</v>
      </c>
      <c r="T3234" s="14">
        <f t="shared" si="549"/>
        <v>42463.81385416667</v>
      </c>
      <c r="U3234" t="str">
        <f t="shared" si="550"/>
        <v>MAY</v>
      </c>
      <c r="V3234" t="str">
        <f t="shared" si="551"/>
        <v>ABR</v>
      </c>
      <c r="W3234">
        <f t="shared" si="552"/>
        <v>2016</v>
      </c>
      <c r="X3234">
        <f t="shared" si="553"/>
        <v>2016</v>
      </c>
    </row>
    <row r="3235" spans="1:2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46"/>
        <v>118.8</v>
      </c>
      <c r="P3235" s="7">
        <f t="shared" si="547"/>
        <v>97.377049180327873</v>
      </c>
      <c r="Q3235" t="str">
        <f t="shared" si="554"/>
        <v>theater</v>
      </c>
      <c r="R3235" t="str">
        <f t="shared" si="555"/>
        <v>plays</v>
      </c>
      <c r="S3235" s="14">
        <f t="shared" si="548"/>
        <v>42796.805034722223</v>
      </c>
      <c r="T3235" s="14">
        <f t="shared" si="549"/>
        <v>42766.805034722223</v>
      </c>
      <c r="U3235" t="str">
        <f t="shared" si="550"/>
        <v>MAR</v>
      </c>
      <c r="V3235" t="str">
        <f t="shared" si="551"/>
        <v>ENE</v>
      </c>
      <c r="W3235">
        <f t="shared" si="552"/>
        <v>2017</v>
      </c>
      <c r="X3235">
        <f t="shared" si="553"/>
        <v>2017</v>
      </c>
    </row>
    <row r="3236" spans="1:2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46"/>
        <v>100.39275000000001</v>
      </c>
      <c r="P3236" s="7">
        <f t="shared" si="547"/>
        <v>34.91921739130435</v>
      </c>
      <c r="Q3236" t="str">
        <f t="shared" si="554"/>
        <v>theater</v>
      </c>
      <c r="R3236" t="str">
        <f t="shared" si="555"/>
        <v>plays</v>
      </c>
      <c r="S3236" s="14">
        <f t="shared" si="548"/>
        <v>42767.979861111111</v>
      </c>
      <c r="T3236" s="14">
        <f t="shared" si="549"/>
        <v>42734.789444444439</v>
      </c>
      <c r="U3236" t="str">
        <f t="shared" si="550"/>
        <v>FEB</v>
      </c>
      <c r="V3236" t="str">
        <f t="shared" si="551"/>
        <v>DIC</v>
      </c>
      <c r="W3236">
        <f t="shared" si="552"/>
        <v>2017</v>
      </c>
      <c r="X3236">
        <f t="shared" si="553"/>
        <v>2016</v>
      </c>
    </row>
    <row r="3237" spans="1:2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46"/>
        <v>103.20666666666666</v>
      </c>
      <c r="P3237" s="7">
        <f t="shared" si="547"/>
        <v>85.530386740331494</v>
      </c>
      <c r="Q3237" t="str">
        <f t="shared" si="554"/>
        <v>theater</v>
      </c>
      <c r="R3237" t="str">
        <f t="shared" si="555"/>
        <v>plays</v>
      </c>
      <c r="S3237" s="14">
        <f t="shared" si="548"/>
        <v>42552.347812499997</v>
      </c>
      <c r="T3237" s="14">
        <f t="shared" si="549"/>
        <v>42522.347812499997</v>
      </c>
      <c r="U3237" t="str">
        <f t="shared" si="550"/>
        <v>JUL</v>
      </c>
      <c r="V3237" t="str">
        <f t="shared" si="551"/>
        <v>JUN</v>
      </c>
      <c r="W3237">
        <f t="shared" si="552"/>
        <v>2016</v>
      </c>
      <c r="X3237">
        <f t="shared" si="553"/>
        <v>2016</v>
      </c>
    </row>
    <row r="3238" spans="1:2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46"/>
        <v>100.6</v>
      </c>
      <c r="P3238" s="7">
        <f t="shared" si="547"/>
        <v>182.90909090909091</v>
      </c>
      <c r="Q3238" t="str">
        <f t="shared" si="554"/>
        <v>theater</v>
      </c>
      <c r="R3238" t="str">
        <f t="shared" si="555"/>
        <v>plays</v>
      </c>
      <c r="S3238" s="14">
        <f t="shared" si="548"/>
        <v>42732.917048611111</v>
      </c>
      <c r="T3238" s="14">
        <f t="shared" si="549"/>
        <v>42702.917048611111</v>
      </c>
      <c r="U3238" t="str">
        <f t="shared" si="550"/>
        <v>DIC</v>
      </c>
      <c r="V3238" t="str">
        <f t="shared" si="551"/>
        <v>NOV</v>
      </c>
      <c r="W3238">
        <f t="shared" si="552"/>
        <v>2016</v>
      </c>
      <c r="X3238">
        <f t="shared" si="553"/>
        <v>2016</v>
      </c>
    </row>
    <row r="3239" spans="1:2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46"/>
        <v>100.78754285714285</v>
      </c>
      <c r="P3239" s="7">
        <f t="shared" si="547"/>
        <v>131.13620817843866</v>
      </c>
      <c r="Q3239" t="str">
        <f t="shared" si="554"/>
        <v>theater</v>
      </c>
      <c r="R3239" t="str">
        <f t="shared" si="555"/>
        <v>plays</v>
      </c>
      <c r="S3239" s="14">
        <f t="shared" si="548"/>
        <v>42276.165972222225</v>
      </c>
      <c r="T3239" s="14">
        <f t="shared" si="549"/>
        <v>42252.474351851852</v>
      </c>
      <c r="U3239" t="str">
        <f t="shared" si="550"/>
        <v>SEP</v>
      </c>
      <c r="V3239" t="str">
        <f t="shared" si="551"/>
        <v>SEP</v>
      </c>
      <c r="W3239">
        <f t="shared" si="552"/>
        <v>2015</v>
      </c>
      <c r="X3239">
        <f t="shared" si="553"/>
        <v>2015</v>
      </c>
    </row>
    <row r="3240" spans="1:2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46"/>
        <v>112.32142857142857</v>
      </c>
      <c r="P3240" s="7">
        <f t="shared" si="547"/>
        <v>39.810126582278478</v>
      </c>
      <c r="Q3240" t="str">
        <f t="shared" si="554"/>
        <v>theater</v>
      </c>
      <c r="R3240" t="str">
        <f t="shared" si="555"/>
        <v>plays</v>
      </c>
      <c r="S3240" s="14">
        <f t="shared" si="548"/>
        <v>42186.510393518518</v>
      </c>
      <c r="T3240" s="14">
        <f t="shared" si="549"/>
        <v>42156.510393518518</v>
      </c>
      <c r="U3240" t="str">
        <f t="shared" si="550"/>
        <v>JUL</v>
      </c>
      <c r="V3240" t="str">
        <f t="shared" si="551"/>
        <v>JUN</v>
      </c>
      <c r="W3240">
        <f t="shared" si="552"/>
        <v>2015</v>
      </c>
      <c r="X3240">
        <f t="shared" si="553"/>
        <v>2015</v>
      </c>
    </row>
    <row r="3241" spans="1:2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46"/>
        <v>105.91914022517912</v>
      </c>
      <c r="P3241" s="7">
        <f t="shared" si="547"/>
        <v>59.701730769230764</v>
      </c>
      <c r="Q3241" t="str">
        <f t="shared" si="554"/>
        <v>theater</v>
      </c>
      <c r="R3241" t="str">
        <f t="shared" si="555"/>
        <v>plays</v>
      </c>
      <c r="S3241" s="14">
        <f t="shared" si="548"/>
        <v>42302.999305555553</v>
      </c>
      <c r="T3241" s="14">
        <f t="shared" si="549"/>
        <v>42278.089039351849</v>
      </c>
      <c r="U3241" t="str">
        <f t="shared" si="550"/>
        <v>OCT</v>
      </c>
      <c r="V3241" t="str">
        <f t="shared" si="551"/>
        <v>OCT</v>
      </c>
      <c r="W3241">
        <f t="shared" si="552"/>
        <v>2015</v>
      </c>
      <c r="X3241">
        <f t="shared" si="553"/>
        <v>2015</v>
      </c>
    </row>
    <row r="3242" spans="1:2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46"/>
        <v>100.56666666666666</v>
      </c>
      <c r="P3242" s="7">
        <f t="shared" si="547"/>
        <v>88.735294117647058</v>
      </c>
      <c r="Q3242" t="str">
        <f t="shared" si="554"/>
        <v>theater</v>
      </c>
      <c r="R3242" t="str">
        <f t="shared" si="555"/>
        <v>plays</v>
      </c>
      <c r="S3242" s="14">
        <f t="shared" si="548"/>
        <v>42782.958333333328</v>
      </c>
      <c r="T3242" s="14">
        <f t="shared" si="549"/>
        <v>42754.693842592591</v>
      </c>
      <c r="U3242" t="str">
        <f t="shared" si="550"/>
        <v>FEB</v>
      </c>
      <c r="V3242" t="str">
        <f t="shared" si="551"/>
        <v>ENE</v>
      </c>
      <c r="W3242">
        <f t="shared" si="552"/>
        <v>2017</v>
      </c>
      <c r="X3242">
        <f t="shared" si="553"/>
        <v>2017</v>
      </c>
    </row>
    <row r="3243" spans="1:2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46"/>
        <v>115.30588235294118</v>
      </c>
      <c r="P3243" s="7">
        <f t="shared" si="547"/>
        <v>58.688622754491021</v>
      </c>
      <c r="Q3243" t="str">
        <f t="shared" si="554"/>
        <v>theater</v>
      </c>
      <c r="R3243" t="str">
        <f t="shared" si="555"/>
        <v>plays</v>
      </c>
      <c r="S3243" s="14">
        <f t="shared" si="548"/>
        <v>41926.290972222225</v>
      </c>
      <c r="T3243" s="14">
        <f t="shared" si="549"/>
        <v>41893.324884259258</v>
      </c>
      <c r="U3243" t="str">
        <f t="shared" si="550"/>
        <v>OCT</v>
      </c>
      <c r="V3243" t="str">
        <f t="shared" si="551"/>
        <v>SEP</v>
      </c>
      <c r="W3243">
        <f t="shared" si="552"/>
        <v>2014</v>
      </c>
      <c r="X3243">
        <f t="shared" si="553"/>
        <v>2014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46"/>
        <v>127.30419999999999</v>
      </c>
      <c r="P3244" s="7">
        <f t="shared" si="547"/>
        <v>69.56513661202186</v>
      </c>
      <c r="Q3244" t="str">
        <f t="shared" si="554"/>
        <v>theater</v>
      </c>
      <c r="R3244" t="str">
        <f t="shared" si="555"/>
        <v>plays</v>
      </c>
      <c r="S3244" s="14">
        <f t="shared" si="548"/>
        <v>41901.755694444444</v>
      </c>
      <c r="T3244" s="14">
        <f t="shared" si="549"/>
        <v>41871.755694444444</v>
      </c>
      <c r="U3244" t="str">
        <f t="shared" si="550"/>
        <v>SEP</v>
      </c>
      <c r="V3244" t="str">
        <f t="shared" si="551"/>
        <v>AGO</v>
      </c>
      <c r="W3244">
        <f t="shared" si="552"/>
        <v>2014</v>
      </c>
      <c r="X3244">
        <f t="shared" si="553"/>
        <v>2014</v>
      </c>
    </row>
    <row r="3245" spans="1:2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46"/>
        <v>102.83750000000001</v>
      </c>
      <c r="P3245" s="7">
        <f t="shared" si="547"/>
        <v>115.87323943661971</v>
      </c>
      <c r="Q3245" t="str">
        <f t="shared" si="554"/>
        <v>theater</v>
      </c>
      <c r="R3245" t="str">
        <f t="shared" si="555"/>
        <v>plays</v>
      </c>
      <c r="S3245" s="14">
        <f t="shared" si="548"/>
        <v>42286</v>
      </c>
      <c r="T3245" s="14">
        <f t="shared" si="549"/>
        <v>42262.096782407403</v>
      </c>
      <c r="U3245" t="str">
        <f t="shared" si="550"/>
        <v>OCT</v>
      </c>
      <c r="V3245" t="str">
        <f t="shared" si="551"/>
        <v>SEP</v>
      </c>
      <c r="W3245">
        <f t="shared" si="552"/>
        <v>2015</v>
      </c>
      <c r="X3245">
        <f t="shared" si="553"/>
        <v>2015</v>
      </c>
    </row>
    <row r="3246" spans="1:2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46"/>
        <v>102.9375</v>
      </c>
      <c r="P3246" s="7">
        <f t="shared" si="547"/>
        <v>23.869565217391305</v>
      </c>
      <c r="Q3246" t="str">
        <f t="shared" si="554"/>
        <v>theater</v>
      </c>
      <c r="R3246" t="str">
        <f t="shared" si="555"/>
        <v>plays</v>
      </c>
      <c r="S3246" s="14">
        <f t="shared" si="548"/>
        <v>42705.735902777778</v>
      </c>
      <c r="T3246" s="14">
        <f t="shared" si="549"/>
        <v>42675.694236111114</v>
      </c>
      <c r="U3246" t="str">
        <f t="shared" si="550"/>
        <v>DIC</v>
      </c>
      <c r="V3246" t="str">
        <f t="shared" si="551"/>
        <v>NOV</v>
      </c>
      <c r="W3246">
        <f t="shared" si="552"/>
        <v>2016</v>
      </c>
      <c r="X3246">
        <f t="shared" si="553"/>
        <v>2016</v>
      </c>
    </row>
    <row r="3247" spans="1:2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46"/>
        <v>104.3047619047619</v>
      </c>
      <c r="P3247" s="7">
        <f t="shared" si="547"/>
        <v>81.125925925925927</v>
      </c>
      <c r="Q3247" t="str">
        <f t="shared" si="554"/>
        <v>theater</v>
      </c>
      <c r="R3247" t="str">
        <f t="shared" si="555"/>
        <v>plays</v>
      </c>
      <c r="S3247" s="14">
        <f t="shared" si="548"/>
        <v>42167.083333333328</v>
      </c>
      <c r="T3247" s="14">
        <f t="shared" si="549"/>
        <v>42135.60020833333</v>
      </c>
      <c r="U3247" t="str">
        <f t="shared" si="550"/>
        <v>JUN</v>
      </c>
      <c r="V3247" t="str">
        <f t="shared" si="551"/>
        <v>MAY</v>
      </c>
      <c r="W3247">
        <f t="shared" si="552"/>
        <v>2015</v>
      </c>
      <c r="X3247">
        <f t="shared" si="553"/>
        <v>2015</v>
      </c>
    </row>
    <row r="3248" spans="1:2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46"/>
        <v>111.22</v>
      </c>
      <c r="P3248" s="7">
        <f t="shared" si="547"/>
        <v>57.626943005181346</v>
      </c>
      <c r="Q3248" t="str">
        <f t="shared" si="554"/>
        <v>theater</v>
      </c>
      <c r="R3248" t="str">
        <f t="shared" si="555"/>
        <v>plays</v>
      </c>
      <c r="S3248" s="14">
        <f t="shared" si="548"/>
        <v>42259.165972222225</v>
      </c>
      <c r="T3248" s="14">
        <f t="shared" si="549"/>
        <v>42230.472222222219</v>
      </c>
      <c r="U3248" t="str">
        <f t="shared" si="550"/>
        <v>SEP</v>
      </c>
      <c r="V3248" t="str">
        <f t="shared" si="551"/>
        <v>AGO</v>
      </c>
      <c r="W3248">
        <f t="shared" si="552"/>
        <v>2015</v>
      </c>
      <c r="X3248">
        <f t="shared" si="553"/>
        <v>2015</v>
      </c>
    </row>
    <row r="3249" spans="1:2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46"/>
        <v>105.86</v>
      </c>
      <c r="P3249" s="7">
        <f t="shared" si="547"/>
        <v>46.429824561403507</v>
      </c>
      <c r="Q3249" t="str">
        <f t="shared" si="554"/>
        <v>theater</v>
      </c>
      <c r="R3249" t="str">
        <f t="shared" si="555"/>
        <v>plays</v>
      </c>
      <c r="S3249" s="14">
        <f t="shared" si="548"/>
        <v>42197.434166666666</v>
      </c>
      <c r="T3249" s="14">
        <f t="shared" si="549"/>
        <v>42167.434166666666</v>
      </c>
      <c r="U3249" t="str">
        <f t="shared" si="550"/>
        <v>JUL</v>
      </c>
      <c r="V3249" t="str">
        <f t="shared" si="551"/>
        <v>JUN</v>
      </c>
      <c r="W3249">
        <f t="shared" si="552"/>
        <v>2015</v>
      </c>
      <c r="X3249">
        <f t="shared" si="553"/>
        <v>2015</v>
      </c>
    </row>
    <row r="3250" spans="1:2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46"/>
        <v>100.79166666666667</v>
      </c>
      <c r="P3250" s="7">
        <f t="shared" si="547"/>
        <v>60.475000000000001</v>
      </c>
      <c r="Q3250" t="str">
        <f t="shared" si="554"/>
        <v>theater</v>
      </c>
      <c r="R3250" t="str">
        <f t="shared" si="555"/>
        <v>plays</v>
      </c>
      <c r="S3250" s="14">
        <f t="shared" si="548"/>
        <v>42098.846724537041</v>
      </c>
      <c r="T3250" s="14">
        <f t="shared" si="549"/>
        <v>42068.888391203705</v>
      </c>
      <c r="U3250" t="str">
        <f t="shared" si="550"/>
        <v>ABR</v>
      </c>
      <c r="V3250" t="str">
        <f t="shared" si="551"/>
        <v>MAR</v>
      </c>
      <c r="W3250">
        <f t="shared" si="552"/>
        <v>2015</v>
      </c>
      <c r="X3250">
        <f t="shared" si="553"/>
        <v>2015</v>
      </c>
    </row>
    <row r="3251" spans="1:2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46"/>
        <v>104.92727272727272</v>
      </c>
      <c r="P3251" s="7">
        <f t="shared" si="547"/>
        <v>65.579545454545453</v>
      </c>
      <c r="Q3251" t="str">
        <f t="shared" si="554"/>
        <v>theater</v>
      </c>
      <c r="R3251" t="str">
        <f t="shared" si="555"/>
        <v>plays</v>
      </c>
      <c r="S3251" s="14">
        <f t="shared" si="548"/>
        <v>42175.746689814812</v>
      </c>
      <c r="T3251" s="14">
        <f t="shared" si="549"/>
        <v>42145.746689814812</v>
      </c>
      <c r="U3251" t="str">
        <f t="shared" si="550"/>
        <v>JUN</v>
      </c>
      <c r="V3251" t="str">
        <f t="shared" si="551"/>
        <v>MAY</v>
      </c>
      <c r="W3251">
        <f t="shared" si="552"/>
        <v>2015</v>
      </c>
      <c r="X3251">
        <f t="shared" si="553"/>
        <v>2015</v>
      </c>
    </row>
    <row r="3252" spans="1:2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46"/>
        <v>101.55200000000001</v>
      </c>
      <c r="P3252" s="7">
        <f t="shared" si="547"/>
        <v>119.1924882629108</v>
      </c>
      <c r="Q3252" t="str">
        <f t="shared" si="554"/>
        <v>theater</v>
      </c>
      <c r="R3252" t="str">
        <f t="shared" si="555"/>
        <v>plays</v>
      </c>
      <c r="S3252" s="14">
        <f t="shared" si="548"/>
        <v>41948.783842592595</v>
      </c>
      <c r="T3252" s="14">
        <f t="shared" si="549"/>
        <v>41918.742175925923</v>
      </c>
      <c r="U3252" t="str">
        <f t="shared" si="550"/>
        <v>NOV</v>
      </c>
      <c r="V3252" t="str">
        <f t="shared" si="551"/>
        <v>OCT</v>
      </c>
      <c r="W3252">
        <f t="shared" si="552"/>
        <v>2014</v>
      </c>
      <c r="X3252">
        <f t="shared" si="553"/>
        <v>2014</v>
      </c>
    </row>
    <row r="3253" spans="1:2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46"/>
        <v>110.73333333333333</v>
      </c>
      <c r="P3253" s="7">
        <f t="shared" si="547"/>
        <v>83.05</v>
      </c>
      <c r="Q3253" t="str">
        <f t="shared" si="554"/>
        <v>theater</v>
      </c>
      <c r="R3253" t="str">
        <f t="shared" si="555"/>
        <v>plays</v>
      </c>
      <c r="S3253" s="14">
        <f t="shared" si="548"/>
        <v>42176.731087962966</v>
      </c>
      <c r="T3253" s="14">
        <f t="shared" si="549"/>
        <v>42146.731087962966</v>
      </c>
      <c r="U3253" t="str">
        <f t="shared" si="550"/>
        <v>JUN</v>
      </c>
      <c r="V3253" t="str">
        <f t="shared" si="551"/>
        <v>MAY</v>
      </c>
      <c r="W3253">
        <f t="shared" si="552"/>
        <v>2015</v>
      </c>
      <c r="X3253">
        <f t="shared" si="553"/>
        <v>2015</v>
      </c>
    </row>
    <row r="3254" spans="1:2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46"/>
        <v>127.82222222222222</v>
      </c>
      <c r="P3254" s="7">
        <f t="shared" si="547"/>
        <v>57.52</v>
      </c>
      <c r="Q3254" t="str">
        <f t="shared" si="554"/>
        <v>theater</v>
      </c>
      <c r="R3254" t="str">
        <f t="shared" si="555"/>
        <v>plays</v>
      </c>
      <c r="S3254" s="14">
        <f t="shared" si="548"/>
        <v>42620.472685185188</v>
      </c>
      <c r="T3254" s="14">
        <f t="shared" si="549"/>
        <v>42590.472685185188</v>
      </c>
      <c r="U3254" t="str">
        <f t="shared" si="550"/>
        <v>SEP</v>
      </c>
      <c r="V3254" t="str">
        <f t="shared" si="551"/>
        <v>AGO</v>
      </c>
      <c r="W3254">
        <f t="shared" si="552"/>
        <v>2016</v>
      </c>
      <c r="X3254">
        <f t="shared" si="553"/>
        <v>2016</v>
      </c>
    </row>
    <row r="3255" spans="1:2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46"/>
        <v>101.825</v>
      </c>
      <c r="P3255" s="7">
        <f t="shared" si="547"/>
        <v>177.08695652173913</v>
      </c>
      <c r="Q3255" t="str">
        <f t="shared" si="554"/>
        <v>theater</v>
      </c>
      <c r="R3255" t="str">
        <f t="shared" si="555"/>
        <v>plays</v>
      </c>
      <c r="S3255" s="14">
        <f t="shared" si="548"/>
        <v>42621.15625</v>
      </c>
      <c r="T3255" s="14">
        <f t="shared" si="549"/>
        <v>42602.576712962968</v>
      </c>
      <c r="U3255" t="str">
        <f t="shared" si="550"/>
        <v>SEP</v>
      </c>
      <c r="V3255" t="str">
        <f t="shared" si="551"/>
        <v>AGO</v>
      </c>
      <c r="W3255">
        <f t="shared" si="552"/>
        <v>2016</v>
      </c>
      <c r="X3255">
        <f t="shared" si="553"/>
        <v>2016</v>
      </c>
    </row>
    <row r="3256" spans="1:2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46"/>
        <v>101.25769230769231</v>
      </c>
      <c r="P3256" s="7">
        <f t="shared" si="547"/>
        <v>70.771505376344081</v>
      </c>
      <c r="Q3256" t="str">
        <f t="shared" si="554"/>
        <v>theater</v>
      </c>
      <c r="R3256" t="str">
        <f t="shared" si="555"/>
        <v>plays</v>
      </c>
      <c r="S3256" s="14">
        <f t="shared" si="548"/>
        <v>42089.044085648144</v>
      </c>
      <c r="T3256" s="14">
        <f t="shared" si="549"/>
        <v>42059.085752314815</v>
      </c>
      <c r="U3256" t="str">
        <f t="shared" si="550"/>
        <v>MAR</v>
      </c>
      <c r="V3256" t="str">
        <f t="shared" si="551"/>
        <v>FEB</v>
      </c>
      <c r="W3256">
        <f t="shared" si="552"/>
        <v>2015</v>
      </c>
      <c r="X3256">
        <f t="shared" si="553"/>
        <v>2015</v>
      </c>
    </row>
    <row r="3257" spans="1:2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46"/>
        <v>175</v>
      </c>
      <c r="P3257" s="7">
        <f t="shared" si="547"/>
        <v>29.166666666666668</v>
      </c>
      <c r="Q3257" t="str">
        <f t="shared" si="554"/>
        <v>theater</v>
      </c>
      <c r="R3257" t="str">
        <f t="shared" si="555"/>
        <v>plays</v>
      </c>
      <c r="S3257" s="14">
        <f t="shared" si="548"/>
        <v>41919.768229166664</v>
      </c>
      <c r="T3257" s="14">
        <f t="shared" si="549"/>
        <v>41889.768229166664</v>
      </c>
      <c r="U3257" t="str">
        <f t="shared" si="550"/>
        <v>OCT</v>
      </c>
      <c r="V3257" t="str">
        <f t="shared" si="551"/>
        <v>SEP</v>
      </c>
      <c r="W3257">
        <f t="shared" si="552"/>
        <v>2014</v>
      </c>
      <c r="X3257">
        <f t="shared" si="553"/>
        <v>2014</v>
      </c>
    </row>
    <row r="3258" spans="1:2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46"/>
        <v>128.06</v>
      </c>
      <c r="P3258" s="7">
        <f t="shared" si="547"/>
        <v>72.76136363636364</v>
      </c>
      <c r="Q3258" t="str">
        <f t="shared" si="554"/>
        <v>theater</v>
      </c>
      <c r="R3258" t="str">
        <f t="shared" si="555"/>
        <v>plays</v>
      </c>
      <c r="S3258" s="14">
        <f t="shared" si="548"/>
        <v>42166.165972222225</v>
      </c>
      <c r="T3258" s="14">
        <f t="shared" si="549"/>
        <v>42144.573807870373</v>
      </c>
      <c r="U3258" t="str">
        <f t="shared" si="550"/>
        <v>JUN</v>
      </c>
      <c r="V3258" t="str">
        <f t="shared" si="551"/>
        <v>MAY</v>
      </c>
      <c r="W3258">
        <f t="shared" si="552"/>
        <v>2015</v>
      </c>
      <c r="X3258">
        <f t="shared" si="553"/>
        <v>2015</v>
      </c>
    </row>
    <row r="3259" spans="1:2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46"/>
        <v>106.29949999999998</v>
      </c>
      <c r="P3259" s="7">
        <f t="shared" si="547"/>
        <v>51.853414634146333</v>
      </c>
      <c r="Q3259" t="str">
        <f t="shared" si="554"/>
        <v>theater</v>
      </c>
      <c r="R3259" t="str">
        <f t="shared" si="555"/>
        <v>plays</v>
      </c>
      <c r="S3259" s="14">
        <f t="shared" si="548"/>
        <v>42788.559629629628</v>
      </c>
      <c r="T3259" s="14">
        <f t="shared" si="549"/>
        <v>42758.559629629628</v>
      </c>
      <c r="U3259" t="str">
        <f t="shared" si="550"/>
        <v>FEB</v>
      </c>
      <c r="V3259" t="str">
        <f t="shared" si="551"/>
        <v>ENE</v>
      </c>
      <c r="W3259">
        <f t="shared" si="552"/>
        <v>2017</v>
      </c>
      <c r="X3259">
        <f t="shared" si="553"/>
        <v>2017</v>
      </c>
    </row>
    <row r="3260" spans="1:2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46"/>
        <v>105.21428571428571</v>
      </c>
      <c r="P3260" s="7">
        <f t="shared" si="547"/>
        <v>98.2</v>
      </c>
      <c r="Q3260" t="str">
        <f t="shared" si="554"/>
        <v>theater</v>
      </c>
      <c r="R3260" t="str">
        <f t="shared" si="555"/>
        <v>plays</v>
      </c>
      <c r="S3260" s="14">
        <f t="shared" si="548"/>
        <v>42012.887280092589</v>
      </c>
      <c r="T3260" s="14">
        <f t="shared" si="549"/>
        <v>41982.887280092589</v>
      </c>
      <c r="U3260" t="str">
        <f t="shared" si="550"/>
        <v>ENE</v>
      </c>
      <c r="V3260" t="str">
        <f t="shared" si="551"/>
        <v>DIC</v>
      </c>
      <c r="W3260">
        <f t="shared" si="552"/>
        <v>2015</v>
      </c>
      <c r="X3260">
        <f t="shared" si="553"/>
        <v>2014</v>
      </c>
    </row>
    <row r="3261" spans="1:2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46"/>
        <v>106.16782608695652</v>
      </c>
      <c r="P3261" s="7">
        <f t="shared" si="547"/>
        <v>251.7381443298969</v>
      </c>
      <c r="Q3261" t="str">
        <f t="shared" si="554"/>
        <v>theater</v>
      </c>
      <c r="R3261" t="str">
        <f t="shared" si="555"/>
        <v>plays</v>
      </c>
      <c r="S3261" s="14">
        <f t="shared" si="548"/>
        <v>42644.165972222225</v>
      </c>
      <c r="T3261" s="14">
        <f t="shared" si="549"/>
        <v>42614.760937500003</v>
      </c>
      <c r="U3261" t="str">
        <f t="shared" si="550"/>
        <v>OCT</v>
      </c>
      <c r="V3261" t="str">
        <f t="shared" si="551"/>
        <v>SEP</v>
      </c>
      <c r="W3261">
        <f t="shared" si="552"/>
        <v>2016</v>
      </c>
      <c r="X3261">
        <f t="shared" si="553"/>
        <v>2016</v>
      </c>
    </row>
    <row r="3262" spans="1:2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46"/>
        <v>109.24</v>
      </c>
      <c r="P3262" s="7">
        <f t="shared" si="547"/>
        <v>74.821917808219183</v>
      </c>
      <c r="Q3262" t="str">
        <f t="shared" si="554"/>
        <v>theater</v>
      </c>
      <c r="R3262" t="str">
        <f t="shared" si="555"/>
        <v>plays</v>
      </c>
      <c r="S3262" s="14">
        <f t="shared" si="548"/>
        <v>42338.714328703703</v>
      </c>
      <c r="T3262" s="14">
        <f t="shared" si="549"/>
        <v>42303.672662037032</v>
      </c>
      <c r="U3262" t="str">
        <f t="shared" si="550"/>
        <v>NOV</v>
      </c>
      <c r="V3262" t="str">
        <f t="shared" si="551"/>
        <v>OCT</v>
      </c>
      <c r="W3262">
        <f t="shared" si="552"/>
        <v>2015</v>
      </c>
      <c r="X3262">
        <f t="shared" si="553"/>
        <v>2015</v>
      </c>
    </row>
    <row r="3263" spans="1:2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46"/>
        <v>100.45454545454545</v>
      </c>
      <c r="P3263" s="7">
        <f t="shared" si="547"/>
        <v>67.65306122448979</v>
      </c>
      <c r="Q3263" t="str">
        <f t="shared" si="554"/>
        <v>theater</v>
      </c>
      <c r="R3263" t="str">
        <f t="shared" si="555"/>
        <v>plays</v>
      </c>
      <c r="S3263" s="14">
        <f t="shared" si="548"/>
        <v>42201.725416666668</v>
      </c>
      <c r="T3263" s="14">
        <f t="shared" si="549"/>
        <v>42171.725416666668</v>
      </c>
      <c r="U3263" t="str">
        <f t="shared" si="550"/>
        <v>JUL</v>
      </c>
      <c r="V3263" t="str">
        <f t="shared" si="551"/>
        <v>JUN</v>
      </c>
      <c r="W3263">
        <f t="shared" si="552"/>
        <v>2015</v>
      </c>
      <c r="X3263">
        <f t="shared" si="553"/>
        <v>2015</v>
      </c>
    </row>
    <row r="3264" spans="1:2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46"/>
        <v>103.04098360655738</v>
      </c>
      <c r="P3264" s="7">
        <f t="shared" si="547"/>
        <v>93.81343283582089</v>
      </c>
      <c r="Q3264" t="str">
        <f t="shared" si="554"/>
        <v>theater</v>
      </c>
      <c r="R3264" t="str">
        <f t="shared" si="555"/>
        <v>plays</v>
      </c>
      <c r="S3264" s="14">
        <f t="shared" si="548"/>
        <v>41995.166666666672</v>
      </c>
      <c r="T3264" s="14">
        <f t="shared" si="549"/>
        <v>41964.315532407403</v>
      </c>
      <c r="U3264" t="str">
        <f t="shared" si="550"/>
        <v>DIC</v>
      </c>
      <c r="V3264" t="str">
        <f t="shared" si="551"/>
        <v>NOV</v>
      </c>
      <c r="W3264">
        <f t="shared" si="552"/>
        <v>2014</v>
      </c>
      <c r="X3264">
        <f t="shared" si="553"/>
        <v>2014</v>
      </c>
    </row>
    <row r="3265" spans="1:2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46"/>
        <v>112.1664</v>
      </c>
      <c r="P3265" s="7">
        <f t="shared" si="547"/>
        <v>41.237647058823526</v>
      </c>
      <c r="Q3265" t="str">
        <f t="shared" si="554"/>
        <v>theater</v>
      </c>
      <c r="R3265" t="str">
        <f t="shared" si="555"/>
        <v>plays</v>
      </c>
      <c r="S3265" s="14">
        <f t="shared" si="548"/>
        <v>42307.875</v>
      </c>
      <c r="T3265" s="14">
        <f t="shared" si="549"/>
        <v>42284.516064814816</v>
      </c>
      <c r="U3265" t="str">
        <f t="shared" si="550"/>
        <v>OCT</v>
      </c>
      <c r="V3265" t="str">
        <f t="shared" si="551"/>
        <v>OCT</v>
      </c>
      <c r="W3265">
        <f t="shared" si="552"/>
        <v>2015</v>
      </c>
      <c r="X3265">
        <f t="shared" si="553"/>
        <v>2015</v>
      </c>
    </row>
    <row r="3266" spans="1:2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46"/>
        <v>103</v>
      </c>
      <c r="P3266" s="7">
        <f t="shared" si="547"/>
        <v>52.551020408163268</v>
      </c>
      <c r="Q3266" t="str">
        <f t="shared" si="554"/>
        <v>theater</v>
      </c>
      <c r="R3266" t="str">
        <f t="shared" si="555"/>
        <v>plays</v>
      </c>
      <c r="S3266" s="14">
        <f t="shared" si="548"/>
        <v>42032.916666666672</v>
      </c>
      <c r="T3266" s="14">
        <f t="shared" si="549"/>
        <v>42016.800208333334</v>
      </c>
      <c r="U3266" t="str">
        <f t="shared" si="550"/>
        <v>ENE</v>
      </c>
      <c r="V3266" t="str">
        <f t="shared" si="551"/>
        <v>ENE</v>
      </c>
      <c r="W3266">
        <f t="shared" si="552"/>
        <v>2015</v>
      </c>
      <c r="X3266">
        <f t="shared" si="553"/>
        <v>2015</v>
      </c>
    </row>
    <row r="3267" spans="1:2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56">(E3267*100)/D3267</f>
        <v>164</v>
      </c>
      <c r="P3267" s="7">
        <f t="shared" ref="P3267:P3330" si="557">IF(L3267=0,"No Backers",E3267/L3267)</f>
        <v>70.285714285714292</v>
      </c>
      <c r="Q3267" t="str">
        <f t="shared" si="554"/>
        <v>theater</v>
      </c>
      <c r="R3267" t="str">
        <f t="shared" si="555"/>
        <v>plays</v>
      </c>
      <c r="S3267" s="14">
        <f t="shared" ref="S3267:S3330" si="558">(((I3267/60)/60)/24)+DATE(1970,1,1)</f>
        <v>42341.708333333328</v>
      </c>
      <c r="T3267" s="14">
        <f t="shared" ref="T3267:T3330" si="559">(((J3267/60)/60)/24)+DATE(1970,1,1)</f>
        <v>42311.711979166663</v>
      </c>
      <c r="U3267" t="str">
        <f t="shared" ref="U3267:U3330" si="560">UPPER(TEXT(S3267, "mmm"))</f>
        <v>DIC</v>
      </c>
      <c r="V3267" t="str">
        <f t="shared" ref="V3267:V3330" si="561">UPPER(TEXT(T3267, "mmm"))</f>
        <v>NOV</v>
      </c>
      <c r="W3267">
        <f t="shared" ref="W3267:W3330" si="562">YEAR(S3267)</f>
        <v>2015</v>
      </c>
      <c r="X3267">
        <f t="shared" ref="X3267:X3330" si="563">YEAR(T3267)</f>
        <v>2015</v>
      </c>
    </row>
    <row r="3268" spans="1:2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56"/>
        <v>131.28333333333333</v>
      </c>
      <c r="P3268" s="7">
        <f t="shared" si="557"/>
        <v>48.325153374233132</v>
      </c>
      <c r="Q3268" t="str">
        <f t="shared" si="554"/>
        <v>theater</v>
      </c>
      <c r="R3268" t="str">
        <f t="shared" si="555"/>
        <v>plays</v>
      </c>
      <c r="S3268" s="14">
        <f t="shared" si="558"/>
        <v>42167.875</v>
      </c>
      <c r="T3268" s="14">
        <f t="shared" si="559"/>
        <v>42136.536134259266</v>
      </c>
      <c r="U3268" t="str">
        <f t="shared" si="560"/>
        <v>JUN</v>
      </c>
      <c r="V3268" t="str">
        <f t="shared" si="561"/>
        <v>MAY</v>
      </c>
      <c r="W3268">
        <f t="shared" si="562"/>
        <v>2015</v>
      </c>
      <c r="X3268">
        <f t="shared" si="563"/>
        <v>2015</v>
      </c>
    </row>
    <row r="3269" spans="1:2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56"/>
        <v>102.1</v>
      </c>
      <c r="P3269" s="7">
        <f t="shared" si="557"/>
        <v>53.177083333333336</v>
      </c>
      <c r="Q3269" t="str">
        <f t="shared" si="554"/>
        <v>theater</v>
      </c>
      <c r="R3269" t="str">
        <f t="shared" si="555"/>
        <v>plays</v>
      </c>
      <c r="S3269" s="14">
        <f t="shared" si="558"/>
        <v>42202.757638888885</v>
      </c>
      <c r="T3269" s="14">
        <f t="shared" si="559"/>
        <v>42172.757638888885</v>
      </c>
      <c r="U3269" t="str">
        <f t="shared" si="560"/>
        <v>JUL</v>
      </c>
      <c r="V3269" t="str">
        <f t="shared" si="561"/>
        <v>JUN</v>
      </c>
      <c r="W3269">
        <f t="shared" si="562"/>
        <v>2015</v>
      </c>
      <c r="X3269">
        <f t="shared" si="563"/>
        <v>2015</v>
      </c>
    </row>
    <row r="3270" spans="1:2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56"/>
        <v>128</v>
      </c>
      <c r="P3270" s="7">
        <f t="shared" si="557"/>
        <v>60.952380952380949</v>
      </c>
      <c r="Q3270" t="str">
        <f t="shared" si="554"/>
        <v>theater</v>
      </c>
      <c r="R3270" t="str">
        <f t="shared" si="555"/>
        <v>plays</v>
      </c>
      <c r="S3270" s="14">
        <f t="shared" si="558"/>
        <v>42606.90425925926</v>
      </c>
      <c r="T3270" s="14">
        <f t="shared" si="559"/>
        <v>42590.90425925926</v>
      </c>
      <c r="U3270" t="str">
        <f t="shared" si="560"/>
        <v>AGO</v>
      </c>
      <c r="V3270" t="str">
        <f t="shared" si="561"/>
        <v>AGO</v>
      </c>
      <c r="W3270">
        <f t="shared" si="562"/>
        <v>2016</v>
      </c>
      <c r="X3270">
        <f t="shared" si="563"/>
        <v>2016</v>
      </c>
    </row>
    <row r="3271" spans="1:2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56"/>
        <v>101.5</v>
      </c>
      <c r="P3271" s="7">
        <f t="shared" si="557"/>
        <v>116</v>
      </c>
      <c r="Q3271" t="str">
        <f t="shared" si="554"/>
        <v>theater</v>
      </c>
      <c r="R3271" t="str">
        <f t="shared" si="555"/>
        <v>plays</v>
      </c>
      <c r="S3271" s="14">
        <f t="shared" si="558"/>
        <v>42171.458333333328</v>
      </c>
      <c r="T3271" s="14">
        <f t="shared" si="559"/>
        <v>42137.395798611105</v>
      </c>
      <c r="U3271" t="str">
        <f t="shared" si="560"/>
        <v>JUN</v>
      </c>
      <c r="V3271" t="str">
        <f t="shared" si="561"/>
        <v>MAY</v>
      </c>
      <c r="W3271">
        <f t="shared" si="562"/>
        <v>2015</v>
      </c>
      <c r="X3271">
        <f t="shared" si="563"/>
        <v>2015</v>
      </c>
    </row>
    <row r="3272" spans="1:2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56"/>
        <v>101.66666666666667</v>
      </c>
      <c r="P3272" s="7">
        <f t="shared" si="557"/>
        <v>61</v>
      </c>
      <c r="Q3272" t="str">
        <f t="shared" si="554"/>
        <v>theater</v>
      </c>
      <c r="R3272" t="str">
        <f t="shared" si="555"/>
        <v>plays</v>
      </c>
      <c r="S3272" s="14">
        <f t="shared" si="558"/>
        <v>42197.533159722225</v>
      </c>
      <c r="T3272" s="14">
        <f t="shared" si="559"/>
        <v>42167.533159722225</v>
      </c>
      <c r="U3272" t="str">
        <f t="shared" si="560"/>
        <v>JUL</v>
      </c>
      <c r="V3272" t="str">
        <f t="shared" si="561"/>
        <v>JUN</v>
      </c>
      <c r="W3272">
        <f t="shared" si="562"/>
        <v>2015</v>
      </c>
      <c r="X3272">
        <f t="shared" si="563"/>
        <v>2015</v>
      </c>
    </row>
    <row r="3273" spans="1:2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56"/>
        <v>130</v>
      </c>
      <c r="P3273" s="7">
        <f t="shared" si="557"/>
        <v>38.235294117647058</v>
      </c>
      <c r="Q3273" t="str">
        <f t="shared" si="554"/>
        <v>theater</v>
      </c>
      <c r="R3273" t="str">
        <f t="shared" si="555"/>
        <v>plays</v>
      </c>
      <c r="S3273" s="14">
        <f t="shared" si="558"/>
        <v>41945.478877314818</v>
      </c>
      <c r="T3273" s="14">
        <f t="shared" si="559"/>
        <v>41915.437210648146</v>
      </c>
      <c r="U3273" t="str">
        <f t="shared" si="560"/>
        <v>NOV</v>
      </c>
      <c r="V3273" t="str">
        <f t="shared" si="561"/>
        <v>OCT</v>
      </c>
      <c r="W3273">
        <f t="shared" si="562"/>
        <v>2014</v>
      </c>
      <c r="X3273">
        <f t="shared" si="563"/>
        <v>2014</v>
      </c>
    </row>
    <row r="3274" spans="1:2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56"/>
        <v>154.43</v>
      </c>
      <c r="P3274" s="7">
        <f t="shared" si="557"/>
        <v>106.50344827586207</v>
      </c>
      <c r="Q3274" t="str">
        <f t="shared" si="554"/>
        <v>theater</v>
      </c>
      <c r="R3274" t="str">
        <f t="shared" si="555"/>
        <v>plays</v>
      </c>
      <c r="S3274" s="14">
        <f t="shared" si="558"/>
        <v>42314.541770833333</v>
      </c>
      <c r="T3274" s="14">
        <f t="shared" si="559"/>
        <v>42284.500104166669</v>
      </c>
      <c r="U3274" t="str">
        <f t="shared" si="560"/>
        <v>NOV</v>
      </c>
      <c r="V3274" t="str">
        <f t="shared" si="561"/>
        <v>OCT</v>
      </c>
      <c r="W3274">
        <f t="shared" si="562"/>
        <v>2015</v>
      </c>
      <c r="X3274">
        <f t="shared" si="563"/>
        <v>2015</v>
      </c>
    </row>
    <row r="3275" spans="1:2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56"/>
        <v>107.4</v>
      </c>
      <c r="P3275" s="7">
        <f t="shared" si="557"/>
        <v>204.57142857142858</v>
      </c>
      <c r="Q3275" t="str">
        <f t="shared" si="554"/>
        <v>theater</v>
      </c>
      <c r="R3275" t="str">
        <f t="shared" si="555"/>
        <v>plays</v>
      </c>
      <c r="S3275" s="14">
        <f t="shared" si="558"/>
        <v>42627.791666666672</v>
      </c>
      <c r="T3275" s="14">
        <f t="shared" si="559"/>
        <v>42611.801412037035</v>
      </c>
      <c r="U3275" t="str">
        <f t="shared" si="560"/>
        <v>SEP</v>
      </c>
      <c r="V3275" t="str">
        <f t="shared" si="561"/>
        <v>AGO</v>
      </c>
      <c r="W3275">
        <f t="shared" si="562"/>
        <v>2016</v>
      </c>
      <c r="X3275">
        <f t="shared" si="563"/>
        <v>2016</v>
      </c>
    </row>
    <row r="3276" spans="1:2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56"/>
        <v>101.3225806451613</v>
      </c>
      <c r="P3276" s="7">
        <f t="shared" si="557"/>
        <v>54.912587412587413</v>
      </c>
      <c r="Q3276" t="str">
        <f t="shared" si="554"/>
        <v>theater</v>
      </c>
      <c r="R3276" t="str">
        <f t="shared" si="555"/>
        <v>plays</v>
      </c>
      <c r="S3276" s="14">
        <f t="shared" si="558"/>
        <v>42444.875</v>
      </c>
      <c r="T3276" s="14">
        <f t="shared" si="559"/>
        <v>42400.704537037032</v>
      </c>
      <c r="U3276" t="str">
        <f t="shared" si="560"/>
        <v>MAR</v>
      </c>
      <c r="V3276" t="str">
        <f t="shared" si="561"/>
        <v>ENE</v>
      </c>
      <c r="W3276">
        <f t="shared" si="562"/>
        <v>2016</v>
      </c>
      <c r="X3276">
        <f t="shared" si="563"/>
        <v>2016</v>
      </c>
    </row>
    <row r="3277" spans="1:2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56"/>
        <v>100.27777777777777</v>
      </c>
      <c r="P3277" s="7">
        <f t="shared" si="557"/>
        <v>150.41666666666666</v>
      </c>
      <c r="Q3277" t="str">
        <f t="shared" si="554"/>
        <v>theater</v>
      </c>
      <c r="R3277" t="str">
        <f t="shared" si="555"/>
        <v>plays</v>
      </c>
      <c r="S3277" s="14">
        <f t="shared" si="558"/>
        <v>42044.1875</v>
      </c>
      <c r="T3277" s="14">
        <f t="shared" si="559"/>
        <v>42017.88045138889</v>
      </c>
      <c r="U3277" t="str">
        <f t="shared" si="560"/>
        <v>FEB</v>
      </c>
      <c r="V3277" t="str">
        <f t="shared" si="561"/>
        <v>ENE</v>
      </c>
      <c r="W3277">
        <f t="shared" si="562"/>
        <v>2015</v>
      </c>
      <c r="X3277">
        <f t="shared" si="563"/>
        <v>2015</v>
      </c>
    </row>
    <row r="3278" spans="1:2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56"/>
        <v>116.84444444444445</v>
      </c>
      <c r="P3278" s="7">
        <f t="shared" si="557"/>
        <v>52.58</v>
      </c>
      <c r="Q3278" t="str">
        <f t="shared" si="554"/>
        <v>theater</v>
      </c>
      <c r="R3278" t="str">
        <f t="shared" si="555"/>
        <v>plays</v>
      </c>
      <c r="S3278" s="14">
        <f t="shared" si="558"/>
        <v>42461.165972222225</v>
      </c>
      <c r="T3278" s="14">
        <f t="shared" si="559"/>
        <v>42426.949988425928</v>
      </c>
      <c r="U3278" t="str">
        <f t="shared" si="560"/>
        <v>ABR</v>
      </c>
      <c r="V3278" t="str">
        <f t="shared" si="561"/>
        <v>FEB</v>
      </c>
      <c r="W3278">
        <f t="shared" si="562"/>
        <v>2016</v>
      </c>
      <c r="X3278">
        <f t="shared" si="563"/>
        <v>2016</v>
      </c>
    </row>
    <row r="3279" spans="1:2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56"/>
        <v>108.6</v>
      </c>
      <c r="P3279" s="7">
        <f t="shared" si="557"/>
        <v>54.3</v>
      </c>
      <c r="Q3279" t="str">
        <f t="shared" si="554"/>
        <v>theater</v>
      </c>
      <c r="R3279" t="str">
        <f t="shared" si="555"/>
        <v>plays</v>
      </c>
      <c r="S3279" s="14">
        <f t="shared" si="558"/>
        <v>41961.724606481483</v>
      </c>
      <c r="T3279" s="14">
        <f t="shared" si="559"/>
        <v>41931.682939814818</v>
      </c>
      <c r="U3279" t="str">
        <f t="shared" si="560"/>
        <v>NOV</v>
      </c>
      <c r="V3279" t="str">
        <f t="shared" si="561"/>
        <v>OCT</v>
      </c>
      <c r="W3279">
        <f t="shared" si="562"/>
        <v>2014</v>
      </c>
      <c r="X3279">
        <f t="shared" si="563"/>
        <v>2014</v>
      </c>
    </row>
    <row r="3280" spans="1:2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56"/>
        <v>103.4</v>
      </c>
      <c r="P3280" s="7">
        <f t="shared" si="557"/>
        <v>76.029411764705884</v>
      </c>
      <c r="Q3280" t="str">
        <f t="shared" si="554"/>
        <v>theater</v>
      </c>
      <c r="R3280" t="str">
        <f t="shared" si="555"/>
        <v>plays</v>
      </c>
      <c r="S3280" s="14">
        <f t="shared" si="558"/>
        <v>42154.848414351851</v>
      </c>
      <c r="T3280" s="14">
        <f t="shared" si="559"/>
        <v>42124.848414351851</v>
      </c>
      <c r="U3280" t="str">
        <f t="shared" si="560"/>
        <v>MAY</v>
      </c>
      <c r="V3280" t="str">
        <f t="shared" si="561"/>
        <v>ABR</v>
      </c>
      <c r="W3280">
        <f t="shared" si="562"/>
        <v>2015</v>
      </c>
      <c r="X3280">
        <f t="shared" si="563"/>
        <v>2015</v>
      </c>
    </row>
    <row r="3281" spans="1:2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56"/>
        <v>114.27586206896552</v>
      </c>
      <c r="P3281" s="7">
        <f t="shared" si="557"/>
        <v>105.2063492063492</v>
      </c>
      <c r="Q3281" t="str">
        <f t="shared" si="554"/>
        <v>theater</v>
      </c>
      <c r="R3281" t="str">
        <f t="shared" si="555"/>
        <v>plays</v>
      </c>
      <c r="S3281" s="14">
        <f t="shared" si="558"/>
        <v>42461.06086805556</v>
      </c>
      <c r="T3281" s="14">
        <f t="shared" si="559"/>
        <v>42431.102534722217</v>
      </c>
      <c r="U3281" t="str">
        <f t="shared" si="560"/>
        <v>ABR</v>
      </c>
      <c r="V3281" t="str">
        <f t="shared" si="561"/>
        <v>MAR</v>
      </c>
      <c r="W3281">
        <f t="shared" si="562"/>
        <v>2016</v>
      </c>
      <c r="X3281">
        <f t="shared" si="563"/>
        <v>2016</v>
      </c>
    </row>
    <row r="3282" spans="1:2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56"/>
        <v>103</v>
      </c>
      <c r="P3282" s="7">
        <f t="shared" si="557"/>
        <v>68.666666666666671</v>
      </c>
      <c r="Q3282" t="str">
        <f t="shared" si="554"/>
        <v>theater</v>
      </c>
      <c r="R3282" t="str">
        <f t="shared" si="555"/>
        <v>plays</v>
      </c>
      <c r="S3282" s="14">
        <f t="shared" si="558"/>
        <v>42156.208333333328</v>
      </c>
      <c r="T3282" s="14">
        <f t="shared" si="559"/>
        <v>42121.756921296299</v>
      </c>
      <c r="U3282" t="str">
        <f t="shared" si="560"/>
        <v>JUN</v>
      </c>
      <c r="V3282" t="str">
        <f t="shared" si="561"/>
        <v>ABR</v>
      </c>
      <c r="W3282">
        <f t="shared" si="562"/>
        <v>2015</v>
      </c>
      <c r="X3282">
        <f t="shared" si="563"/>
        <v>2015</v>
      </c>
    </row>
    <row r="3283" spans="1:2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56"/>
        <v>121.6</v>
      </c>
      <c r="P3283" s="7">
        <f t="shared" si="557"/>
        <v>129.36170212765958</v>
      </c>
      <c r="Q3283" t="str">
        <f t="shared" si="554"/>
        <v>theater</v>
      </c>
      <c r="R3283" t="str">
        <f t="shared" si="555"/>
        <v>plays</v>
      </c>
      <c r="S3283" s="14">
        <f t="shared" si="558"/>
        <v>42249.019733796296</v>
      </c>
      <c r="T3283" s="14">
        <f t="shared" si="559"/>
        <v>42219.019733796296</v>
      </c>
      <c r="U3283" t="str">
        <f t="shared" si="560"/>
        <v>SEP</v>
      </c>
      <c r="V3283" t="str">
        <f t="shared" si="561"/>
        <v>AGO</v>
      </c>
      <c r="W3283">
        <f t="shared" si="562"/>
        <v>2015</v>
      </c>
      <c r="X3283">
        <f t="shared" si="563"/>
        <v>2015</v>
      </c>
    </row>
    <row r="3284" spans="1:2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56"/>
        <v>102.64677419354838</v>
      </c>
      <c r="P3284" s="7">
        <f t="shared" si="557"/>
        <v>134.26371308016877</v>
      </c>
      <c r="Q3284" t="str">
        <f t="shared" si="554"/>
        <v>theater</v>
      </c>
      <c r="R3284" t="str">
        <f t="shared" si="555"/>
        <v>plays</v>
      </c>
      <c r="S3284" s="14">
        <f t="shared" si="558"/>
        <v>42489.19430555556</v>
      </c>
      <c r="T3284" s="14">
        <f t="shared" si="559"/>
        <v>42445.19430555556</v>
      </c>
      <c r="U3284" t="str">
        <f t="shared" si="560"/>
        <v>ABR</v>
      </c>
      <c r="V3284" t="str">
        <f t="shared" si="561"/>
        <v>MAR</v>
      </c>
      <c r="W3284">
        <f t="shared" si="562"/>
        <v>2016</v>
      </c>
      <c r="X3284">
        <f t="shared" si="563"/>
        <v>2016</v>
      </c>
    </row>
    <row r="3285" spans="1:2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56"/>
        <v>104.75</v>
      </c>
      <c r="P3285" s="7">
        <f t="shared" si="557"/>
        <v>17.829787234042552</v>
      </c>
      <c r="Q3285" t="str">
        <f t="shared" si="554"/>
        <v>theater</v>
      </c>
      <c r="R3285" t="str">
        <f t="shared" si="555"/>
        <v>plays</v>
      </c>
      <c r="S3285" s="14">
        <f t="shared" si="558"/>
        <v>42410.875</v>
      </c>
      <c r="T3285" s="14">
        <f t="shared" si="559"/>
        <v>42379.74418981481</v>
      </c>
      <c r="U3285" t="str">
        <f t="shared" si="560"/>
        <v>FEB</v>
      </c>
      <c r="V3285" t="str">
        <f t="shared" si="561"/>
        <v>ENE</v>
      </c>
      <c r="W3285">
        <f t="shared" si="562"/>
        <v>2016</v>
      </c>
      <c r="X3285">
        <f t="shared" si="563"/>
        <v>2016</v>
      </c>
    </row>
    <row r="3286" spans="1:2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56"/>
        <v>101.6</v>
      </c>
      <c r="P3286" s="7">
        <f t="shared" si="557"/>
        <v>203.2</v>
      </c>
      <c r="Q3286" t="str">
        <f t="shared" si="554"/>
        <v>theater</v>
      </c>
      <c r="R3286" t="str">
        <f t="shared" si="555"/>
        <v>plays</v>
      </c>
      <c r="S3286" s="14">
        <f t="shared" si="558"/>
        <v>42398.249305555553</v>
      </c>
      <c r="T3286" s="14">
        <f t="shared" si="559"/>
        <v>42380.884872685187</v>
      </c>
      <c r="U3286" t="str">
        <f t="shared" si="560"/>
        <v>ENE</v>
      </c>
      <c r="V3286" t="str">
        <f t="shared" si="561"/>
        <v>ENE</v>
      </c>
      <c r="W3286">
        <f t="shared" si="562"/>
        <v>2016</v>
      </c>
      <c r="X3286">
        <f t="shared" si="563"/>
        <v>2016</v>
      </c>
    </row>
    <row r="3287" spans="1:2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56"/>
        <v>112.10242048409683</v>
      </c>
      <c r="P3287" s="7">
        <f t="shared" si="557"/>
        <v>69.18518518518519</v>
      </c>
      <c r="Q3287" t="str">
        <f t="shared" si="554"/>
        <v>theater</v>
      </c>
      <c r="R3287" t="str">
        <f t="shared" si="555"/>
        <v>plays</v>
      </c>
      <c r="S3287" s="14">
        <f t="shared" si="558"/>
        <v>42794.208333333328</v>
      </c>
      <c r="T3287" s="14">
        <f t="shared" si="559"/>
        <v>42762.942430555559</v>
      </c>
      <c r="U3287" t="str">
        <f t="shared" si="560"/>
        <v>FEB</v>
      </c>
      <c r="V3287" t="str">
        <f t="shared" si="561"/>
        <v>ENE</v>
      </c>
      <c r="W3287">
        <f t="shared" si="562"/>
        <v>2017</v>
      </c>
      <c r="X3287">
        <f t="shared" si="563"/>
        <v>2017</v>
      </c>
    </row>
    <row r="3288" spans="1:2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56"/>
        <v>101.76666666666667</v>
      </c>
      <c r="P3288" s="7">
        <f t="shared" si="557"/>
        <v>125.12295081967213</v>
      </c>
      <c r="Q3288" t="str">
        <f t="shared" si="554"/>
        <v>theater</v>
      </c>
      <c r="R3288" t="str">
        <f t="shared" si="555"/>
        <v>plays</v>
      </c>
      <c r="S3288" s="14">
        <f t="shared" si="558"/>
        <v>42597.840069444443</v>
      </c>
      <c r="T3288" s="14">
        <f t="shared" si="559"/>
        <v>42567.840069444443</v>
      </c>
      <c r="U3288" t="str">
        <f t="shared" si="560"/>
        <v>AGO</v>
      </c>
      <c r="V3288" t="str">
        <f t="shared" si="561"/>
        <v>JUL</v>
      </c>
      <c r="W3288">
        <f t="shared" si="562"/>
        <v>2016</v>
      </c>
      <c r="X3288">
        <f t="shared" si="563"/>
        <v>2016</v>
      </c>
    </row>
    <row r="3289" spans="1:2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56"/>
        <v>100</v>
      </c>
      <c r="P3289" s="7">
        <f t="shared" si="557"/>
        <v>73.529411764705884</v>
      </c>
      <c r="Q3289" t="str">
        <f t="shared" si="554"/>
        <v>theater</v>
      </c>
      <c r="R3289" t="str">
        <f t="shared" si="555"/>
        <v>plays</v>
      </c>
      <c r="S3289" s="14">
        <f t="shared" si="558"/>
        <v>42336.750324074077</v>
      </c>
      <c r="T3289" s="14">
        <f t="shared" si="559"/>
        <v>42311.750324074077</v>
      </c>
      <c r="U3289" t="str">
        <f t="shared" si="560"/>
        <v>NOV</v>
      </c>
      <c r="V3289" t="str">
        <f t="shared" si="561"/>
        <v>NOV</v>
      </c>
      <c r="W3289">
        <f t="shared" si="562"/>
        <v>2015</v>
      </c>
      <c r="X3289">
        <f t="shared" si="563"/>
        <v>2015</v>
      </c>
    </row>
    <row r="3290" spans="1:2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56"/>
        <v>100.2649</v>
      </c>
      <c r="P3290" s="7">
        <f t="shared" si="557"/>
        <v>48.437149758454105</v>
      </c>
      <c r="Q3290" t="str">
        <f t="shared" si="554"/>
        <v>theater</v>
      </c>
      <c r="R3290" t="str">
        <f t="shared" si="555"/>
        <v>plays</v>
      </c>
      <c r="S3290" s="14">
        <f t="shared" si="558"/>
        <v>42541.958333333328</v>
      </c>
      <c r="T3290" s="14">
        <f t="shared" si="559"/>
        <v>42505.774479166663</v>
      </c>
      <c r="U3290" t="str">
        <f t="shared" si="560"/>
        <v>JUN</v>
      </c>
      <c r="V3290" t="str">
        <f t="shared" si="561"/>
        <v>MAY</v>
      </c>
      <c r="W3290">
        <f t="shared" si="562"/>
        <v>2016</v>
      </c>
      <c r="X3290">
        <f t="shared" si="563"/>
        <v>2016</v>
      </c>
    </row>
    <row r="3291" spans="1:2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56"/>
        <v>133.042</v>
      </c>
      <c r="P3291" s="7">
        <f t="shared" si="557"/>
        <v>26.608400000000003</v>
      </c>
      <c r="Q3291" t="str">
        <f t="shared" si="554"/>
        <v>theater</v>
      </c>
      <c r="R3291" t="str">
        <f t="shared" si="555"/>
        <v>plays</v>
      </c>
      <c r="S3291" s="14">
        <f t="shared" si="558"/>
        <v>42786.368078703701</v>
      </c>
      <c r="T3291" s="14">
        <f t="shared" si="559"/>
        <v>42758.368078703701</v>
      </c>
      <c r="U3291" t="str">
        <f t="shared" si="560"/>
        <v>FEB</v>
      </c>
      <c r="V3291" t="str">
        <f t="shared" si="561"/>
        <v>ENE</v>
      </c>
      <c r="W3291">
        <f t="shared" si="562"/>
        <v>2017</v>
      </c>
      <c r="X3291">
        <f t="shared" si="563"/>
        <v>2017</v>
      </c>
    </row>
    <row r="3292" spans="1:2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56"/>
        <v>121.2</v>
      </c>
      <c r="P3292" s="7">
        <f t="shared" si="557"/>
        <v>33.666666666666664</v>
      </c>
      <c r="Q3292" t="str">
        <f t="shared" si="554"/>
        <v>theater</v>
      </c>
      <c r="R3292" t="str">
        <f t="shared" si="555"/>
        <v>plays</v>
      </c>
      <c r="S3292" s="14">
        <f t="shared" si="558"/>
        <v>42805.51494212963</v>
      </c>
      <c r="T3292" s="14">
        <f t="shared" si="559"/>
        <v>42775.51494212963</v>
      </c>
      <c r="U3292" t="str">
        <f t="shared" si="560"/>
        <v>MAR</v>
      </c>
      <c r="V3292" t="str">
        <f t="shared" si="561"/>
        <v>FEB</v>
      </c>
      <c r="W3292">
        <f t="shared" si="562"/>
        <v>2017</v>
      </c>
      <c r="X3292">
        <f t="shared" si="563"/>
        <v>2017</v>
      </c>
    </row>
    <row r="3293" spans="1:2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56"/>
        <v>114</v>
      </c>
      <c r="P3293" s="7">
        <f t="shared" si="557"/>
        <v>40.714285714285715</v>
      </c>
      <c r="Q3293" t="str">
        <f t="shared" si="554"/>
        <v>theater</v>
      </c>
      <c r="R3293" t="str">
        <f t="shared" si="555"/>
        <v>plays</v>
      </c>
      <c r="S3293" s="14">
        <f t="shared" si="558"/>
        <v>42264.165972222225</v>
      </c>
      <c r="T3293" s="14">
        <f t="shared" si="559"/>
        <v>42232.702546296292</v>
      </c>
      <c r="U3293" t="str">
        <f t="shared" si="560"/>
        <v>SEP</v>
      </c>
      <c r="V3293" t="str">
        <f t="shared" si="561"/>
        <v>AGO</v>
      </c>
      <c r="W3293">
        <f t="shared" si="562"/>
        <v>2015</v>
      </c>
      <c r="X3293">
        <f t="shared" si="563"/>
        <v>2015</v>
      </c>
    </row>
    <row r="3294" spans="1:2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56"/>
        <v>286.13861386138615</v>
      </c>
      <c r="P3294" s="7">
        <f t="shared" si="557"/>
        <v>19.266666666666666</v>
      </c>
      <c r="Q3294" t="str">
        <f t="shared" si="554"/>
        <v>theater</v>
      </c>
      <c r="R3294" t="str">
        <f t="shared" si="555"/>
        <v>plays</v>
      </c>
      <c r="S3294" s="14">
        <f t="shared" si="558"/>
        <v>42342.811898148153</v>
      </c>
      <c r="T3294" s="14">
        <f t="shared" si="559"/>
        <v>42282.770231481481</v>
      </c>
      <c r="U3294" t="str">
        <f t="shared" si="560"/>
        <v>DIC</v>
      </c>
      <c r="V3294" t="str">
        <f t="shared" si="561"/>
        <v>OCT</v>
      </c>
      <c r="W3294">
        <f t="shared" si="562"/>
        <v>2015</v>
      </c>
      <c r="X3294">
        <f t="shared" si="563"/>
        <v>2015</v>
      </c>
    </row>
    <row r="3295" spans="1:2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56"/>
        <v>170.44444444444446</v>
      </c>
      <c r="P3295" s="7">
        <f t="shared" si="557"/>
        <v>84.285714285714292</v>
      </c>
      <c r="Q3295" t="str">
        <f t="shared" ref="Q3295:Q3358" si="564">MID(N3295,1,7)</f>
        <v>theater</v>
      </c>
      <c r="R3295" t="str">
        <f t="shared" ref="R3295:R3358" si="565">MID(N3295,9,20)</f>
        <v>plays</v>
      </c>
      <c r="S3295" s="14">
        <f t="shared" si="558"/>
        <v>42798.425370370373</v>
      </c>
      <c r="T3295" s="14">
        <f t="shared" si="559"/>
        <v>42768.425370370373</v>
      </c>
      <c r="U3295" t="str">
        <f t="shared" si="560"/>
        <v>MAR</v>
      </c>
      <c r="V3295" t="str">
        <f t="shared" si="561"/>
        <v>FEB</v>
      </c>
      <c r="W3295">
        <f t="shared" si="562"/>
        <v>2017</v>
      </c>
      <c r="X3295">
        <f t="shared" si="563"/>
        <v>2017</v>
      </c>
    </row>
    <row r="3296" spans="1:2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56"/>
        <v>118.33333333333333</v>
      </c>
      <c r="P3296" s="7">
        <f t="shared" si="557"/>
        <v>29.583333333333332</v>
      </c>
      <c r="Q3296" t="str">
        <f t="shared" si="564"/>
        <v>theater</v>
      </c>
      <c r="R3296" t="str">
        <f t="shared" si="565"/>
        <v>plays</v>
      </c>
      <c r="S3296" s="14">
        <f t="shared" si="558"/>
        <v>42171.541134259256</v>
      </c>
      <c r="T3296" s="14">
        <f t="shared" si="559"/>
        <v>42141.541134259256</v>
      </c>
      <c r="U3296" t="str">
        <f t="shared" si="560"/>
        <v>JUN</v>
      </c>
      <c r="V3296" t="str">
        <f t="shared" si="561"/>
        <v>MAY</v>
      </c>
      <c r="W3296">
        <f t="shared" si="562"/>
        <v>2015</v>
      </c>
      <c r="X3296">
        <f t="shared" si="563"/>
        <v>2015</v>
      </c>
    </row>
    <row r="3297" spans="1:2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56"/>
        <v>102.85857142857142</v>
      </c>
      <c r="P3297" s="7">
        <f t="shared" si="557"/>
        <v>26.667037037037037</v>
      </c>
      <c r="Q3297" t="str">
        <f t="shared" si="564"/>
        <v>theater</v>
      </c>
      <c r="R3297" t="str">
        <f t="shared" si="565"/>
        <v>plays</v>
      </c>
      <c r="S3297" s="14">
        <f t="shared" si="558"/>
        <v>42639.442465277782</v>
      </c>
      <c r="T3297" s="14">
        <f t="shared" si="559"/>
        <v>42609.442465277782</v>
      </c>
      <c r="U3297" t="str">
        <f t="shared" si="560"/>
        <v>SEP</v>
      </c>
      <c r="V3297" t="str">
        <f t="shared" si="561"/>
        <v>AGO</v>
      </c>
      <c r="W3297">
        <f t="shared" si="562"/>
        <v>2016</v>
      </c>
      <c r="X3297">
        <f t="shared" si="563"/>
        <v>2016</v>
      </c>
    </row>
    <row r="3298" spans="1:2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56"/>
        <v>144.06666666666666</v>
      </c>
      <c r="P3298" s="7">
        <f t="shared" si="557"/>
        <v>45.978723404255319</v>
      </c>
      <c r="Q3298" t="str">
        <f t="shared" si="564"/>
        <v>theater</v>
      </c>
      <c r="R3298" t="str">
        <f t="shared" si="565"/>
        <v>plays</v>
      </c>
      <c r="S3298" s="14">
        <f t="shared" si="558"/>
        <v>42330.916666666672</v>
      </c>
      <c r="T3298" s="14">
        <f t="shared" si="559"/>
        <v>42309.756620370375</v>
      </c>
      <c r="U3298" t="str">
        <f t="shared" si="560"/>
        <v>NOV</v>
      </c>
      <c r="V3298" t="str">
        <f t="shared" si="561"/>
        <v>NOV</v>
      </c>
      <c r="W3298">
        <f t="shared" si="562"/>
        <v>2015</v>
      </c>
      <c r="X3298">
        <f t="shared" si="563"/>
        <v>2015</v>
      </c>
    </row>
    <row r="3299" spans="1:2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56"/>
        <v>100.07272727272728</v>
      </c>
      <c r="P3299" s="7">
        <f t="shared" si="557"/>
        <v>125.09090909090909</v>
      </c>
      <c r="Q3299" t="str">
        <f t="shared" si="564"/>
        <v>theater</v>
      </c>
      <c r="R3299" t="str">
        <f t="shared" si="565"/>
        <v>plays</v>
      </c>
      <c r="S3299" s="14">
        <f t="shared" si="558"/>
        <v>42212.957638888889</v>
      </c>
      <c r="T3299" s="14">
        <f t="shared" si="559"/>
        <v>42193.771481481483</v>
      </c>
      <c r="U3299" t="str">
        <f t="shared" si="560"/>
        <v>JUL</v>
      </c>
      <c r="V3299" t="str">
        <f t="shared" si="561"/>
        <v>JUL</v>
      </c>
      <c r="W3299">
        <f t="shared" si="562"/>
        <v>2015</v>
      </c>
      <c r="X3299">
        <f t="shared" si="563"/>
        <v>2015</v>
      </c>
    </row>
    <row r="3300" spans="1:2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56"/>
        <v>101.73</v>
      </c>
      <c r="P3300" s="7">
        <f t="shared" si="557"/>
        <v>141.29166666666666</v>
      </c>
      <c r="Q3300" t="str">
        <f t="shared" si="564"/>
        <v>theater</v>
      </c>
      <c r="R3300" t="str">
        <f t="shared" si="565"/>
        <v>plays</v>
      </c>
      <c r="S3300" s="14">
        <f t="shared" si="558"/>
        <v>42260</v>
      </c>
      <c r="T3300" s="14">
        <f t="shared" si="559"/>
        <v>42239.957962962959</v>
      </c>
      <c r="U3300" t="str">
        <f t="shared" si="560"/>
        <v>SEP</v>
      </c>
      <c r="V3300" t="str">
        <f t="shared" si="561"/>
        <v>AGO</v>
      </c>
      <c r="W3300">
        <f t="shared" si="562"/>
        <v>2015</v>
      </c>
      <c r="X3300">
        <f t="shared" si="563"/>
        <v>2015</v>
      </c>
    </row>
    <row r="3301" spans="1:2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56"/>
        <v>116.2</v>
      </c>
      <c r="P3301" s="7">
        <f t="shared" si="557"/>
        <v>55.333333333333336</v>
      </c>
      <c r="Q3301" t="str">
        <f t="shared" si="564"/>
        <v>theater</v>
      </c>
      <c r="R3301" t="str">
        <f t="shared" si="565"/>
        <v>plays</v>
      </c>
      <c r="S3301" s="14">
        <f t="shared" si="558"/>
        <v>42291.917395833334</v>
      </c>
      <c r="T3301" s="14">
        <f t="shared" si="559"/>
        <v>42261.917395833334</v>
      </c>
      <c r="U3301" t="str">
        <f t="shared" si="560"/>
        <v>OCT</v>
      </c>
      <c r="V3301" t="str">
        <f t="shared" si="561"/>
        <v>SEP</v>
      </c>
      <c r="W3301">
        <f t="shared" si="562"/>
        <v>2015</v>
      </c>
      <c r="X3301">
        <f t="shared" si="563"/>
        <v>2015</v>
      </c>
    </row>
    <row r="3302" spans="1:2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56"/>
        <v>136.16666666666666</v>
      </c>
      <c r="P3302" s="7">
        <f t="shared" si="557"/>
        <v>46.420454545454547</v>
      </c>
      <c r="Q3302" t="str">
        <f t="shared" si="564"/>
        <v>theater</v>
      </c>
      <c r="R3302" t="str">
        <f t="shared" si="565"/>
        <v>plays</v>
      </c>
      <c r="S3302" s="14">
        <f t="shared" si="558"/>
        <v>42123.743773148148</v>
      </c>
      <c r="T3302" s="14">
        <f t="shared" si="559"/>
        <v>42102.743773148148</v>
      </c>
      <c r="U3302" t="str">
        <f t="shared" si="560"/>
        <v>ABR</v>
      </c>
      <c r="V3302" t="str">
        <f t="shared" si="561"/>
        <v>ABR</v>
      </c>
      <c r="W3302">
        <f t="shared" si="562"/>
        <v>2015</v>
      </c>
      <c r="X3302">
        <f t="shared" si="563"/>
        <v>2015</v>
      </c>
    </row>
    <row r="3303" spans="1:2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56"/>
        <v>133.46666666666667</v>
      </c>
      <c r="P3303" s="7">
        <f t="shared" si="557"/>
        <v>57.2</v>
      </c>
      <c r="Q3303" t="str">
        <f t="shared" si="564"/>
        <v>theater</v>
      </c>
      <c r="R3303" t="str">
        <f t="shared" si="565"/>
        <v>plays</v>
      </c>
      <c r="S3303" s="14">
        <f t="shared" si="558"/>
        <v>42583.290972222225</v>
      </c>
      <c r="T3303" s="14">
        <f t="shared" si="559"/>
        <v>42538.73583333334</v>
      </c>
      <c r="U3303" t="str">
        <f t="shared" si="560"/>
        <v>AGO</v>
      </c>
      <c r="V3303" t="str">
        <f t="shared" si="561"/>
        <v>JUN</v>
      </c>
      <c r="W3303">
        <f t="shared" si="562"/>
        <v>2016</v>
      </c>
      <c r="X3303">
        <f t="shared" si="563"/>
        <v>2016</v>
      </c>
    </row>
    <row r="3304" spans="1:2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56"/>
        <v>103.39285714285714</v>
      </c>
      <c r="P3304" s="7">
        <f t="shared" si="557"/>
        <v>173.7</v>
      </c>
      <c r="Q3304" t="str">
        <f t="shared" si="564"/>
        <v>theater</v>
      </c>
      <c r="R3304" t="str">
        <f t="shared" si="565"/>
        <v>plays</v>
      </c>
      <c r="S3304" s="14">
        <f t="shared" si="558"/>
        <v>42711.35157407407</v>
      </c>
      <c r="T3304" s="14">
        <f t="shared" si="559"/>
        <v>42681.35157407407</v>
      </c>
      <c r="U3304" t="str">
        <f t="shared" si="560"/>
        <v>DIC</v>
      </c>
      <c r="V3304" t="str">
        <f t="shared" si="561"/>
        <v>NOV</v>
      </c>
      <c r="W3304">
        <f t="shared" si="562"/>
        <v>2016</v>
      </c>
      <c r="X3304">
        <f t="shared" si="563"/>
        <v>2016</v>
      </c>
    </row>
    <row r="3305" spans="1:2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56"/>
        <v>115.88888888888889</v>
      </c>
      <c r="P3305" s="7">
        <f t="shared" si="557"/>
        <v>59.6</v>
      </c>
      <c r="Q3305" t="str">
        <f t="shared" si="564"/>
        <v>theater</v>
      </c>
      <c r="R3305" t="str">
        <f t="shared" si="565"/>
        <v>plays</v>
      </c>
      <c r="S3305" s="14">
        <f t="shared" si="558"/>
        <v>42091.609768518523</v>
      </c>
      <c r="T3305" s="14">
        <f t="shared" si="559"/>
        <v>42056.65143518518</v>
      </c>
      <c r="U3305" t="str">
        <f t="shared" si="560"/>
        <v>MAR</v>
      </c>
      <c r="V3305" t="str">
        <f t="shared" si="561"/>
        <v>FEB</v>
      </c>
      <c r="W3305">
        <f t="shared" si="562"/>
        <v>2015</v>
      </c>
      <c r="X3305">
        <f t="shared" si="563"/>
        <v>2015</v>
      </c>
    </row>
    <row r="3306" spans="1:2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56"/>
        <v>104.51666666666667</v>
      </c>
      <c r="P3306" s="7">
        <f t="shared" si="557"/>
        <v>89.585714285714289</v>
      </c>
      <c r="Q3306" t="str">
        <f t="shared" si="564"/>
        <v>theater</v>
      </c>
      <c r="R3306" t="str">
        <f t="shared" si="565"/>
        <v>plays</v>
      </c>
      <c r="S3306" s="14">
        <f t="shared" si="558"/>
        <v>42726.624444444446</v>
      </c>
      <c r="T3306" s="14">
        <f t="shared" si="559"/>
        <v>42696.624444444446</v>
      </c>
      <c r="U3306" t="str">
        <f t="shared" si="560"/>
        <v>DIC</v>
      </c>
      <c r="V3306" t="str">
        <f t="shared" si="561"/>
        <v>NOV</v>
      </c>
      <c r="W3306">
        <f t="shared" si="562"/>
        <v>2016</v>
      </c>
      <c r="X3306">
        <f t="shared" si="563"/>
        <v>2016</v>
      </c>
    </row>
    <row r="3307" spans="1:2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56"/>
        <v>102.02500000000001</v>
      </c>
      <c r="P3307" s="7">
        <f t="shared" si="557"/>
        <v>204.05</v>
      </c>
      <c r="Q3307" t="str">
        <f t="shared" si="564"/>
        <v>theater</v>
      </c>
      <c r="R3307" t="str">
        <f t="shared" si="565"/>
        <v>plays</v>
      </c>
      <c r="S3307" s="14">
        <f t="shared" si="558"/>
        <v>42216.855879629627</v>
      </c>
      <c r="T3307" s="14">
        <f t="shared" si="559"/>
        <v>42186.855879629627</v>
      </c>
      <c r="U3307" t="str">
        <f t="shared" si="560"/>
        <v>JUL</v>
      </c>
      <c r="V3307" t="str">
        <f t="shared" si="561"/>
        <v>JUL</v>
      </c>
      <c r="W3307">
        <f t="shared" si="562"/>
        <v>2015</v>
      </c>
      <c r="X3307">
        <f t="shared" si="563"/>
        <v>2015</v>
      </c>
    </row>
    <row r="3308" spans="1:2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56"/>
        <v>175.33333333333334</v>
      </c>
      <c r="P3308" s="7">
        <f t="shared" si="557"/>
        <v>48.703703703703702</v>
      </c>
      <c r="Q3308" t="str">
        <f t="shared" si="564"/>
        <v>theater</v>
      </c>
      <c r="R3308" t="str">
        <f t="shared" si="565"/>
        <v>plays</v>
      </c>
      <c r="S3308" s="14">
        <f t="shared" si="558"/>
        <v>42531.125</v>
      </c>
      <c r="T3308" s="14">
        <f t="shared" si="559"/>
        <v>42493.219236111108</v>
      </c>
      <c r="U3308" t="str">
        <f t="shared" si="560"/>
        <v>JUN</v>
      </c>
      <c r="V3308" t="str">
        <f t="shared" si="561"/>
        <v>MAY</v>
      </c>
      <c r="W3308">
        <f t="shared" si="562"/>
        <v>2016</v>
      </c>
      <c r="X3308">
        <f t="shared" si="563"/>
        <v>2016</v>
      </c>
    </row>
    <row r="3309" spans="1:2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56"/>
        <v>106.68</v>
      </c>
      <c r="P3309" s="7">
        <f t="shared" si="557"/>
        <v>53.339999999999996</v>
      </c>
      <c r="Q3309" t="str">
        <f t="shared" si="564"/>
        <v>theater</v>
      </c>
      <c r="R3309" t="str">
        <f t="shared" si="565"/>
        <v>plays</v>
      </c>
      <c r="S3309" s="14">
        <f t="shared" si="558"/>
        <v>42505.057164351849</v>
      </c>
      <c r="T3309" s="14">
        <f t="shared" si="559"/>
        <v>42475.057164351849</v>
      </c>
      <c r="U3309" t="str">
        <f t="shared" si="560"/>
        <v>MAY</v>
      </c>
      <c r="V3309" t="str">
        <f t="shared" si="561"/>
        <v>ABR</v>
      </c>
      <c r="W3309">
        <f t="shared" si="562"/>
        <v>2016</v>
      </c>
      <c r="X3309">
        <f t="shared" si="563"/>
        <v>2016</v>
      </c>
    </row>
    <row r="3310" spans="1:2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56"/>
        <v>122.28571428571429</v>
      </c>
      <c r="P3310" s="7">
        <f t="shared" si="557"/>
        <v>75.087719298245617</v>
      </c>
      <c r="Q3310" t="str">
        <f t="shared" si="564"/>
        <v>theater</v>
      </c>
      <c r="R3310" t="str">
        <f t="shared" si="565"/>
        <v>plays</v>
      </c>
      <c r="S3310" s="14">
        <f t="shared" si="558"/>
        <v>42473.876909722225</v>
      </c>
      <c r="T3310" s="14">
        <f t="shared" si="559"/>
        <v>42452.876909722225</v>
      </c>
      <c r="U3310" t="str">
        <f t="shared" si="560"/>
        <v>ABR</v>
      </c>
      <c r="V3310" t="str">
        <f t="shared" si="561"/>
        <v>MAR</v>
      </c>
      <c r="W3310">
        <f t="shared" si="562"/>
        <v>2016</v>
      </c>
      <c r="X3310">
        <f t="shared" si="563"/>
        <v>2016</v>
      </c>
    </row>
    <row r="3311" spans="1:2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56"/>
        <v>159.42857142857142</v>
      </c>
      <c r="P3311" s="7">
        <f t="shared" si="557"/>
        <v>18</v>
      </c>
      <c r="Q3311" t="str">
        <f t="shared" si="564"/>
        <v>theater</v>
      </c>
      <c r="R3311" t="str">
        <f t="shared" si="565"/>
        <v>plays</v>
      </c>
      <c r="S3311" s="14">
        <f t="shared" si="558"/>
        <v>42659.650208333333</v>
      </c>
      <c r="T3311" s="14">
        <f t="shared" si="559"/>
        <v>42628.650208333333</v>
      </c>
      <c r="U3311" t="str">
        <f t="shared" si="560"/>
        <v>OCT</v>
      </c>
      <c r="V3311" t="str">
        <f t="shared" si="561"/>
        <v>SEP</v>
      </c>
      <c r="W3311">
        <f t="shared" si="562"/>
        <v>2016</v>
      </c>
      <c r="X3311">
        <f t="shared" si="563"/>
        <v>2016</v>
      </c>
    </row>
    <row r="3312" spans="1:2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56"/>
        <v>100.07692307692308</v>
      </c>
      <c r="P3312" s="7">
        <f t="shared" si="557"/>
        <v>209.83870967741936</v>
      </c>
      <c r="Q3312" t="str">
        <f t="shared" si="564"/>
        <v>theater</v>
      </c>
      <c r="R3312" t="str">
        <f t="shared" si="565"/>
        <v>plays</v>
      </c>
      <c r="S3312" s="14">
        <f t="shared" si="558"/>
        <v>42283.928530092591</v>
      </c>
      <c r="T3312" s="14">
        <f t="shared" si="559"/>
        <v>42253.928530092591</v>
      </c>
      <c r="U3312" t="str">
        <f t="shared" si="560"/>
        <v>OCT</v>
      </c>
      <c r="V3312" t="str">
        <f t="shared" si="561"/>
        <v>SEP</v>
      </c>
      <c r="W3312">
        <f t="shared" si="562"/>
        <v>2015</v>
      </c>
      <c r="X3312">
        <f t="shared" si="563"/>
        <v>2015</v>
      </c>
    </row>
    <row r="3313" spans="1:2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56"/>
        <v>109.84</v>
      </c>
      <c r="P3313" s="7">
        <f t="shared" si="557"/>
        <v>61.022222222222226</v>
      </c>
      <c r="Q3313" t="str">
        <f t="shared" si="564"/>
        <v>theater</v>
      </c>
      <c r="R3313" t="str">
        <f t="shared" si="565"/>
        <v>plays</v>
      </c>
      <c r="S3313" s="14">
        <f t="shared" si="558"/>
        <v>42294.29178240741</v>
      </c>
      <c r="T3313" s="14">
        <f t="shared" si="559"/>
        <v>42264.29178240741</v>
      </c>
      <c r="U3313" t="str">
        <f t="shared" si="560"/>
        <v>OCT</v>
      </c>
      <c r="V3313" t="str">
        <f t="shared" si="561"/>
        <v>SEP</v>
      </c>
      <c r="W3313">
        <f t="shared" si="562"/>
        <v>2015</v>
      </c>
      <c r="X3313">
        <f t="shared" si="563"/>
        <v>2015</v>
      </c>
    </row>
    <row r="3314" spans="1:2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56"/>
        <v>100.04</v>
      </c>
      <c r="P3314" s="7">
        <f t="shared" si="557"/>
        <v>61</v>
      </c>
      <c r="Q3314" t="str">
        <f t="shared" si="564"/>
        <v>theater</v>
      </c>
      <c r="R3314" t="str">
        <f t="shared" si="565"/>
        <v>plays</v>
      </c>
      <c r="S3314" s="14">
        <f t="shared" si="558"/>
        <v>42685.916666666672</v>
      </c>
      <c r="T3314" s="14">
        <f t="shared" si="559"/>
        <v>42664.809560185182</v>
      </c>
      <c r="U3314" t="str">
        <f t="shared" si="560"/>
        <v>NOV</v>
      </c>
      <c r="V3314" t="str">
        <f t="shared" si="561"/>
        <v>OCT</v>
      </c>
      <c r="W3314">
        <f t="shared" si="562"/>
        <v>2016</v>
      </c>
      <c r="X3314">
        <f t="shared" si="563"/>
        <v>2016</v>
      </c>
    </row>
    <row r="3315" spans="1:2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56"/>
        <v>116.05</v>
      </c>
      <c r="P3315" s="7">
        <f t="shared" si="557"/>
        <v>80.034482758620683</v>
      </c>
      <c r="Q3315" t="str">
        <f t="shared" si="564"/>
        <v>theater</v>
      </c>
      <c r="R3315" t="str">
        <f t="shared" si="565"/>
        <v>plays</v>
      </c>
      <c r="S3315" s="14">
        <f t="shared" si="558"/>
        <v>42396.041666666672</v>
      </c>
      <c r="T3315" s="14">
        <f t="shared" si="559"/>
        <v>42382.244409722218</v>
      </c>
      <c r="U3315" t="str">
        <f t="shared" si="560"/>
        <v>ENE</v>
      </c>
      <c r="V3315" t="str">
        <f t="shared" si="561"/>
        <v>ENE</v>
      </c>
      <c r="W3315">
        <f t="shared" si="562"/>
        <v>2016</v>
      </c>
      <c r="X3315">
        <f t="shared" si="563"/>
        <v>2016</v>
      </c>
    </row>
    <row r="3316" spans="1:2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56"/>
        <v>210.75</v>
      </c>
      <c r="P3316" s="7">
        <f t="shared" si="557"/>
        <v>29.068965517241381</v>
      </c>
      <c r="Q3316" t="str">
        <f t="shared" si="564"/>
        <v>theater</v>
      </c>
      <c r="R3316" t="str">
        <f t="shared" si="565"/>
        <v>plays</v>
      </c>
      <c r="S3316" s="14">
        <f t="shared" si="558"/>
        <v>42132.836805555555</v>
      </c>
      <c r="T3316" s="14">
        <f t="shared" si="559"/>
        <v>42105.267488425925</v>
      </c>
      <c r="U3316" t="str">
        <f t="shared" si="560"/>
        <v>MAY</v>
      </c>
      <c r="V3316" t="str">
        <f t="shared" si="561"/>
        <v>ABR</v>
      </c>
      <c r="W3316">
        <f t="shared" si="562"/>
        <v>2015</v>
      </c>
      <c r="X3316">
        <f t="shared" si="563"/>
        <v>2015</v>
      </c>
    </row>
    <row r="3317" spans="1:2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56"/>
        <v>110</v>
      </c>
      <c r="P3317" s="7">
        <f t="shared" si="557"/>
        <v>49.438202247191015</v>
      </c>
      <c r="Q3317" t="str">
        <f t="shared" si="564"/>
        <v>theater</v>
      </c>
      <c r="R3317" t="str">
        <f t="shared" si="565"/>
        <v>plays</v>
      </c>
      <c r="S3317" s="14">
        <f t="shared" si="558"/>
        <v>42496.303715277783</v>
      </c>
      <c r="T3317" s="14">
        <f t="shared" si="559"/>
        <v>42466.303715277783</v>
      </c>
      <c r="U3317" t="str">
        <f t="shared" si="560"/>
        <v>MAY</v>
      </c>
      <c r="V3317" t="str">
        <f t="shared" si="561"/>
        <v>ABR</v>
      </c>
      <c r="W3317">
        <f t="shared" si="562"/>
        <v>2016</v>
      </c>
      <c r="X3317">
        <f t="shared" si="563"/>
        <v>2016</v>
      </c>
    </row>
    <row r="3318" spans="1:2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56"/>
        <v>100.08673425918037</v>
      </c>
      <c r="P3318" s="7">
        <f t="shared" si="557"/>
        <v>93.977440000000001</v>
      </c>
      <c r="Q3318" t="str">
        <f t="shared" si="564"/>
        <v>theater</v>
      </c>
      <c r="R3318" t="str">
        <f t="shared" si="565"/>
        <v>plays</v>
      </c>
      <c r="S3318" s="14">
        <f t="shared" si="558"/>
        <v>41859.57916666667</v>
      </c>
      <c r="T3318" s="14">
        <f t="shared" si="559"/>
        <v>41826.871238425927</v>
      </c>
      <c r="U3318" t="str">
        <f t="shared" si="560"/>
        <v>AGO</v>
      </c>
      <c r="V3318" t="str">
        <f t="shared" si="561"/>
        <v>JUL</v>
      </c>
      <c r="W3318">
        <f t="shared" si="562"/>
        <v>2014</v>
      </c>
      <c r="X3318">
        <f t="shared" si="563"/>
        <v>2014</v>
      </c>
    </row>
    <row r="3319" spans="1:2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56"/>
        <v>106.19047619047619</v>
      </c>
      <c r="P3319" s="7">
        <f t="shared" si="557"/>
        <v>61.944444444444443</v>
      </c>
      <c r="Q3319" t="str">
        <f t="shared" si="564"/>
        <v>theater</v>
      </c>
      <c r="R3319" t="str">
        <f t="shared" si="565"/>
        <v>plays</v>
      </c>
      <c r="S3319" s="14">
        <f t="shared" si="558"/>
        <v>42529.039629629624</v>
      </c>
      <c r="T3319" s="14">
        <f t="shared" si="559"/>
        <v>42499.039629629624</v>
      </c>
      <c r="U3319" t="str">
        <f t="shared" si="560"/>
        <v>JUN</v>
      </c>
      <c r="V3319" t="str">
        <f t="shared" si="561"/>
        <v>MAY</v>
      </c>
      <c r="W3319">
        <f t="shared" si="562"/>
        <v>2016</v>
      </c>
      <c r="X3319">
        <f t="shared" si="563"/>
        <v>2016</v>
      </c>
    </row>
    <row r="3320" spans="1:2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56"/>
        <v>125.6</v>
      </c>
      <c r="P3320" s="7">
        <f t="shared" si="557"/>
        <v>78.5</v>
      </c>
      <c r="Q3320" t="str">
        <f t="shared" si="564"/>
        <v>theater</v>
      </c>
      <c r="R3320" t="str">
        <f t="shared" si="565"/>
        <v>plays</v>
      </c>
      <c r="S3320" s="14">
        <f t="shared" si="558"/>
        <v>42471.104166666672</v>
      </c>
      <c r="T3320" s="14">
        <f t="shared" si="559"/>
        <v>42431.302002314813</v>
      </c>
      <c r="U3320" t="str">
        <f t="shared" si="560"/>
        <v>ABR</v>
      </c>
      <c r="V3320" t="str">
        <f t="shared" si="561"/>
        <v>MAR</v>
      </c>
      <c r="W3320">
        <f t="shared" si="562"/>
        <v>2016</v>
      </c>
      <c r="X3320">
        <f t="shared" si="563"/>
        <v>2016</v>
      </c>
    </row>
    <row r="3321" spans="1:2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56"/>
        <v>108</v>
      </c>
      <c r="P3321" s="7">
        <f t="shared" si="557"/>
        <v>33.75</v>
      </c>
      <c r="Q3321" t="str">
        <f t="shared" si="564"/>
        <v>theater</v>
      </c>
      <c r="R3321" t="str">
        <f t="shared" si="565"/>
        <v>plays</v>
      </c>
      <c r="S3321" s="14">
        <f t="shared" si="558"/>
        <v>42035.585486111115</v>
      </c>
      <c r="T3321" s="14">
        <f t="shared" si="559"/>
        <v>41990.585486111115</v>
      </c>
      <c r="U3321" t="str">
        <f t="shared" si="560"/>
        <v>ENE</v>
      </c>
      <c r="V3321" t="str">
        <f t="shared" si="561"/>
        <v>DIC</v>
      </c>
      <c r="W3321">
        <f t="shared" si="562"/>
        <v>2015</v>
      </c>
      <c r="X3321">
        <f t="shared" si="563"/>
        <v>2014</v>
      </c>
    </row>
    <row r="3322" spans="1:2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56"/>
        <v>101</v>
      </c>
      <c r="P3322" s="7">
        <f t="shared" si="557"/>
        <v>66.44736842105263</v>
      </c>
      <c r="Q3322" t="str">
        <f t="shared" si="564"/>
        <v>theater</v>
      </c>
      <c r="R3322" t="str">
        <f t="shared" si="565"/>
        <v>plays</v>
      </c>
      <c r="S3322" s="14">
        <f t="shared" si="558"/>
        <v>42543.045798611114</v>
      </c>
      <c r="T3322" s="14">
        <f t="shared" si="559"/>
        <v>42513.045798611114</v>
      </c>
      <c r="U3322" t="str">
        <f t="shared" si="560"/>
        <v>JUN</v>
      </c>
      <c r="V3322" t="str">
        <f t="shared" si="561"/>
        <v>MAY</v>
      </c>
      <c r="W3322">
        <f t="shared" si="562"/>
        <v>2016</v>
      </c>
      <c r="X3322">
        <f t="shared" si="563"/>
        <v>2016</v>
      </c>
    </row>
    <row r="3323" spans="1:2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56"/>
        <v>107.4</v>
      </c>
      <c r="P3323" s="7">
        <f t="shared" si="557"/>
        <v>35.799999999999997</v>
      </c>
      <c r="Q3323" t="str">
        <f t="shared" si="564"/>
        <v>theater</v>
      </c>
      <c r="R3323" t="str">
        <f t="shared" si="565"/>
        <v>plays</v>
      </c>
      <c r="S3323" s="14">
        <f t="shared" si="558"/>
        <v>41928.165972222225</v>
      </c>
      <c r="T3323" s="14">
        <f t="shared" si="559"/>
        <v>41914.100289351853</v>
      </c>
      <c r="U3323" t="str">
        <f t="shared" si="560"/>
        <v>OCT</v>
      </c>
      <c r="V3323" t="str">
        <f t="shared" si="561"/>
        <v>OCT</v>
      </c>
      <c r="W3323">
        <f t="shared" si="562"/>
        <v>2014</v>
      </c>
      <c r="X3323">
        <f t="shared" si="563"/>
        <v>2014</v>
      </c>
    </row>
    <row r="3324" spans="1:2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56"/>
        <v>101.51515151515152</v>
      </c>
      <c r="P3324" s="7">
        <f t="shared" si="557"/>
        <v>145.65217391304347</v>
      </c>
      <c r="Q3324" t="str">
        <f t="shared" si="564"/>
        <v>theater</v>
      </c>
      <c r="R3324" t="str">
        <f t="shared" si="565"/>
        <v>plays</v>
      </c>
      <c r="S3324" s="14">
        <f t="shared" si="558"/>
        <v>42543.163194444445</v>
      </c>
      <c r="T3324" s="14">
        <f t="shared" si="559"/>
        <v>42521.010370370372</v>
      </c>
      <c r="U3324" t="str">
        <f t="shared" si="560"/>
        <v>JUN</v>
      </c>
      <c r="V3324" t="str">
        <f t="shared" si="561"/>
        <v>MAY</v>
      </c>
      <c r="W3324">
        <f t="shared" si="562"/>
        <v>2016</v>
      </c>
      <c r="X3324">
        <f t="shared" si="563"/>
        <v>2016</v>
      </c>
    </row>
    <row r="3325" spans="1:2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56"/>
        <v>125.9</v>
      </c>
      <c r="P3325" s="7">
        <f t="shared" si="557"/>
        <v>25.693877551020407</v>
      </c>
      <c r="Q3325" t="str">
        <f t="shared" si="564"/>
        <v>theater</v>
      </c>
      <c r="R3325" t="str">
        <f t="shared" si="565"/>
        <v>plays</v>
      </c>
      <c r="S3325" s="14">
        <f t="shared" si="558"/>
        <v>42638.36583333333</v>
      </c>
      <c r="T3325" s="14">
        <f t="shared" si="559"/>
        <v>42608.36583333333</v>
      </c>
      <c r="U3325" t="str">
        <f t="shared" si="560"/>
        <v>SEP</v>
      </c>
      <c r="V3325" t="str">
        <f t="shared" si="561"/>
        <v>AGO</v>
      </c>
      <c r="W3325">
        <f t="shared" si="562"/>
        <v>2016</v>
      </c>
      <c r="X3325">
        <f t="shared" si="563"/>
        <v>2016</v>
      </c>
    </row>
    <row r="3326" spans="1:2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56"/>
        <v>101.66666666666667</v>
      </c>
      <c r="P3326" s="7">
        <f t="shared" si="557"/>
        <v>152.5</v>
      </c>
      <c r="Q3326" t="str">
        <f t="shared" si="564"/>
        <v>theater</v>
      </c>
      <c r="R3326" t="str">
        <f t="shared" si="565"/>
        <v>plays</v>
      </c>
      <c r="S3326" s="14">
        <f t="shared" si="558"/>
        <v>42526.58321759259</v>
      </c>
      <c r="T3326" s="14">
        <f t="shared" si="559"/>
        <v>42512.58321759259</v>
      </c>
      <c r="U3326" t="str">
        <f t="shared" si="560"/>
        <v>JUN</v>
      </c>
      <c r="V3326" t="str">
        <f t="shared" si="561"/>
        <v>MAY</v>
      </c>
      <c r="W3326">
        <f t="shared" si="562"/>
        <v>2016</v>
      </c>
      <c r="X3326">
        <f t="shared" si="563"/>
        <v>2016</v>
      </c>
    </row>
    <row r="3327" spans="1:2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56"/>
        <v>112.5</v>
      </c>
      <c r="P3327" s="7">
        <f t="shared" si="557"/>
        <v>30</v>
      </c>
      <c r="Q3327" t="str">
        <f t="shared" si="564"/>
        <v>theater</v>
      </c>
      <c r="R3327" t="str">
        <f t="shared" si="565"/>
        <v>plays</v>
      </c>
      <c r="S3327" s="14">
        <f t="shared" si="558"/>
        <v>42099.743946759263</v>
      </c>
      <c r="T3327" s="14">
        <f t="shared" si="559"/>
        <v>42064.785613425927</v>
      </c>
      <c r="U3327" t="str">
        <f t="shared" si="560"/>
        <v>ABR</v>
      </c>
      <c r="V3327" t="str">
        <f t="shared" si="561"/>
        <v>MAR</v>
      </c>
      <c r="W3327">
        <f t="shared" si="562"/>
        <v>2015</v>
      </c>
      <c r="X3327">
        <f t="shared" si="563"/>
        <v>2015</v>
      </c>
    </row>
    <row r="3328" spans="1:2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56"/>
        <v>101.375</v>
      </c>
      <c r="P3328" s="7">
        <f t="shared" si="557"/>
        <v>142.28070175438597</v>
      </c>
      <c r="Q3328" t="str">
        <f t="shared" si="564"/>
        <v>theater</v>
      </c>
      <c r="R3328" t="str">
        <f t="shared" si="565"/>
        <v>plays</v>
      </c>
      <c r="S3328" s="14">
        <f t="shared" si="558"/>
        <v>42071.67251157407</v>
      </c>
      <c r="T3328" s="14">
        <f t="shared" si="559"/>
        <v>42041.714178240742</v>
      </c>
      <c r="U3328" t="str">
        <f t="shared" si="560"/>
        <v>MAR</v>
      </c>
      <c r="V3328" t="str">
        <f t="shared" si="561"/>
        <v>FEB</v>
      </c>
      <c r="W3328">
        <f t="shared" si="562"/>
        <v>2015</v>
      </c>
      <c r="X3328">
        <f t="shared" si="563"/>
        <v>2015</v>
      </c>
    </row>
    <row r="3329" spans="1:2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56"/>
        <v>101.25</v>
      </c>
      <c r="P3329" s="7">
        <f t="shared" si="557"/>
        <v>24.545454545454547</v>
      </c>
      <c r="Q3329" t="str">
        <f t="shared" si="564"/>
        <v>theater</v>
      </c>
      <c r="R3329" t="str">
        <f t="shared" si="565"/>
        <v>plays</v>
      </c>
      <c r="S3329" s="14">
        <f t="shared" si="558"/>
        <v>42498.374606481477</v>
      </c>
      <c r="T3329" s="14">
        <f t="shared" si="559"/>
        <v>42468.374606481477</v>
      </c>
      <c r="U3329" t="str">
        <f t="shared" si="560"/>
        <v>MAY</v>
      </c>
      <c r="V3329" t="str">
        <f t="shared" si="561"/>
        <v>ABR</v>
      </c>
      <c r="W3329">
        <f t="shared" si="562"/>
        <v>2016</v>
      </c>
      <c r="X3329">
        <f t="shared" si="563"/>
        <v>2016</v>
      </c>
    </row>
    <row r="3330" spans="1:2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56"/>
        <v>146.38888888888889</v>
      </c>
      <c r="P3330" s="7">
        <f t="shared" si="557"/>
        <v>292.77777777777777</v>
      </c>
      <c r="Q3330" t="str">
        <f t="shared" si="564"/>
        <v>theater</v>
      </c>
      <c r="R3330" t="str">
        <f t="shared" si="565"/>
        <v>plays</v>
      </c>
      <c r="S3330" s="14">
        <f t="shared" si="558"/>
        <v>41825.041666666664</v>
      </c>
      <c r="T3330" s="14">
        <f t="shared" si="559"/>
        <v>41822.57503472222</v>
      </c>
      <c r="U3330" t="str">
        <f t="shared" si="560"/>
        <v>JUL</v>
      </c>
      <c r="V3330" t="str">
        <f t="shared" si="561"/>
        <v>JUL</v>
      </c>
      <c r="W3330">
        <f t="shared" si="562"/>
        <v>2014</v>
      </c>
      <c r="X3330">
        <f t="shared" si="563"/>
        <v>2014</v>
      </c>
    </row>
    <row r="3331" spans="1:2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66">(E3331*100)/D3331</f>
        <v>116.8</v>
      </c>
      <c r="P3331" s="7">
        <f t="shared" ref="P3331:P3394" si="567">IF(L3331=0,"No Backers",E3331/L3331)</f>
        <v>44.92307692307692</v>
      </c>
      <c r="Q3331" t="str">
        <f t="shared" si="564"/>
        <v>theater</v>
      </c>
      <c r="R3331" t="str">
        <f t="shared" si="565"/>
        <v>plays</v>
      </c>
      <c r="S3331" s="14">
        <f t="shared" ref="S3331:S3394" si="568">(((I3331/60)/60)/24)+DATE(1970,1,1)</f>
        <v>41847.958333333336</v>
      </c>
      <c r="T3331" s="14">
        <f t="shared" ref="T3331:T3394" si="569">(((J3331/60)/60)/24)+DATE(1970,1,1)</f>
        <v>41837.323009259257</v>
      </c>
      <c r="U3331" t="str">
        <f t="shared" ref="U3331:U3394" si="570">UPPER(TEXT(S3331, "mmm"))</f>
        <v>JUL</v>
      </c>
      <c r="V3331" t="str">
        <f t="shared" ref="V3331:V3394" si="571">UPPER(TEXT(T3331, "mmm"))</f>
        <v>JUL</v>
      </c>
      <c r="W3331">
        <f t="shared" ref="W3331:W3394" si="572">YEAR(S3331)</f>
        <v>2014</v>
      </c>
      <c r="X3331">
        <f t="shared" ref="X3331:X3394" si="573">YEAR(T3331)</f>
        <v>2014</v>
      </c>
    </row>
    <row r="3332" spans="1:2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66"/>
        <v>106.26666666666667</v>
      </c>
      <c r="P3332" s="7">
        <f t="shared" si="567"/>
        <v>23.10144927536232</v>
      </c>
      <c r="Q3332" t="str">
        <f t="shared" si="564"/>
        <v>theater</v>
      </c>
      <c r="R3332" t="str">
        <f t="shared" si="565"/>
        <v>plays</v>
      </c>
      <c r="S3332" s="14">
        <f t="shared" si="568"/>
        <v>42095.845694444448</v>
      </c>
      <c r="T3332" s="14">
        <f t="shared" si="569"/>
        <v>42065.887361111112</v>
      </c>
      <c r="U3332" t="str">
        <f t="shared" si="570"/>
        <v>ABR</v>
      </c>
      <c r="V3332" t="str">
        <f t="shared" si="571"/>
        <v>MAR</v>
      </c>
      <c r="W3332">
        <f t="shared" si="572"/>
        <v>2015</v>
      </c>
      <c r="X3332">
        <f t="shared" si="573"/>
        <v>2015</v>
      </c>
    </row>
    <row r="3333" spans="1:2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66"/>
        <v>104.52</v>
      </c>
      <c r="P3333" s="7">
        <f t="shared" si="567"/>
        <v>80.400000000000006</v>
      </c>
      <c r="Q3333" t="str">
        <f t="shared" si="564"/>
        <v>theater</v>
      </c>
      <c r="R3333" t="str">
        <f t="shared" si="565"/>
        <v>plays</v>
      </c>
      <c r="S3333" s="14">
        <f t="shared" si="568"/>
        <v>42283.697754629626</v>
      </c>
      <c r="T3333" s="14">
        <f t="shared" si="569"/>
        <v>42248.697754629626</v>
      </c>
      <c r="U3333" t="str">
        <f t="shared" si="570"/>
        <v>OCT</v>
      </c>
      <c r="V3333" t="str">
        <f t="shared" si="571"/>
        <v>SEP</v>
      </c>
      <c r="W3333">
        <f t="shared" si="572"/>
        <v>2015</v>
      </c>
      <c r="X3333">
        <f t="shared" si="573"/>
        <v>2015</v>
      </c>
    </row>
    <row r="3334" spans="1:2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66"/>
        <v>100</v>
      </c>
      <c r="P3334" s="7">
        <f t="shared" si="567"/>
        <v>72.289156626506028</v>
      </c>
      <c r="Q3334" t="str">
        <f t="shared" si="564"/>
        <v>theater</v>
      </c>
      <c r="R3334" t="str">
        <f t="shared" si="565"/>
        <v>plays</v>
      </c>
      <c r="S3334" s="14">
        <f t="shared" si="568"/>
        <v>41839.860300925924</v>
      </c>
      <c r="T3334" s="14">
        <f t="shared" si="569"/>
        <v>41809.860300925924</v>
      </c>
      <c r="U3334" t="str">
        <f t="shared" si="570"/>
        <v>JUL</v>
      </c>
      <c r="V3334" t="str">
        <f t="shared" si="571"/>
        <v>JUN</v>
      </c>
      <c r="W3334">
        <f t="shared" si="572"/>
        <v>2014</v>
      </c>
      <c r="X3334">
        <f t="shared" si="573"/>
        <v>2014</v>
      </c>
    </row>
    <row r="3335" spans="1:2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66"/>
        <v>104.57142857142857</v>
      </c>
      <c r="P3335" s="7">
        <f t="shared" si="567"/>
        <v>32.972972972972975</v>
      </c>
      <c r="Q3335" t="str">
        <f t="shared" si="564"/>
        <v>theater</v>
      </c>
      <c r="R3335" t="str">
        <f t="shared" si="565"/>
        <v>plays</v>
      </c>
      <c r="S3335" s="14">
        <f t="shared" si="568"/>
        <v>42170.676851851851</v>
      </c>
      <c r="T3335" s="14">
        <f t="shared" si="569"/>
        <v>42148.676851851851</v>
      </c>
      <c r="U3335" t="str">
        <f t="shared" si="570"/>
        <v>JUN</v>
      </c>
      <c r="V3335" t="str">
        <f t="shared" si="571"/>
        <v>MAY</v>
      </c>
      <c r="W3335">
        <f t="shared" si="572"/>
        <v>2015</v>
      </c>
      <c r="X3335">
        <f t="shared" si="573"/>
        <v>2015</v>
      </c>
    </row>
    <row r="3336" spans="1:2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66"/>
        <v>138.62051149573753</v>
      </c>
      <c r="P3336" s="7">
        <f t="shared" si="567"/>
        <v>116.65217391304348</v>
      </c>
      <c r="Q3336" t="str">
        <f t="shared" si="564"/>
        <v>theater</v>
      </c>
      <c r="R3336" t="str">
        <f t="shared" si="565"/>
        <v>plays</v>
      </c>
      <c r="S3336" s="14">
        <f t="shared" si="568"/>
        <v>42215.521087962959</v>
      </c>
      <c r="T3336" s="14">
        <f t="shared" si="569"/>
        <v>42185.521087962959</v>
      </c>
      <c r="U3336" t="str">
        <f t="shared" si="570"/>
        <v>JUL</v>
      </c>
      <c r="V3336" t="str">
        <f t="shared" si="571"/>
        <v>JUN</v>
      </c>
      <c r="W3336">
        <f t="shared" si="572"/>
        <v>2015</v>
      </c>
      <c r="X3336">
        <f t="shared" si="573"/>
        <v>2015</v>
      </c>
    </row>
    <row r="3337" spans="1:2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66"/>
        <v>100.32</v>
      </c>
      <c r="P3337" s="7">
        <f t="shared" si="567"/>
        <v>79.61904761904762</v>
      </c>
      <c r="Q3337" t="str">
        <f t="shared" si="564"/>
        <v>theater</v>
      </c>
      <c r="R3337" t="str">
        <f t="shared" si="565"/>
        <v>plays</v>
      </c>
      <c r="S3337" s="14">
        <f t="shared" si="568"/>
        <v>41854.958333333336</v>
      </c>
      <c r="T3337" s="14">
        <f t="shared" si="569"/>
        <v>41827.674143518518</v>
      </c>
      <c r="U3337" t="str">
        <f t="shared" si="570"/>
        <v>AGO</v>
      </c>
      <c r="V3337" t="str">
        <f t="shared" si="571"/>
        <v>JUL</v>
      </c>
      <c r="W3337">
        <f t="shared" si="572"/>
        <v>2014</v>
      </c>
      <c r="X3337">
        <f t="shared" si="573"/>
        <v>2014</v>
      </c>
    </row>
    <row r="3338" spans="1:2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66"/>
        <v>100</v>
      </c>
      <c r="P3338" s="7">
        <f t="shared" si="567"/>
        <v>27.777777777777779</v>
      </c>
      <c r="Q3338" t="str">
        <f t="shared" si="564"/>
        <v>theater</v>
      </c>
      <c r="R3338" t="str">
        <f t="shared" si="565"/>
        <v>plays</v>
      </c>
      <c r="S3338" s="14">
        <f t="shared" si="568"/>
        <v>42465.35701388889</v>
      </c>
      <c r="T3338" s="14">
        <f t="shared" si="569"/>
        <v>42437.398680555561</v>
      </c>
      <c r="U3338" t="str">
        <f t="shared" si="570"/>
        <v>ABR</v>
      </c>
      <c r="V3338" t="str">
        <f t="shared" si="571"/>
        <v>MAR</v>
      </c>
      <c r="W3338">
        <f t="shared" si="572"/>
        <v>2016</v>
      </c>
      <c r="X3338">
        <f t="shared" si="573"/>
        <v>2016</v>
      </c>
    </row>
    <row r="3339" spans="1:2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66"/>
        <v>110.2</v>
      </c>
      <c r="P3339" s="7">
        <f t="shared" si="567"/>
        <v>81.029411764705884</v>
      </c>
      <c r="Q3339" t="str">
        <f t="shared" si="564"/>
        <v>theater</v>
      </c>
      <c r="R3339" t="str">
        <f t="shared" si="565"/>
        <v>plays</v>
      </c>
      <c r="S3339" s="14">
        <f t="shared" si="568"/>
        <v>41922.875</v>
      </c>
      <c r="T3339" s="14">
        <f t="shared" si="569"/>
        <v>41901.282025462962</v>
      </c>
      <c r="U3339" t="str">
        <f t="shared" si="570"/>
        <v>OCT</v>
      </c>
      <c r="V3339" t="str">
        <f t="shared" si="571"/>
        <v>SEP</v>
      </c>
      <c r="W3339">
        <f t="shared" si="572"/>
        <v>2014</v>
      </c>
      <c r="X3339">
        <f t="shared" si="573"/>
        <v>2014</v>
      </c>
    </row>
    <row r="3340" spans="1:2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66"/>
        <v>102.18</v>
      </c>
      <c r="P3340" s="7">
        <f t="shared" si="567"/>
        <v>136.84821428571428</v>
      </c>
      <c r="Q3340" t="str">
        <f t="shared" si="564"/>
        <v>theater</v>
      </c>
      <c r="R3340" t="str">
        <f t="shared" si="565"/>
        <v>plays</v>
      </c>
      <c r="S3340" s="14">
        <f t="shared" si="568"/>
        <v>42790.574999999997</v>
      </c>
      <c r="T3340" s="14">
        <f t="shared" si="569"/>
        <v>42769.574999999997</v>
      </c>
      <c r="U3340" t="str">
        <f t="shared" si="570"/>
        <v>FEB</v>
      </c>
      <c r="V3340" t="str">
        <f t="shared" si="571"/>
        <v>FEB</v>
      </c>
      <c r="W3340">
        <f t="shared" si="572"/>
        <v>2017</v>
      </c>
      <c r="X3340">
        <f t="shared" si="573"/>
        <v>2017</v>
      </c>
    </row>
    <row r="3341" spans="1:2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66"/>
        <v>104.35</v>
      </c>
      <c r="P3341" s="7">
        <f t="shared" si="567"/>
        <v>177.61702127659575</v>
      </c>
      <c r="Q3341" t="str">
        <f t="shared" si="564"/>
        <v>theater</v>
      </c>
      <c r="R3341" t="str">
        <f t="shared" si="565"/>
        <v>plays</v>
      </c>
      <c r="S3341" s="14">
        <f t="shared" si="568"/>
        <v>42579.665717592594</v>
      </c>
      <c r="T3341" s="14">
        <f t="shared" si="569"/>
        <v>42549.665717592594</v>
      </c>
      <c r="U3341" t="str">
        <f t="shared" si="570"/>
        <v>JUL</v>
      </c>
      <c r="V3341" t="str">
        <f t="shared" si="571"/>
        <v>JUN</v>
      </c>
      <c r="W3341">
        <f t="shared" si="572"/>
        <v>2016</v>
      </c>
      <c r="X3341">
        <f t="shared" si="573"/>
        <v>2016</v>
      </c>
    </row>
    <row r="3342" spans="1:2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66"/>
        <v>138.16666666666666</v>
      </c>
      <c r="P3342" s="7">
        <f t="shared" si="567"/>
        <v>109.07894736842105</v>
      </c>
      <c r="Q3342" t="str">
        <f t="shared" si="564"/>
        <v>theater</v>
      </c>
      <c r="R3342" t="str">
        <f t="shared" si="565"/>
        <v>plays</v>
      </c>
      <c r="S3342" s="14">
        <f t="shared" si="568"/>
        <v>42710.974004629628</v>
      </c>
      <c r="T3342" s="14">
        <f t="shared" si="569"/>
        <v>42685.974004629628</v>
      </c>
      <c r="U3342" t="str">
        <f t="shared" si="570"/>
        <v>DIC</v>
      </c>
      <c r="V3342" t="str">
        <f t="shared" si="571"/>
        <v>NOV</v>
      </c>
      <c r="W3342">
        <f t="shared" si="572"/>
        <v>2016</v>
      </c>
      <c r="X3342">
        <f t="shared" si="573"/>
        <v>2016</v>
      </c>
    </row>
    <row r="3343" spans="1:2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66"/>
        <v>100</v>
      </c>
      <c r="P3343" s="7">
        <f t="shared" si="567"/>
        <v>119.64285714285714</v>
      </c>
      <c r="Q3343" t="str">
        <f t="shared" si="564"/>
        <v>theater</v>
      </c>
      <c r="R3343" t="str">
        <f t="shared" si="565"/>
        <v>plays</v>
      </c>
      <c r="S3343" s="14">
        <f t="shared" si="568"/>
        <v>42533.708333333328</v>
      </c>
      <c r="T3343" s="14">
        <f t="shared" si="569"/>
        <v>42510.798854166671</v>
      </c>
      <c r="U3343" t="str">
        <f t="shared" si="570"/>
        <v>JUN</v>
      </c>
      <c r="V3343" t="str">
        <f t="shared" si="571"/>
        <v>MAY</v>
      </c>
      <c r="W3343">
        <f t="shared" si="572"/>
        <v>2016</v>
      </c>
      <c r="X3343">
        <f t="shared" si="573"/>
        <v>2016</v>
      </c>
    </row>
    <row r="3344" spans="1:2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66"/>
        <v>101.66666666666667</v>
      </c>
      <c r="P3344" s="7">
        <f t="shared" si="567"/>
        <v>78.205128205128204</v>
      </c>
      <c r="Q3344" t="str">
        <f t="shared" si="564"/>
        <v>theater</v>
      </c>
      <c r="R3344" t="str">
        <f t="shared" si="565"/>
        <v>plays</v>
      </c>
      <c r="S3344" s="14">
        <f t="shared" si="568"/>
        <v>42095.207638888889</v>
      </c>
      <c r="T3344" s="14">
        <f t="shared" si="569"/>
        <v>42062.296412037031</v>
      </c>
      <c r="U3344" t="str">
        <f t="shared" si="570"/>
        <v>ABR</v>
      </c>
      <c r="V3344" t="str">
        <f t="shared" si="571"/>
        <v>FEB</v>
      </c>
      <c r="W3344">
        <f t="shared" si="572"/>
        <v>2015</v>
      </c>
      <c r="X3344">
        <f t="shared" si="573"/>
        <v>2015</v>
      </c>
    </row>
    <row r="3345" spans="1:2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66"/>
        <v>171.42857142857142</v>
      </c>
      <c r="P3345" s="7">
        <f t="shared" si="567"/>
        <v>52.173913043478258</v>
      </c>
      <c r="Q3345" t="str">
        <f t="shared" si="564"/>
        <v>theater</v>
      </c>
      <c r="R3345" t="str">
        <f t="shared" si="565"/>
        <v>plays</v>
      </c>
      <c r="S3345" s="14">
        <f t="shared" si="568"/>
        <v>42473.554166666669</v>
      </c>
      <c r="T3345" s="14">
        <f t="shared" si="569"/>
        <v>42452.916481481487</v>
      </c>
      <c r="U3345" t="str">
        <f t="shared" si="570"/>
        <v>ABR</v>
      </c>
      <c r="V3345" t="str">
        <f t="shared" si="571"/>
        <v>MAR</v>
      </c>
      <c r="W3345">
        <f t="shared" si="572"/>
        <v>2016</v>
      </c>
      <c r="X3345">
        <f t="shared" si="573"/>
        <v>2016</v>
      </c>
    </row>
    <row r="3346" spans="1:2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66"/>
        <v>101.44444444444444</v>
      </c>
      <c r="P3346" s="7">
        <f t="shared" si="567"/>
        <v>114.125</v>
      </c>
      <c r="Q3346" t="str">
        <f t="shared" si="564"/>
        <v>theater</v>
      </c>
      <c r="R3346" t="str">
        <f t="shared" si="565"/>
        <v>plays</v>
      </c>
      <c r="S3346" s="14">
        <f t="shared" si="568"/>
        <v>41881.200150462959</v>
      </c>
      <c r="T3346" s="14">
        <f t="shared" si="569"/>
        <v>41851.200150462959</v>
      </c>
      <c r="U3346" t="str">
        <f t="shared" si="570"/>
        <v>AGO</v>
      </c>
      <c r="V3346" t="str">
        <f t="shared" si="571"/>
        <v>JUL</v>
      </c>
      <c r="W3346">
        <f t="shared" si="572"/>
        <v>2014</v>
      </c>
      <c r="X3346">
        <f t="shared" si="573"/>
        <v>2014</v>
      </c>
    </row>
    <row r="3347" spans="1:2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66"/>
        <v>130</v>
      </c>
      <c r="P3347" s="7">
        <f t="shared" si="567"/>
        <v>50</v>
      </c>
      <c r="Q3347" t="str">
        <f t="shared" si="564"/>
        <v>theater</v>
      </c>
      <c r="R3347" t="str">
        <f t="shared" si="565"/>
        <v>plays</v>
      </c>
      <c r="S3347" s="14">
        <f t="shared" si="568"/>
        <v>42112.025694444441</v>
      </c>
      <c r="T3347" s="14">
        <f t="shared" si="569"/>
        <v>42053.106111111112</v>
      </c>
      <c r="U3347" t="str">
        <f t="shared" si="570"/>
        <v>ABR</v>
      </c>
      <c r="V3347" t="str">
        <f t="shared" si="571"/>
        <v>FEB</v>
      </c>
      <c r="W3347">
        <f t="shared" si="572"/>
        <v>2015</v>
      </c>
      <c r="X3347">
        <f t="shared" si="573"/>
        <v>2015</v>
      </c>
    </row>
    <row r="3348" spans="1:2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66"/>
        <v>110</v>
      </c>
      <c r="P3348" s="7">
        <f t="shared" si="567"/>
        <v>91.666666666666671</v>
      </c>
      <c r="Q3348" t="str">
        <f t="shared" si="564"/>
        <v>theater</v>
      </c>
      <c r="R3348" t="str">
        <f t="shared" si="565"/>
        <v>plays</v>
      </c>
      <c r="S3348" s="14">
        <f t="shared" si="568"/>
        <v>42061.024421296301</v>
      </c>
      <c r="T3348" s="14">
        <f t="shared" si="569"/>
        <v>42054.024421296301</v>
      </c>
      <c r="U3348" t="str">
        <f t="shared" si="570"/>
        <v>FEB</v>
      </c>
      <c r="V3348" t="str">
        <f t="shared" si="571"/>
        <v>FEB</v>
      </c>
      <c r="W3348">
        <f t="shared" si="572"/>
        <v>2015</v>
      </c>
      <c r="X3348">
        <f t="shared" si="573"/>
        <v>2015</v>
      </c>
    </row>
    <row r="3349" spans="1:2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66"/>
        <v>119.45</v>
      </c>
      <c r="P3349" s="7">
        <f t="shared" si="567"/>
        <v>108.59090909090909</v>
      </c>
      <c r="Q3349" t="str">
        <f t="shared" si="564"/>
        <v>theater</v>
      </c>
      <c r="R3349" t="str">
        <f t="shared" si="565"/>
        <v>plays</v>
      </c>
      <c r="S3349" s="14">
        <f t="shared" si="568"/>
        <v>42498.875</v>
      </c>
      <c r="T3349" s="14">
        <f t="shared" si="569"/>
        <v>42484.551550925928</v>
      </c>
      <c r="U3349" t="str">
        <f t="shared" si="570"/>
        <v>MAY</v>
      </c>
      <c r="V3349" t="str">
        <f t="shared" si="571"/>
        <v>ABR</v>
      </c>
      <c r="W3349">
        <f t="shared" si="572"/>
        <v>2016</v>
      </c>
      <c r="X3349">
        <f t="shared" si="573"/>
        <v>2016</v>
      </c>
    </row>
    <row r="3350" spans="1:2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66"/>
        <v>100.2909090909091</v>
      </c>
      <c r="P3350" s="7">
        <f t="shared" si="567"/>
        <v>69.822784810126578</v>
      </c>
      <c r="Q3350" t="str">
        <f t="shared" si="564"/>
        <v>theater</v>
      </c>
      <c r="R3350" t="str">
        <f t="shared" si="565"/>
        <v>plays</v>
      </c>
      <c r="S3350" s="14">
        <f t="shared" si="568"/>
        <v>42490.165972222225</v>
      </c>
      <c r="T3350" s="14">
        <f t="shared" si="569"/>
        <v>42466.558796296296</v>
      </c>
      <c r="U3350" t="str">
        <f t="shared" si="570"/>
        <v>ABR</v>
      </c>
      <c r="V3350" t="str">
        <f t="shared" si="571"/>
        <v>ABR</v>
      </c>
      <c r="W3350">
        <f t="shared" si="572"/>
        <v>2016</v>
      </c>
      <c r="X3350">
        <f t="shared" si="573"/>
        <v>2016</v>
      </c>
    </row>
    <row r="3351" spans="1:2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66"/>
        <v>153.4</v>
      </c>
      <c r="P3351" s="7">
        <f t="shared" si="567"/>
        <v>109.57142857142857</v>
      </c>
      <c r="Q3351" t="str">
        <f t="shared" si="564"/>
        <v>theater</v>
      </c>
      <c r="R3351" t="str">
        <f t="shared" si="565"/>
        <v>plays</v>
      </c>
      <c r="S3351" s="14">
        <f t="shared" si="568"/>
        <v>42534.708333333328</v>
      </c>
      <c r="T3351" s="14">
        <f t="shared" si="569"/>
        <v>42513.110787037032</v>
      </c>
      <c r="U3351" t="str">
        <f t="shared" si="570"/>
        <v>JUN</v>
      </c>
      <c r="V3351" t="str">
        <f t="shared" si="571"/>
        <v>MAY</v>
      </c>
      <c r="W3351">
        <f t="shared" si="572"/>
        <v>2016</v>
      </c>
      <c r="X3351">
        <f t="shared" si="573"/>
        <v>2016</v>
      </c>
    </row>
    <row r="3352" spans="1:2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66"/>
        <v>104.42857142857143</v>
      </c>
      <c r="P3352" s="7">
        <f t="shared" si="567"/>
        <v>71.666666666666671</v>
      </c>
      <c r="Q3352" t="str">
        <f t="shared" si="564"/>
        <v>theater</v>
      </c>
      <c r="R3352" t="str">
        <f t="shared" si="565"/>
        <v>plays</v>
      </c>
      <c r="S3352" s="14">
        <f t="shared" si="568"/>
        <v>42337.958333333328</v>
      </c>
      <c r="T3352" s="14">
        <f t="shared" si="569"/>
        <v>42302.701516203699</v>
      </c>
      <c r="U3352" t="str">
        <f t="shared" si="570"/>
        <v>NOV</v>
      </c>
      <c r="V3352" t="str">
        <f t="shared" si="571"/>
        <v>OCT</v>
      </c>
      <c r="W3352">
        <f t="shared" si="572"/>
        <v>2015</v>
      </c>
      <c r="X3352">
        <f t="shared" si="573"/>
        <v>2015</v>
      </c>
    </row>
    <row r="3353" spans="1:2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66"/>
        <v>101.1</v>
      </c>
      <c r="P3353" s="7">
        <f t="shared" si="567"/>
        <v>93.611111111111114</v>
      </c>
      <c r="Q3353" t="str">
        <f t="shared" si="564"/>
        <v>theater</v>
      </c>
      <c r="R3353" t="str">
        <f t="shared" si="565"/>
        <v>plays</v>
      </c>
      <c r="S3353" s="14">
        <f t="shared" si="568"/>
        <v>41843.458333333336</v>
      </c>
      <c r="T3353" s="14">
        <f t="shared" si="569"/>
        <v>41806.395428240743</v>
      </c>
      <c r="U3353" t="str">
        <f t="shared" si="570"/>
        <v>JUL</v>
      </c>
      <c r="V3353" t="str">
        <f t="shared" si="571"/>
        <v>JUN</v>
      </c>
      <c r="W3353">
        <f t="shared" si="572"/>
        <v>2014</v>
      </c>
      <c r="X3353">
        <f t="shared" si="573"/>
        <v>2014</v>
      </c>
    </row>
    <row r="3354" spans="1:2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66"/>
        <v>107.52</v>
      </c>
      <c r="P3354" s="7">
        <f t="shared" si="567"/>
        <v>76.8</v>
      </c>
      <c r="Q3354" t="str">
        <f t="shared" si="564"/>
        <v>theater</v>
      </c>
      <c r="R3354" t="str">
        <f t="shared" si="565"/>
        <v>plays</v>
      </c>
      <c r="S3354" s="14">
        <f t="shared" si="568"/>
        <v>42552.958333333328</v>
      </c>
      <c r="T3354" s="14">
        <f t="shared" si="569"/>
        <v>42495.992800925931</v>
      </c>
      <c r="U3354" t="str">
        <f t="shared" si="570"/>
        <v>JUL</v>
      </c>
      <c r="V3354" t="str">
        <f t="shared" si="571"/>
        <v>MAY</v>
      </c>
      <c r="W3354">
        <f t="shared" si="572"/>
        <v>2016</v>
      </c>
      <c r="X3354">
        <f t="shared" si="573"/>
        <v>2016</v>
      </c>
    </row>
    <row r="3355" spans="1:2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66"/>
        <v>315</v>
      </c>
      <c r="P3355" s="7">
        <f t="shared" si="567"/>
        <v>35.795454545454547</v>
      </c>
      <c r="Q3355" t="str">
        <f t="shared" si="564"/>
        <v>theater</v>
      </c>
      <c r="R3355" t="str">
        <f t="shared" si="565"/>
        <v>plays</v>
      </c>
      <c r="S3355" s="14">
        <f t="shared" si="568"/>
        <v>42492.958333333328</v>
      </c>
      <c r="T3355" s="14">
        <f t="shared" si="569"/>
        <v>42479.432291666672</v>
      </c>
      <c r="U3355" t="str">
        <f t="shared" si="570"/>
        <v>MAY</v>
      </c>
      <c r="V3355" t="str">
        <f t="shared" si="571"/>
        <v>ABR</v>
      </c>
      <c r="W3355">
        <f t="shared" si="572"/>
        <v>2016</v>
      </c>
      <c r="X3355">
        <f t="shared" si="573"/>
        <v>2016</v>
      </c>
    </row>
    <row r="3356" spans="1:2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66"/>
        <v>101.93333333333334</v>
      </c>
      <c r="P3356" s="7">
        <f t="shared" si="567"/>
        <v>55.6</v>
      </c>
      <c r="Q3356" t="str">
        <f t="shared" si="564"/>
        <v>theater</v>
      </c>
      <c r="R3356" t="str">
        <f t="shared" si="565"/>
        <v>plays</v>
      </c>
      <c r="S3356" s="14">
        <f t="shared" si="568"/>
        <v>42306.167361111111</v>
      </c>
      <c r="T3356" s="14">
        <f t="shared" si="569"/>
        <v>42270.7269212963</v>
      </c>
      <c r="U3356" t="str">
        <f t="shared" si="570"/>
        <v>OCT</v>
      </c>
      <c r="V3356" t="str">
        <f t="shared" si="571"/>
        <v>SEP</v>
      </c>
      <c r="W3356">
        <f t="shared" si="572"/>
        <v>2015</v>
      </c>
      <c r="X3356">
        <f t="shared" si="573"/>
        <v>2015</v>
      </c>
    </row>
    <row r="3357" spans="1:2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66"/>
        <v>126.28571428571429</v>
      </c>
      <c r="P3357" s="7">
        <f t="shared" si="567"/>
        <v>147.33333333333334</v>
      </c>
      <c r="Q3357" t="str">
        <f t="shared" si="564"/>
        <v>theater</v>
      </c>
      <c r="R3357" t="str">
        <f t="shared" si="565"/>
        <v>plays</v>
      </c>
      <c r="S3357" s="14">
        <f t="shared" si="568"/>
        <v>42500.470138888893</v>
      </c>
      <c r="T3357" s="14">
        <f t="shared" si="569"/>
        <v>42489.619525462964</v>
      </c>
      <c r="U3357" t="str">
        <f t="shared" si="570"/>
        <v>MAY</v>
      </c>
      <c r="V3357" t="str">
        <f t="shared" si="571"/>
        <v>ABR</v>
      </c>
      <c r="W3357">
        <f t="shared" si="572"/>
        <v>2016</v>
      </c>
      <c r="X3357">
        <f t="shared" si="573"/>
        <v>2016</v>
      </c>
    </row>
    <row r="3358" spans="1:2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66"/>
        <v>101.4</v>
      </c>
      <c r="P3358" s="7">
        <f t="shared" si="567"/>
        <v>56.333333333333336</v>
      </c>
      <c r="Q3358" t="str">
        <f t="shared" si="564"/>
        <v>theater</v>
      </c>
      <c r="R3358" t="str">
        <f t="shared" si="565"/>
        <v>plays</v>
      </c>
      <c r="S3358" s="14">
        <f t="shared" si="568"/>
        <v>42566.815648148149</v>
      </c>
      <c r="T3358" s="14">
        <f t="shared" si="569"/>
        <v>42536.815648148149</v>
      </c>
      <c r="U3358" t="str">
        <f t="shared" si="570"/>
        <v>JUL</v>
      </c>
      <c r="V3358" t="str">
        <f t="shared" si="571"/>
        <v>JUN</v>
      </c>
      <c r="W3358">
        <f t="shared" si="572"/>
        <v>2016</v>
      </c>
      <c r="X3358">
        <f t="shared" si="573"/>
        <v>2016</v>
      </c>
    </row>
    <row r="3359" spans="1:2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66"/>
        <v>101</v>
      </c>
      <c r="P3359" s="7">
        <f t="shared" si="567"/>
        <v>96.19047619047619</v>
      </c>
      <c r="Q3359" t="str">
        <f t="shared" ref="Q3359:Q3422" si="574">MID(N3359,1,7)</f>
        <v>theater</v>
      </c>
      <c r="R3359" t="str">
        <f t="shared" ref="R3359:R3422" si="575">MID(N3359,9,20)</f>
        <v>plays</v>
      </c>
      <c r="S3359" s="14">
        <f t="shared" si="568"/>
        <v>41852.417939814812</v>
      </c>
      <c r="T3359" s="14">
        <f t="shared" si="569"/>
        <v>41822.417939814812</v>
      </c>
      <c r="U3359" t="str">
        <f t="shared" si="570"/>
        <v>AGO</v>
      </c>
      <c r="V3359" t="str">
        <f t="shared" si="571"/>
        <v>JUL</v>
      </c>
      <c r="W3359">
        <f t="shared" si="572"/>
        <v>2014</v>
      </c>
      <c r="X3359">
        <f t="shared" si="573"/>
        <v>2014</v>
      </c>
    </row>
    <row r="3360" spans="1:2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66"/>
        <v>102.99</v>
      </c>
      <c r="P3360" s="7">
        <f t="shared" si="567"/>
        <v>63.574074074074076</v>
      </c>
      <c r="Q3360" t="str">
        <f t="shared" si="574"/>
        <v>theater</v>
      </c>
      <c r="R3360" t="str">
        <f t="shared" si="575"/>
        <v>plays</v>
      </c>
      <c r="S3360" s="14">
        <f t="shared" si="568"/>
        <v>41962.352766203709</v>
      </c>
      <c r="T3360" s="14">
        <f t="shared" si="569"/>
        <v>41932.311099537037</v>
      </c>
      <c r="U3360" t="str">
        <f t="shared" si="570"/>
        <v>NOV</v>
      </c>
      <c r="V3360" t="str">
        <f t="shared" si="571"/>
        <v>OCT</v>
      </c>
      <c r="W3360">
        <f t="shared" si="572"/>
        <v>2014</v>
      </c>
      <c r="X3360">
        <f t="shared" si="573"/>
        <v>2014</v>
      </c>
    </row>
    <row r="3361" spans="1:2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66"/>
        <v>106.25</v>
      </c>
      <c r="P3361" s="7">
        <f t="shared" si="567"/>
        <v>184.78260869565219</v>
      </c>
      <c r="Q3361" t="str">
        <f t="shared" si="574"/>
        <v>theater</v>
      </c>
      <c r="R3361" t="str">
        <f t="shared" si="575"/>
        <v>plays</v>
      </c>
      <c r="S3361" s="14">
        <f t="shared" si="568"/>
        <v>42791.057106481487</v>
      </c>
      <c r="T3361" s="14">
        <f t="shared" si="569"/>
        <v>42746.057106481487</v>
      </c>
      <c r="U3361" t="str">
        <f t="shared" si="570"/>
        <v>FEB</v>
      </c>
      <c r="V3361" t="str">
        <f t="shared" si="571"/>
        <v>ENE</v>
      </c>
      <c r="W3361">
        <f t="shared" si="572"/>
        <v>2017</v>
      </c>
      <c r="X3361">
        <f t="shared" si="573"/>
        <v>2017</v>
      </c>
    </row>
    <row r="3362" spans="1:2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66"/>
        <v>101.37777777777778</v>
      </c>
      <c r="P3362" s="7">
        <f t="shared" si="567"/>
        <v>126.72222222222223</v>
      </c>
      <c r="Q3362" t="str">
        <f t="shared" si="574"/>
        <v>theater</v>
      </c>
      <c r="R3362" t="str">
        <f t="shared" si="575"/>
        <v>plays</v>
      </c>
      <c r="S3362" s="14">
        <f t="shared" si="568"/>
        <v>42718.665972222225</v>
      </c>
      <c r="T3362" s="14">
        <f t="shared" si="569"/>
        <v>42697.082673611112</v>
      </c>
      <c r="U3362" t="str">
        <f t="shared" si="570"/>
        <v>DIC</v>
      </c>
      <c r="V3362" t="str">
        <f t="shared" si="571"/>
        <v>NOV</v>
      </c>
      <c r="W3362">
        <f t="shared" si="572"/>
        <v>2016</v>
      </c>
      <c r="X3362">
        <f t="shared" si="573"/>
        <v>2016</v>
      </c>
    </row>
    <row r="3363" spans="1:2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66"/>
        <v>113.46</v>
      </c>
      <c r="P3363" s="7">
        <f t="shared" si="567"/>
        <v>83.42647058823529</v>
      </c>
      <c r="Q3363" t="str">
        <f t="shared" si="574"/>
        <v>theater</v>
      </c>
      <c r="R3363" t="str">
        <f t="shared" si="575"/>
        <v>plays</v>
      </c>
      <c r="S3363" s="14">
        <f t="shared" si="568"/>
        <v>41883.665972222225</v>
      </c>
      <c r="T3363" s="14">
        <f t="shared" si="569"/>
        <v>41866.025347222225</v>
      </c>
      <c r="U3363" t="str">
        <f t="shared" si="570"/>
        <v>SEP</v>
      </c>
      <c r="V3363" t="str">
        <f t="shared" si="571"/>
        <v>AGO</v>
      </c>
      <c r="W3363">
        <f t="shared" si="572"/>
        <v>2014</v>
      </c>
      <c r="X3363">
        <f t="shared" si="573"/>
        <v>2014</v>
      </c>
    </row>
    <row r="3364" spans="1:2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66"/>
        <v>218</v>
      </c>
      <c r="P3364" s="7">
        <f t="shared" si="567"/>
        <v>54.5</v>
      </c>
      <c r="Q3364" t="str">
        <f t="shared" si="574"/>
        <v>theater</v>
      </c>
      <c r="R3364" t="str">
        <f t="shared" si="575"/>
        <v>plays</v>
      </c>
      <c r="S3364" s="14">
        <f t="shared" si="568"/>
        <v>42070.204861111109</v>
      </c>
      <c r="T3364" s="14">
        <f t="shared" si="569"/>
        <v>42056.091631944444</v>
      </c>
      <c r="U3364" t="str">
        <f t="shared" si="570"/>
        <v>MAR</v>
      </c>
      <c r="V3364" t="str">
        <f t="shared" si="571"/>
        <v>FEB</v>
      </c>
      <c r="W3364">
        <f t="shared" si="572"/>
        <v>2015</v>
      </c>
      <c r="X3364">
        <f t="shared" si="573"/>
        <v>2015</v>
      </c>
    </row>
    <row r="3365" spans="1:2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66"/>
        <v>101.41935483870968</v>
      </c>
      <c r="P3365" s="7">
        <f t="shared" si="567"/>
        <v>302.30769230769232</v>
      </c>
      <c r="Q3365" t="str">
        <f t="shared" si="574"/>
        <v>theater</v>
      </c>
      <c r="R3365" t="str">
        <f t="shared" si="575"/>
        <v>plays</v>
      </c>
      <c r="S3365" s="14">
        <f t="shared" si="568"/>
        <v>41870.666666666664</v>
      </c>
      <c r="T3365" s="14">
        <f t="shared" si="569"/>
        <v>41851.771354166667</v>
      </c>
      <c r="U3365" t="str">
        <f t="shared" si="570"/>
        <v>AGO</v>
      </c>
      <c r="V3365" t="str">
        <f t="shared" si="571"/>
        <v>JUL</v>
      </c>
      <c r="W3365">
        <f t="shared" si="572"/>
        <v>2014</v>
      </c>
      <c r="X3365">
        <f t="shared" si="573"/>
        <v>2014</v>
      </c>
    </row>
    <row r="3366" spans="1:2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66"/>
        <v>105.93333333333334</v>
      </c>
      <c r="P3366" s="7">
        <f t="shared" si="567"/>
        <v>44.138888888888886</v>
      </c>
      <c r="Q3366" t="str">
        <f t="shared" si="574"/>
        <v>theater</v>
      </c>
      <c r="R3366" t="str">
        <f t="shared" si="575"/>
        <v>plays</v>
      </c>
      <c r="S3366" s="14">
        <f t="shared" si="568"/>
        <v>42444.875</v>
      </c>
      <c r="T3366" s="14">
        <f t="shared" si="569"/>
        <v>42422.977418981478</v>
      </c>
      <c r="U3366" t="str">
        <f t="shared" si="570"/>
        <v>MAR</v>
      </c>
      <c r="V3366" t="str">
        <f t="shared" si="571"/>
        <v>FEB</v>
      </c>
      <c r="W3366">
        <f t="shared" si="572"/>
        <v>2016</v>
      </c>
      <c r="X3366">
        <f t="shared" si="573"/>
        <v>2016</v>
      </c>
    </row>
    <row r="3367" spans="1:2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66"/>
        <v>104</v>
      </c>
      <c r="P3367" s="7">
        <f t="shared" si="567"/>
        <v>866.66666666666663</v>
      </c>
      <c r="Q3367" t="str">
        <f t="shared" si="574"/>
        <v>theater</v>
      </c>
      <c r="R3367" t="str">
        <f t="shared" si="575"/>
        <v>plays</v>
      </c>
      <c r="S3367" s="14">
        <f t="shared" si="568"/>
        <v>42351.101759259262</v>
      </c>
      <c r="T3367" s="14">
        <f t="shared" si="569"/>
        <v>42321.101759259262</v>
      </c>
      <c r="U3367" t="str">
        <f t="shared" si="570"/>
        <v>DIC</v>
      </c>
      <c r="V3367" t="str">
        <f t="shared" si="571"/>
        <v>NOV</v>
      </c>
      <c r="W3367">
        <f t="shared" si="572"/>
        <v>2015</v>
      </c>
      <c r="X3367">
        <f t="shared" si="573"/>
        <v>2015</v>
      </c>
    </row>
    <row r="3368" spans="1:2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66"/>
        <v>221</v>
      </c>
      <c r="P3368" s="7">
        <f t="shared" si="567"/>
        <v>61.388888888888886</v>
      </c>
      <c r="Q3368" t="str">
        <f t="shared" si="574"/>
        <v>theater</v>
      </c>
      <c r="R3368" t="str">
        <f t="shared" si="575"/>
        <v>plays</v>
      </c>
      <c r="S3368" s="14">
        <f t="shared" si="568"/>
        <v>42137.067557870367</v>
      </c>
      <c r="T3368" s="14">
        <f t="shared" si="569"/>
        <v>42107.067557870367</v>
      </c>
      <c r="U3368" t="str">
        <f t="shared" si="570"/>
        <v>MAY</v>
      </c>
      <c r="V3368" t="str">
        <f t="shared" si="571"/>
        <v>ABR</v>
      </c>
      <c r="W3368">
        <f t="shared" si="572"/>
        <v>2015</v>
      </c>
      <c r="X3368">
        <f t="shared" si="573"/>
        <v>2015</v>
      </c>
    </row>
    <row r="3369" spans="1:2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66"/>
        <v>118.66666666666667</v>
      </c>
      <c r="P3369" s="7">
        <f t="shared" si="567"/>
        <v>29.666666666666668</v>
      </c>
      <c r="Q3369" t="str">
        <f t="shared" si="574"/>
        <v>theater</v>
      </c>
      <c r="R3369" t="str">
        <f t="shared" si="575"/>
        <v>plays</v>
      </c>
      <c r="S3369" s="14">
        <f t="shared" si="568"/>
        <v>42217.933958333335</v>
      </c>
      <c r="T3369" s="14">
        <f t="shared" si="569"/>
        <v>42192.933958333335</v>
      </c>
      <c r="U3369" t="str">
        <f t="shared" si="570"/>
        <v>AGO</v>
      </c>
      <c r="V3369" t="str">
        <f t="shared" si="571"/>
        <v>JUL</v>
      </c>
      <c r="W3369">
        <f t="shared" si="572"/>
        <v>2015</v>
      </c>
      <c r="X3369">
        <f t="shared" si="573"/>
        <v>2015</v>
      </c>
    </row>
    <row r="3370" spans="1:2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66"/>
        <v>104.6</v>
      </c>
      <c r="P3370" s="7">
        <f t="shared" si="567"/>
        <v>45.478260869565219</v>
      </c>
      <c r="Q3370" t="str">
        <f t="shared" si="574"/>
        <v>theater</v>
      </c>
      <c r="R3370" t="str">
        <f t="shared" si="575"/>
        <v>plays</v>
      </c>
      <c r="S3370" s="14">
        <f t="shared" si="568"/>
        <v>42005.208333333328</v>
      </c>
      <c r="T3370" s="14">
        <f t="shared" si="569"/>
        <v>41969.199756944443</v>
      </c>
      <c r="U3370" t="str">
        <f t="shared" si="570"/>
        <v>ENE</v>
      </c>
      <c r="V3370" t="str">
        <f t="shared" si="571"/>
        <v>NOV</v>
      </c>
      <c r="W3370">
        <f t="shared" si="572"/>
        <v>2015</v>
      </c>
      <c r="X3370">
        <f t="shared" si="573"/>
        <v>2014</v>
      </c>
    </row>
    <row r="3371" spans="1:2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66"/>
        <v>103.9</v>
      </c>
      <c r="P3371" s="7">
        <f t="shared" si="567"/>
        <v>96.203703703703709</v>
      </c>
      <c r="Q3371" t="str">
        <f t="shared" si="574"/>
        <v>theater</v>
      </c>
      <c r="R3371" t="str">
        <f t="shared" si="575"/>
        <v>plays</v>
      </c>
      <c r="S3371" s="14">
        <f t="shared" si="568"/>
        <v>42750.041435185187</v>
      </c>
      <c r="T3371" s="14">
        <f t="shared" si="569"/>
        <v>42690.041435185187</v>
      </c>
      <c r="U3371" t="str">
        <f t="shared" si="570"/>
        <v>ENE</v>
      </c>
      <c r="V3371" t="str">
        <f t="shared" si="571"/>
        <v>NOV</v>
      </c>
      <c r="W3371">
        <f t="shared" si="572"/>
        <v>2017</v>
      </c>
      <c r="X3371">
        <f t="shared" si="573"/>
        <v>2016</v>
      </c>
    </row>
    <row r="3372" spans="1:2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66"/>
        <v>117.73333333333333</v>
      </c>
      <c r="P3372" s="7">
        <f t="shared" si="567"/>
        <v>67.92307692307692</v>
      </c>
      <c r="Q3372" t="str">
        <f t="shared" si="574"/>
        <v>theater</v>
      </c>
      <c r="R3372" t="str">
        <f t="shared" si="575"/>
        <v>plays</v>
      </c>
      <c r="S3372" s="14">
        <f t="shared" si="568"/>
        <v>42721.333333333328</v>
      </c>
      <c r="T3372" s="14">
        <f t="shared" si="569"/>
        <v>42690.334317129629</v>
      </c>
      <c r="U3372" t="str">
        <f t="shared" si="570"/>
        <v>DIC</v>
      </c>
      <c r="V3372" t="str">
        <f t="shared" si="571"/>
        <v>NOV</v>
      </c>
      <c r="W3372">
        <f t="shared" si="572"/>
        <v>2016</v>
      </c>
      <c r="X3372">
        <f t="shared" si="573"/>
        <v>2016</v>
      </c>
    </row>
    <row r="3373" spans="1:2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66"/>
        <v>138.5</v>
      </c>
      <c r="P3373" s="7">
        <f t="shared" si="567"/>
        <v>30.777777777777779</v>
      </c>
      <c r="Q3373" t="str">
        <f t="shared" si="574"/>
        <v>theater</v>
      </c>
      <c r="R3373" t="str">
        <f t="shared" si="575"/>
        <v>plays</v>
      </c>
      <c r="S3373" s="14">
        <f t="shared" si="568"/>
        <v>42340.874594907407</v>
      </c>
      <c r="T3373" s="14">
        <f t="shared" si="569"/>
        <v>42312.874594907407</v>
      </c>
      <c r="U3373" t="str">
        <f t="shared" si="570"/>
        <v>DIC</v>
      </c>
      <c r="V3373" t="str">
        <f t="shared" si="571"/>
        <v>NOV</v>
      </c>
      <c r="W3373">
        <f t="shared" si="572"/>
        <v>2015</v>
      </c>
      <c r="X3373">
        <f t="shared" si="573"/>
        <v>2015</v>
      </c>
    </row>
    <row r="3374" spans="1:2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66"/>
        <v>103.5</v>
      </c>
      <c r="P3374" s="7">
        <f t="shared" si="567"/>
        <v>38.333333333333336</v>
      </c>
      <c r="Q3374" t="str">
        <f t="shared" si="574"/>
        <v>theater</v>
      </c>
      <c r="R3374" t="str">
        <f t="shared" si="575"/>
        <v>plays</v>
      </c>
      <c r="S3374" s="14">
        <f t="shared" si="568"/>
        <v>41876.207638888889</v>
      </c>
      <c r="T3374" s="14">
        <f t="shared" si="569"/>
        <v>41855.548101851848</v>
      </c>
      <c r="U3374" t="str">
        <f t="shared" si="570"/>
        <v>AGO</v>
      </c>
      <c r="V3374" t="str">
        <f t="shared" si="571"/>
        <v>AGO</v>
      </c>
      <c r="W3374">
        <f t="shared" si="572"/>
        <v>2014</v>
      </c>
      <c r="X3374">
        <f t="shared" si="573"/>
        <v>2014</v>
      </c>
    </row>
    <row r="3375" spans="1:2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66"/>
        <v>100.25</v>
      </c>
      <c r="P3375" s="7">
        <f t="shared" si="567"/>
        <v>66.833333333333329</v>
      </c>
      <c r="Q3375" t="str">
        <f t="shared" si="574"/>
        <v>theater</v>
      </c>
      <c r="R3375" t="str">
        <f t="shared" si="575"/>
        <v>plays</v>
      </c>
      <c r="S3375" s="14">
        <f t="shared" si="568"/>
        <v>42203.666666666672</v>
      </c>
      <c r="T3375" s="14">
        <f t="shared" si="569"/>
        <v>42179.854629629626</v>
      </c>
      <c r="U3375" t="str">
        <f t="shared" si="570"/>
        <v>JUL</v>
      </c>
      <c r="V3375" t="str">
        <f t="shared" si="571"/>
        <v>JUN</v>
      </c>
      <c r="W3375">
        <f t="shared" si="572"/>
        <v>2015</v>
      </c>
      <c r="X3375">
        <f t="shared" si="573"/>
        <v>2015</v>
      </c>
    </row>
    <row r="3376" spans="1:2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66"/>
        <v>106.57142857142857</v>
      </c>
      <c r="P3376" s="7">
        <f t="shared" si="567"/>
        <v>71.730769230769226</v>
      </c>
      <c r="Q3376" t="str">
        <f t="shared" si="574"/>
        <v>theater</v>
      </c>
      <c r="R3376" t="str">
        <f t="shared" si="575"/>
        <v>plays</v>
      </c>
      <c r="S3376" s="14">
        <f t="shared" si="568"/>
        <v>42305.731666666667</v>
      </c>
      <c r="T3376" s="14">
        <f t="shared" si="569"/>
        <v>42275.731666666667</v>
      </c>
      <c r="U3376" t="str">
        <f t="shared" si="570"/>
        <v>OCT</v>
      </c>
      <c r="V3376" t="str">
        <f t="shared" si="571"/>
        <v>SEP</v>
      </c>
      <c r="W3376">
        <f t="shared" si="572"/>
        <v>2015</v>
      </c>
      <c r="X3376">
        <f t="shared" si="573"/>
        <v>2015</v>
      </c>
    </row>
    <row r="3377" spans="1:2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66"/>
        <v>100</v>
      </c>
      <c r="P3377" s="7">
        <f t="shared" si="567"/>
        <v>176.47058823529412</v>
      </c>
      <c r="Q3377" t="str">
        <f t="shared" si="574"/>
        <v>theater</v>
      </c>
      <c r="R3377" t="str">
        <f t="shared" si="575"/>
        <v>plays</v>
      </c>
      <c r="S3377" s="14">
        <f t="shared" si="568"/>
        <v>41777.610798611109</v>
      </c>
      <c r="T3377" s="14">
        <f t="shared" si="569"/>
        <v>41765.610798611109</v>
      </c>
      <c r="U3377" t="str">
        <f t="shared" si="570"/>
        <v>MAY</v>
      </c>
      <c r="V3377" t="str">
        <f t="shared" si="571"/>
        <v>MAY</v>
      </c>
      <c r="W3377">
        <f t="shared" si="572"/>
        <v>2014</v>
      </c>
      <c r="X3377">
        <f t="shared" si="573"/>
        <v>2014</v>
      </c>
    </row>
    <row r="3378" spans="1:2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66"/>
        <v>100.0125</v>
      </c>
      <c r="P3378" s="7">
        <f t="shared" si="567"/>
        <v>421.10526315789474</v>
      </c>
      <c r="Q3378" t="str">
        <f t="shared" si="574"/>
        <v>theater</v>
      </c>
      <c r="R3378" t="str">
        <f t="shared" si="575"/>
        <v>plays</v>
      </c>
      <c r="S3378" s="14">
        <f t="shared" si="568"/>
        <v>42119.659652777773</v>
      </c>
      <c r="T3378" s="14">
        <f t="shared" si="569"/>
        <v>42059.701319444444</v>
      </c>
      <c r="U3378" t="str">
        <f t="shared" si="570"/>
        <v>ABR</v>
      </c>
      <c r="V3378" t="str">
        <f t="shared" si="571"/>
        <v>FEB</v>
      </c>
      <c r="W3378">
        <f t="shared" si="572"/>
        <v>2015</v>
      </c>
      <c r="X3378">
        <f t="shared" si="573"/>
        <v>2015</v>
      </c>
    </row>
    <row r="3379" spans="1:2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66"/>
        <v>101.05</v>
      </c>
      <c r="P3379" s="7">
        <f t="shared" si="567"/>
        <v>104.98701298701299</v>
      </c>
      <c r="Q3379" t="str">
        <f t="shared" si="574"/>
        <v>theater</v>
      </c>
      <c r="R3379" t="str">
        <f t="shared" si="575"/>
        <v>plays</v>
      </c>
      <c r="S3379" s="14">
        <f t="shared" si="568"/>
        <v>42083.705555555556</v>
      </c>
      <c r="T3379" s="14">
        <f t="shared" si="569"/>
        <v>42053.732627314821</v>
      </c>
      <c r="U3379" t="str">
        <f t="shared" si="570"/>
        <v>MAR</v>
      </c>
      <c r="V3379" t="str">
        <f t="shared" si="571"/>
        <v>FEB</v>
      </c>
      <c r="W3379">
        <f t="shared" si="572"/>
        <v>2015</v>
      </c>
      <c r="X3379">
        <f t="shared" si="573"/>
        <v>2015</v>
      </c>
    </row>
    <row r="3380" spans="1:2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66"/>
        <v>107.63636363636364</v>
      </c>
      <c r="P3380" s="7">
        <f t="shared" si="567"/>
        <v>28.19047619047619</v>
      </c>
      <c r="Q3380" t="str">
        <f t="shared" si="574"/>
        <v>theater</v>
      </c>
      <c r="R3380" t="str">
        <f t="shared" si="575"/>
        <v>plays</v>
      </c>
      <c r="S3380" s="14">
        <f t="shared" si="568"/>
        <v>41882.547222222223</v>
      </c>
      <c r="T3380" s="14">
        <f t="shared" si="569"/>
        <v>41858.355393518519</v>
      </c>
      <c r="U3380" t="str">
        <f t="shared" si="570"/>
        <v>AGO</v>
      </c>
      <c r="V3380" t="str">
        <f t="shared" si="571"/>
        <v>AGO</v>
      </c>
      <c r="W3380">
        <f t="shared" si="572"/>
        <v>2014</v>
      </c>
      <c r="X3380">
        <f t="shared" si="573"/>
        <v>2014</v>
      </c>
    </row>
    <row r="3381" spans="1:2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66"/>
        <v>103.65</v>
      </c>
      <c r="P3381" s="7">
        <f t="shared" si="567"/>
        <v>54.55263157894737</v>
      </c>
      <c r="Q3381" t="str">
        <f t="shared" si="574"/>
        <v>theater</v>
      </c>
      <c r="R3381" t="str">
        <f t="shared" si="575"/>
        <v>plays</v>
      </c>
      <c r="S3381" s="14">
        <f t="shared" si="568"/>
        <v>42242.958333333328</v>
      </c>
      <c r="T3381" s="14">
        <f t="shared" si="569"/>
        <v>42225.513888888891</v>
      </c>
      <c r="U3381" t="str">
        <f t="shared" si="570"/>
        <v>AGO</v>
      </c>
      <c r="V3381" t="str">
        <f t="shared" si="571"/>
        <v>AGO</v>
      </c>
      <c r="W3381">
        <f t="shared" si="572"/>
        <v>2015</v>
      </c>
      <c r="X3381">
        <f t="shared" si="573"/>
        <v>2015</v>
      </c>
    </row>
    <row r="3382" spans="1:2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66"/>
        <v>104.43333333333334</v>
      </c>
      <c r="P3382" s="7">
        <f t="shared" si="567"/>
        <v>111.89285714285714</v>
      </c>
      <c r="Q3382" t="str">
        <f t="shared" si="574"/>
        <v>theater</v>
      </c>
      <c r="R3382" t="str">
        <f t="shared" si="575"/>
        <v>plays</v>
      </c>
      <c r="S3382" s="14">
        <f t="shared" si="568"/>
        <v>41972.995115740734</v>
      </c>
      <c r="T3382" s="14">
        <f t="shared" si="569"/>
        <v>41937.95344907407</v>
      </c>
      <c r="U3382" t="str">
        <f t="shared" si="570"/>
        <v>NOV</v>
      </c>
      <c r="V3382" t="str">
        <f t="shared" si="571"/>
        <v>OCT</v>
      </c>
      <c r="W3382">
        <f t="shared" si="572"/>
        <v>2014</v>
      </c>
      <c r="X3382">
        <f t="shared" si="573"/>
        <v>2014</v>
      </c>
    </row>
    <row r="3383" spans="1:2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66"/>
        <v>102.25</v>
      </c>
      <c r="P3383" s="7">
        <f t="shared" si="567"/>
        <v>85.208333333333329</v>
      </c>
      <c r="Q3383" t="str">
        <f t="shared" si="574"/>
        <v>theater</v>
      </c>
      <c r="R3383" t="str">
        <f t="shared" si="575"/>
        <v>plays</v>
      </c>
      <c r="S3383" s="14">
        <f t="shared" si="568"/>
        <v>42074.143321759257</v>
      </c>
      <c r="T3383" s="14">
        <f t="shared" si="569"/>
        <v>42044.184988425928</v>
      </c>
      <c r="U3383" t="str">
        <f t="shared" si="570"/>
        <v>MAR</v>
      </c>
      <c r="V3383" t="str">
        <f t="shared" si="571"/>
        <v>FEB</v>
      </c>
      <c r="W3383">
        <f t="shared" si="572"/>
        <v>2015</v>
      </c>
      <c r="X3383">
        <f t="shared" si="573"/>
        <v>2015</v>
      </c>
    </row>
    <row r="3384" spans="1:2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66"/>
        <v>100.74285714285715</v>
      </c>
      <c r="P3384" s="7">
        <f t="shared" si="567"/>
        <v>76.652173913043484</v>
      </c>
      <c r="Q3384" t="str">
        <f t="shared" si="574"/>
        <v>theater</v>
      </c>
      <c r="R3384" t="str">
        <f t="shared" si="575"/>
        <v>plays</v>
      </c>
      <c r="S3384" s="14">
        <f t="shared" si="568"/>
        <v>42583.957638888889</v>
      </c>
      <c r="T3384" s="14">
        <f t="shared" si="569"/>
        <v>42559.431203703702</v>
      </c>
      <c r="U3384" t="str">
        <f t="shared" si="570"/>
        <v>AGO</v>
      </c>
      <c r="V3384" t="str">
        <f t="shared" si="571"/>
        <v>JUL</v>
      </c>
      <c r="W3384">
        <f t="shared" si="572"/>
        <v>2016</v>
      </c>
      <c r="X3384">
        <f t="shared" si="573"/>
        <v>2016</v>
      </c>
    </row>
    <row r="3385" spans="1:2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66"/>
        <v>111.71428571428571</v>
      </c>
      <c r="P3385" s="7">
        <f t="shared" si="567"/>
        <v>65.166666666666671</v>
      </c>
      <c r="Q3385" t="str">
        <f t="shared" si="574"/>
        <v>theater</v>
      </c>
      <c r="R3385" t="str">
        <f t="shared" si="575"/>
        <v>plays</v>
      </c>
      <c r="S3385" s="14">
        <f t="shared" si="568"/>
        <v>42544.782638888893</v>
      </c>
      <c r="T3385" s="14">
        <f t="shared" si="569"/>
        <v>42524.782638888893</v>
      </c>
      <c r="U3385" t="str">
        <f t="shared" si="570"/>
        <v>JUN</v>
      </c>
      <c r="V3385" t="str">
        <f t="shared" si="571"/>
        <v>JUN</v>
      </c>
      <c r="W3385">
        <f t="shared" si="572"/>
        <v>2016</v>
      </c>
      <c r="X3385">
        <f t="shared" si="573"/>
        <v>2016</v>
      </c>
    </row>
    <row r="3386" spans="1:2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66"/>
        <v>100.011</v>
      </c>
      <c r="P3386" s="7">
        <f t="shared" si="567"/>
        <v>93.760312499999998</v>
      </c>
      <c r="Q3386" t="str">
        <f t="shared" si="574"/>
        <v>theater</v>
      </c>
      <c r="R3386" t="str">
        <f t="shared" si="575"/>
        <v>plays</v>
      </c>
      <c r="S3386" s="14">
        <f t="shared" si="568"/>
        <v>42329.125</v>
      </c>
      <c r="T3386" s="14">
        <f t="shared" si="569"/>
        <v>42292.087592592594</v>
      </c>
      <c r="U3386" t="str">
        <f t="shared" si="570"/>
        <v>NOV</v>
      </c>
      <c r="V3386" t="str">
        <f t="shared" si="571"/>
        <v>OCT</v>
      </c>
      <c r="W3386">
        <f t="shared" si="572"/>
        <v>2015</v>
      </c>
      <c r="X3386">
        <f t="shared" si="573"/>
        <v>2015</v>
      </c>
    </row>
    <row r="3387" spans="1:2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66"/>
        <v>100</v>
      </c>
      <c r="P3387" s="7">
        <f t="shared" si="567"/>
        <v>133.33333333333334</v>
      </c>
      <c r="Q3387" t="str">
        <f t="shared" si="574"/>
        <v>theater</v>
      </c>
      <c r="R3387" t="str">
        <f t="shared" si="575"/>
        <v>plays</v>
      </c>
      <c r="S3387" s="14">
        <f t="shared" si="568"/>
        <v>41983.8675</v>
      </c>
      <c r="T3387" s="14">
        <f t="shared" si="569"/>
        <v>41953.8675</v>
      </c>
      <c r="U3387" t="str">
        <f t="shared" si="570"/>
        <v>DIC</v>
      </c>
      <c r="V3387" t="str">
        <f t="shared" si="571"/>
        <v>NOV</v>
      </c>
      <c r="W3387">
        <f t="shared" si="572"/>
        <v>2014</v>
      </c>
      <c r="X3387">
        <f t="shared" si="573"/>
        <v>2014</v>
      </c>
    </row>
    <row r="3388" spans="1:2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66"/>
        <v>105</v>
      </c>
      <c r="P3388" s="7">
        <f t="shared" si="567"/>
        <v>51.219512195121951</v>
      </c>
      <c r="Q3388" t="str">
        <f t="shared" si="574"/>
        <v>theater</v>
      </c>
      <c r="R3388" t="str">
        <f t="shared" si="575"/>
        <v>plays</v>
      </c>
      <c r="S3388" s="14">
        <f t="shared" si="568"/>
        <v>41976.644745370373</v>
      </c>
      <c r="T3388" s="14">
        <f t="shared" si="569"/>
        <v>41946.644745370373</v>
      </c>
      <c r="U3388" t="str">
        <f t="shared" si="570"/>
        <v>DIC</v>
      </c>
      <c r="V3388" t="str">
        <f t="shared" si="571"/>
        <v>NOV</v>
      </c>
      <c r="W3388">
        <f t="shared" si="572"/>
        <v>2014</v>
      </c>
      <c r="X3388">
        <f t="shared" si="573"/>
        <v>2014</v>
      </c>
    </row>
    <row r="3389" spans="1:2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66"/>
        <v>116.86666666666666</v>
      </c>
      <c r="P3389" s="7">
        <f t="shared" si="567"/>
        <v>100.17142857142858</v>
      </c>
      <c r="Q3389" t="str">
        <f t="shared" si="574"/>
        <v>theater</v>
      </c>
      <c r="R3389" t="str">
        <f t="shared" si="575"/>
        <v>plays</v>
      </c>
      <c r="S3389" s="14">
        <f t="shared" si="568"/>
        <v>41987.762592592597</v>
      </c>
      <c r="T3389" s="14">
        <f t="shared" si="569"/>
        <v>41947.762592592589</v>
      </c>
      <c r="U3389" t="str">
        <f t="shared" si="570"/>
        <v>DIC</v>
      </c>
      <c r="V3389" t="str">
        <f t="shared" si="571"/>
        <v>NOV</v>
      </c>
      <c r="W3389">
        <f t="shared" si="572"/>
        <v>2014</v>
      </c>
      <c r="X3389">
        <f t="shared" si="573"/>
        <v>2014</v>
      </c>
    </row>
    <row r="3390" spans="1:2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66"/>
        <v>103.8</v>
      </c>
      <c r="P3390" s="7">
        <f t="shared" si="567"/>
        <v>34.6</v>
      </c>
      <c r="Q3390" t="str">
        <f t="shared" si="574"/>
        <v>theater</v>
      </c>
      <c r="R3390" t="str">
        <f t="shared" si="575"/>
        <v>plays</v>
      </c>
      <c r="S3390" s="14">
        <f t="shared" si="568"/>
        <v>42173.461122685185</v>
      </c>
      <c r="T3390" s="14">
        <f t="shared" si="569"/>
        <v>42143.461122685185</v>
      </c>
      <c r="U3390" t="str">
        <f t="shared" si="570"/>
        <v>JUN</v>
      </c>
      <c r="V3390" t="str">
        <f t="shared" si="571"/>
        <v>MAY</v>
      </c>
      <c r="W3390">
        <f t="shared" si="572"/>
        <v>2015</v>
      </c>
      <c r="X3390">
        <f t="shared" si="573"/>
        <v>2015</v>
      </c>
    </row>
    <row r="3391" spans="1:2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66"/>
        <v>114.5</v>
      </c>
      <c r="P3391" s="7">
        <f t="shared" si="567"/>
        <v>184.67741935483872</v>
      </c>
      <c r="Q3391" t="str">
        <f t="shared" si="574"/>
        <v>theater</v>
      </c>
      <c r="R3391" t="str">
        <f t="shared" si="575"/>
        <v>plays</v>
      </c>
      <c r="S3391" s="14">
        <f t="shared" si="568"/>
        <v>42524.563449074078</v>
      </c>
      <c r="T3391" s="14">
        <f t="shared" si="569"/>
        <v>42494.563449074078</v>
      </c>
      <c r="U3391" t="str">
        <f t="shared" si="570"/>
        <v>JUN</v>
      </c>
      <c r="V3391" t="str">
        <f t="shared" si="571"/>
        <v>MAY</v>
      </c>
      <c r="W3391">
        <f t="shared" si="572"/>
        <v>2016</v>
      </c>
      <c r="X3391">
        <f t="shared" si="573"/>
        <v>2016</v>
      </c>
    </row>
    <row r="3392" spans="1:2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66"/>
        <v>102.4</v>
      </c>
      <c r="P3392" s="7">
        <f t="shared" si="567"/>
        <v>69.818181818181813</v>
      </c>
      <c r="Q3392" t="str">
        <f t="shared" si="574"/>
        <v>theater</v>
      </c>
      <c r="R3392" t="str">
        <f t="shared" si="575"/>
        <v>plays</v>
      </c>
      <c r="S3392" s="14">
        <f t="shared" si="568"/>
        <v>41830.774826388886</v>
      </c>
      <c r="T3392" s="14">
        <f t="shared" si="569"/>
        <v>41815.774826388886</v>
      </c>
      <c r="U3392" t="str">
        <f t="shared" si="570"/>
        <v>JUL</v>
      </c>
      <c r="V3392" t="str">
        <f t="shared" si="571"/>
        <v>JUN</v>
      </c>
      <c r="W3392">
        <f t="shared" si="572"/>
        <v>2014</v>
      </c>
      <c r="X3392">
        <f t="shared" si="573"/>
        <v>2014</v>
      </c>
    </row>
    <row r="3393" spans="1:2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66"/>
        <v>223</v>
      </c>
      <c r="P3393" s="7">
        <f t="shared" si="567"/>
        <v>61.944444444444443</v>
      </c>
      <c r="Q3393" t="str">
        <f t="shared" si="574"/>
        <v>theater</v>
      </c>
      <c r="R3393" t="str">
        <f t="shared" si="575"/>
        <v>plays</v>
      </c>
      <c r="S3393" s="14">
        <f t="shared" si="568"/>
        <v>41859.936111111114</v>
      </c>
      <c r="T3393" s="14">
        <f t="shared" si="569"/>
        <v>41830.545694444445</v>
      </c>
      <c r="U3393" t="str">
        <f t="shared" si="570"/>
        <v>AGO</v>
      </c>
      <c r="V3393" t="str">
        <f t="shared" si="571"/>
        <v>JUL</v>
      </c>
      <c r="W3393">
        <f t="shared" si="572"/>
        <v>2014</v>
      </c>
      <c r="X3393">
        <f t="shared" si="573"/>
        <v>2014</v>
      </c>
    </row>
    <row r="3394" spans="1:2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66"/>
        <v>100</v>
      </c>
      <c r="P3394" s="7">
        <f t="shared" si="567"/>
        <v>41.666666666666664</v>
      </c>
      <c r="Q3394" t="str">
        <f t="shared" si="574"/>
        <v>theater</v>
      </c>
      <c r="R3394" t="str">
        <f t="shared" si="575"/>
        <v>plays</v>
      </c>
      <c r="S3394" s="14">
        <f t="shared" si="568"/>
        <v>42496.845543981486</v>
      </c>
      <c r="T3394" s="14">
        <f t="shared" si="569"/>
        <v>42446.845543981486</v>
      </c>
      <c r="U3394" t="str">
        <f t="shared" si="570"/>
        <v>MAY</v>
      </c>
      <c r="V3394" t="str">
        <f t="shared" si="571"/>
        <v>MAR</v>
      </c>
      <c r="W3394">
        <f t="shared" si="572"/>
        <v>2016</v>
      </c>
      <c r="X3394">
        <f t="shared" si="573"/>
        <v>2016</v>
      </c>
    </row>
    <row r="3395" spans="1:2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76">(E3395*100)/D3395</f>
        <v>105.8</v>
      </c>
      <c r="P3395" s="7">
        <f t="shared" ref="P3395:P3458" si="577">IF(L3395=0,"No Backers",E3395/L3395)</f>
        <v>36.06818181818182</v>
      </c>
      <c r="Q3395" t="str">
        <f t="shared" si="574"/>
        <v>theater</v>
      </c>
      <c r="R3395" t="str">
        <f t="shared" si="575"/>
        <v>plays</v>
      </c>
      <c r="S3395" s="14">
        <f t="shared" ref="S3395:S3458" si="578">(((I3395/60)/60)/24)+DATE(1970,1,1)</f>
        <v>41949.031944444447</v>
      </c>
      <c r="T3395" s="14">
        <f t="shared" ref="T3395:T3458" si="579">(((J3395/60)/60)/24)+DATE(1970,1,1)</f>
        <v>41923.921643518523</v>
      </c>
      <c r="U3395" t="str">
        <f t="shared" ref="U3395:U3458" si="580">UPPER(TEXT(S3395, "mmm"))</f>
        <v>NOV</v>
      </c>
      <c r="V3395" t="str">
        <f t="shared" ref="V3395:V3458" si="581">UPPER(TEXT(T3395, "mmm"))</f>
        <v>OCT</v>
      </c>
      <c r="W3395">
        <f t="shared" ref="W3395:W3458" si="582">YEAR(S3395)</f>
        <v>2014</v>
      </c>
      <c r="X3395">
        <f t="shared" ref="X3395:X3458" si="583">YEAR(T3395)</f>
        <v>2014</v>
      </c>
    </row>
    <row r="3396" spans="1:2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76"/>
        <v>142.36363636363637</v>
      </c>
      <c r="P3396" s="7">
        <f t="shared" si="577"/>
        <v>29</v>
      </c>
      <c r="Q3396" t="str">
        <f t="shared" si="574"/>
        <v>theater</v>
      </c>
      <c r="R3396" t="str">
        <f t="shared" si="575"/>
        <v>plays</v>
      </c>
      <c r="S3396" s="14">
        <f t="shared" si="578"/>
        <v>41847.59542824074</v>
      </c>
      <c r="T3396" s="14">
        <f t="shared" si="579"/>
        <v>41817.59542824074</v>
      </c>
      <c r="U3396" t="str">
        <f t="shared" si="580"/>
        <v>JUL</v>
      </c>
      <c r="V3396" t="str">
        <f t="shared" si="581"/>
        <v>JUN</v>
      </c>
      <c r="W3396">
        <f t="shared" si="582"/>
        <v>2014</v>
      </c>
      <c r="X3396">
        <f t="shared" si="583"/>
        <v>2014</v>
      </c>
    </row>
    <row r="3397" spans="1:2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76"/>
        <v>184</v>
      </c>
      <c r="P3397" s="7">
        <f t="shared" si="577"/>
        <v>24.210526315789473</v>
      </c>
      <c r="Q3397" t="str">
        <f t="shared" si="574"/>
        <v>theater</v>
      </c>
      <c r="R3397" t="str">
        <f t="shared" si="575"/>
        <v>plays</v>
      </c>
      <c r="S3397" s="14">
        <f t="shared" si="578"/>
        <v>42154.756944444445</v>
      </c>
      <c r="T3397" s="14">
        <f t="shared" si="579"/>
        <v>42140.712314814817</v>
      </c>
      <c r="U3397" t="str">
        <f t="shared" si="580"/>
        <v>MAY</v>
      </c>
      <c r="V3397" t="str">
        <f t="shared" si="581"/>
        <v>MAY</v>
      </c>
      <c r="W3397">
        <f t="shared" si="582"/>
        <v>2015</v>
      </c>
      <c r="X3397">
        <f t="shared" si="583"/>
        <v>2015</v>
      </c>
    </row>
    <row r="3398" spans="1:2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76"/>
        <v>104.33333333333333</v>
      </c>
      <c r="P3398" s="7">
        <f t="shared" si="577"/>
        <v>55.892857142857146</v>
      </c>
      <c r="Q3398" t="str">
        <f t="shared" si="574"/>
        <v>theater</v>
      </c>
      <c r="R3398" t="str">
        <f t="shared" si="575"/>
        <v>plays</v>
      </c>
      <c r="S3398" s="14">
        <f t="shared" si="578"/>
        <v>41791.165972222225</v>
      </c>
      <c r="T3398" s="14">
        <f t="shared" si="579"/>
        <v>41764.44663194444</v>
      </c>
      <c r="U3398" t="str">
        <f t="shared" si="580"/>
        <v>JUN</v>
      </c>
      <c r="V3398" t="str">
        <f t="shared" si="581"/>
        <v>MAY</v>
      </c>
      <c r="W3398">
        <f t="shared" si="582"/>
        <v>2014</v>
      </c>
      <c r="X3398">
        <f t="shared" si="583"/>
        <v>2014</v>
      </c>
    </row>
    <row r="3399" spans="1:2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76"/>
        <v>112</v>
      </c>
      <c r="P3399" s="7">
        <f t="shared" si="577"/>
        <v>11.666666666666666</v>
      </c>
      <c r="Q3399" t="str">
        <f t="shared" si="574"/>
        <v>theater</v>
      </c>
      <c r="R3399" t="str">
        <f t="shared" si="575"/>
        <v>plays</v>
      </c>
      <c r="S3399" s="14">
        <f t="shared" si="578"/>
        <v>42418.916666666672</v>
      </c>
      <c r="T3399" s="14">
        <f t="shared" si="579"/>
        <v>42378.478344907402</v>
      </c>
      <c r="U3399" t="str">
        <f t="shared" si="580"/>
        <v>FEB</v>
      </c>
      <c r="V3399" t="str">
        <f t="shared" si="581"/>
        <v>ENE</v>
      </c>
      <c r="W3399">
        <f t="shared" si="582"/>
        <v>2016</v>
      </c>
      <c r="X3399">
        <f t="shared" si="583"/>
        <v>2016</v>
      </c>
    </row>
    <row r="3400" spans="1:2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76"/>
        <v>111.075</v>
      </c>
      <c r="P3400" s="7">
        <f t="shared" si="577"/>
        <v>68.353846153846149</v>
      </c>
      <c r="Q3400" t="str">
        <f t="shared" si="574"/>
        <v>theater</v>
      </c>
      <c r="R3400" t="str">
        <f t="shared" si="575"/>
        <v>plays</v>
      </c>
      <c r="S3400" s="14">
        <f t="shared" si="578"/>
        <v>41964.708333333328</v>
      </c>
      <c r="T3400" s="14">
        <f t="shared" si="579"/>
        <v>41941.75203703704</v>
      </c>
      <c r="U3400" t="str">
        <f t="shared" si="580"/>
        <v>NOV</v>
      </c>
      <c r="V3400" t="str">
        <f t="shared" si="581"/>
        <v>OCT</v>
      </c>
      <c r="W3400">
        <f t="shared" si="582"/>
        <v>2014</v>
      </c>
      <c r="X3400">
        <f t="shared" si="583"/>
        <v>2014</v>
      </c>
    </row>
    <row r="3401" spans="1:2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76"/>
        <v>103.75</v>
      </c>
      <c r="P3401" s="7">
        <f t="shared" si="577"/>
        <v>27.065217391304348</v>
      </c>
      <c r="Q3401" t="str">
        <f t="shared" si="574"/>
        <v>theater</v>
      </c>
      <c r="R3401" t="str">
        <f t="shared" si="575"/>
        <v>plays</v>
      </c>
      <c r="S3401" s="14">
        <f t="shared" si="578"/>
        <v>42056.920428240745</v>
      </c>
      <c r="T3401" s="14">
        <f t="shared" si="579"/>
        <v>42026.920428240745</v>
      </c>
      <c r="U3401" t="str">
        <f t="shared" si="580"/>
        <v>FEB</v>
      </c>
      <c r="V3401" t="str">
        <f t="shared" si="581"/>
        <v>ENE</v>
      </c>
      <c r="W3401">
        <f t="shared" si="582"/>
        <v>2015</v>
      </c>
      <c r="X3401">
        <f t="shared" si="583"/>
        <v>2015</v>
      </c>
    </row>
    <row r="3402" spans="1:2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76"/>
        <v>100.41</v>
      </c>
      <c r="P3402" s="7">
        <f t="shared" si="577"/>
        <v>118.12941176470588</v>
      </c>
      <c r="Q3402" t="str">
        <f t="shared" si="574"/>
        <v>theater</v>
      </c>
      <c r="R3402" t="str">
        <f t="shared" si="575"/>
        <v>plays</v>
      </c>
      <c r="S3402" s="14">
        <f t="shared" si="578"/>
        <v>41879.953865740739</v>
      </c>
      <c r="T3402" s="14">
        <f t="shared" si="579"/>
        <v>41834.953865740739</v>
      </c>
      <c r="U3402" t="str">
        <f t="shared" si="580"/>
        <v>AGO</v>
      </c>
      <c r="V3402" t="str">
        <f t="shared" si="581"/>
        <v>JUL</v>
      </c>
      <c r="W3402">
        <f t="shared" si="582"/>
        <v>2014</v>
      </c>
      <c r="X3402">
        <f t="shared" si="583"/>
        <v>2014</v>
      </c>
    </row>
    <row r="3403" spans="1:2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76"/>
        <v>101.86206896551724</v>
      </c>
      <c r="P3403" s="7">
        <f t="shared" si="577"/>
        <v>44.757575757575758</v>
      </c>
      <c r="Q3403" t="str">
        <f t="shared" si="574"/>
        <v>theater</v>
      </c>
      <c r="R3403" t="str">
        <f t="shared" si="575"/>
        <v>plays</v>
      </c>
      <c r="S3403" s="14">
        <f t="shared" si="578"/>
        <v>42223.723912037036</v>
      </c>
      <c r="T3403" s="14">
        <f t="shared" si="579"/>
        <v>42193.723912037036</v>
      </c>
      <c r="U3403" t="str">
        <f t="shared" si="580"/>
        <v>AGO</v>
      </c>
      <c r="V3403" t="str">
        <f t="shared" si="581"/>
        <v>JUL</v>
      </c>
      <c r="W3403">
        <f t="shared" si="582"/>
        <v>2015</v>
      </c>
      <c r="X3403">
        <f t="shared" si="583"/>
        <v>2015</v>
      </c>
    </row>
    <row r="3404" spans="1:2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76"/>
        <v>109.76666666666667</v>
      </c>
      <c r="P3404" s="7">
        <f t="shared" si="577"/>
        <v>99.787878787878782</v>
      </c>
      <c r="Q3404" t="str">
        <f t="shared" si="574"/>
        <v>theater</v>
      </c>
      <c r="R3404" t="str">
        <f t="shared" si="575"/>
        <v>plays</v>
      </c>
      <c r="S3404" s="14">
        <f t="shared" si="578"/>
        <v>42320.104861111111</v>
      </c>
      <c r="T3404" s="14">
        <f t="shared" si="579"/>
        <v>42290.61855324074</v>
      </c>
      <c r="U3404" t="str">
        <f t="shared" si="580"/>
        <v>NOV</v>
      </c>
      <c r="V3404" t="str">
        <f t="shared" si="581"/>
        <v>OCT</v>
      </c>
      <c r="W3404">
        <f t="shared" si="582"/>
        <v>2015</v>
      </c>
      <c r="X3404">
        <f t="shared" si="583"/>
        <v>2015</v>
      </c>
    </row>
    <row r="3405" spans="1:2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76"/>
        <v>100</v>
      </c>
      <c r="P3405" s="7">
        <f t="shared" si="577"/>
        <v>117.64705882352941</v>
      </c>
      <c r="Q3405" t="str">
        <f t="shared" si="574"/>
        <v>theater</v>
      </c>
      <c r="R3405" t="str">
        <f t="shared" si="575"/>
        <v>plays</v>
      </c>
      <c r="S3405" s="14">
        <f t="shared" si="578"/>
        <v>42180.462083333332</v>
      </c>
      <c r="T3405" s="14">
        <f t="shared" si="579"/>
        <v>42150.462083333332</v>
      </c>
      <c r="U3405" t="str">
        <f t="shared" si="580"/>
        <v>JUN</v>
      </c>
      <c r="V3405" t="str">
        <f t="shared" si="581"/>
        <v>MAY</v>
      </c>
      <c r="W3405">
        <f t="shared" si="582"/>
        <v>2015</v>
      </c>
      <c r="X3405">
        <f t="shared" si="583"/>
        <v>2015</v>
      </c>
    </row>
    <row r="3406" spans="1:2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76"/>
        <v>122</v>
      </c>
      <c r="P3406" s="7">
        <f t="shared" si="577"/>
        <v>203.33333333333334</v>
      </c>
      <c r="Q3406" t="str">
        <f t="shared" si="574"/>
        <v>theater</v>
      </c>
      <c r="R3406" t="str">
        <f t="shared" si="575"/>
        <v>plays</v>
      </c>
      <c r="S3406" s="14">
        <f t="shared" si="578"/>
        <v>42172.503495370373</v>
      </c>
      <c r="T3406" s="14">
        <f t="shared" si="579"/>
        <v>42152.503495370373</v>
      </c>
      <c r="U3406" t="str">
        <f t="shared" si="580"/>
        <v>JUN</v>
      </c>
      <c r="V3406" t="str">
        <f t="shared" si="581"/>
        <v>MAY</v>
      </c>
      <c r="W3406">
        <f t="shared" si="582"/>
        <v>2015</v>
      </c>
      <c r="X3406">
        <f t="shared" si="583"/>
        <v>2015</v>
      </c>
    </row>
    <row r="3407" spans="1:2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76"/>
        <v>137.57142857142858</v>
      </c>
      <c r="P3407" s="7">
        <f t="shared" si="577"/>
        <v>28.323529411764707</v>
      </c>
      <c r="Q3407" t="str">
        <f t="shared" si="574"/>
        <v>theater</v>
      </c>
      <c r="R3407" t="str">
        <f t="shared" si="575"/>
        <v>plays</v>
      </c>
      <c r="S3407" s="14">
        <f t="shared" si="578"/>
        <v>42430.999305555553</v>
      </c>
      <c r="T3407" s="14">
        <f t="shared" si="579"/>
        <v>42410.017199074078</v>
      </c>
      <c r="U3407" t="str">
        <f t="shared" si="580"/>
        <v>MAR</v>
      </c>
      <c r="V3407" t="str">
        <f t="shared" si="581"/>
        <v>FEB</v>
      </c>
      <c r="W3407">
        <f t="shared" si="582"/>
        <v>2016</v>
      </c>
      <c r="X3407">
        <f t="shared" si="583"/>
        <v>2016</v>
      </c>
    </row>
    <row r="3408" spans="1:2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76"/>
        <v>100.31</v>
      </c>
      <c r="P3408" s="7">
        <f t="shared" si="577"/>
        <v>110.23076923076923</v>
      </c>
      <c r="Q3408" t="str">
        <f t="shared" si="574"/>
        <v>theater</v>
      </c>
      <c r="R3408" t="str">
        <f t="shared" si="575"/>
        <v>plays</v>
      </c>
      <c r="S3408" s="14">
        <f t="shared" si="578"/>
        <v>41836.492777777778</v>
      </c>
      <c r="T3408" s="14">
        <f t="shared" si="579"/>
        <v>41791.492777777778</v>
      </c>
      <c r="U3408" t="str">
        <f t="shared" si="580"/>
        <v>JUL</v>
      </c>
      <c r="V3408" t="str">
        <f t="shared" si="581"/>
        <v>JUN</v>
      </c>
      <c r="W3408">
        <f t="shared" si="582"/>
        <v>2014</v>
      </c>
      <c r="X3408">
        <f t="shared" si="583"/>
        <v>2014</v>
      </c>
    </row>
    <row r="3409" spans="1:2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76"/>
        <v>107.1</v>
      </c>
      <c r="P3409" s="7">
        <f t="shared" si="577"/>
        <v>31.970149253731343</v>
      </c>
      <c r="Q3409" t="str">
        <f t="shared" si="574"/>
        <v>theater</v>
      </c>
      <c r="R3409" t="str">
        <f t="shared" si="575"/>
        <v>plays</v>
      </c>
      <c r="S3409" s="14">
        <f t="shared" si="578"/>
        <v>41826.422326388885</v>
      </c>
      <c r="T3409" s="14">
        <f t="shared" si="579"/>
        <v>41796.422326388885</v>
      </c>
      <c r="U3409" t="str">
        <f t="shared" si="580"/>
        <v>JUL</v>
      </c>
      <c r="V3409" t="str">
        <f t="shared" si="581"/>
        <v>JUN</v>
      </c>
      <c r="W3409">
        <f t="shared" si="582"/>
        <v>2014</v>
      </c>
      <c r="X3409">
        <f t="shared" si="583"/>
        <v>2014</v>
      </c>
    </row>
    <row r="3410" spans="1:2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76"/>
        <v>211</v>
      </c>
      <c r="P3410" s="7">
        <f t="shared" si="577"/>
        <v>58.611111111111114</v>
      </c>
      <c r="Q3410" t="str">
        <f t="shared" si="574"/>
        <v>theater</v>
      </c>
      <c r="R3410" t="str">
        <f t="shared" si="575"/>
        <v>plays</v>
      </c>
      <c r="S3410" s="14">
        <f t="shared" si="578"/>
        <v>41838.991944444446</v>
      </c>
      <c r="T3410" s="14">
        <f t="shared" si="579"/>
        <v>41808.991944444446</v>
      </c>
      <c r="U3410" t="str">
        <f t="shared" si="580"/>
        <v>JUL</v>
      </c>
      <c r="V3410" t="str">
        <f t="shared" si="581"/>
        <v>JUN</v>
      </c>
      <c r="W3410">
        <f t="shared" si="582"/>
        <v>2014</v>
      </c>
      <c r="X3410">
        <f t="shared" si="583"/>
        <v>2014</v>
      </c>
    </row>
    <row r="3411" spans="1:2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76"/>
        <v>123.6</v>
      </c>
      <c r="P3411" s="7">
        <f t="shared" si="577"/>
        <v>29.428571428571427</v>
      </c>
      <c r="Q3411" t="str">
        <f t="shared" si="574"/>
        <v>theater</v>
      </c>
      <c r="R3411" t="str">
        <f t="shared" si="575"/>
        <v>plays</v>
      </c>
      <c r="S3411" s="14">
        <f t="shared" si="578"/>
        <v>42582.873611111107</v>
      </c>
      <c r="T3411" s="14">
        <f t="shared" si="579"/>
        <v>42544.814328703709</v>
      </c>
      <c r="U3411" t="str">
        <f t="shared" si="580"/>
        <v>JUL</v>
      </c>
      <c r="V3411" t="str">
        <f t="shared" si="581"/>
        <v>JUN</v>
      </c>
      <c r="W3411">
        <f t="shared" si="582"/>
        <v>2016</v>
      </c>
      <c r="X3411">
        <f t="shared" si="583"/>
        <v>2016</v>
      </c>
    </row>
    <row r="3412" spans="1:2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76"/>
        <v>108.5</v>
      </c>
      <c r="P3412" s="7">
        <f t="shared" si="577"/>
        <v>81.375</v>
      </c>
      <c r="Q3412" t="str">
        <f t="shared" si="574"/>
        <v>theater</v>
      </c>
      <c r="R3412" t="str">
        <f t="shared" si="575"/>
        <v>plays</v>
      </c>
      <c r="S3412" s="14">
        <f t="shared" si="578"/>
        <v>42527.291666666672</v>
      </c>
      <c r="T3412" s="14">
        <f t="shared" si="579"/>
        <v>42500.041550925926</v>
      </c>
      <c r="U3412" t="str">
        <f t="shared" si="580"/>
        <v>JUN</v>
      </c>
      <c r="V3412" t="str">
        <f t="shared" si="581"/>
        <v>MAY</v>
      </c>
      <c r="W3412">
        <f t="shared" si="582"/>
        <v>2016</v>
      </c>
      <c r="X3412">
        <f t="shared" si="583"/>
        <v>2016</v>
      </c>
    </row>
    <row r="3413" spans="1:2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76"/>
        <v>103.56666666666666</v>
      </c>
      <c r="P3413" s="7">
        <f t="shared" si="577"/>
        <v>199.16666666666666</v>
      </c>
      <c r="Q3413" t="str">
        <f t="shared" si="574"/>
        <v>theater</v>
      </c>
      <c r="R3413" t="str">
        <f t="shared" si="575"/>
        <v>plays</v>
      </c>
      <c r="S3413" s="14">
        <f t="shared" si="578"/>
        <v>42285.022824074069</v>
      </c>
      <c r="T3413" s="14">
        <f t="shared" si="579"/>
        <v>42265.022824074069</v>
      </c>
      <c r="U3413" t="str">
        <f t="shared" si="580"/>
        <v>OCT</v>
      </c>
      <c r="V3413" t="str">
        <f t="shared" si="581"/>
        <v>SEP</v>
      </c>
      <c r="W3413">
        <f t="shared" si="582"/>
        <v>2015</v>
      </c>
      <c r="X3413">
        <f t="shared" si="583"/>
        <v>2015</v>
      </c>
    </row>
    <row r="3414" spans="1:2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76"/>
        <v>100</v>
      </c>
      <c r="P3414" s="7">
        <f t="shared" si="577"/>
        <v>115.38461538461539</v>
      </c>
      <c r="Q3414" t="str">
        <f t="shared" si="574"/>
        <v>theater</v>
      </c>
      <c r="R3414" t="str">
        <f t="shared" si="575"/>
        <v>plays</v>
      </c>
      <c r="S3414" s="14">
        <f t="shared" si="578"/>
        <v>41909.959050925929</v>
      </c>
      <c r="T3414" s="14">
        <f t="shared" si="579"/>
        <v>41879.959050925929</v>
      </c>
      <c r="U3414" t="str">
        <f t="shared" si="580"/>
        <v>SEP</v>
      </c>
      <c r="V3414" t="str">
        <f t="shared" si="581"/>
        <v>AGO</v>
      </c>
      <c r="W3414">
        <f t="shared" si="582"/>
        <v>2014</v>
      </c>
      <c r="X3414">
        <f t="shared" si="583"/>
        <v>2014</v>
      </c>
    </row>
    <row r="3415" spans="1:2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76"/>
        <v>130</v>
      </c>
      <c r="P3415" s="7">
        <f t="shared" si="577"/>
        <v>46.428571428571431</v>
      </c>
      <c r="Q3415" t="str">
        <f t="shared" si="574"/>
        <v>theater</v>
      </c>
      <c r="R3415" t="str">
        <f t="shared" si="575"/>
        <v>plays</v>
      </c>
      <c r="S3415" s="14">
        <f t="shared" si="578"/>
        <v>42063.207638888889</v>
      </c>
      <c r="T3415" s="14">
        <f t="shared" si="579"/>
        <v>42053.733078703706</v>
      </c>
      <c r="U3415" t="str">
        <f t="shared" si="580"/>
        <v>FEB</v>
      </c>
      <c r="V3415" t="str">
        <f t="shared" si="581"/>
        <v>FEB</v>
      </c>
      <c r="W3415">
        <f t="shared" si="582"/>
        <v>2015</v>
      </c>
      <c r="X3415">
        <f t="shared" si="583"/>
        <v>2015</v>
      </c>
    </row>
    <row r="3416" spans="1:2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76"/>
        <v>103.5</v>
      </c>
      <c r="P3416" s="7">
        <f t="shared" si="577"/>
        <v>70.568181818181813</v>
      </c>
      <c r="Q3416" t="str">
        <f t="shared" si="574"/>
        <v>theater</v>
      </c>
      <c r="R3416" t="str">
        <f t="shared" si="575"/>
        <v>plays</v>
      </c>
      <c r="S3416" s="14">
        <f t="shared" si="578"/>
        <v>42705.332638888889</v>
      </c>
      <c r="T3416" s="14">
        <f t="shared" si="579"/>
        <v>42675.832465277781</v>
      </c>
      <c r="U3416" t="str">
        <f t="shared" si="580"/>
        <v>DIC</v>
      </c>
      <c r="V3416" t="str">
        <f t="shared" si="581"/>
        <v>NOV</v>
      </c>
      <c r="W3416">
        <f t="shared" si="582"/>
        <v>2016</v>
      </c>
      <c r="X3416">
        <f t="shared" si="583"/>
        <v>2016</v>
      </c>
    </row>
    <row r="3417" spans="1:2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76"/>
        <v>100</v>
      </c>
      <c r="P3417" s="7">
        <f t="shared" si="577"/>
        <v>22.222222222222221</v>
      </c>
      <c r="Q3417" t="str">
        <f t="shared" si="574"/>
        <v>theater</v>
      </c>
      <c r="R3417" t="str">
        <f t="shared" si="575"/>
        <v>plays</v>
      </c>
      <c r="S3417" s="14">
        <f t="shared" si="578"/>
        <v>42477.979166666672</v>
      </c>
      <c r="T3417" s="14">
        <f t="shared" si="579"/>
        <v>42467.144166666665</v>
      </c>
      <c r="U3417" t="str">
        <f t="shared" si="580"/>
        <v>ABR</v>
      </c>
      <c r="V3417" t="str">
        <f t="shared" si="581"/>
        <v>ABR</v>
      </c>
      <c r="W3417">
        <f t="shared" si="582"/>
        <v>2016</v>
      </c>
      <c r="X3417">
        <f t="shared" si="583"/>
        <v>2016</v>
      </c>
    </row>
    <row r="3418" spans="1:2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76"/>
        <v>119.6</v>
      </c>
      <c r="P3418" s="7">
        <f t="shared" si="577"/>
        <v>159.46666666666667</v>
      </c>
      <c r="Q3418" t="str">
        <f t="shared" si="574"/>
        <v>theater</v>
      </c>
      <c r="R3418" t="str">
        <f t="shared" si="575"/>
        <v>plays</v>
      </c>
      <c r="S3418" s="14">
        <f t="shared" si="578"/>
        <v>42117.770833333328</v>
      </c>
      <c r="T3418" s="14">
        <f t="shared" si="579"/>
        <v>42089.412557870368</v>
      </c>
      <c r="U3418" t="str">
        <f t="shared" si="580"/>
        <v>ABR</v>
      </c>
      <c r="V3418" t="str">
        <f t="shared" si="581"/>
        <v>MAR</v>
      </c>
      <c r="W3418">
        <f t="shared" si="582"/>
        <v>2015</v>
      </c>
      <c r="X3418">
        <f t="shared" si="583"/>
        <v>2015</v>
      </c>
    </row>
    <row r="3419" spans="1:2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76"/>
        <v>100.00058823529412</v>
      </c>
      <c r="P3419" s="7">
        <f t="shared" si="577"/>
        <v>37.777999999999999</v>
      </c>
      <c r="Q3419" t="str">
        <f t="shared" si="574"/>
        <v>theater</v>
      </c>
      <c r="R3419" t="str">
        <f t="shared" si="575"/>
        <v>plays</v>
      </c>
      <c r="S3419" s="14">
        <f t="shared" si="578"/>
        <v>41938.029861111114</v>
      </c>
      <c r="T3419" s="14">
        <f t="shared" si="579"/>
        <v>41894.91375</v>
      </c>
      <c r="U3419" t="str">
        <f t="shared" si="580"/>
        <v>OCT</v>
      </c>
      <c r="V3419" t="str">
        <f t="shared" si="581"/>
        <v>SEP</v>
      </c>
      <c r="W3419">
        <f t="shared" si="582"/>
        <v>2014</v>
      </c>
      <c r="X3419">
        <f t="shared" si="583"/>
        <v>2014</v>
      </c>
    </row>
    <row r="3420" spans="1:2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76"/>
        <v>100.875</v>
      </c>
      <c r="P3420" s="7">
        <f t="shared" si="577"/>
        <v>72.053571428571431</v>
      </c>
      <c r="Q3420" t="str">
        <f t="shared" si="574"/>
        <v>theater</v>
      </c>
      <c r="R3420" t="str">
        <f t="shared" si="575"/>
        <v>plays</v>
      </c>
      <c r="S3420" s="14">
        <f t="shared" si="578"/>
        <v>41782.83457175926</v>
      </c>
      <c r="T3420" s="14">
        <f t="shared" si="579"/>
        <v>41752.83457175926</v>
      </c>
      <c r="U3420" t="str">
        <f t="shared" si="580"/>
        <v>MAY</v>
      </c>
      <c r="V3420" t="str">
        <f t="shared" si="581"/>
        <v>ABR</v>
      </c>
      <c r="W3420">
        <f t="shared" si="582"/>
        <v>2014</v>
      </c>
      <c r="X3420">
        <f t="shared" si="583"/>
        <v>2014</v>
      </c>
    </row>
    <row r="3421" spans="1:2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76"/>
        <v>106.54545454545455</v>
      </c>
      <c r="P3421" s="7">
        <f t="shared" si="577"/>
        <v>63.695652173913047</v>
      </c>
      <c r="Q3421" t="str">
        <f t="shared" si="574"/>
        <v>theater</v>
      </c>
      <c r="R3421" t="str">
        <f t="shared" si="575"/>
        <v>plays</v>
      </c>
      <c r="S3421" s="14">
        <f t="shared" si="578"/>
        <v>42466.895833333328</v>
      </c>
      <c r="T3421" s="14">
        <f t="shared" si="579"/>
        <v>42448.821585648147</v>
      </c>
      <c r="U3421" t="str">
        <f t="shared" si="580"/>
        <v>ABR</v>
      </c>
      <c r="V3421" t="str">
        <f t="shared" si="581"/>
        <v>MAR</v>
      </c>
      <c r="W3421">
        <f t="shared" si="582"/>
        <v>2016</v>
      </c>
      <c r="X3421">
        <f t="shared" si="583"/>
        <v>2016</v>
      </c>
    </row>
    <row r="3422" spans="1:2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76"/>
        <v>138</v>
      </c>
      <c r="P3422" s="7">
        <f t="shared" si="577"/>
        <v>28.411764705882351</v>
      </c>
      <c r="Q3422" t="str">
        <f t="shared" si="574"/>
        <v>theater</v>
      </c>
      <c r="R3422" t="str">
        <f t="shared" si="575"/>
        <v>plays</v>
      </c>
      <c r="S3422" s="14">
        <f t="shared" si="578"/>
        <v>42414</v>
      </c>
      <c r="T3422" s="14">
        <f t="shared" si="579"/>
        <v>42405.090300925927</v>
      </c>
      <c r="U3422" t="str">
        <f t="shared" si="580"/>
        <v>FEB</v>
      </c>
      <c r="V3422" t="str">
        <f t="shared" si="581"/>
        <v>FEB</v>
      </c>
      <c r="W3422">
        <f t="shared" si="582"/>
        <v>2016</v>
      </c>
      <c r="X3422">
        <f t="shared" si="583"/>
        <v>2016</v>
      </c>
    </row>
    <row r="3423" spans="1:2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76"/>
        <v>101.15</v>
      </c>
      <c r="P3423" s="7">
        <f t="shared" si="577"/>
        <v>103.21428571428571</v>
      </c>
      <c r="Q3423" t="str">
        <f t="shared" ref="Q3423:Q3486" si="584">MID(N3423,1,7)</f>
        <v>theater</v>
      </c>
      <c r="R3423" t="str">
        <f t="shared" ref="R3423:R3486" si="585">MID(N3423,9,20)</f>
        <v>plays</v>
      </c>
      <c r="S3423" s="14">
        <f t="shared" si="578"/>
        <v>42067.791238425925</v>
      </c>
      <c r="T3423" s="14">
        <f t="shared" si="579"/>
        <v>42037.791238425925</v>
      </c>
      <c r="U3423" t="str">
        <f t="shared" si="580"/>
        <v>MAR</v>
      </c>
      <c r="V3423" t="str">
        <f t="shared" si="581"/>
        <v>FEB</v>
      </c>
      <c r="W3423">
        <f t="shared" si="582"/>
        <v>2015</v>
      </c>
      <c r="X3423">
        <f t="shared" si="583"/>
        <v>2015</v>
      </c>
    </row>
    <row r="3424" spans="1:2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76"/>
        <v>109.1</v>
      </c>
      <c r="P3424" s="7">
        <f t="shared" si="577"/>
        <v>71.152173913043484</v>
      </c>
      <c r="Q3424" t="str">
        <f t="shared" si="584"/>
        <v>theater</v>
      </c>
      <c r="R3424" t="str">
        <f t="shared" si="585"/>
        <v>plays</v>
      </c>
      <c r="S3424" s="14">
        <f t="shared" si="578"/>
        <v>42352</v>
      </c>
      <c r="T3424" s="14">
        <f t="shared" si="579"/>
        <v>42323.562222222223</v>
      </c>
      <c r="U3424" t="str">
        <f t="shared" si="580"/>
        <v>DIC</v>
      </c>
      <c r="V3424" t="str">
        <f t="shared" si="581"/>
        <v>NOV</v>
      </c>
      <c r="W3424">
        <f t="shared" si="582"/>
        <v>2015</v>
      </c>
      <c r="X3424">
        <f t="shared" si="583"/>
        <v>2015</v>
      </c>
    </row>
    <row r="3425" spans="1:2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76"/>
        <v>140</v>
      </c>
      <c r="P3425" s="7">
        <f t="shared" si="577"/>
        <v>35</v>
      </c>
      <c r="Q3425" t="str">
        <f t="shared" si="584"/>
        <v>theater</v>
      </c>
      <c r="R3425" t="str">
        <f t="shared" si="585"/>
        <v>plays</v>
      </c>
      <c r="S3425" s="14">
        <f t="shared" si="578"/>
        <v>42118.911354166667</v>
      </c>
      <c r="T3425" s="14">
        <f t="shared" si="579"/>
        <v>42088.911354166667</v>
      </c>
      <c r="U3425" t="str">
        <f t="shared" si="580"/>
        <v>ABR</v>
      </c>
      <c r="V3425" t="str">
        <f t="shared" si="581"/>
        <v>MAR</v>
      </c>
      <c r="W3425">
        <f t="shared" si="582"/>
        <v>2015</v>
      </c>
      <c r="X3425">
        <f t="shared" si="583"/>
        <v>2015</v>
      </c>
    </row>
    <row r="3426" spans="1:2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76"/>
        <v>103.58333333333333</v>
      </c>
      <c r="P3426" s="7">
        <f t="shared" si="577"/>
        <v>81.776315789473685</v>
      </c>
      <c r="Q3426" t="str">
        <f t="shared" si="584"/>
        <v>theater</v>
      </c>
      <c r="R3426" t="str">
        <f t="shared" si="585"/>
        <v>plays</v>
      </c>
      <c r="S3426" s="14">
        <f t="shared" si="578"/>
        <v>42040.290972222225</v>
      </c>
      <c r="T3426" s="14">
        <f t="shared" si="579"/>
        <v>42018.676898148144</v>
      </c>
      <c r="U3426" t="str">
        <f t="shared" si="580"/>
        <v>FEB</v>
      </c>
      <c r="V3426" t="str">
        <f t="shared" si="581"/>
        <v>ENE</v>
      </c>
      <c r="W3426">
        <f t="shared" si="582"/>
        <v>2015</v>
      </c>
      <c r="X3426">
        <f t="shared" si="583"/>
        <v>2015</v>
      </c>
    </row>
    <row r="3427" spans="1:2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76"/>
        <v>102.97033333333333</v>
      </c>
      <c r="P3427" s="7">
        <f t="shared" si="577"/>
        <v>297.02980769230766</v>
      </c>
      <c r="Q3427" t="str">
        <f t="shared" si="584"/>
        <v>theater</v>
      </c>
      <c r="R3427" t="str">
        <f t="shared" si="585"/>
        <v>plays</v>
      </c>
      <c r="S3427" s="14">
        <f t="shared" si="578"/>
        <v>41916.617314814815</v>
      </c>
      <c r="T3427" s="14">
        <f t="shared" si="579"/>
        <v>41884.617314814815</v>
      </c>
      <c r="U3427" t="str">
        <f t="shared" si="580"/>
        <v>OCT</v>
      </c>
      <c r="V3427" t="str">
        <f t="shared" si="581"/>
        <v>SEP</v>
      </c>
      <c r="W3427">
        <f t="shared" si="582"/>
        <v>2014</v>
      </c>
      <c r="X3427">
        <f t="shared" si="583"/>
        <v>2014</v>
      </c>
    </row>
    <row r="3428" spans="1:2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76"/>
        <v>108.13333333333334</v>
      </c>
      <c r="P3428" s="7">
        <f t="shared" si="577"/>
        <v>46.609195402298852</v>
      </c>
      <c r="Q3428" t="str">
        <f t="shared" si="584"/>
        <v>theater</v>
      </c>
      <c r="R3428" t="str">
        <f t="shared" si="585"/>
        <v>plays</v>
      </c>
      <c r="S3428" s="14">
        <f t="shared" si="578"/>
        <v>41903.083333333336</v>
      </c>
      <c r="T3428" s="14">
        <f t="shared" si="579"/>
        <v>41884.056747685187</v>
      </c>
      <c r="U3428" t="str">
        <f t="shared" si="580"/>
        <v>SEP</v>
      </c>
      <c r="V3428" t="str">
        <f t="shared" si="581"/>
        <v>SEP</v>
      </c>
      <c r="W3428">
        <f t="shared" si="582"/>
        <v>2014</v>
      </c>
      <c r="X3428">
        <f t="shared" si="583"/>
        <v>2014</v>
      </c>
    </row>
    <row r="3429" spans="1:2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76"/>
        <v>100</v>
      </c>
      <c r="P3429" s="7">
        <f t="shared" si="577"/>
        <v>51.724137931034484</v>
      </c>
      <c r="Q3429" t="str">
        <f t="shared" si="584"/>
        <v>theater</v>
      </c>
      <c r="R3429" t="str">
        <f t="shared" si="585"/>
        <v>plays</v>
      </c>
      <c r="S3429" s="14">
        <f t="shared" si="578"/>
        <v>41822.645277777774</v>
      </c>
      <c r="T3429" s="14">
        <f t="shared" si="579"/>
        <v>41792.645277777774</v>
      </c>
      <c r="U3429" t="str">
        <f t="shared" si="580"/>
        <v>JUL</v>
      </c>
      <c r="V3429" t="str">
        <f t="shared" si="581"/>
        <v>JUN</v>
      </c>
      <c r="W3429">
        <f t="shared" si="582"/>
        <v>2014</v>
      </c>
      <c r="X3429">
        <f t="shared" si="583"/>
        <v>2014</v>
      </c>
    </row>
    <row r="3430" spans="1:2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76"/>
        <v>102.75</v>
      </c>
      <c r="P3430" s="7">
        <f t="shared" si="577"/>
        <v>40.294117647058826</v>
      </c>
      <c r="Q3430" t="str">
        <f t="shared" si="584"/>
        <v>theater</v>
      </c>
      <c r="R3430" t="str">
        <f t="shared" si="585"/>
        <v>plays</v>
      </c>
      <c r="S3430" s="14">
        <f t="shared" si="578"/>
        <v>42063.708333333328</v>
      </c>
      <c r="T3430" s="14">
        <f t="shared" si="579"/>
        <v>42038.720451388886</v>
      </c>
      <c r="U3430" t="str">
        <f t="shared" si="580"/>
        <v>FEB</v>
      </c>
      <c r="V3430" t="str">
        <f t="shared" si="581"/>
        <v>FEB</v>
      </c>
      <c r="W3430">
        <f t="shared" si="582"/>
        <v>2015</v>
      </c>
      <c r="X3430">
        <f t="shared" si="583"/>
        <v>2015</v>
      </c>
    </row>
    <row r="3431" spans="1:2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76"/>
        <v>130</v>
      </c>
      <c r="P3431" s="7">
        <f t="shared" si="577"/>
        <v>16.25</v>
      </c>
      <c r="Q3431" t="str">
        <f t="shared" si="584"/>
        <v>theater</v>
      </c>
      <c r="R3431" t="str">
        <f t="shared" si="585"/>
        <v>plays</v>
      </c>
      <c r="S3431" s="14">
        <f t="shared" si="578"/>
        <v>42676.021539351852</v>
      </c>
      <c r="T3431" s="14">
        <f t="shared" si="579"/>
        <v>42662.021539351852</v>
      </c>
      <c r="U3431" t="str">
        <f t="shared" si="580"/>
        <v>NOV</v>
      </c>
      <c r="V3431" t="str">
        <f t="shared" si="581"/>
        <v>OCT</v>
      </c>
      <c r="W3431">
        <f t="shared" si="582"/>
        <v>2016</v>
      </c>
      <c r="X3431">
        <f t="shared" si="583"/>
        <v>2016</v>
      </c>
    </row>
    <row r="3432" spans="1:2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76"/>
        <v>108.54949999999998</v>
      </c>
      <c r="P3432" s="7">
        <f t="shared" si="577"/>
        <v>30.152638888888887</v>
      </c>
      <c r="Q3432" t="str">
        <f t="shared" si="584"/>
        <v>theater</v>
      </c>
      <c r="R3432" t="str">
        <f t="shared" si="585"/>
        <v>plays</v>
      </c>
      <c r="S3432" s="14">
        <f t="shared" si="578"/>
        <v>41850.945613425924</v>
      </c>
      <c r="T3432" s="14">
        <f t="shared" si="579"/>
        <v>41820.945613425924</v>
      </c>
      <c r="U3432" t="str">
        <f t="shared" si="580"/>
        <v>JUL</v>
      </c>
      <c r="V3432" t="str">
        <f t="shared" si="581"/>
        <v>JUN</v>
      </c>
      <c r="W3432">
        <f t="shared" si="582"/>
        <v>2014</v>
      </c>
      <c r="X3432">
        <f t="shared" si="583"/>
        <v>2014</v>
      </c>
    </row>
    <row r="3433" spans="1:2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76"/>
        <v>100</v>
      </c>
      <c r="P3433" s="7">
        <f t="shared" si="577"/>
        <v>95.238095238095241</v>
      </c>
      <c r="Q3433" t="str">
        <f t="shared" si="584"/>
        <v>theater</v>
      </c>
      <c r="R3433" t="str">
        <f t="shared" si="585"/>
        <v>plays</v>
      </c>
      <c r="S3433" s="14">
        <f t="shared" si="578"/>
        <v>41869.730937500004</v>
      </c>
      <c r="T3433" s="14">
        <f t="shared" si="579"/>
        <v>41839.730937500004</v>
      </c>
      <c r="U3433" t="str">
        <f t="shared" si="580"/>
        <v>AGO</v>
      </c>
      <c r="V3433" t="str">
        <f t="shared" si="581"/>
        <v>JUL</v>
      </c>
      <c r="W3433">
        <f t="shared" si="582"/>
        <v>2014</v>
      </c>
      <c r="X3433">
        <f t="shared" si="583"/>
        <v>2014</v>
      </c>
    </row>
    <row r="3434" spans="1:2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76"/>
        <v>109.65</v>
      </c>
      <c r="P3434" s="7">
        <f t="shared" si="577"/>
        <v>52.214285714285715</v>
      </c>
      <c r="Q3434" t="str">
        <f t="shared" si="584"/>
        <v>theater</v>
      </c>
      <c r="R3434" t="str">
        <f t="shared" si="585"/>
        <v>plays</v>
      </c>
      <c r="S3434" s="14">
        <f t="shared" si="578"/>
        <v>42405.916666666672</v>
      </c>
      <c r="T3434" s="14">
        <f t="shared" si="579"/>
        <v>42380.581180555557</v>
      </c>
      <c r="U3434" t="str">
        <f t="shared" si="580"/>
        <v>FEB</v>
      </c>
      <c r="V3434" t="str">
        <f t="shared" si="581"/>
        <v>ENE</v>
      </c>
      <c r="W3434">
        <f t="shared" si="582"/>
        <v>2016</v>
      </c>
      <c r="X3434">
        <f t="shared" si="583"/>
        <v>2016</v>
      </c>
    </row>
    <row r="3435" spans="1:2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76"/>
        <v>100.26315789473684</v>
      </c>
      <c r="P3435" s="7">
        <f t="shared" si="577"/>
        <v>134.1549295774648</v>
      </c>
      <c r="Q3435" t="str">
        <f t="shared" si="584"/>
        <v>theater</v>
      </c>
      <c r="R3435" t="str">
        <f t="shared" si="585"/>
        <v>plays</v>
      </c>
      <c r="S3435" s="14">
        <f t="shared" si="578"/>
        <v>41807.125</v>
      </c>
      <c r="T3435" s="14">
        <f t="shared" si="579"/>
        <v>41776.063136574077</v>
      </c>
      <c r="U3435" t="str">
        <f t="shared" si="580"/>
        <v>JUN</v>
      </c>
      <c r="V3435" t="str">
        <f t="shared" si="581"/>
        <v>MAY</v>
      </c>
      <c r="W3435">
        <f t="shared" si="582"/>
        <v>2014</v>
      </c>
      <c r="X3435">
        <f t="shared" si="583"/>
        <v>2014</v>
      </c>
    </row>
    <row r="3436" spans="1:2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76"/>
        <v>105.55</v>
      </c>
      <c r="P3436" s="7">
        <f t="shared" si="577"/>
        <v>62.827380952380949</v>
      </c>
      <c r="Q3436" t="str">
        <f t="shared" si="584"/>
        <v>theater</v>
      </c>
      <c r="R3436" t="str">
        <f t="shared" si="585"/>
        <v>plays</v>
      </c>
      <c r="S3436" s="14">
        <f t="shared" si="578"/>
        <v>41830.380428240744</v>
      </c>
      <c r="T3436" s="14">
        <f t="shared" si="579"/>
        <v>41800.380428240744</v>
      </c>
      <c r="U3436" t="str">
        <f t="shared" si="580"/>
        <v>JUL</v>
      </c>
      <c r="V3436" t="str">
        <f t="shared" si="581"/>
        <v>JUN</v>
      </c>
      <c r="W3436">
        <f t="shared" si="582"/>
        <v>2014</v>
      </c>
      <c r="X3436">
        <f t="shared" si="583"/>
        <v>2014</v>
      </c>
    </row>
    <row r="3437" spans="1:2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76"/>
        <v>112</v>
      </c>
      <c r="P3437" s="7">
        <f t="shared" si="577"/>
        <v>58.94736842105263</v>
      </c>
      <c r="Q3437" t="str">
        <f t="shared" si="584"/>
        <v>theater</v>
      </c>
      <c r="R3437" t="str">
        <f t="shared" si="585"/>
        <v>plays</v>
      </c>
      <c r="S3437" s="14">
        <f t="shared" si="578"/>
        <v>42589.125</v>
      </c>
      <c r="T3437" s="14">
        <f t="shared" si="579"/>
        <v>42572.61681712963</v>
      </c>
      <c r="U3437" t="str">
        <f t="shared" si="580"/>
        <v>AGO</v>
      </c>
      <c r="V3437" t="str">
        <f t="shared" si="581"/>
        <v>JUL</v>
      </c>
      <c r="W3437">
        <f t="shared" si="582"/>
        <v>2016</v>
      </c>
      <c r="X3437">
        <f t="shared" si="583"/>
        <v>2016</v>
      </c>
    </row>
    <row r="3438" spans="1:2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76"/>
        <v>105.9</v>
      </c>
      <c r="P3438" s="7">
        <f t="shared" si="577"/>
        <v>143.1081081081081</v>
      </c>
      <c r="Q3438" t="str">
        <f t="shared" si="584"/>
        <v>theater</v>
      </c>
      <c r="R3438" t="str">
        <f t="shared" si="585"/>
        <v>plays</v>
      </c>
      <c r="S3438" s="14">
        <f t="shared" si="578"/>
        <v>41872.686111111114</v>
      </c>
      <c r="T3438" s="14">
        <f t="shared" si="579"/>
        <v>41851.541585648149</v>
      </c>
      <c r="U3438" t="str">
        <f t="shared" si="580"/>
        <v>AGO</v>
      </c>
      <c r="V3438" t="str">
        <f t="shared" si="581"/>
        <v>JUL</v>
      </c>
      <c r="W3438">
        <f t="shared" si="582"/>
        <v>2014</v>
      </c>
      <c r="X3438">
        <f t="shared" si="583"/>
        <v>2014</v>
      </c>
    </row>
    <row r="3439" spans="1:2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76"/>
        <v>101</v>
      </c>
      <c r="P3439" s="7">
        <f t="shared" si="577"/>
        <v>84.166666666666671</v>
      </c>
      <c r="Q3439" t="str">
        <f t="shared" si="584"/>
        <v>theater</v>
      </c>
      <c r="R3439" t="str">
        <f t="shared" si="585"/>
        <v>plays</v>
      </c>
      <c r="S3439" s="14">
        <f t="shared" si="578"/>
        <v>42235.710879629631</v>
      </c>
      <c r="T3439" s="14">
        <f t="shared" si="579"/>
        <v>42205.710879629631</v>
      </c>
      <c r="U3439" t="str">
        <f t="shared" si="580"/>
        <v>AGO</v>
      </c>
      <c r="V3439" t="str">
        <f t="shared" si="581"/>
        <v>JUL</v>
      </c>
      <c r="W3439">
        <f t="shared" si="582"/>
        <v>2015</v>
      </c>
      <c r="X3439">
        <f t="shared" si="583"/>
        <v>2015</v>
      </c>
    </row>
    <row r="3440" spans="1:2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76"/>
        <v>104.2</v>
      </c>
      <c r="P3440" s="7">
        <f t="shared" si="577"/>
        <v>186.07142857142858</v>
      </c>
      <c r="Q3440" t="str">
        <f t="shared" si="584"/>
        <v>theater</v>
      </c>
      <c r="R3440" t="str">
        <f t="shared" si="585"/>
        <v>plays</v>
      </c>
      <c r="S3440" s="14">
        <f t="shared" si="578"/>
        <v>42126.875</v>
      </c>
      <c r="T3440" s="14">
        <f t="shared" si="579"/>
        <v>42100.927858796291</v>
      </c>
      <c r="U3440" t="str">
        <f t="shared" si="580"/>
        <v>MAY</v>
      </c>
      <c r="V3440" t="str">
        <f t="shared" si="581"/>
        <v>ABR</v>
      </c>
      <c r="W3440">
        <f t="shared" si="582"/>
        <v>2015</v>
      </c>
      <c r="X3440">
        <f t="shared" si="583"/>
        <v>2015</v>
      </c>
    </row>
    <row r="3441" spans="1:2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76"/>
        <v>134.67833333333334</v>
      </c>
      <c r="P3441" s="7">
        <f t="shared" si="577"/>
        <v>89.785555555555561</v>
      </c>
      <c r="Q3441" t="str">
        <f t="shared" si="584"/>
        <v>theater</v>
      </c>
      <c r="R3441" t="str">
        <f t="shared" si="585"/>
        <v>plays</v>
      </c>
      <c r="S3441" s="14">
        <f t="shared" si="578"/>
        <v>42388.207638888889</v>
      </c>
      <c r="T3441" s="14">
        <f t="shared" si="579"/>
        <v>42374.911226851851</v>
      </c>
      <c r="U3441" t="str">
        <f t="shared" si="580"/>
        <v>ENE</v>
      </c>
      <c r="V3441" t="str">
        <f t="shared" si="581"/>
        <v>ENE</v>
      </c>
      <c r="W3441">
        <f t="shared" si="582"/>
        <v>2016</v>
      </c>
      <c r="X3441">
        <f t="shared" si="583"/>
        <v>2016</v>
      </c>
    </row>
    <row r="3442" spans="1:2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76"/>
        <v>105.2184</v>
      </c>
      <c r="P3442" s="7">
        <f t="shared" si="577"/>
        <v>64.157560975609755</v>
      </c>
      <c r="Q3442" t="str">
        <f t="shared" si="584"/>
        <v>theater</v>
      </c>
      <c r="R3442" t="str">
        <f t="shared" si="585"/>
        <v>plays</v>
      </c>
      <c r="S3442" s="14">
        <f t="shared" si="578"/>
        <v>41831.677083333336</v>
      </c>
      <c r="T3442" s="14">
        <f t="shared" si="579"/>
        <v>41809.12300925926</v>
      </c>
      <c r="U3442" t="str">
        <f t="shared" si="580"/>
        <v>JUL</v>
      </c>
      <c r="V3442" t="str">
        <f t="shared" si="581"/>
        <v>JUN</v>
      </c>
      <c r="W3442">
        <f t="shared" si="582"/>
        <v>2014</v>
      </c>
      <c r="X3442">
        <f t="shared" si="583"/>
        <v>2014</v>
      </c>
    </row>
    <row r="3443" spans="1:2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76"/>
        <v>102.6</v>
      </c>
      <c r="P3443" s="7">
        <f t="shared" si="577"/>
        <v>59.651162790697676</v>
      </c>
      <c r="Q3443" t="str">
        <f t="shared" si="584"/>
        <v>theater</v>
      </c>
      <c r="R3443" t="str">
        <f t="shared" si="585"/>
        <v>plays</v>
      </c>
      <c r="S3443" s="14">
        <f t="shared" si="578"/>
        <v>42321.845138888893</v>
      </c>
      <c r="T3443" s="14">
        <f t="shared" si="579"/>
        <v>42294.429641203707</v>
      </c>
      <c r="U3443" t="str">
        <f t="shared" si="580"/>
        <v>NOV</v>
      </c>
      <c r="V3443" t="str">
        <f t="shared" si="581"/>
        <v>OCT</v>
      </c>
      <c r="W3443">
        <f t="shared" si="582"/>
        <v>2015</v>
      </c>
      <c r="X3443">
        <f t="shared" si="583"/>
        <v>2015</v>
      </c>
    </row>
    <row r="3444" spans="1:2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76"/>
        <v>100</v>
      </c>
      <c r="P3444" s="7">
        <f t="shared" si="577"/>
        <v>31.25</v>
      </c>
      <c r="Q3444" t="str">
        <f t="shared" si="584"/>
        <v>theater</v>
      </c>
      <c r="R3444" t="str">
        <f t="shared" si="585"/>
        <v>plays</v>
      </c>
      <c r="S3444" s="14">
        <f t="shared" si="578"/>
        <v>42154.841111111105</v>
      </c>
      <c r="T3444" s="14">
        <f t="shared" si="579"/>
        <v>42124.841111111105</v>
      </c>
      <c r="U3444" t="str">
        <f t="shared" si="580"/>
        <v>MAY</v>
      </c>
      <c r="V3444" t="str">
        <f t="shared" si="581"/>
        <v>ABR</v>
      </c>
      <c r="W3444">
        <f t="shared" si="582"/>
        <v>2015</v>
      </c>
      <c r="X3444">
        <f t="shared" si="583"/>
        <v>2015</v>
      </c>
    </row>
    <row r="3445" spans="1:2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76"/>
        <v>185.5</v>
      </c>
      <c r="P3445" s="7">
        <f t="shared" si="577"/>
        <v>41.222222222222221</v>
      </c>
      <c r="Q3445" t="str">
        <f t="shared" si="584"/>
        <v>theater</v>
      </c>
      <c r="R3445" t="str">
        <f t="shared" si="585"/>
        <v>plays</v>
      </c>
      <c r="S3445" s="14">
        <f t="shared" si="578"/>
        <v>41891.524837962963</v>
      </c>
      <c r="T3445" s="14">
        <f t="shared" si="579"/>
        <v>41861.524837962963</v>
      </c>
      <c r="U3445" t="str">
        <f t="shared" si="580"/>
        <v>SEP</v>
      </c>
      <c r="V3445" t="str">
        <f t="shared" si="581"/>
        <v>AGO</v>
      </c>
      <c r="W3445">
        <f t="shared" si="582"/>
        <v>2014</v>
      </c>
      <c r="X3445">
        <f t="shared" si="583"/>
        <v>2014</v>
      </c>
    </row>
    <row r="3446" spans="1:2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76"/>
        <v>289</v>
      </c>
      <c r="P3446" s="7">
        <f t="shared" si="577"/>
        <v>43.35</v>
      </c>
      <c r="Q3446" t="str">
        <f t="shared" si="584"/>
        <v>theater</v>
      </c>
      <c r="R3446" t="str">
        <f t="shared" si="585"/>
        <v>plays</v>
      </c>
      <c r="S3446" s="14">
        <f t="shared" si="578"/>
        <v>42529.582638888889</v>
      </c>
      <c r="T3446" s="14">
        <f t="shared" si="579"/>
        <v>42521.291504629626</v>
      </c>
      <c r="U3446" t="str">
        <f t="shared" si="580"/>
        <v>JUN</v>
      </c>
      <c r="V3446" t="str">
        <f t="shared" si="581"/>
        <v>MAY</v>
      </c>
      <c r="W3446">
        <f t="shared" si="582"/>
        <v>2016</v>
      </c>
      <c r="X3446">
        <f t="shared" si="583"/>
        <v>2016</v>
      </c>
    </row>
    <row r="3447" spans="1:2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76"/>
        <v>100</v>
      </c>
      <c r="P3447" s="7">
        <f t="shared" si="577"/>
        <v>64.516129032258064</v>
      </c>
      <c r="Q3447" t="str">
        <f t="shared" si="584"/>
        <v>theater</v>
      </c>
      <c r="R3447" t="str">
        <f t="shared" si="585"/>
        <v>plays</v>
      </c>
      <c r="S3447" s="14">
        <f t="shared" si="578"/>
        <v>42300.530509259261</v>
      </c>
      <c r="T3447" s="14">
        <f t="shared" si="579"/>
        <v>42272.530509259261</v>
      </c>
      <c r="U3447" t="str">
        <f t="shared" si="580"/>
        <v>OCT</v>
      </c>
      <c r="V3447" t="str">
        <f t="shared" si="581"/>
        <v>SEP</v>
      </c>
      <c r="W3447">
        <f t="shared" si="582"/>
        <v>2015</v>
      </c>
      <c r="X3447">
        <f t="shared" si="583"/>
        <v>2015</v>
      </c>
    </row>
    <row r="3448" spans="1:2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76"/>
        <v>108.2</v>
      </c>
      <c r="P3448" s="7">
        <f t="shared" si="577"/>
        <v>43.28</v>
      </c>
      <c r="Q3448" t="str">
        <f t="shared" si="584"/>
        <v>theater</v>
      </c>
      <c r="R3448" t="str">
        <f t="shared" si="585"/>
        <v>plays</v>
      </c>
      <c r="S3448" s="14">
        <f t="shared" si="578"/>
        <v>42040.513888888891</v>
      </c>
      <c r="T3448" s="14">
        <f t="shared" si="579"/>
        <v>42016.832465277781</v>
      </c>
      <c r="U3448" t="str">
        <f t="shared" si="580"/>
        <v>FEB</v>
      </c>
      <c r="V3448" t="str">
        <f t="shared" si="581"/>
        <v>ENE</v>
      </c>
      <c r="W3448">
        <f t="shared" si="582"/>
        <v>2015</v>
      </c>
      <c r="X3448">
        <f t="shared" si="583"/>
        <v>2015</v>
      </c>
    </row>
    <row r="3449" spans="1:2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76"/>
        <v>107.8</v>
      </c>
      <c r="P3449" s="7">
        <f t="shared" si="577"/>
        <v>77</v>
      </c>
      <c r="Q3449" t="str">
        <f t="shared" si="584"/>
        <v>theater</v>
      </c>
      <c r="R3449" t="str">
        <f t="shared" si="585"/>
        <v>plays</v>
      </c>
      <c r="S3449" s="14">
        <f t="shared" si="578"/>
        <v>42447.847361111111</v>
      </c>
      <c r="T3449" s="14">
        <f t="shared" si="579"/>
        <v>42402.889027777783</v>
      </c>
      <c r="U3449" t="str">
        <f t="shared" si="580"/>
        <v>MAR</v>
      </c>
      <c r="V3449" t="str">
        <f t="shared" si="581"/>
        <v>FEB</v>
      </c>
      <c r="W3449">
        <f t="shared" si="582"/>
        <v>2016</v>
      </c>
      <c r="X3449">
        <f t="shared" si="583"/>
        <v>2016</v>
      </c>
    </row>
    <row r="3450" spans="1:2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76"/>
        <v>109.76190476190476</v>
      </c>
      <c r="P3450" s="7">
        <f t="shared" si="577"/>
        <v>51.222222222222221</v>
      </c>
      <c r="Q3450" t="str">
        <f t="shared" si="584"/>
        <v>theater</v>
      </c>
      <c r="R3450" t="str">
        <f t="shared" si="585"/>
        <v>plays</v>
      </c>
      <c r="S3450" s="14">
        <f t="shared" si="578"/>
        <v>41990.119085648148</v>
      </c>
      <c r="T3450" s="14">
        <f t="shared" si="579"/>
        <v>41960.119085648148</v>
      </c>
      <c r="U3450" t="str">
        <f t="shared" si="580"/>
        <v>DIC</v>
      </c>
      <c r="V3450" t="str">
        <f t="shared" si="581"/>
        <v>NOV</v>
      </c>
      <c r="W3450">
        <f t="shared" si="582"/>
        <v>2014</v>
      </c>
      <c r="X3450">
        <f t="shared" si="583"/>
        <v>2014</v>
      </c>
    </row>
    <row r="3451" spans="1:2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76"/>
        <v>170.625</v>
      </c>
      <c r="P3451" s="7">
        <f t="shared" si="577"/>
        <v>68.25</v>
      </c>
      <c r="Q3451" t="str">
        <f t="shared" si="584"/>
        <v>theater</v>
      </c>
      <c r="R3451" t="str">
        <f t="shared" si="585"/>
        <v>plays</v>
      </c>
      <c r="S3451" s="14">
        <f t="shared" si="578"/>
        <v>42560.166666666672</v>
      </c>
      <c r="T3451" s="14">
        <f t="shared" si="579"/>
        <v>42532.052523148144</v>
      </c>
      <c r="U3451" t="str">
        <f t="shared" si="580"/>
        <v>JUL</v>
      </c>
      <c r="V3451" t="str">
        <f t="shared" si="581"/>
        <v>JUN</v>
      </c>
      <c r="W3451">
        <f t="shared" si="582"/>
        <v>2016</v>
      </c>
      <c r="X3451">
        <f t="shared" si="583"/>
        <v>2016</v>
      </c>
    </row>
    <row r="3452" spans="1:2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76"/>
        <v>152</v>
      </c>
      <c r="P3452" s="7">
        <f t="shared" si="577"/>
        <v>19.487179487179485</v>
      </c>
      <c r="Q3452" t="str">
        <f t="shared" si="584"/>
        <v>theater</v>
      </c>
      <c r="R3452" t="str">
        <f t="shared" si="585"/>
        <v>plays</v>
      </c>
      <c r="S3452" s="14">
        <f t="shared" si="578"/>
        <v>42096.662858796291</v>
      </c>
      <c r="T3452" s="14">
        <f t="shared" si="579"/>
        <v>42036.704525462963</v>
      </c>
      <c r="U3452" t="str">
        <f t="shared" si="580"/>
        <v>ABR</v>
      </c>
      <c r="V3452" t="str">
        <f t="shared" si="581"/>
        <v>FEB</v>
      </c>
      <c r="W3452">
        <f t="shared" si="582"/>
        <v>2015</v>
      </c>
      <c r="X3452">
        <f t="shared" si="583"/>
        <v>2015</v>
      </c>
    </row>
    <row r="3453" spans="1:2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76"/>
        <v>101.23076923076923</v>
      </c>
      <c r="P3453" s="7">
        <f t="shared" si="577"/>
        <v>41.125</v>
      </c>
      <c r="Q3453" t="str">
        <f t="shared" si="584"/>
        <v>theater</v>
      </c>
      <c r="R3453" t="str">
        <f t="shared" si="585"/>
        <v>plays</v>
      </c>
      <c r="S3453" s="14">
        <f t="shared" si="578"/>
        <v>42115.723692129628</v>
      </c>
      <c r="T3453" s="14">
        <f t="shared" si="579"/>
        <v>42088.723692129628</v>
      </c>
      <c r="U3453" t="str">
        <f t="shared" si="580"/>
        <v>ABR</v>
      </c>
      <c r="V3453" t="str">
        <f t="shared" si="581"/>
        <v>MAR</v>
      </c>
      <c r="W3453">
        <f t="shared" si="582"/>
        <v>2015</v>
      </c>
      <c r="X3453">
        <f t="shared" si="583"/>
        <v>2015</v>
      </c>
    </row>
    <row r="3454" spans="1:2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76"/>
        <v>153.19999999999999</v>
      </c>
      <c r="P3454" s="7">
        <f t="shared" si="577"/>
        <v>41.405405405405403</v>
      </c>
      <c r="Q3454" t="str">
        <f t="shared" si="584"/>
        <v>theater</v>
      </c>
      <c r="R3454" t="str">
        <f t="shared" si="585"/>
        <v>plays</v>
      </c>
      <c r="S3454" s="14">
        <f t="shared" si="578"/>
        <v>41843.165972222225</v>
      </c>
      <c r="T3454" s="14">
        <f t="shared" si="579"/>
        <v>41820.639189814814</v>
      </c>
      <c r="U3454" t="str">
        <f t="shared" si="580"/>
        <v>JUL</v>
      </c>
      <c r="V3454" t="str">
        <f t="shared" si="581"/>
        <v>JUN</v>
      </c>
      <c r="W3454">
        <f t="shared" si="582"/>
        <v>2014</v>
      </c>
      <c r="X3454">
        <f t="shared" si="583"/>
        <v>2014</v>
      </c>
    </row>
    <row r="3455" spans="1:2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76"/>
        <v>128.33333333333334</v>
      </c>
      <c r="P3455" s="7">
        <f t="shared" si="577"/>
        <v>27.5</v>
      </c>
      <c r="Q3455" t="str">
        <f t="shared" si="584"/>
        <v>theater</v>
      </c>
      <c r="R3455" t="str">
        <f t="shared" si="585"/>
        <v>plays</v>
      </c>
      <c r="S3455" s="14">
        <f t="shared" si="578"/>
        <v>42595.97865740741</v>
      </c>
      <c r="T3455" s="14">
        <f t="shared" si="579"/>
        <v>42535.97865740741</v>
      </c>
      <c r="U3455" t="str">
        <f t="shared" si="580"/>
        <v>AGO</v>
      </c>
      <c r="V3455" t="str">
        <f t="shared" si="581"/>
        <v>JUN</v>
      </c>
      <c r="W3455">
        <f t="shared" si="582"/>
        <v>2016</v>
      </c>
      <c r="X3455">
        <f t="shared" si="583"/>
        <v>2016</v>
      </c>
    </row>
    <row r="3456" spans="1:2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76"/>
        <v>100.71428571428571</v>
      </c>
      <c r="P3456" s="7">
        <f t="shared" si="577"/>
        <v>33.571428571428569</v>
      </c>
      <c r="Q3456" t="str">
        <f t="shared" si="584"/>
        <v>theater</v>
      </c>
      <c r="R3456" t="str">
        <f t="shared" si="585"/>
        <v>plays</v>
      </c>
      <c r="S3456" s="14">
        <f t="shared" si="578"/>
        <v>41851.698599537034</v>
      </c>
      <c r="T3456" s="14">
        <f t="shared" si="579"/>
        <v>41821.698599537034</v>
      </c>
      <c r="U3456" t="str">
        <f t="shared" si="580"/>
        <v>JUL</v>
      </c>
      <c r="V3456" t="str">
        <f t="shared" si="581"/>
        <v>JUL</v>
      </c>
      <c r="W3456">
        <f t="shared" si="582"/>
        <v>2014</v>
      </c>
      <c r="X3456">
        <f t="shared" si="583"/>
        <v>2014</v>
      </c>
    </row>
    <row r="3457" spans="1:2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76"/>
        <v>100.65</v>
      </c>
      <c r="P3457" s="7">
        <f t="shared" si="577"/>
        <v>145.86956521739131</v>
      </c>
      <c r="Q3457" t="str">
        <f t="shared" si="584"/>
        <v>theater</v>
      </c>
      <c r="R3457" t="str">
        <f t="shared" si="585"/>
        <v>plays</v>
      </c>
      <c r="S3457" s="14">
        <f t="shared" si="578"/>
        <v>42656.7503125</v>
      </c>
      <c r="T3457" s="14">
        <f t="shared" si="579"/>
        <v>42626.7503125</v>
      </c>
      <c r="U3457" t="str">
        <f t="shared" si="580"/>
        <v>OCT</v>
      </c>
      <c r="V3457" t="str">
        <f t="shared" si="581"/>
        <v>SEP</v>
      </c>
      <c r="W3457">
        <f t="shared" si="582"/>
        <v>2016</v>
      </c>
      <c r="X3457">
        <f t="shared" si="583"/>
        <v>2016</v>
      </c>
    </row>
    <row r="3458" spans="1:2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76"/>
        <v>191.3</v>
      </c>
      <c r="P3458" s="7">
        <f t="shared" si="577"/>
        <v>358.6875</v>
      </c>
      <c r="Q3458" t="str">
        <f t="shared" si="584"/>
        <v>theater</v>
      </c>
      <c r="R3458" t="str">
        <f t="shared" si="585"/>
        <v>plays</v>
      </c>
      <c r="S3458" s="14">
        <f t="shared" si="578"/>
        <v>41852.290972222225</v>
      </c>
      <c r="T3458" s="14">
        <f t="shared" si="579"/>
        <v>41821.205636574072</v>
      </c>
      <c r="U3458" t="str">
        <f t="shared" si="580"/>
        <v>AGO</v>
      </c>
      <c r="V3458" t="str">
        <f t="shared" si="581"/>
        <v>JUL</v>
      </c>
      <c r="W3458">
        <f t="shared" si="582"/>
        <v>2014</v>
      </c>
      <c r="X3458">
        <f t="shared" si="583"/>
        <v>2014</v>
      </c>
    </row>
    <row r="3459" spans="1:2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86">(E3459*100)/D3459</f>
        <v>140.19999999999999</v>
      </c>
      <c r="P3459" s="7">
        <f t="shared" ref="P3459:P3522" si="587">IF(L3459=0,"No Backers",E3459/L3459)</f>
        <v>50.981818181818184</v>
      </c>
      <c r="Q3459" t="str">
        <f t="shared" si="584"/>
        <v>theater</v>
      </c>
      <c r="R3459" t="str">
        <f t="shared" si="585"/>
        <v>plays</v>
      </c>
      <c r="S3459" s="14">
        <f t="shared" ref="S3459:S3522" si="588">(((I3459/60)/60)/24)+DATE(1970,1,1)</f>
        <v>42047.249305555553</v>
      </c>
      <c r="T3459" s="14">
        <f t="shared" ref="T3459:T3522" si="589">(((J3459/60)/60)/24)+DATE(1970,1,1)</f>
        <v>42016.706678240742</v>
      </c>
      <c r="U3459" t="str">
        <f t="shared" ref="U3459:U3522" si="590">UPPER(TEXT(S3459, "mmm"))</f>
        <v>FEB</v>
      </c>
      <c r="V3459" t="str">
        <f t="shared" ref="V3459:V3522" si="591">UPPER(TEXT(T3459, "mmm"))</f>
        <v>ENE</v>
      </c>
      <c r="W3459">
        <f t="shared" ref="W3459:W3522" si="592">YEAR(S3459)</f>
        <v>2015</v>
      </c>
      <c r="X3459">
        <f t="shared" ref="X3459:X3522" si="593">YEAR(T3459)</f>
        <v>2015</v>
      </c>
    </row>
    <row r="3460" spans="1:2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86"/>
        <v>124.33537832310839</v>
      </c>
      <c r="P3460" s="7">
        <f t="shared" si="587"/>
        <v>45.037037037037038</v>
      </c>
      <c r="Q3460" t="str">
        <f t="shared" si="584"/>
        <v>theater</v>
      </c>
      <c r="R3460" t="str">
        <f t="shared" si="585"/>
        <v>plays</v>
      </c>
      <c r="S3460" s="14">
        <f t="shared" si="588"/>
        <v>42038.185416666667</v>
      </c>
      <c r="T3460" s="14">
        <f t="shared" si="589"/>
        <v>42011.202581018515</v>
      </c>
      <c r="U3460" t="str">
        <f t="shared" si="590"/>
        <v>FEB</v>
      </c>
      <c r="V3460" t="str">
        <f t="shared" si="591"/>
        <v>ENE</v>
      </c>
      <c r="W3460">
        <f t="shared" si="592"/>
        <v>2015</v>
      </c>
      <c r="X3460">
        <f t="shared" si="593"/>
        <v>2015</v>
      </c>
    </row>
    <row r="3461" spans="1:2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86"/>
        <v>126.2</v>
      </c>
      <c r="P3461" s="7">
        <f t="shared" si="587"/>
        <v>17.527777777777779</v>
      </c>
      <c r="Q3461" t="str">
        <f t="shared" si="584"/>
        <v>theater</v>
      </c>
      <c r="R3461" t="str">
        <f t="shared" si="585"/>
        <v>plays</v>
      </c>
      <c r="S3461" s="14">
        <f t="shared" si="588"/>
        <v>42510.479861111111</v>
      </c>
      <c r="T3461" s="14">
        <f t="shared" si="589"/>
        <v>42480.479861111111</v>
      </c>
      <c r="U3461" t="str">
        <f t="shared" si="590"/>
        <v>MAY</v>
      </c>
      <c r="V3461" t="str">
        <f t="shared" si="591"/>
        <v>ABR</v>
      </c>
      <c r="W3461">
        <f t="shared" si="592"/>
        <v>2016</v>
      </c>
      <c r="X3461">
        <f t="shared" si="593"/>
        <v>2016</v>
      </c>
    </row>
    <row r="3462" spans="1:2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86"/>
        <v>190</v>
      </c>
      <c r="P3462" s="7">
        <f t="shared" si="587"/>
        <v>50</v>
      </c>
      <c r="Q3462" t="str">
        <f t="shared" si="584"/>
        <v>theater</v>
      </c>
      <c r="R3462" t="str">
        <f t="shared" si="585"/>
        <v>plays</v>
      </c>
      <c r="S3462" s="14">
        <f t="shared" si="588"/>
        <v>41866.527222222219</v>
      </c>
      <c r="T3462" s="14">
        <f t="shared" si="589"/>
        <v>41852.527222222219</v>
      </c>
      <c r="U3462" t="str">
        <f t="shared" si="590"/>
        <v>AGO</v>
      </c>
      <c r="V3462" t="str">
        <f t="shared" si="591"/>
        <v>AGO</v>
      </c>
      <c r="W3462">
        <f t="shared" si="592"/>
        <v>2014</v>
      </c>
      <c r="X3462">
        <f t="shared" si="593"/>
        <v>2014</v>
      </c>
    </row>
    <row r="3463" spans="1:2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86"/>
        <v>139</v>
      </c>
      <c r="P3463" s="7">
        <f t="shared" si="587"/>
        <v>57.916666666666664</v>
      </c>
      <c r="Q3463" t="str">
        <f t="shared" si="584"/>
        <v>theater</v>
      </c>
      <c r="R3463" t="str">
        <f t="shared" si="585"/>
        <v>plays</v>
      </c>
      <c r="S3463" s="14">
        <f t="shared" si="588"/>
        <v>42672.125</v>
      </c>
      <c r="T3463" s="14">
        <f t="shared" si="589"/>
        <v>42643.632858796293</v>
      </c>
      <c r="U3463" t="str">
        <f t="shared" si="590"/>
        <v>OCT</v>
      </c>
      <c r="V3463" t="str">
        <f t="shared" si="591"/>
        <v>SEP</v>
      </c>
      <c r="W3463">
        <f t="shared" si="592"/>
        <v>2016</v>
      </c>
      <c r="X3463">
        <f t="shared" si="593"/>
        <v>2016</v>
      </c>
    </row>
    <row r="3464" spans="1:2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86"/>
        <v>202</v>
      </c>
      <c r="P3464" s="7">
        <f t="shared" si="587"/>
        <v>29.705882352941178</v>
      </c>
      <c r="Q3464" t="str">
        <f t="shared" si="584"/>
        <v>theater</v>
      </c>
      <c r="R3464" t="str">
        <f t="shared" si="585"/>
        <v>plays</v>
      </c>
      <c r="S3464" s="14">
        <f t="shared" si="588"/>
        <v>42195.75</v>
      </c>
      <c r="T3464" s="14">
        <f t="shared" si="589"/>
        <v>42179.898472222223</v>
      </c>
      <c r="U3464" t="str">
        <f t="shared" si="590"/>
        <v>JUL</v>
      </c>
      <c r="V3464" t="str">
        <f t="shared" si="591"/>
        <v>JUN</v>
      </c>
      <c r="W3464">
        <f t="shared" si="592"/>
        <v>2015</v>
      </c>
      <c r="X3464">
        <f t="shared" si="593"/>
        <v>2015</v>
      </c>
    </row>
    <row r="3465" spans="1:2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86"/>
        <v>103.38</v>
      </c>
      <c r="P3465" s="7">
        <f t="shared" si="587"/>
        <v>90.684210526315795</v>
      </c>
      <c r="Q3465" t="str">
        <f t="shared" si="584"/>
        <v>theater</v>
      </c>
      <c r="R3465" t="str">
        <f t="shared" si="585"/>
        <v>plays</v>
      </c>
      <c r="S3465" s="14">
        <f t="shared" si="588"/>
        <v>42654.165972222225</v>
      </c>
      <c r="T3465" s="14">
        <f t="shared" si="589"/>
        <v>42612.918807870374</v>
      </c>
      <c r="U3465" t="str">
        <f t="shared" si="590"/>
        <v>OCT</v>
      </c>
      <c r="V3465" t="str">
        <f t="shared" si="591"/>
        <v>AGO</v>
      </c>
      <c r="W3465">
        <f t="shared" si="592"/>
        <v>2016</v>
      </c>
      <c r="X3465">
        <f t="shared" si="593"/>
        <v>2016</v>
      </c>
    </row>
    <row r="3466" spans="1:2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86"/>
        <v>102.3236</v>
      </c>
      <c r="P3466" s="7">
        <f t="shared" si="587"/>
        <v>55.012688172043013</v>
      </c>
      <c r="Q3466" t="str">
        <f t="shared" si="584"/>
        <v>theater</v>
      </c>
      <c r="R3466" t="str">
        <f t="shared" si="585"/>
        <v>plays</v>
      </c>
      <c r="S3466" s="14">
        <f t="shared" si="588"/>
        <v>42605.130057870367</v>
      </c>
      <c r="T3466" s="14">
        <f t="shared" si="589"/>
        <v>42575.130057870367</v>
      </c>
      <c r="U3466" t="str">
        <f t="shared" si="590"/>
        <v>AGO</v>
      </c>
      <c r="V3466" t="str">
        <f t="shared" si="591"/>
        <v>JUL</v>
      </c>
      <c r="W3466">
        <f t="shared" si="592"/>
        <v>2016</v>
      </c>
      <c r="X3466">
        <f t="shared" si="593"/>
        <v>2016</v>
      </c>
    </row>
    <row r="3467" spans="1:2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86"/>
        <v>103</v>
      </c>
      <c r="P3467" s="7">
        <f t="shared" si="587"/>
        <v>57.222222222222221</v>
      </c>
      <c r="Q3467" t="str">
        <f t="shared" si="584"/>
        <v>theater</v>
      </c>
      <c r="R3467" t="str">
        <f t="shared" si="585"/>
        <v>plays</v>
      </c>
      <c r="S3467" s="14">
        <f t="shared" si="588"/>
        <v>42225.666666666672</v>
      </c>
      <c r="T3467" s="14">
        <f t="shared" si="589"/>
        <v>42200.625833333332</v>
      </c>
      <c r="U3467" t="str">
        <f t="shared" si="590"/>
        <v>AGO</v>
      </c>
      <c r="V3467" t="str">
        <f t="shared" si="591"/>
        <v>JUL</v>
      </c>
      <c r="W3467">
        <f t="shared" si="592"/>
        <v>2015</v>
      </c>
      <c r="X3467">
        <f t="shared" si="593"/>
        <v>2015</v>
      </c>
    </row>
    <row r="3468" spans="1:2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86"/>
        <v>127.14285714285714</v>
      </c>
      <c r="P3468" s="7">
        <f t="shared" si="587"/>
        <v>72.950819672131146</v>
      </c>
      <c r="Q3468" t="str">
        <f t="shared" si="584"/>
        <v>theater</v>
      </c>
      <c r="R3468" t="str">
        <f t="shared" si="585"/>
        <v>plays</v>
      </c>
      <c r="S3468" s="14">
        <f t="shared" si="588"/>
        <v>42479.977430555555</v>
      </c>
      <c r="T3468" s="14">
        <f t="shared" si="589"/>
        <v>42420.019097222219</v>
      </c>
      <c r="U3468" t="str">
        <f t="shared" si="590"/>
        <v>ABR</v>
      </c>
      <c r="V3468" t="str">
        <f t="shared" si="591"/>
        <v>FEB</v>
      </c>
      <c r="W3468">
        <f t="shared" si="592"/>
        <v>2016</v>
      </c>
      <c r="X3468">
        <f t="shared" si="593"/>
        <v>2016</v>
      </c>
    </row>
    <row r="3469" spans="1:2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86"/>
        <v>101</v>
      </c>
      <c r="P3469" s="7">
        <f t="shared" si="587"/>
        <v>64.468085106382972</v>
      </c>
      <c r="Q3469" t="str">
        <f t="shared" si="584"/>
        <v>theater</v>
      </c>
      <c r="R3469" t="str">
        <f t="shared" si="585"/>
        <v>plays</v>
      </c>
      <c r="S3469" s="14">
        <f t="shared" si="588"/>
        <v>42083.630000000005</v>
      </c>
      <c r="T3469" s="14">
        <f t="shared" si="589"/>
        <v>42053.671666666662</v>
      </c>
      <c r="U3469" t="str">
        <f t="shared" si="590"/>
        <v>MAR</v>
      </c>
      <c r="V3469" t="str">
        <f t="shared" si="591"/>
        <v>FEB</v>
      </c>
      <c r="W3469">
        <f t="shared" si="592"/>
        <v>2015</v>
      </c>
      <c r="X3469">
        <f t="shared" si="593"/>
        <v>2015</v>
      </c>
    </row>
    <row r="3470" spans="1:2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86"/>
        <v>121.78</v>
      </c>
      <c r="P3470" s="7">
        <f t="shared" si="587"/>
        <v>716.35294117647061</v>
      </c>
      <c r="Q3470" t="str">
        <f t="shared" si="584"/>
        <v>theater</v>
      </c>
      <c r="R3470" t="str">
        <f t="shared" si="585"/>
        <v>plays</v>
      </c>
      <c r="S3470" s="14">
        <f t="shared" si="588"/>
        <v>42634.125</v>
      </c>
      <c r="T3470" s="14">
        <f t="shared" si="589"/>
        <v>42605.765381944439</v>
      </c>
      <c r="U3470" t="str">
        <f t="shared" si="590"/>
        <v>SEP</v>
      </c>
      <c r="V3470" t="str">
        <f t="shared" si="591"/>
        <v>AGO</v>
      </c>
      <c r="W3470">
        <f t="shared" si="592"/>
        <v>2016</v>
      </c>
      <c r="X3470">
        <f t="shared" si="593"/>
        <v>2016</v>
      </c>
    </row>
    <row r="3471" spans="1:2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86"/>
        <v>113.39285714285714</v>
      </c>
      <c r="P3471" s="7">
        <f t="shared" si="587"/>
        <v>50.396825396825399</v>
      </c>
      <c r="Q3471" t="str">
        <f t="shared" si="584"/>
        <v>theater</v>
      </c>
      <c r="R3471" t="str">
        <f t="shared" si="585"/>
        <v>plays</v>
      </c>
      <c r="S3471" s="14">
        <f t="shared" si="588"/>
        <v>42488.641724537039</v>
      </c>
      <c r="T3471" s="14">
        <f t="shared" si="589"/>
        <v>42458.641724537039</v>
      </c>
      <c r="U3471" t="str">
        <f t="shared" si="590"/>
        <v>ABR</v>
      </c>
      <c r="V3471" t="str">
        <f t="shared" si="591"/>
        <v>MAR</v>
      </c>
      <c r="W3471">
        <f t="shared" si="592"/>
        <v>2016</v>
      </c>
      <c r="X3471">
        <f t="shared" si="593"/>
        <v>2016</v>
      </c>
    </row>
    <row r="3472" spans="1:2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86"/>
        <v>150</v>
      </c>
      <c r="P3472" s="7">
        <f t="shared" si="587"/>
        <v>41.666666666666664</v>
      </c>
      <c r="Q3472" t="str">
        <f t="shared" si="584"/>
        <v>theater</v>
      </c>
      <c r="R3472" t="str">
        <f t="shared" si="585"/>
        <v>plays</v>
      </c>
      <c r="S3472" s="14">
        <f t="shared" si="588"/>
        <v>42566.901388888888</v>
      </c>
      <c r="T3472" s="14">
        <f t="shared" si="589"/>
        <v>42529.022013888884</v>
      </c>
      <c r="U3472" t="str">
        <f t="shared" si="590"/>
        <v>JUL</v>
      </c>
      <c r="V3472" t="str">
        <f t="shared" si="591"/>
        <v>JUN</v>
      </c>
      <c r="W3472">
        <f t="shared" si="592"/>
        <v>2016</v>
      </c>
      <c r="X3472">
        <f t="shared" si="593"/>
        <v>2016</v>
      </c>
    </row>
    <row r="3473" spans="1:2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86"/>
        <v>214.6</v>
      </c>
      <c r="P3473" s="7">
        <f t="shared" si="587"/>
        <v>35.766666666666666</v>
      </c>
      <c r="Q3473" t="str">
        <f t="shared" si="584"/>
        <v>theater</v>
      </c>
      <c r="R3473" t="str">
        <f t="shared" si="585"/>
        <v>plays</v>
      </c>
      <c r="S3473" s="14">
        <f t="shared" si="588"/>
        <v>41882.833333333336</v>
      </c>
      <c r="T3473" s="14">
        <f t="shared" si="589"/>
        <v>41841.820486111108</v>
      </c>
      <c r="U3473" t="str">
        <f t="shared" si="590"/>
        <v>AGO</v>
      </c>
      <c r="V3473" t="str">
        <f t="shared" si="591"/>
        <v>JUL</v>
      </c>
      <c r="W3473">
        <f t="shared" si="592"/>
        <v>2014</v>
      </c>
      <c r="X3473">
        <f t="shared" si="593"/>
        <v>2014</v>
      </c>
    </row>
    <row r="3474" spans="1:2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86"/>
        <v>102.05</v>
      </c>
      <c r="P3474" s="7">
        <f t="shared" si="587"/>
        <v>88.739130434782609</v>
      </c>
      <c r="Q3474" t="str">
        <f t="shared" si="584"/>
        <v>theater</v>
      </c>
      <c r="R3474" t="str">
        <f t="shared" si="585"/>
        <v>plays</v>
      </c>
      <c r="S3474" s="14">
        <f t="shared" si="588"/>
        <v>41949.249305555553</v>
      </c>
      <c r="T3474" s="14">
        <f t="shared" si="589"/>
        <v>41928.170497685183</v>
      </c>
      <c r="U3474" t="str">
        <f t="shared" si="590"/>
        <v>NOV</v>
      </c>
      <c r="V3474" t="str">
        <f t="shared" si="591"/>
        <v>OCT</v>
      </c>
      <c r="W3474">
        <f t="shared" si="592"/>
        <v>2014</v>
      </c>
      <c r="X3474">
        <f t="shared" si="593"/>
        <v>2014</v>
      </c>
    </row>
    <row r="3475" spans="1:2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86"/>
        <v>100</v>
      </c>
      <c r="P3475" s="7">
        <f t="shared" si="587"/>
        <v>148.4848484848485</v>
      </c>
      <c r="Q3475" t="str">
        <f t="shared" si="584"/>
        <v>theater</v>
      </c>
      <c r="R3475" t="str">
        <f t="shared" si="585"/>
        <v>plays</v>
      </c>
      <c r="S3475" s="14">
        <f t="shared" si="588"/>
        <v>42083.852083333331</v>
      </c>
      <c r="T3475" s="14">
        <f t="shared" si="589"/>
        <v>42062.834444444445</v>
      </c>
      <c r="U3475" t="str">
        <f t="shared" si="590"/>
        <v>MAR</v>
      </c>
      <c r="V3475" t="str">
        <f t="shared" si="591"/>
        <v>FEB</v>
      </c>
      <c r="W3475">
        <f t="shared" si="592"/>
        <v>2015</v>
      </c>
      <c r="X3475">
        <f t="shared" si="593"/>
        <v>2015</v>
      </c>
    </row>
    <row r="3476" spans="1:2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86"/>
        <v>101</v>
      </c>
      <c r="P3476" s="7">
        <f t="shared" si="587"/>
        <v>51.794871794871796</v>
      </c>
      <c r="Q3476" t="str">
        <f t="shared" si="584"/>
        <v>theater</v>
      </c>
      <c r="R3476" t="str">
        <f t="shared" si="585"/>
        <v>plays</v>
      </c>
      <c r="S3476" s="14">
        <f t="shared" si="588"/>
        <v>42571.501516203702</v>
      </c>
      <c r="T3476" s="14">
        <f t="shared" si="589"/>
        <v>42541.501516203702</v>
      </c>
      <c r="U3476" t="str">
        <f t="shared" si="590"/>
        <v>JUL</v>
      </c>
      <c r="V3476" t="str">
        <f t="shared" si="591"/>
        <v>JUN</v>
      </c>
      <c r="W3476">
        <f t="shared" si="592"/>
        <v>2016</v>
      </c>
      <c r="X3476">
        <f t="shared" si="593"/>
        <v>2016</v>
      </c>
    </row>
    <row r="3477" spans="1:2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86"/>
        <v>113.33333333333333</v>
      </c>
      <c r="P3477" s="7">
        <f t="shared" si="587"/>
        <v>20</v>
      </c>
      <c r="Q3477" t="str">
        <f t="shared" si="584"/>
        <v>theater</v>
      </c>
      <c r="R3477" t="str">
        <f t="shared" si="585"/>
        <v>plays</v>
      </c>
      <c r="S3477" s="14">
        <f t="shared" si="588"/>
        <v>41946</v>
      </c>
      <c r="T3477" s="14">
        <f t="shared" si="589"/>
        <v>41918.880833333329</v>
      </c>
      <c r="U3477" t="str">
        <f t="shared" si="590"/>
        <v>NOV</v>
      </c>
      <c r="V3477" t="str">
        <f t="shared" si="591"/>
        <v>OCT</v>
      </c>
      <c r="W3477">
        <f t="shared" si="592"/>
        <v>2014</v>
      </c>
      <c r="X3477">
        <f t="shared" si="593"/>
        <v>2014</v>
      </c>
    </row>
    <row r="3478" spans="1:2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86"/>
        <v>104</v>
      </c>
      <c r="P3478" s="7">
        <f t="shared" si="587"/>
        <v>52</v>
      </c>
      <c r="Q3478" t="str">
        <f t="shared" si="584"/>
        <v>theater</v>
      </c>
      <c r="R3478" t="str">
        <f t="shared" si="585"/>
        <v>plays</v>
      </c>
      <c r="S3478" s="14">
        <f t="shared" si="588"/>
        <v>41939.125</v>
      </c>
      <c r="T3478" s="14">
        <f t="shared" si="589"/>
        <v>41921.279976851853</v>
      </c>
      <c r="U3478" t="str">
        <f t="shared" si="590"/>
        <v>OCT</v>
      </c>
      <c r="V3478" t="str">
        <f t="shared" si="591"/>
        <v>OCT</v>
      </c>
      <c r="W3478">
        <f t="shared" si="592"/>
        <v>2014</v>
      </c>
      <c r="X3478">
        <f t="shared" si="593"/>
        <v>2014</v>
      </c>
    </row>
    <row r="3479" spans="1:2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86"/>
        <v>115.33333333333333</v>
      </c>
      <c r="P3479" s="7">
        <f t="shared" si="587"/>
        <v>53.230769230769234</v>
      </c>
      <c r="Q3479" t="str">
        <f t="shared" si="584"/>
        <v>theater</v>
      </c>
      <c r="R3479" t="str">
        <f t="shared" si="585"/>
        <v>plays</v>
      </c>
      <c r="S3479" s="14">
        <f t="shared" si="588"/>
        <v>42141.125</v>
      </c>
      <c r="T3479" s="14">
        <f t="shared" si="589"/>
        <v>42128.736608796295</v>
      </c>
      <c r="U3479" t="str">
        <f t="shared" si="590"/>
        <v>MAY</v>
      </c>
      <c r="V3479" t="str">
        <f t="shared" si="591"/>
        <v>MAY</v>
      </c>
      <c r="W3479">
        <f t="shared" si="592"/>
        <v>2015</v>
      </c>
      <c r="X3479">
        <f t="shared" si="593"/>
        <v>2015</v>
      </c>
    </row>
    <row r="3480" spans="1:2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86"/>
        <v>112.85</v>
      </c>
      <c r="P3480" s="7">
        <f t="shared" si="587"/>
        <v>39.596491228070178</v>
      </c>
      <c r="Q3480" t="str">
        <f t="shared" si="584"/>
        <v>theater</v>
      </c>
      <c r="R3480" t="str">
        <f t="shared" si="585"/>
        <v>plays</v>
      </c>
      <c r="S3480" s="14">
        <f t="shared" si="588"/>
        <v>42079.875</v>
      </c>
      <c r="T3480" s="14">
        <f t="shared" si="589"/>
        <v>42053.916921296302</v>
      </c>
      <c r="U3480" t="str">
        <f t="shared" si="590"/>
        <v>MAR</v>
      </c>
      <c r="V3480" t="str">
        <f t="shared" si="591"/>
        <v>FEB</v>
      </c>
      <c r="W3480">
        <f t="shared" si="592"/>
        <v>2015</v>
      </c>
      <c r="X3480">
        <f t="shared" si="593"/>
        <v>2015</v>
      </c>
    </row>
    <row r="3481" spans="1:2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86"/>
        <v>127.86666666666666</v>
      </c>
      <c r="P3481" s="7">
        <f t="shared" si="587"/>
        <v>34.25</v>
      </c>
      <c r="Q3481" t="str">
        <f t="shared" si="584"/>
        <v>theater</v>
      </c>
      <c r="R3481" t="str">
        <f t="shared" si="585"/>
        <v>plays</v>
      </c>
      <c r="S3481" s="14">
        <f t="shared" si="588"/>
        <v>41811.855092592588</v>
      </c>
      <c r="T3481" s="14">
        <f t="shared" si="589"/>
        <v>41781.855092592588</v>
      </c>
      <c r="U3481" t="str">
        <f t="shared" si="590"/>
        <v>JUN</v>
      </c>
      <c r="V3481" t="str">
        <f t="shared" si="591"/>
        <v>MAY</v>
      </c>
      <c r="W3481">
        <f t="shared" si="592"/>
        <v>2014</v>
      </c>
      <c r="X3481">
        <f t="shared" si="593"/>
        <v>2014</v>
      </c>
    </row>
    <row r="3482" spans="1:2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86"/>
        <v>142.66666666666666</v>
      </c>
      <c r="P3482" s="7">
        <f t="shared" si="587"/>
        <v>164.61538461538461</v>
      </c>
      <c r="Q3482" t="str">
        <f t="shared" si="584"/>
        <v>theater</v>
      </c>
      <c r="R3482" t="str">
        <f t="shared" si="585"/>
        <v>plays</v>
      </c>
      <c r="S3482" s="14">
        <f t="shared" si="588"/>
        <v>42195.875</v>
      </c>
      <c r="T3482" s="14">
        <f t="shared" si="589"/>
        <v>42171.317442129628</v>
      </c>
      <c r="U3482" t="str">
        <f t="shared" si="590"/>
        <v>JUL</v>
      </c>
      <c r="V3482" t="str">
        <f t="shared" si="591"/>
        <v>JUN</v>
      </c>
      <c r="W3482">
        <f t="shared" si="592"/>
        <v>2015</v>
      </c>
      <c r="X3482">
        <f t="shared" si="593"/>
        <v>2015</v>
      </c>
    </row>
    <row r="3483" spans="1:2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86"/>
        <v>118.8</v>
      </c>
      <c r="P3483" s="7">
        <f t="shared" si="587"/>
        <v>125.05263157894737</v>
      </c>
      <c r="Q3483" t="str">
        <f t="shared" si="584"/>
        <v>theater</v>
      </c>
      <c r="R3483" t="str">
        <f t="shared" si="585"/>
        <v>plays</v>
      </c>
      <c r="S3483" s="14">
        <f t="shared" si="588"/>
        <v>42006.24754629629</v>
      </c>
      <c r="T3483" s="14">
        <f t="shared" si="589"/>
        <v>41989.24754629629</v>
      </c>
      <c r="U3483" t="str">
        <f t="shared" si="590"/>
        <v>ENE</v>
      </c>
      <c r="V3483" t="str">
        <f t="shared" si="591"/>
        <v>DIC</v>
      </c>
      <c r="W3483">
        <f t="shared" si="592"/>
        <v>2015</v>
      </c>
      <c r="X3483">
        <f t="shared" si="593"/>
        <v>2014</v>
      </c>
    </row>
    <row r="3484" spans="1:2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86"/>
        <v>138.33333333333334</v>
      </c>
      <c r="P3484" s="7">
        <f t="shared" si="587"/>
        <v>51.875</v>
      </c>
      <c r="Q3484" t="str">
        <f t="shared" si="584"/>
        <v>theater</v>
      </c>
      <c r="R3484" t="str">
        <f t="shared" si="585"/>
        <v>plays</v>
      </c>
      <c r="S3484" s="14">
        <f t="shared" si="588"/>
        <v>41826.771597222221</v>
      </c>
      <c r="T3484" s="14">
        <f t="shared" si="589"/>
        <v>41796.771597222221</v>
      </c>
      <c r="U3484" t="str">
        <f t="shared" si="590"/>
        <v>JUL</v>
      </c>
      <c r="V3484" t="str">
        <f t="shared" si="591"/>
        <v>JUN</v>
      </c>
      <c r="W3484">
        <f t="shared" si="592"/>
        <v>2014</v>
      </c>
      <c r="X3484">
        <f t="shared" si="593"/>
        <v>2014</v>
      </c>
    </row>
    <row r="3485" spans="1:2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86"/>
        <v>159.9402985074627</v>
      </c>
      <c r="P3485" s="7">
        <f t="shared" si="587"/>
        <v>40.285714285714285</v>
      </c>
      <c r="Q3485" t="str">
        <f t="shared" si="584"/>
        <v>theater</v>
      </c>
      <c r="R3485" t="str">
        <f t="shared" si="585"/>
        <v>plays</v>
      </c>
      <c r="S3485" s="14">
        <f t="shared" si="588"/>
        <v>41823.668761574074</v>
      </c>
      <c r="T3485" s="14">
        <f t="shared" si="589"/>
        <v>41793.668761574074</v>
      </c>
      <c r="U3485" t="str">
        <f t="shared" si="590"/>
        <v>JUL</v>
      </c>
      <c r="V3485" t="str">
        <f t="shared" si="591"/>
        <v>JUN</v>
      </c>
      <c r="W3485">
        <f t="shared" si="592"/>
        <v>2014</v>
      </c>
      <c r="X3485">
        <f t="shared" si="593"/>
        <v>2014</v>
      </c>
    </row>
    <row r="3486" spans="1:2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86"/>
        <v>114.24</v>
      </c>
      <c r="P3486" s="7">
        <f t="shared" si="587"/>
        <v>64.909090909090907</v>
      </c>
      <c r="Q3486" t="str">
        <f t="shared" si="584"/>
        <v>theater</v>
      </c>
      <c r="R3486" t="str">
        <f t="shared" si="585"/>
        <v>plays</v>
      </c>
      <c r="S3486" s="14">
        <f t="shared" si="588"/>
        <v>42536.760405092587</v>
      </c>
      <c r="T3486" s="14">
        <f t="shared" si="589"/>
        <v>42506.760405092587</v>
      </c>
      <c r="U3486" t="str">
        <f t="shared" si="590"/>
        <v>JUN</v>
      </c>
      <c r="V3486" t="str">
        <f t="shared" si="591"/>
        <v>MAY</v>
      </c>
      <c r="W3486">
        <f t="shared" si="592"/>
        <v>2016</v>
      </c>
      <c r="X3486">
        <f t="shared" si="593"/>
        <v>2016</v>
      </c>
    </row>
    <row r="3487" spans="1:2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86"/>
        <v>100.60606060606061</v>
      </c>
      <c r="P3487" s="7">
        <f t="shared" si="587"/>
        <v>55.333333333333336</v>
      </c>
      <c r="Q3487" t="str">
        <f t="shared" ref="Q3487:Q3550" si="594">MID(N3487,1,7)</f>
        <v>theater</v>
      </c>
      <c r="R3487" t="str">
        <f t="shared" ref="R3487:R3550" si="595">MID(N3487,9,20)</f>
        <v>plays</v>
      </c>
      <c r="S3487" s="14">
        <f t="shared" si="588"/>
        <v>42402.693055555559</v>
      </c>
      <c r="T3487" s="14">
        <f t="shared" si="589"/>
        <v>42372.693055555559</v>
      </c>
      <c r="U3487" t="str">
        <f t="shared" si="590"/>
        <v>FEB</v>
      </c>
      <c r="V3487" t="str">
        <f t="shared" si="591"/>
        <v>ENE</v>
      </c>
      <c r="W3487">
        <f t="shared" si="592"/>
        <v>2016</v>
      </c>
      <c r="X3487">
        <f t="shared" si="593"/>
        <v>2016</v>
      </c>
    </row>
    <row r="3488" spans="1:2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86"/>
        <v>155.19999999999999</v>
      </c>
      <c r="P3488" s="7">
        <f t="shared" si="587"/>
        <v>83.142857142857139</v>
      </c>
      <c r="Q3488" t="str">
        <f t="shared" si="594"/>
        <v>theater</v>
      </c>
      <c r="R3488" t="str">
        <f t="shared" si="595"/>
        <v>plays</v>
      </c>
      <c r="S3488" s="14">
        <f t="shared" si="588"/>
        <v>42158.290972222225</v>
      </c>
      <c r="T3488" s="14">
        <f t="shared" si="589"/>
        <v>42126.87501157407</v>
      </c>
      <c r="U3488" t="str">
        <f t="shared" si="590"/>
        <v>JUN</v>
      </c>
      <c r="V3488" t="str">
        <f t="shared" si="591"/>
        <v>MAY</v>
      </c>
      <c r="W3488">
        <f t="shared" si="592"/>
        <v>2015</v>
      </c>
      <c r="X3488">
        <f t="shared" si="593"/>
        <v>2015</v>
      </c>
    </row>
    <row r="3489" spans="1:2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86"/>
        <v>127.75</v>
      </c>
      <c r="P3489" s="7">
        <f t="shared" si="587"/>
        <v>38.712121212121211</v>
      </c>
      <c r="Q3489" t="str">
        <f t="shared" si="594"/>
        <v>theater</v>
      </c>
      <c r="R3489" t="str">
        <f t="shared" si="595"/>
        <v>plays</v>
      </c>
      <c r="S3489" s="14">
        <f t="shared" si="588"/>
        <v>42179.940416666665</v>
      </c>
      <c r="T3489" s="14">
        <f t="shared" si="589"/>
        <v>42149.940416666665</v>
      </c>
      <c r="U3489" t="str">
        <f t="shared" si="590"/>
        <v>JUN</v>
      </c>
      <c r="V3489" t="str">
        <f t="shared" si="591"/>
        <v>MAY</v>
      </c>
      <c r="W3489">
        <f t="shared" si="592"/>
        <v>2015</v>
      </c>
      <c r="X3489">
        <f t="shared" si="593"/>
        <v>2015</v>
      </c>
    </row>
    <row r="3490" spans="1:2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86"/>
        <v>121.2</v>
      </c>
      <c r="P3490" s="7">
        <f t="shared" si="587"/>
        <v>125.37931034482759</v>
      </c>
      <c r="Q3490" t="str">
        <f t="shared" si="594"/>
        <v>theater</v>
      </c>
      <c r="R3490" t="str">
        <f t="shared" si="595"/>
        <v>plays</v>
      </c>
      <c r="S3490" s="14">
        <f t="shared" si="588"/>
        <v>42111.666666666672</v>
      </c>
      <c r="T3490" s="14">
        <f t="shared" si="589"/>
        <v>42087.768055555556</v>
      </c>
      <c r="U3490" t="str">
        <f t="shared" si="590"/>
        <v>ABR</v>
      </c>
      <c r="V3490" t="str">
        <f t="shared" si="591"/>
        <v>MAR</v>
      </c>
      <c r="W3490">
        <f t="shared" si="592"/>
        <v>2015</v>
      </c>
      <c r="X3490">
        <f t="shared" si="593"/>
        <v>2015</v>
      </c>
    </row>
    <row r="3491" spans="1:2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86"/>
        <v>112.7</v>
      </c>
      <c r="P3491" s="7">
        <f t="shared" si="587"/>
        <v>78.263888888888886</v>
      </c>
      <c r="Q3491" t="str">
        <f t="shared" si="594"/>
        <v>theater</v>
      </c>
      <c r="R3491" t="str">
        <f t="shared" si="595"/>
        <v>plays</v>
      </c>
      <c r="S3491" s="14">
        <f t="shared" si="588"/>
        <v>41783.875</v>
      </c>
      <c r="T3491" s="14">
        <f t="shared" si="589"/>
        <v>41753.635775462964</v>
      </c>
      <c r="U3491" t="str">
        <f t="shared" si="590"/>
        <v>MAY</v>
      </c>
      <c r="V3491" t="str">
        <f t="shared" si="591"/>
        <v>ABR</v>
      </c>
      <c r="W3491">
        <f t="shared" si="592"/>
        <v>2014</v>
      </c>
      <c r="X3491">
        <f t="shared" si="593"/>
        <v>2014</v>
      </c>
    </row>
    <row r="3492" spans="1:2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86"/>
        <v>127.5</v>
      </c>
      <c r="P3492" s="7">
        <f t="shared" si="587"/>
        <v>47.222222222222221</v>
      </c>
      <c r="Q3492" t="str">
        <f t="shared" si="594"/>
        <v>theater</v>
      </c>
      <c r="R3492" t="str">
        <f t="shared" si="595"/>
        <v>plays</v>
      </c>
      <c r="S3492" s="14">
        <f t="shared" si="588"/>
        <v>42473.802361111113</v>
      </c>
      <c r="T3492" s="14">
        <f t="shared" si="589"/>
        <v>42443.802361111113</v>
      </c>
      <c r="U3492" t="str">
        <f t="shared" si="590"/>
        <v>ABR</v>
      </c>
      <c r="V3492" t="str">
        <f t="shared" si="591"/>
        <v>MAR</v>
      </c>
      <c r="W3492">
        <f t="shared" si="592"/>
        <v>2016</v>
      </c>
      <c r="X3492">
        <f t="shared" si="593"/>
        <v>2016</v>
      </c>
    </row>
    <row r="3493" spans="1:2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86"/>
        <v>158.19999999999999</v>
      </c>
      <c r="P3493" s="7">
        <f t="shared" si="587"/>
        <v>79.099999999999994</v>
      </c>
      <c r="Q3493" t="str">
        <f t="shared" si="594"/>
        <v>theater</v>
      </c>
      <c r="R3493" t="str">
        <f t="shared" si="595"/>
        <v>plays</v>
      </c>
      <c r="S3493" s="14">
        <f t="shared" si="588"/>
        <v>42142.249814814815</v>
      </c>
      <c r="T3493" s="14">
        <f t="shared" si="589"/>
        <v>42121.249814814815</v>
      </c>
      <c r="U3493" t="str">
        <f t="shared" si="590"/>
        <v>MAY</v>
      </c>
      <c r="V3493" t="str">
        <f t="shared" si="591"/>
        <v>ABR</v>
      </c>
      <c r="W3493">
        <f t="shared" si="592"/>
        <v>2015</v>
      </c>
      <c r="X3493">
        <f t="shared" si="593"/>
        <v>2015</v>
      </c>
    </row>
    <row r="3494" spans="1:2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86"/>
        <v>105.26894736842105</v>
      </c>
      <c r="P3494" s="7">
        <f t="shared" si="587"/>
        <v>114.29199999999999</v>
      </c>
      <c r="Q3494" t="str">
        <f t="shared" si="594"/>
        <v>theater</v>
      </c>
      <c r="R3494" t="str">
        <f t="shared" si="595"/>
        <v>plays</v>
      </c>
      <c r="S3494" s="14">
        <f t="shared" si="588"/>
        <v>42303.009224537032</v>
      </c>
      <c r="T3494" s="14">
        <f t="shared" si="589"/>
        <v>42268.009224537032</v>
      </c>
      <c r="U3494" t="str">
        <f t="shared" si="590"/>
        <v>OCT</v>
      </c>
      <c r="V3494" t="str">
        <f t="shared" si="591"/>
        <v>SEP</v>
      </c>
      <c r="W3494">
        <f t="shared" si="592"/>
        <v>2015</v>
      </c>
      <c r="X3494">
        <f t="shared" si="593"/>
        <v>2015</v>
      </c>
    </row>
    <row r="3495" spans="1:2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86"/>
        <v>100</v>
      </c>
      <c r="P3495" s="7">
        <f t="shared" si="587"/>
        <v>51.724137931034484</v>
      </c>
      <c r="Q3495" t="str">
        <f t="shared" si="594"/>
        <v>theater</v>
      </c>
      <c r="R3495" t="str">
        <f t="shared" si="595"/>
        <v>plays</v>
      </c>
      <c r="S3495" s="14">
        <f t="shared" si="588"/>
        <v>41868.21597222222</v>
      </c>
      <c r="T3495" s="14">
        <f t="shared" si="589"/>
        <v>41848.866157407407</v>
      </c>
      <c r="U3495" t="str">
        <f t="shared" si="590"/>
        <v>AGO</v>
      </c>
      <c r="V3495" t="str">
        <f t="shared" si="591"/>
        <v>JUL</v>
      </c>
      <c r="W3495">
        <f t="shared" si="592"/>
        <v>2014</v>
      </c>
      <c r="X3495">
        <f t="shared" si="593"/>
        <v>2014</v>
      </c>
    </row>
    <row r="3496" spans="1:2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86"/>
        <v>100</v>
      </c>
      <c r="P3496" s="7">
        <f t="shared" si="587"/>
        <v>30.76923076923077</v>
      </c>
      <c r="Q3496" t="str">
        <f t="shared" si="594"/>
        <v>theater</v>
      </c>
      <c r="R3496" t="str">
        <f t="shared" si="595"/>
        <v>plays</v>
      </c>
      <c r="S3496" s="14">
        <f t="shared" si="588"/>
        <v>42700.25</v>
      </c>
      <c r="T3496" s="14">
        <f t="shared" si="589"/>
        <v>42689.214988425927</v>
      </c>
      <c r="U3496" t="str">
        <f t="shared" si="590"/>
        <v>NOV</v>
      </c>
      <c r="V3496" t="str">
        <f t="shared" si="591"/>
        <v>NOV</v>
      </c>
      <c r="W3496">
        <f t="shared" si="592"/>
        <v>2016</v>
      </c>
      <c r="X3496">
        <f t="shared" si="593"/>
        <v>2016</v>
      </c>
    </row>
    <row r="3497" spans="1:2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86"/>
        <v>106.86</v>
      </c>
      <c r="P3497" s="7">
        <f t="shared" si="587"/>
        <v>74.208333333333329</v>
      </c>
      <c r="Q3497" t="str">
        <f t="shared" si="594"/>
        <v>theater</v>
      </c>
      <c r="R3497" t="str">
        <f t="shared" si="595"/>
        <v>plays</v>
      </c>
      <c r="S3497" s="14">
        <f t="shared" si="588"/>
        <v>41944.720833333333</v>
      </c>
      <c r="T3497" s="14">
        <f t="shared" si="589"/>
        <v>41915.762835648151</v>
      </c>
      <c r="U3497" t="str">
        <f t="shared" si="590"/>
        <v>NOV</v>
      </c>
      <c r="V3497" t="str">
        <f t="shared" si="591"/>
        <v>OCT</v>
      </c>
      <c r="W3497">
        <f t="shared" si="592"/>
        <v>2014</v>
      </c>
      <c r="X3497">
        <f t="shared" si="593"/>
        <v>2014</v>
      </c>
    </row>
    <row r="3498" spans="1:2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86"/>
        <v>124.4</v>
      </c>
      <c r="P3498" s="7">
        <f t="shared" si="587"/>
        <v>47.846153846153847</v>
      </c>
      <c r="Q3498" t="str">
        <f t="shared" si="594"/>
        <v>theater</v>
      </c>
      <c r="R3498" t="str">
        <f t="shared" si="595"/>
        <v>plays</v>
      </c>
      <c r="S3498" s="14">
        <f t="shared" si="588"/>
        <v>42624.846828703703</v>
      </c>
      <c r="T3498" s="14">
        <f t="shared" si="589"/>
        <v>42584.846828703703</v>
      </c>
      <c r="U3498" t="str">
        <f t="shared" si="590"/>
        <v>SEP</v>
      </c>
      <c r="V3498" t="str">
        <f t="shared" si="591"/>
        <v>AGO</v>
      </c>
      <c r="W3498">
        <f t="shared" si="592"/>
        <v>2016</v>
      </c>
      <c r="X3498">
        <f t="shared" si="593"/>
        <v>2016</v>
      </c>
    </row>
    <row r="3499" spans="1:2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86"/>
        <v>108.70406189555126</v>
      </c>
      <c r="P3499" s="7">
        <f t="shared" si="587"/>
        <v>34.408163265306122</v>
      </c>
      <c r="Q3499" t="str">
        <f t="shared" si="594"/>
        <v>theater</v>
      </c>
      <c r="R3499" t="str">
        <f t="shared" si="595"/>
        <v>plays</v>
      </c>
      <c r="S3499" s="14">
        <f t="shared" si="588"/>
        <v>42523.916666666672</v>
      </c>
      <c r="T3499" s="14">
        <f t="shared" si="589"/>
        <v>42511.741944444439</v>
      </c>
      <c r="U3499" t="str">
        <f t="shared" si="590"/>
        <v>JUN</v>
      </c>
      <c r="V3499" t="str">
        <f t="shared" si="591"/>
        <v>MAY</v>
      </c>
      <c r="W3499">
        <f t="shared" si="592"/>
        <v>2016</v>
      </c>
      <c r="X3499">
        <f t="shared" si="593"/>
        <v>2016</v>
      </c>
    </row>
    <row r="3500" spans="1:2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86"/>
        <v>102.42424242424242</v>
      </c>
      <c r="P3500" s="7">
        <f t="shared" si="587"/>
        <v>40.238095238095241</v>
      </c>
      <c r="Q3500" t="str">
        <f t="shared" si="594"/>
        <v>theater</v>
      </c>
      <c r="R3500" t="str">
        <f t="shared" si="595"/>
        <v>plays</v>
      </c>
      <c r="S3500" s="14">
        <f t="shared" si="588"/>
        <v>42518.905555555553</v>
      </c>
      <c r="T3500" s="14">
        <f t="shared" si="589"/>
        <v>42459.15861111111</v>
      </c>
      <c r="U3500" t="str">
        <f t="shared" si="590"/>
        <v>MAY</v>
      </c>
      <c r="V3500" t="str">
        <f t="shared" si="591"/>
        <v>MAR</v>
      </c>
      <c r="W3500">
        <f t="shared" si="592"/>
        <v>2016</v>
      </c>
      <c r="X3500">
        <f t="shared" si="593"/>
        <v>2016</v>
      </c>
    </row>
    <row r="3501" spans="1:2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86"/>
        <v>105.5</v>
      </c>
      <c r="P3501" s="7">
        <f t="shared" si="587"/>
        <v>60.285714285714285</v>
      </c>
      <c r="Q3501" t="str">
        <f t="shared" si="594"/>
        <v>theater</v>
      </c>
      <c r="R3501" t="str">
        <f t="shared" si="595"/>
        <v>plays</v>
      </c>
      <c r="S3501" s="14">
        <f t="shared" si="588"/>
        <v>42186.290972222225</v>
      </c>
      <c r="T3501" s="14">
        <f t="shared" si="589"/>
        <v>42132.036168981482</v>
      </c>
      <c r="U3501" t="str">
        <f t="shared" si="590"/>
        <v>JUL</v>
      </c>
      <c r="V3501" t="str">
        <f t="shared" si="591"/>
        <v>MAY</v>
      </c>
      <c r="W3501">
        <f t="shared" si="592"/>
        <v>2015</v>
      </c>
      <c r="X3501">
        <f t="shared" si="593"/>
        <v>2015</v>
      </c>
    </row>
    <row r="3502" spans="1:2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86"/>
        <v>106.3</v>
      </c>
      <c r="P3502" s="7">
        <f t="shared" si="587"/>
        <v>25.30952380952381</v>
      </c>
      <c r="Q3502" t="str">
        <f t="shared" si="594"/>
        <v>theater</v>
      </c>
      <c r="R3502" t="str">
        <f t="shared" si="595"/>
        <v>plays</v>
      </c>
      <c r="S3502" s="14">
        <f t="shared" si="588"/>
        <v>42436.207638888889</v>
      </c>
      <c r="T3502" s="14">
        <f t="shared" si="589"/>
        <v>42419.91942129629</v>
      </c>
      <c r="U3502" t="str">
        <f t="shared" si="590"/>
        <v>MAR</v>
      </c>
      <c r="V3502" t="str">
        <f t="shared" si="591"/>
        <v>FEB</v>
      </c>
      <c r="W3502">
        <f t="shared" si="592"/>
        <v>2016</v>
      </c>
      <c r="X3502">
        <f t="shared" si="593"/>
        <v>2016</v>
      </c>
    </row>
    <row r="3503" spans="1:2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86"/>
        <v>100.66666666666667</v>
      </c>
      <c r="P3503" s="7">
        <f t="shared" si="587"/>
        <v>35.952380952380949</v>
      </c>
      <c r="Q3503" t="str">
        <f t="shared" si="594"/>
        <v>theater</v>
      </c>
      <c r="R3503" t="str">
        <f t="shared" si="595"/>
        <v>plays</v>
      </c>
      <c r="S3503" s="14">
        <f t="shared" si="588"/>
        <v>42258.763831018514</v>
      </c>
      <c r="T3503" s="14">
        <f t="shared" si="589"/>
        <v>42233.763831018514</v>
      </c>
      <c r="U3503" t="str">
        <f t="shared" si="590"/>
        <v>SEP</v>
      </c>
      <c r="V3503" t="str">
        <f t="shared" si="591"/>
        <v>AGO</v>
      </c>
      <c r="W3503">
        <f t="shared" si="592"/>
        <v>2015</v>
      </c>
      <c r="X3503">
        <f t="shared" si="593"/>
        <v>2015</v>
      </c>
    </row>
    <row r="3504" spans="1:2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86"/>
        <v>105.4</v>
      </c>
      <c r="P3504" s="7">
        <f t="shared" si="587"/>
        <v>136</v>
      </c>
      <c r="Q3504" t="str">
        <f t="shared" si="594"/>
        <v>theater</v>
      </c>
      <c r="R3504" t="str">
        <f t="shared" si="595"/>
        <v>plays</v>
      </c>
      <c r="S3504" s="14">
        <f t="shared" si="588"/>
        <v>42445.165972222225</v>
      </c>
      <c r="T3504" s="14">
        <f t="shared" si="589"/>
        <v>42430.839398148149</v>
      </c>
      <c r="U3504" t="str">
        <f t="shared" si="590"/>
        <v>MAR</v>
      </c>
      <c r="V3504" t="str">
        <f t="shared" si="591"/>
        <v>MAR</v>
      </c>
      <c r="W3504">
        <f t="shared" si="592"/>
        <v>2016</v>
      </c>
      <c r="X3504">
        <f t="shared" si="593"/>
        <v>2016</v>
      </c>
    </row>
    <row r="3505" spans="1:2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86"/>
        <v>107.56</v>
      </c>
      <c r="P3505" s="7">
        <f t="shared" si="587"/>
        <v>70.763157894736835</v>
      </c>
      <c r="Q3505" t="str">
        <f t="shared" si="594"/>
        <v>theater</v>
      </c>
      <c r="R3505" t="str">
        <f t="shared" si="595"/>
        <v>plays</v>
      </c>
      <c r="S3505" s="14">
        <f t="shared" si="588"/>
        <v>42575.478333333333</v>
      </c>
      <c r="T3505" s="14">
        <f t="shared" si="589"/>
        <v>42545.478333333333</v>
      </c>
      <c r="U3505" t="str">
        <f t="shared" si="590"/>
        <v>JUL</v>
      </c>
      <c r="V3505" t="str">
        <f t="shared" si="591"/>
        <v>JUN</v>
      </c>
      <c r="W3505">
        <f t="shared" si="592"/>
        <v>2016</v>
      </c>
      <c r="X3505">
        <f t="shared" si="593"/>
        <v>2016</v>
      </c>
    </row>
    <row r="3506" spans="1:2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86"/>
        <v>100</v>
      </c>
      <c r="P3506" s="7">
        <f t="shared" si="587"/>
        <v>125</v>
      </c>
      <c r="Q3506" t="str">
        <f t="shared" si="594"/>
        <v>theater</v>
      </c>
      <c r="R3506" t="str">
        <f t="shared" si="595"/>
        <v>plays</v>
      </c>
      <c r="S3506" s="14">
        <f t="shared" si="588"/>
        <v>42327.790405092594</v>
      </c>
      <c r="T3506" s="14">
        <f t="shared" si="589"/>
        <v>42297.748738425929</v>
      </c>
      <c r="U3506" t="str">
        <f t="shared" si="590"/>
        <v>NOV</v>
      </c>
      <c r="V3506" t="str">
        <f t="shared" si="591"/>
        <v>OCT</v>
      </c>
      <c r="W3506">
        <f t="shared" si="592"/>
        <v>2015</v>
      </c>
      <c r="X3506">
        <f t="shared" si="593"/>
        <v>2015</v>
      </c>
    </row>
    <row r="3507" spans="1:2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86"/>
        <v>103.76</v>
      </c>
      <c r="P3507" s="7">
        <f t="shared" si="587"/>
        <v>66.512820512820511</v>
      </c>
      <c r="Q3507" t="str">
        <f t="shared" si="594"/>
        <v>theater</v>
      </c>
      <c r="R3507" t="str">
        <f t="shared" si="595"/>
        <v>plays</v>
      </c>
      <c r="S3507" s="14">
        <f t="shared" si="588"/>
        <v>41772.166666666664</v>
      </c>
      <c r="T3507" s="14">
        <f t="shared" si="589"/>
        <v>41760.935706018521</v>
      </c>
      <c r="U3507" t="str">
        <f t="shared" si="590"/>
        <v>MAY</v>
      </c>
      <c r="V3507" t="str">
        <f t="shared" si="591"/>
        <v>MAY</v>
      </c>
      <c r="W3507">
        <f t="shared" si="592"/>
        <v>2014</v>
      </c>
      <c r="X3507">
        <f t="shared" si="593"/>
        <v>2014</v>
      </c>
    </row>
    <row r="3508" spans="1:2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86"/>
        <v>101.5</v>
      </c>
      <c r="P3508" s="7">
        <f t="shared" si="587"/>
        <v>105</v>
      </c>
      <c r="Q3508" t="str">
        <f t="shared" si="594"/>
        <v>theater</v>
      </c>
      <c r="R3508" t="str">
        <f t="shared" si="595"/>
        <v>plays</v>
      </c>
      <c r="S3508" s="14">
        <f t="shared" si="588"/>
        <v>41874.734259259261</v>
      </c>
      <c r="T3508" s="14">
        <f t="shared" si="589"/>
        <v>41829.734259259261</v>
      </c>
      <c r="U3508" t="str">
        <f t="shared" si="590"/>
        <v>AGO</v>
      </c>
      <c r="V3508" t="str">
        <f t="shared" si="591"/>
        <v>JUL</v>
      </c>
      <c r="W3508">
        <f t="shared" si="592"/>
        <v>2014</v>
      </c>
      <c r="X3508">
        <f t="shared" si="593"/>
        <v>2014</v>
      </c>
    </row>
    <row r="3509" spans="1:2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86"/>
        <v>104.4</v>
      </c>
      <c r="P3509" s="7">
        <f t="shared" si="587"/>
        <v>145</v>
      </c>
      <c r="Q3509" t="str">
        <f t="shared" si="594"/>
        <v>theater</v>
      </c>
      <c r="R3509" t="str">
        <f t="shared" si="595"/>
        <v>plays</v>
      </c>
      <c r="S3509" s="14">
        <f t="shared" si="588"/>
        <v>42521.92288194444</v>
      </c>
      <c r="T3509" s="14">
        <f t="shared" si="589"/>
        <v>42491.92288194444</v>
      </c>
      <c r="U3509" t="str">
        <f t="shared" si="590"/>
        <v>MAY</v>
      </c>
      <c r="V3509" t="str">
        <f t="shared" si="591"/>
        <v>MAY</v>
      </c>
      <c r="W3509">
        <f t="shared" si="592"/>
        <v>2016</v>
      </c>
      <c r="X3509">
        <f t="shared" si="593"/>
        <v>2016</v>
      </c>
    </row>
    <row r="3510" spans="1:2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86"/>
        <v>180</v>
      </c>
      <c r="P3510" s="7">
        <f t="shared" si="587"/>
        <v>12</v>
      </c>
      <c r="Q3510" t="str">
        <f t="shared" si="594"/>
        <v>theater</v>
      </c>
      <c r="R3510" t="str">
        <f t="shared" si="595"/>
        <v>plays</v>
      </c>
      <c r="S3510" s="14">
        <f t="shared" si="588"/>
        <v>42500.875</v>
      </c>
      <c r="T3510" s="14">
        <f t="shared" si="589"/>
        <v>42477.729780092588</v>
      </c>
      <c r="U3510" t="str">
        <f t="shared" si="590"/>
        <v>MAY</v>
      </c>
      <c r="V3510" t="str">
        <f t="shared" si="591"/>
        <v>ABR</v>
      </c>
      <c r="W3510">
        <f t="shared" si="592"/>
        <v>2016</v>
      </c>
      <c r="X3510">
        <f t="shared" si="593"/>
        <v>2016</v>
      </c>
    </row>
    <row r="3511" spans="1:2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86"/>
        <v>106.33333333333333</v>
      </c>
      <c r="P3511" s="7">
        <f t="shared" si="587"/>
        <v>96.666666666666671</v>
      </c>
      <c r="Q3511" t="str">
        <f t="shared" si="594"/>
        <v>theater</v>
      </c>
      <c r="R3511" t="str">
        <f t="shared" si="595"/>
        <v>plays</v>
      </c>
      <c r="S3511" s="14">
        <f t="shared" si="588"/>
        <v>41964.204861111109</v>
      </c>
      <c r="T3511" s="14">
        <f t="shared" si="589"/>
        <v>41950.859560185185</v>
      </c>
      <c r="U3511" t="str">
        <f t="shared" si="590"/>
        <v>NOV</v>
      </c>
      <c r="V3511" t="str">
        <f t="shared" si="591"/>
        <v>NOV</v>
      </c>
      <c r="W3511">
        <f t="shared" si="592"/>
        <v>2014</v>
      </c>
      <c r="X3511">
        <f t="shared" si="593"/>
        <v>2014</v>
      </c>
    </row>
    <row r="3512" spans="1:2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86"/>
        <v>100.55555555555556</v>
      </c>
      <c r="P3512" s="7">
        <f t="shared" si="587"/>
        <v>60.333333333333336</v>
      </c>
      <c r="Q3512" t="str">
        <f t="shared" si="594"/>
        <v>theater</v>
      </c>
      <c r="R3512" t="str">
        <f t="shared" si="595"/>
        <v>plays</v>
      </c>
      <c r="S3512" s="14">
        <f t="shared" si="588"/>
        <v>41822.62090277778</v>
      </c>
      <c r="T3512" s="14">
        <f t="shared" si="589"/>
        <v>41802.62090277778</v>
      </c>
      <c r="U3512" t="str">
        <f t="shared" si="590"/>
        <v>JUL</v>
      </c>
      <c r="V3512" t="str">
        <f t="shared" si="591"/>
        <v>JUN</v>
      </c>
      <c r="W3512">
        <f t="shared" si="592"/>
        <v>2014</v>
      </c>
      <c r="X3512">
        <f t="shared" si="593"/>
        <v>2014</v>
      </c>
    </row>
    <row r="3513" spans="1:2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86"/>
        <v>101.2</v>
      </c>
      <c r="P3513" s="7">
        <f t="shared" si="587"/>
        <v>79.89473684210526</v>
      </c>
      <c r="Q3513" t="str">
        <f t="shared" si="594"/>
        <v>theater</v>
      </c>
      <c r="R3513" t="str">
        <f t="shared" si="595"/>
        <v>plays</v>
      </c>
      <c r="S3513" s="14">
        <f t="shared" si="588"/>
        <v>41950.770833333336</v>
      </c>
      <c r="T3513" s="14">
        <f t="shared" si="589"/>
        <v>41927.873784722222</v>
      </c>
      <c r="U3513" t="str">
        <f t="shared" si="590"/>
        <v>NOV</v>
      </c>
      <c r="V3513" t="str">
        <f t="shared" si="591"/>
        <v>OCT</v>
      </c>
      <c r="W3513">
        <f t="shared" si="592"/>
        <v>2014</v>
      </c>
      <c r="X3513">
        <f t="shared" si="593"/>
        <v>2014</v>
      </c>
    </row>
    <row r="3514" spans="1:2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86"/>
        <v>100</v>
      </c>
      <c r="P3514" s="7">
        <f t="shared" si="587"/>
        <v>58.823529411764703</v>
      </c>
      <c r="Q3514" t="str">
        <f t="shared" si="594"/>
        <v>theater</v>
      </c>
      <c r="R3514" t="str">
        <f t="shared" si="595"/>
        <v>plays</v>
      </c>
      <c r="S3514" s="14">
        <f t="shared" si="588"/>
        <v>42117.49527777778</v>
      </c>
      <c r="T3514" s="14">
        <f t="shared" si="589"/>
        <v>42057.536944444444</v>
      </c>
      <c r="U3514" t="str">
        <f t="shared" si="590"/>
        <v>ABR</v>
      </c>
      <c r="V3514" t="str">
        <f t="shared" si="591"/>
        <v>FEB</v>
      </c>
      <c r="W3514">
        <f t="shared" si="592"/>
        <v>2015</v>
      </c>
      <c r="X3514">
        <f t="shared" si="593"/>
        <v>2015</v>
      </c>
    </row>
    <row r="3515" spans="1:2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86"/>
        <v>118.39285714285714</v>
      </c>
      <c r="P3515" s="7">
        <f t="shared" si="587"/>
        <v>75.340909090909093</v>
      </c>
      <c r="Q3515" t="str">
        <f t="shared" si="594"/>
        <v>theater</v>
      </c>
      <c r="R3515" t="str">
        <f t="shared" si="595"/>
        <v>plays</v>
      </c>
      <c r="S3515" s="14">
        <f t="shared" si="588"/>
        <v>41794.207638888889</v>
      </c>
      <c r="T3515" s="14">
        <f t="shared" si="589"/>
        <v>41781.096203703702</v>
      </c>
      <c r="U3515" t="str">
        <f t="shared" si="590"/>
        <v>JUN</v>
      </c>
      <c r="V3515" t="str">
        <f t="shared" si="591"/>
        <v>MAY</v>
      </c>
      <c r="W3515">
        <f t="shared" si="592"/>
        <v>2014</v>
      </c>
      <c r="X3515">
        <f t="shared" si="593"/>
        <v>2014</v>
      </c>
    </row>
    <row r="3516" spans="1:2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86"/>
        <v>110</v>
      </c>
      <c r="P3516" s="7">
        <f t="shared" si="587"/>
        <v>55</v>
      </c>
      <c r="Q3516" t="str">
        <f t="shared" si="594"/>
        <v>theater</v>
      </c>
      <c r="R3516" t="str">
        <f t="shared" si="595"/>
        <v>plays</v>
      </c>
      <c r="S3516" s="14">
        <f t="shared" si="588"/>
        <v>42037.207638888889</v>
      </c>
      <c r="T3516" s="14">
        <f t="shared" si="589"/>
        <v>42020.846666666665</v>
      </c>
      <c r="U3516" t="str">
        <f t="shared" si="590"/>
        <v>FEB</v>
      </c>
      <c r="V3516" t="str">
        <f t="shared" si="591"/>
        <v>ENE</v>
      </c>
      <c r="W3516">
        <f t="shared" si="592"/>
        <v>2015</v>
      </c>
      <c r="X3516">
        <f t="shared" si="593"/>
        <v>2015</v>
      </c>
    </row>
    <row r="3517" spans="1:2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86"/>
        <v>102.66666666666667</v>
      </c>
      <c r="P3517" s="7">
        <f t="shared" si="587"/>
        <v>66.956521739130437</v>
      </c>
      <c r="Q3517" t="str">
        <f t="shared" si="594"/>
        <v>theater</v>
      </c>
      <c r="R3517" t="str">
        <f t="shared" si="595"/>
        <v>plays</v>
      </c>
      <c r="S3517" s="14">
        <f t="shared" si="588"/>
        <v>42155.772812499999</v>
      </c>
      <c r="T3517" s="14">
        <f t="shared" si="589"/>
        <v>42125.772812499999</v>
      </c>
      <c r="U3517" t="str">
        <f t="shared" si="590"/>
        <v>MAY</v>
      </c>
      <c r="V3517" t="str">
        <f t="shared" si="591"/>
        <v>MAY</v>
      </c>
      <c r="W3517">
        <f t="shared" si="592"/>
        <v>2015</v>
      </c>
      <c r="X3517">
        <f t="shared" si="593"/>
        <v>2015</v>
      </c>
    </row>
    <row r="3518" spans="1:2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86"/>
        <v>100</v>
      </c>
      <c r="P3518" s="7">
        <f t="shared" si="587"/>
        <v>227.27272727272728</v>
      </c>
      <c r="Q3518" t="str">
        <f t="shared" si="594"/>
        <v>theater</v>
      </c>
      <c r="R3518" t="str">
        <f t="shared" si="595"/>
        <v>plays</v>
      </c>
      <c r="S3518" s="14">
        <f t="shared" si="588"/>
        <v>41890.125</v>
      </c>
      <c r="T3518" s="14">
        <f t="shared" si="589"/>
        <v>41856.010069444441</v>
      </c>
      <c r="U3518" t="str">
        <f t="shared" si="590"/>
        <v>SEP</v>
      </c>
      <c r="V3518" t="str">
        <f t="shared" si="591"/>
        <v>AGO</v>
      </c>
      <c r="W3518">
        <f t="shared" si="592"/>
        <v>2014</v>
      </c>
      <c r="X3518">
        <f t="shared" si="593"/>
        <v>2014</v>
      </c>
    </row>
    <row r="3519" spans="1:2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86"/>
        <v>100</v>
      </c>
      <c r="P3519" s="7">
        <f t="shared" si="587"/>
        <v>307.69230769230768</v>
      </c>
      <c r="Q3519" t="str">
        <f t="shared" si="594"/>
        <v>theater</v>
      </c>
      <c r="R3519" t="str">
        <f t="shared" si="595"/>
        <v>plays</v>
      </c>
      <c r="S3519" s="14">
        <f t="shared" si="588"/>
        <v>41824.458333333336</v>
      </c>
      <c r="T3519" s="14">
        <f t="shared" si="589"/>
        <v>41794.817523148151</v>
      </c>
      <c r="U3519" t="str">
        <f t="shared" si="590"/>
        <v>JUL</v>
      </c>
      <c r="V3519" t="str">
        <f t="shared" si="591"/>
        <v>JUN</v>
      </c>
      <c r="W3519">
        <f t="shared" si="592"/>
        <v>2014</v>
      </c>
      <c r="X3519">
        <f t="shared" si="593"/>
        <v>2014</v>
      </c>
    </row>
    <row r="3520" spans="1:2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86"/>
        <v>110.04600000000001</v>
      </c>
      <c r="P3520" s="7">
        <f t="shared" si="587"/>
        <v>50.020909090909093</v>
      </c>
      <c r="Q3520" t="str">
        <f t="shared" si="594"/>
        <v>theater</v>
      </c>
      <c r="R3520" t="str">
        <f t="shared" si="595"/>
        <v>plays</v>
      </c>
      <c r="S3520" s="14">
        <f t="shared" si="588"/>
        <v>41914.597916666666</v>
      </c>
      <c r="T3520" s="14">
        <f t="shared" si="589"/>
        <v>41893.783553240741</v>
      </c>
      <c r="U3520" t="str">
        <f t="shared" si="590"/>
        <v>OCT</v>
      </c>
      <c r="V3520" t="str">
        <f t="shared" si="591"/>
        <v>SEP</v>
      </c>
      <c r="W3520">
        <f t="shared" si="592"/>
        <v>2014</v>
      </c>
      <c r="X3520">
        <f t="shared" si="593"/>
        <v>2014</v>
      </c>
    </row>
    <row r="3521" spans="1:2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86"/>
        <v>101.35</v>
      </c>
      <c r="P3521" s="7">
        <f t="shared" si="587"/>
        <v>72.392857142857139</v>
      </c>
      <c r="Q3521" t="str">
        <f t="shared" si="594"/>
        <v>theater</v>
      </c>
      <c r="R3521" t="str">
        <f t="shared" si="595"/>
        <v>plays</v>
      </c>
      <c r="S3521" s="14">
        <f t="shared" si="588"/>
        <v>42067.598958333328</v>
      </c>
      <c r="T3521" s="14">
        <f t="shared" si="589"/>
        <v>42037.598958333328</v>
      </c>
      <c r="U3521" t="str">
        <f t="shared" si="590"/>
        <v>MAR</v>
      </c>
      <c r="V3521" t="str">
        <f t="shared" si="591"/>
        <v>FEB</v>
      </c>
      <c r="W3521">
        <f t="shared" si="592"/>
        <v>2015</v>
      </c>
      <c r="X3521">
        <f t="shared" si="593"/>
        <v>2015</v>
      </c>
    </row>
    <row r="3522" spans="1:2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86"/>
        <v>100.75</v>
      </c>
      <c r="P3522" s="7">
        <f t="shared" si="587"/>
        <v>95.952380952380949</v>
      </c>
      <c r="Q3522" t="str">
        <f t="shared" si="594"/>
        <v>theater</v>
      </c>
      <c r="R3522" t="str">
        <f t="shared" si="595"/>
        <v>plays</v>
      </c>
      <c r="S3522" s="14">
        <f t="shared" si="588"/>
        <v>42253.57430555555</v>
      </c>
      <c r="T3522" s="14">
        <f t="shared" si="589"/>
        <v>42227.824212962965</v>
      </c>
      <c r="U3522" t="str">
        <f t="shared" si="590"/>
        <v>SEP</v>
      </c>
      <c r="V3522" t="str">
        <f t="shared" si="591"/>
        <v>AGO</v>
      </c>
      <c r="W3522">
        <f t="shared" si="592"/>
        <v>2015</v>
      </c>
      <c r="X3522">
        <f t="shared" si="593"/>
        <v>2015</v>
      </c>
    </row>
    <row r="3523" spans="1:2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596">(E3523*100)/D3523</f>
        <v>169.42857142857142</v>
      </c>
      <c r="P3523" s="7">
        <f t="shared" ref="P3523:P3586" si="597">IF(L3523=0,"No Backers",E3523/L3523)</f>
        <v>45.615384615384613</v>
      </c>
      <c r="Q3523" t="str">
        <f t="shared" si="594"/>
        <v>theater</v>
      </c>
      <c r="R3523" t="str">
        <f t="shared" si="595"/>
        <v>plays</v>
      </c>
      <c r="S3523" s="14">
        <f t="shared" ref="S3523:S3586" si="598">(((I3523/60)/60)/24)+DATE(1970,1,1)</f>
        <v>41911.361342592594</v>
      </c>
      <c r="T3523" s="14">
        <f t="shared" ref="T3523:T3586" si="599">(((J3523/60)/60)/24)+DATE(1970,1,1)</f>
        <v>41881.361342592594</v>
      </c>
      <c r="U3523" t="str">
        <f t="shared" ref="U3523:U3586" si="600">UPPER(TEXT(S3523, "mmm"))</f>
        <v>SEP</v>
      </c>
      <c r="V3523" t="str">
        <f t="shared" ref="V3523:V3586" si="601">UPPER(TEXT(T3523, "mmm"))</f>
        <v>AGO</v>
      </c>
      <c r="W3523">
        <f t="shared" ref="W3523:W3586" si="602">YEAR(S3523)</f>
        <v>2014</v>
      </c>
      <c r="X3523">
        <f t="shared" ref="X3523:X3586" si="603">YEAR(T3523)</f>
        <v>2014</v>
      </c>
    </row>
    <row r="3524" spans="1:2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96"/>
        <v>100</v>
      </c>
      <c r="P3524" s="7">
        <f t="shared" si="597"/>
        <v>41.029411764705884</v>
      </c>
      <c r="Q3524" t="str">
        <f t="shared" si="594"/>
        <v>theater</v>
      </c>
      <c r="R3524" t="str">
        <f t="shared" si="595"/>
        <v>plays</v>
      </c>
      <c r="S3524" s="14">
        <f t="shared" si="598"/>
        <v>42262.420833333337</v>
      </c>
      <c r="T3524" s="14">
        <f t="shared" si="599"/>
        <v>42234.789884259255</v>
      </c>
      <c r="U3524" t="str">
        <f t="shared" si="600"/>
        <v>SEP</v>
      </c>
      <c r="V3524" t="str">
        <f t="shared" si="601"/>
        <v>AGO</v>
      </c>
      <c r="W3524">
        <f t="shared" si="602"/>
        <v>2015</v>
      </c>
      <c r="X3524">
        <f t="shared" si="603"/>
        <v>2015</v>
      </c>
    </row>
    <row r="3525" spans="1:2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96"/>
        <v>113.65</v>
      </c>
      <c r="P3525" s="7">
        <f t="shared" si="597"/>
        <v>56.825000000000003</v>
      </c>
      <c r="Q3525" t="str">
        <f t="shared" si="594"/>
        <v>theater</v>
      </c>
      <c r="R3525" t="str">
        <f t="shared" si="595"/>
        <v>plays</v>
      </c>
      <c r="S3525" s="14">
        <f t="shared" si="598"/>
        <v>42638.958333333328</v>
      </c>
      <c r="T3525" s="14">
        <f t="shared" si="599"/>
        <v>42581.397546296299</v>
      </c>
      <c r="U3525" t="str">
        <f t="shared" si="600"/>
        <v>SEP</v>
      </c>
      <c r="V3525" t="str">
        <f t="shared" si="601"/>
        <v>JUL</v>
      </c>
      <c r="W3525">
        <f t="shared" si="602"/>
        <v>2016</v>
      </c>
      <c r="X3525">
        <f t="shared" si="603"/>
        <v>2016</v>
      </c>
    </row>
    <row r="3526" spans="1:2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96"/>
        <v>101.56</v>
      </c>
      <c r="P3526" s="7">
        <f t="shared" si="597"/>
        <v>137.24324324324326</v>
      </c>
      <c r="Q3526" t="str">
        <f t="shared" si="594"/>
        <v>theater</v>
      </c>
      <c r="R3526" t="str">
        <f t="shared" si="595"/>
        <v>plays</v>
      </c>
      <c r="S3526" s="14">
        <f t="shared" si="598"/>
        <v>41895.166666666664</v>
      </c>
      <c r="T3526" s="14">
        <f t="shared" si="599"/>
        <v>41880.76357638889</v>
      </c>
      <c r="U3526" t="str">
        <f t="shared" si="600"/>
        <v>SEP</v>
      </c>
      <c r="V3526" t="str">
        <f t="shared" si="601"/>
        <v>AGO</v>
      </c>
      <c r="W3526">
        <f t="shared" si="602"/>
        <v>2014</v>
      </c>
      <c r="X3526">
        <f t="shared" si="603"/>
        <v>2014</v>
      </c>
    </row>
    <row r="3527" spans="1:2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96"/>
        <v>106</v>
      </c>
      <c r="P3527" s="7">
        <f t="shared" si="597"/>
        <v>75.714285714285708</v>
      </c>
      <c r="Q3527" t="str">
        <f t="shared" si="594"/>
        <v>theater</v>
      </c>
      <c r="R3527" t="str">
        <f t="shared" si="595"/>
        <v>plays</v>
      </c>
      <c r="S3527" s="14">
        <f t="shared" si="598"/>
        <v>42225.666666666672</v>
      </c>
      <c r="T3527" s="14">
        <f t="shared" si="599"/>
        <v>42214.6956712963</v>
      </c>
      <c r="U3527" t="str">
        <f t="shared" si="600"/>
        <v>AGO</v>
      </c>
      <c r="V3527" t="str">
        <f t="shared" si="601"/>
        <v>JUL</v>
      </c>
      <c r="W3527">
        <f t="shared" si="602"/>
        <v>2015</v>
      </c>
      <c r="X3527">
        <f t="shared" si="603"/>
        <v>2015</v>
      </c>
    </row>
    <row r="3528" spans="1:2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96"/>
        <v>102</v>
      </c>
      <c r="P3528" s="7">
        <f t="shared" si="597"/>
        <v>99</v>
      </c>
      <c r="Q3528" t="str">
        <f t="shared" si="594"/>
        <v>theater</v>
      </c>
      <c r="R3528" t="str">
        <f t="shared" si="595"/>
        <v>plays</v>
      </c>
      <c r="S3528" s="14">
        <f t="shared" si="598"/>
        <v>42488.249305555553</v>
      </c>
      <c r="T3528" s="14">
        <f t="shared" si="599"/>
        <v>42460.335312499999</v>
      </c>
      <c r="U3528" t="str">
        <f t="shared" si="600"/>
        <v>ABR</v>
      </c>
      <c r="V3528" t="str">
        <f t="shared" si="601"/>
        <v>MAR</v>
      </c>
      <c r="W3528">
        <f t="shared" si="602"/>
        <v>2016</v>
      </c>
      <c r="X3528">
        <f t="shared" si="603"/>
        <v>2016</v>
      </c>
    </row>
    <row r="3529" spans="1:2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96"/>
        <v>116.91666666666667</v>
      </c>
      <c r="P3529" s="7">
        <f t="shared" si="597"/>
        <v>81.569767441860463</v>
      </c>
      <c r="Q3529" t="str">
        <f t="shared" si="594"/>
        <v>theater</v>
      </c>
      <c r="R3529" t="str">
        <f t="shared" si="595"/>
        <v>plays</v>
      </c>
      <c r="S3529" s="14">
        <f t="shared" si="598"/>
        <v>42196.165972222225</v>
      </c>
      <c r="T3529" s="14">
        <f t="shared" si="599"/>
        <v>42167.023206018523</v>
      </c>
      <c r="U3529" t="str">
        <f t="shared" si="600"/>
        <v>JUL</v>
      </c>
      <c r="V3529" t="str">
        <f t="shared" si="601"/>
        <v>JUN</v>
      </c>
      <c r="W3529">
        <f t="shared" si="602"/>
        <v>2015</v>
      </c>
      <c r="X3529">
        <f t="shared" si="603"/>
        <v>2015</v>
      </c>
    </row>
    <row r="3530" spans="1:2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96"/>
        <v>101.15151515151516</v>
      </c>
      <c r="P3530" s="7">
        <f t="shared" si="597"/>
        <v>45.108108108108105</v>
      </c>
      <c r="Q3530" t="str">
        <f t="shared" si="594"/>
        <v>theater</v>
      </c>
      <c r="R3530" t="str">
        <f t="shared" si="595"/>
        <v>plays</v>
      </c>
      <c r="S3530" s="14">
        <f t="shared" si="598"/>
        <v>42753.50136574074</v>
      </c>
      <c r="T3530" s="14">
        <f t="shared" si="599"/>
        <v>42733.50136574074</v>
      </c>
      <c r="U3530" t="str">
        <f t="shared" si="600"/>
        <v>ENE</v>
      </c>
      <c r="V3530" t="str">
        <f t="shared" si="601"/>
        <v>DIC</v>
      </c>
      <c r="W3530">
        <f t="shared" si="602"/>
        <v>2017</v>
      </c>
      <c r="X3530">
        <f t="shared" si="603"/>
        <v>2016</v>
      </c>
    </row>
    <row r="3531" spans="1:2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96"/>
        <v>132</v>
      </c>
      <c r="P3531" s="7">
        <f t="shared" si="597"/>
        <v>36.666666666666664</v>
      </c>
      <c r="Q3531" t="str">
        <f t="shared" si="594"/>
        <v>theater</v>
      </c>
      <c r="R3531" t="str">
        <f t="shared" si="595"/>
        <v>plays</v>
      </c>
      <c r="S3531" s="14">
        <f t="shared" si="598"/>
        <v>42198.041666666672</v>
      </c>
      <c r="T3531" s="14">
        <f t="shared" si="599"/>
        <v>42177.761782407411</v>
      </c>
      <c r="U3531" t="str">
        <f t="shared" si="600"/>
        <v>JUL</v>
      </c>
      <c r="V3531" t="str">
        <f t="shared" si="601"/>
        <v>JUN</v>
      </c>
      <c r="W3531">
        <f t="shared" si="602"/>
        <v>2015</v>
      </c>
      <c r="X3531">
        <f t="shared" si="603"/>
        <v>2015</v>
      </c>
    </row>
    <row r="3532" spans="1:2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96"/>
        <v>100</v>
      </c>
      <c r="P3532" s="7">
        <f t="shared" si="597"/>
        <v>125</v>
      </c>
      <c r="Q3532" t="str">
        <f t="shared" si="594"/>
        <v>theater</v>
      </c>
      <c r="R3532" t="str">
        <f t="shared" si="595"/>
        <v>plays</v>
      </c>
      <c r="S3532" s="14">
        <f t="shared" si="598"/>
        <v>42470.833333333328</v>
      </c>
      <c r="T3532" s="14">
        <f t="shared" si="599"/>
        <v>42442.623344907406</v>
      </c>
      <c r="U3532" t="str">
        <f t="shared" si="600"/>
        <v>ABR</v>
      </c>
      <c r="V3532" t="str">
        <f t="shared" si="601"/>
        <v>MAR</v>
      </c>
      <c r="W3532">
        <f t="shared" si="602"/>
        <v>2016</v>
      </c>
      <c r="X3532">
        <f t="shared" si="603"/>
        <v>2016</v>
      </c>
    </row>
    <row r="3533" spans="1:2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96"/>
        <v>128</v>
      </c>
      <c r="P3533" s="7">
        <f t="shared" si="597"/>
        <v>49.230769230769234</v>
      </c>
      <c r="Q3533" t="str">
        <f t="shared" si="594"/>
        <v>theater</v>
      </c>
      <c r="R3533" t="str">
        <f t="shared" si="595"/>
        <v>plays</v>
      </c>
      <c r="S3533" s="14">
        <f t="shared" si="598"/>
        <v>42551.654328703706</v>
      </c>
      <c r="T3533" s="14">
        <f t="shared" si="599"/>
        <v>42521.654328703706</v>
      </c>
      <c r="U3533" t="str">
        <f t="shared" si="600"/>
        <v>JUN</v>
      </c>
      <c r="V3533" t="str">
        <f t="shared" si="601"/>
        <v>MAY</v>
      </c>
      <c r="W3533">
        <f t="shared" si="602"/>
        <v>2016</v>
      </c>
      <c r="X3533">
        <f t="shared" si="603"/>
        <v>2016</v>
      </c>
    </row>
    <row r="3534" spans="1:2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96"/>
        <v>118.95833333333333</v>
      </c>
      <c r="P3534" s="7">
        <f t="shared" si="597"/>
        <v>42.296296296296298</v>
      </c>
      <c r="Q3534" t="str">
        <f t="shared" si="594"/>
        <v>theater</v>
      </c>
      <c r="R3534" t="str">
        <f t="shared" si="595"/>
        <v>plays</v>
      </c>
      <c r="S3534" s="14">
        <f t="shared" si="598"/>
        <v>41900.165972222225</v>
      </c>
      <c r="T3534" s="14">
        <f t="shared" si="599"/>
        <v>41884.599849537037</v>
      </c>
      <c r="U3534" t="str">
        <f t="shared" si="600"/>
        <v>SEP</v>
      </c>
      <c r="V3534" t="str">
        <f t="shared" si="601"/>
        <v>SEP</v>
      </c>
      <c r="W3534">
        <f t="shared" si="602"/>
        <v>2014</v>
      </c>
      <c r="X3534">
        <f t="shared" si="603"/>
        <v>2014</v>
      </c>
    </row>
    <row r="3535" spans="1:2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96"/>
        <v>126.2</v>
      </c>
      <c r="P3535" s="7">
        <f t="shared" si="597"/>
        <v>78.875</v>
      </c>
      <c r="Q3535" t="str">
        <f t="shared" si="594"/>
        <v>theater</v>
      </c>
      <c r="R3535" t="str">
        <f t="shared" si="595"/>
        <v>plays</v>
      </c>
      <c r="S3535" s="14">
        <f t="shared" si="598"/>
        <v>42319.802858796291</v>
      </c>
      <c r="T3535" s="14">
        <f t="shared" si="599"/>
        <v>42289.761192129634</v>
      </c>
      <c r="U3535" t="str">
        <f t="shared" si="600"/>
        <v>NOV</v>
      </c>
      <c r="V3535" t="str">
        <f t="shared" si="601"/>
        <v>OCT</v>
      </c>
      <c r="W3535">
        <f t="shared" si="602"/>
        <v>2015</v>
      </c>
      <c r="X3535">
        <f t="shared" si="603"/>
        <v>2015</v>
      </c>
    </row>
    <row r="3536" spans="1:2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96"/>
        <v>156.19999999999999</v>
      </c>
      <c r="P3536" s="7">
        <f t="shared" si="597"/>
        <v>38.284313725490193</v>
      </c>
      <c r="Q3536" t="str">
        <f t="shared" si="594"/>
        <v>theater</v>
      </c>
      <c r="R3536" t="str">
        <f t="shared" si="595"/>
        <v>plays</v>
      </c>
      <c r="S3536" s="14">
        <f t="shared" si="598"/>
        <v>42278.6252662037</v>
      </c>
      <c r="T3536" s="14">
        <f t="shared" si="599"/>
        <v>42243.6252662037</v>
      </c>
      <c r="U3536" t="str">
        <f t="shared" si="600"/>
        <v>OCT</v>
      </c>
      <c r="V3536" t="str">
        <f t="shared" si="601"/>
        <v>AGO</v>
      </c>
      <c r="W3536">
        <f t="shared" si="602"/>
        <v>2015</v>
      </c>
      <c r="X3536">
        <f t="shared" si="603"/>
        <v>2015</v>
      </c>
    </row>
    <row r="3537" spans="1:2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96"/>
        <v>103.15</v>
      </c>
      <c r="P3537" s="7">
        <f t="shared" si="597"/>
        <v>44.847826086956523</v>
      </c>
      <c r="Q3537" t="str">
        <f t="shared" si="594"/>
        <v>theater</v>
      </c>
      <c r="R3537" t="str">
        <f t="shared" si="595"/>
        <v>plays</v>
      </c>
      <c r="S3537" s="14">
        <f t="shared" si="598"/>
        <v>42279.75</v>
      </c>
      <c r="T3537" s="14">
        <f t="shared" si="599"/>
        <v>42248.640162037031</v>
      </c>
      <c r="U3537" t="str">
        <f t="shared" si="600"/>
        <v>OCT</v>
      </c>
      <c r="V3537" t="str">
        <f t="shared" si="601"/>
        <v>SEP</v>
      </c>
      <c r="W3537">
        <f t="shared" si="602"/>
        <v>2015</v>
      </c>
      <c r="X3537">
        <f t="shared" si="603"/>
        <v>2015</v>
      </c>
    </row>
    <row r="3538" spans="1:2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96"/>
        <v>153.33333333333334</v>
      </c>
      <c r="P3538" s="7">
        <f t="shared" si="597"/>
        <v>13.529411764705882</v>
      </c>
      <c r="Q3538" t="str">
        <f t="shared" si="594"/>
        <v>theater</v>
      </c>
      <c r="R3538" t="str">
        <f t="shared" si="595"/>
        <v>plays</v>
      </c>
      <c r="S3538" s="14">
        <f t="shared" si="598"/>
        <v>42358.499305555553</v>
      </c>
      <c r="T3538" s="14">
        <f t="shared" si="599"/>
        <v>42328.727141203708</v>
      </c>
      <c r="U3538" t="str">
        <f t="shared" si="600"/>
        <v>DIC</v>
      </c>
      <c r="V3538" t="str">
        <f t="shared" si="601"/>
        <v>NOV</v>
      </c>
      <c r="W3538">
        <f t="shared" si="602"/>
        <v>2015</v>
      </c>
      <c r="X3538">
        <f t="shared" si="603"/>
        <v>2015</v>
      </c>
    </row>
    <row r="3539" spans="1:2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96"/>
        <v>180.44444444444446</v>
      </c>
      <c r="P3539" s="7">
        <f t="shared" si="597"/>
        <v>43.5</v>
      </c>
      <c r="Q3539" t="str">
        <f t="shared" si="594"/>
        <v>theater</v>
      </c>
      <c r="R3539" t="str">
        <f t="shared" si="595"/>
        <v>plays</v>
      </c>
      <c r="S3539" s="14">
        <f t="shared" si="598"/>
        <v>41960.332638888889</v>
      </c>
      <c r="T3539" s="14">
        <f t="shared" si="599"/>
        <v>41923.354351851849</v>
      </c>
      <c r="U3539" t="str">
        <f t="shared" si="600"/>
        <v>NOV</v>
      </c>
      <c r="V3539" t="str">
        <f t="shared" si="601"/>
        <v>OCT</v>
      </c>
      <c r="W3539">
        <f t="shared" si="602"/>
        <v>2014</v>
      </c>
      <c r="X3539">
        <f t="shared" si="603"/>
        <v>2014</v>
      </c>
    </row>
    <row r="3540" spans="1:2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96"/>
        <v>128.44999999999999</v>
      </c>
      <c r="P3540" s="7">
        <f t="shared" si="597"/>
        <v>30.951807228915662</v>
      </c>
      <c r="Q3540" t="str">
        <f t="shared" si="594"/>
        <v>theater</v>
      </c>
      <c r="R3540" t="str">
        <f t="shared" si="595"/>
        <v>plays</v>
      </c>
      <c r="S3540" s="14">
        <f t="shared" si="598"/>
        <v>42599.420601851853</v>
      </c>
      <c r="T3540" s="14">
        <f t="shared" si="599"/>
        <v>42571.420601851853</v>
      </c>
      <c r="U3540" t="str">
        <f t="shared" si="600"/>
        <v>AGO</v>
      </c>
      <c r="V3540" t="str">
        <f t="shared" si="601"/>
        <v>JUL</v>
      </c>
      <c r="W3540">
        <f t="shared" si="602"/>
        <v>2016</v>
      </c>
      <c r="X3540">
        <f t="shared" si="603"/>
        <v>2016</v>
      </c>
    </row>
    <row r="3541" spans="1:2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96"/>
        <v>119.66666666666667</v>
      </c>
      <c r="P3541" s="7">
        <f t="shared" si="597"/>
        <v>55.230769230769234</v>
      </c>
      <c r="Q3541" t="str">
        <f t="shared" si="594"/>
        <v>theater</v>
      </c>
      <c r="R3541" t="str">
        <f t="shared" si="595"/>
        <v>plays</v>
      </c>
      <c r="S3541" s="14">
        <f t="shared" si="598"/>
        <v>42621.756041666667</v>
      </c>
      <c r="T3541" s="14">
        <f t="shared" si="599"/>
        <v>42600.756041666667</v>
      </c>
      <c r="U3541" t="str">
        <f t="shared" si="600"/>
        <v>SEP</v>
      </c>
      <c r="V3541" t="str">
        <f t="shared" si="601"/>
        <v>AGO</v>
      </c>
      <c r="W3541">
        <f t="shared" si="602"/>
        <v>2016</v>
      </c>
      <c r="X3541">
        <f t="shared" si="603"/>
        <v>2016</v>
      </c>
    </row>
    <row r="3542" spans="1:2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96"/>
        <v>123</v>
      </c>
      <c r="P3542" s="7">
        <f t="shared" si="597"/>
        <v>46.125</v>
      </c>
      <c r="Q3542" t="str">
        <f t="shared" si="594"/>
        <v>theater</v>
      </c>
      <c r="R3542" t="str">
        <f t="shared" si="595"/>
        <v>plays</v>
      </c>
      <c r="S3542" s="14">
        <f t="shared" si="598"/>
        <v>42547.003368055557</v>
      </c>
      <c r="T3542" s="14">
        <f t="shared" si="599"/>
        <v>42517.003368055557</v>
      </c>
      <c r="U3542" t="str">
        <f t="shared" si="600"/>
        <v>JUN</v>
      </c>
      <c r="V3542" t="str">
        <f t="shared" si="601"/>
        <v>MAY</v>
      </c>
      <c r="W3542">
        <f t="shared" si="602"/>
        <v>2016</v>
      </c>
      <c r="X3542">
        <f t="shared" si="603"/>
        <v>2016</v>
      </c>
    </row>
    <row r="3543" spans="1:2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96"/>
        <v>105</v>
      </c>
      <c r="P3543" s="7">
        <f t="shared" si="597"/>
        <v>39.375</v>
      </c>
      <c r="Q3543" t="str">
        <f t="shared" si="594"/>
        <v>theater</v>
      </c>
      <c r="R3543" t="str">
        <f t="shared" si="595"/>
        <v>plays</v>
      </c>
      <c r="S3543" s="14">
        <f t="shared" si="598"/>
        <v>42247.730034722219</v>
      </c>
      <c r="T3543" s="14">
        <f t="shared" si="599"/>
        <v>42222.730034722219</v>
      </c>
      <c r="U3543" t="str">
        <f t="shared" si="600"/>
        <v>AGO</v>
      </c>
      <c r="V3543" t="str">
        <f t="shared" si="601"/>
        <v>AGO</v>
      </c>
      <c r="W3543">
        <f t="shared" si="602"/>
        <v>2015</v>
      </c>
      <c r="X3543">
        <f t="shared" si="603"/>
        <v>2015</v>
      </c>
    </row>
    <row r="3544" spans="1:2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96"/>
        <v>102.23636363636363</v>
      </c>
      <c r="P3544" s="7">
        <f t="shared" si="597"/>
        <v>66.152941176470591</v>
      </c>
      <c r="Q3544" t="str">
        <f t="shared" si="594"/>
        <v>theater</v>
      </c>
      <c r="R3544" t="str">
        <f t="shared" si="595"/>
        <v>plays</v>
      </c>
      <c r="S3544" s="14">
        <f t="shared" si="598"/>
        <v>41889.599791666667</v>
      </c>
      <c r="T3544" s="14">
        <f t="shared" si="599"/>
        <v>41829.599791666667</v>
      </c>
      <c r="U3544" t="str">
        <f t="shared" si="600"/>
        <v>SEP</v>
      </c>
      <c r="V3544" t="str">
        <f t="shared" si="601"/>
        <v>JUL</v>
      </c>
      <c r="W3544">
        <f t="shared" si="602"/>
        <v>2014</v>
      </c>
      <c r="X3544">
        <f t="shared" si="603"/>
        <v>2014</v>
      </c>
    </row>
    <row r="3545" spans="1:2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96"/>
        <v>104.66666666666667</v>
      </c>
      <c r="P3545" s="7">
        <f t="shared" si="597"/>
        <v>54.137931034482762</v>
      </c>
      <c r="Q3545" t="str">
        <f t="shared" si="594"/>
        <v>theater</v>
      </c>
      <c r="R3545" t="str">
        <f t="shared" si="595"/>
        <v>plays</v>
      </c>
      <c r="S3545" s="14">
        <f t="shared" si="598"/>
        <v>42180.755312499998</v>
      </c>
      <c r="T3545" s="14">
        <f t="shared" si="599"/>
        <v>42150.755312499998</v>
      </c>
      <c r="U3545" t="str">
        <f t="shared" si="600"/>
        <v>JUN</v>
      </c>
      <c r="V3545" t="str">
        <f t="shared" si="601"/>
        <v>MAY</v>
      </c>
      <c r="W3545">
        <f t="shared" si="602"/>
        <v>2015</v>
      </c>
      <c r="X3545">
        <f t="shared" si="603"/>
        <v>2015</v>
      </c>
    </row>
    <row r="3546" spans="1:2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96"/>
        <v>100</v>
      </c>
      <c r="P3546" s="7">
        <f t="shared" si="597"/>
        <v>104.16666666666667</v>
      </c>
      <c r="Q3546" t="str">
        <f t="shared" si="594"/>
        <v>theater</v>
      </c>
      <c r="R3546" t="str">
        <f t="shared" si="595"/>
        <v>plays</v>
      </c>
      <c r="S3546" s="14">
        <f t="shared" si="598"/>
        <v>42070.831678240742</v>
      </c>
      <c r="T3546" s="14">
        <f t="shared" si="599"/>
        <v>42040.831678240742</v>
      </c>
      <c r="U3546" t="str">
        <f t="shared" si="600"/>
        <v>MAR</v>
      </c>
      <c r="V3546" t="str">
        <f t="shared" si="601"/>
        <v>FEB</v>
      </c>
      <c r="W3546">
        <f t="shared" si="602"/>
        <v>2015</v>
      </c>
      <c r="X3546">
        <f t="shared" si="603"/>
        <v>2015</v>
      </c>
    </row>
    <row r="3547" spans="1:2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96"/>
        <v>100.4</v>
      </c>
      <c r="P3547" s="7">
        <f t="shared" si="597"/>
        <v>31.375</v>
      </c>
      <c r="Q3547" t="str">
        <f t="shared" si="594"/>
        <v>theater</v>
      </c>
      <c r="R3547" t="str">
        <f t="shared" si="595"/>
        <v>plays</v>
      </c>
      <c r="S3547" s="14">
        <f t="shared" si="598"/>
        <v>42105.807395833333</v>
      </c>
      <c r="T3547" s="14">
        <f t="shared" si="599"/>
        <v>42075.807395833333</v>
      </c>
      <c r="U3547" t="str">
        <f t="shared" si="600"/>
        <v>ABR</v>
      </c>
      <c r="V3547" t="str">
        <f t="shared" si="601"/>
        <v>MAR</v>
      </c>
      <c r="W3547">
        <f t="shared" si="602"/>
        <v>2015</v>
      </c>
      <c r="X3547">
        <f t="shared" si="603"/>
        <v>2015</v>
      </c>
    </row>
    <row r="3548" spans="1:2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96"/>
        <v>102.27272727272727</v>
      </c>
      <c r="P3548" s="7">
        <f t="shared" si="597"/>
        <v>59.210526315789473</v>
      </c>
      <c r="Q3548" t="str">
        <f t="shared" si="594"/>
        <v>theater</v>
      </c>
      <c r="R3548" t="str">
        <f t="shared" si="595"/>
        <v>plays</v>
      </c>
      <c r="S3548" s="14">
        <f t="shared" si="598"/>
        <v>42095.165972222225</v>
      </c>
      <c r="T3548" s="14">
        <f t="shared" si="599"/>
        <v>42073.660694444443</v>
      </c>
      <c r="U3548" t="str">
        <f t="shared" si="600"/>
        <v>ABR</v>
      </c>
      <c r="V3548" t="str">
        <f t="shared" si="601"/>
        <v>MAR</v>
      </c>
      <c r="W3548">
        <f t="shared" si="602"/>
        <v>2015</v>
      </c>
      <c r="X3548">
        <f t="shared" si="603"/>
        <v>2015</v>
      </c>
    </row>
    <row r="3549" spans="1:2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96"/>
        <v>114.40928571428572</v>
      </c>
      <c r="P3549" s="7">
        <f t="shared" si="597"/>
        <v>119.17633928571429</v>
      </c>
      <c r="Q3549" t="str">
        <f t="shared" si="594"/>
        <v>theater</v>
      </c>
      <c r="R3549" t="str">
        <f t="shared" si="595"/>
        <v>plays</v>
      </c>
      <c r="S3549" s="14">
        <f t="shared" si="598"/>
        <v>42504.165972222225</v>
      </c>
      <c r="T3549" s="14">
        <f t="shared" si="599"/>
        <v>42480.078715277778</v>
      </c>
      <c r="U3549" t="str">
        <f t="shared" si="600"/>
        <v>MAY</v>
      </c>
      <c r="V3549" t="str">
        <f t="shared" si="601"/>
        <v>ABR</v>
      </c>
      <c r="W3549">
        <f t="shared" si="602"/>
        <v>2016</v>
      </c>
      <c r="X3549">
        <f t="shared" si="603"/>
        <v>2016</v>
      </c>
    </row>
    <row r="3550" spans="1:2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96"/>
        <v>101.9047619047619</v>
      </c>
      <c r="P3550" s="7">
        <f t="shared" si="597"/>
        <v>164.61538461538461</v>
      </c>
      <c r="Q3550" t="str">
        <f t="shared" si="594"/>
        <v>theater</v>
      </c>
      <c r="R3550" t="str">
        <f t="shared" si="595"/>
        <v>plays</v>
      </c>
      <c r="S3550" s="14">
        <f t="shared" si="598"/>
        <v>42434.041666666672</v>
      </c>
      <c r="T3550" s="14">
        <f t="shared" si="599"/>
        <v>42411.942291666666</v>
      </c>
      <c r="U3550" t="str">
        <f t="shared" si="600"/>
        <v>MAR</v>
      </c>
      <c r="V3550" t="str">
        <f t="shared" si="601"/>
        <v>FEB</v>
      </c>
      <c r="W3550">
        <f t="shared" si="602"/>
        <v>2016</v>
      </c>
      <c r="X3550">
        <f t="shared" si="603"/>
        <v>2016</v>
      </c>
    </row>
    <row r="3551" spans="1:2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96"/>
        <v>102</v>
      </c>
      <c r="P3551" s="7">
        <f t="shared" si="597"/>
        <v>24.285714285714285</v>
      </c>
      <c r="Q3551" t="str">
        <f t="shared" ref="Q3551:Q3614" si="604">MID(N3551,1,7)</f>
        <v>theater</v>
      </c>
      <c r="R3551" t="str">
        <f t="shared" ref="R3551:R3614" si="605">MID(N3551,9,20)</f>
        <v>plays</v>
      </c>
      <c r="S3551" s="14">
        <f t="shared" si="598"/>
        <v>42251.394363425927</v>
      </c>
      <c r="T3551" s="14">
        <f t="shared" si="599"/>
        <v>42223.394363425927</v>
      </c>
      <c r="U3551" t="str">
        <f t="shared" si="600"/>
        <v>SEP</v>
      </c>
      <c r="V3551" t="str">
        <f t="shared" si="601"/>
        <v>AGO</v>
      </c>
      <c r="W3551">
        <f t="shared" si="602"/>
        <v>2015</v>
      </c>
      <c r="X3551">
        <f t="shared" si="603"/>
        <v>2015</v>
      </c>
    </row>
    <row r="3552" spans="1:2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96"/>
        <v>104.8</v>
      </c>
      <c r="P3552" s="7">
        <f t="shared" si="597"/>
        <v>40.9375</v>
      </c>
      <c r="Q3552" t="str">
        <f t="shared" si="604"/>
        <v>theater</v>
      </c>
      <c r="R3552" t="str">
        <f t="shared" si="605"/>
        <v>plays</v>
      </c>
      <c r="S3552" s="14">
        <f t="shared" si="598"/>
        <v>42492.893495370372</v>
      </c>
      <c r="T3552" s="14">
        <f t="shared" si="599"/>
        <v>42462.893495370372</v>
      </c>
      <c r="U3552" t="str">
        <f t="shared" si="600"/>
        <v>MAY</v>
      </c>
      <c r="V3552" t="str">
        <f t="shared" si="601"/>
        <v>ABR</v>
      </c>
      <c r="W3552">
        <f t="shared" si="602"/>
        <v>2016</v>
      </c>
      <c r="X3552">
        <f t="shared" si="603"/>
        <v>2016</v>
      </c>
    </row>
    <row r="3553" spans="1:2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96"/>
        <v>101.83333333333333</v>
      </c>
      <c r="P3553" s="7">
        <f t="shared" si="597"/>
        <v>61.1</v>
      </c>
      <c r="Q3553" t="str">
        <f t="shared" si="604"/>
        <v>theater</v>
      </c>
      <c r="R3553" t="str">
        <f t="shared" si="605"/>
        <v>plays</v>
      </c>
      <c r="S3553" s="14">
        <f t="shared" si="598"/>
        <v>41781.921527777777</v>
      </c>
      <c r="T3553" s="14">
        <f t="shared" si="599"/>
        <v>41753.515856481477</v>
      </c>
      <c r="U3553" t="str">
        <f t="shared" si="600"/>
        <v>MAY</v>
      </c>
      <c r="V3553" t="str">
        <f t="shared" si="601"/>
        <v>ABR</v>
      </c>
      <c r="W3553">
        <f t="shared" si="602"/>
        <v>2014</v>
      </c>
      <c r="X3553">
        <f t="shared" si="603"/>
        <v>2014</v>
      </c>
    </row>
    <row r="3554" spans="1:2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96"/>
        <v>100</v>
      </c>
      <c r="P3554" s="7">
        <f t="shared" si="597"/>
        <v>38.65</v>
      </c>
      <c r="Q3554" t="str">
        <f t="shared" si="604"/>
        <v>theater</v>
      </c>
      <c r="R3554" t="str">
        <f t="shared" si="605"/>
        <v>plays</v>
      </c>
      <c r="S3554" s="14">
        <f t="shared" si="598"/>
        <v>41818.587083333332</v>
      </c>
      <c r="T3554" s="14">
        <f t="shared" si="599"/>
        <v>41788.587083333332</v>
      </c>
      <c r="U3554" t="str">
        <f t="shared" si="600"/>
        <v>JUN</v>
      </c>
      <c r="V3554" t="str">
        <f t="shared" si="601"/>
        <v>MAY</v>
      </c>
      <c r="W3554">
        <f t="shared" si="602"/>
        <v>2014</v>
      </c>
      <c r="X3554">
        <f t="shared" si="603"/>
        <v>2014</v>
      </c>
    </row>
    <row r="3555" spans="1:2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96"/>
        <v>106.27272727272727</v>
      </c>
      <c r="P3555" s="7">
        <f t="shared" si="597"/>
        <v>56.20192307692308</v>
      </c>
      <c r="Q3555" t="str">
        <f t="shared" si="604"/>
        <v>theater</v>
      </c>
      <c r="R3555" t="str">
        <f t="shared" si="605"/>
        <v>plays</v>
      </c>
      <c r="S3555" s="14">
        <f t="shared" si="598"/>
        <v>42228</v>
      </c>
      <c r="T3555" s="14">
        <f t="shared" si="599"/>
        <v>42196.028703703705</v>
      </c>
      <c r="U3555" t="str">
        <f t="shared" si="600"/>
        <v>AGO</v>
      </c>
      <c r="V3555" t="str">
        <f t="shared" si="601"/>
        <v>JUL</v>
      </c>
      <c r="W3555">
        <f t="shared" si="602"/>
        <v>2015</v>
      </c>
      <c r="X3555">
        <f t="shared" si="603"/>
        <v>2015</v>
      </c>
    </row>
    <row r="3556" spans="1:2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96"/>
        <v>113.4222</v>
      </c>
      <c r="P3556" s="7">
        <f t="shared" si="597"/>
        <v>107.00207547169811</v>
      </c>
      <c r="Q3556" t="str">
        <f t="shared" si="604"/>
        <v>theater</v>
      </c>
      <c r="R3556" t="str">
        <f t="shared" si="605"/>
        <v>plays</v>
      </c>
      <c r="S3556" s="14">
        <f t="shared" si="598"/>
        <v>42046.708333333328</v>
      </c>
      <c r="T3556" s="14">
        <f t="shared" si="599"/>
        <v>42016.050451388888</v>
      </c>
      <c r="U3556" t="str">
        <f t="shared" si="600"/>
        <v>FEB</v>
      </c>
      <c r="V3556" t="str">
        <f t="shared" si="601"/>
        <v>ENE</v>
      </c>
      <c r="W3556">
        <f t="shared" si="602"/>
        <v>2015</v>
      </c>
      <c r="X3556">
        <f t="shared" si="603"/>
        <v>2015</v>
      </c>
    </row>
    <row r="3557" spans="1:2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96"/>
        <v>100</v>
      </c>
      <c r="P3557" s="7">
        <f t="shared" si="597"/>
        <v>171.42857142857142</v>
      </c>
      <c r="Q3557" t="str">
        <f t="shared" si="604"/>
        <v>theater</v>
      </c>
      <c r="R3557" t="str">
        <f t="shared" si="605"/>
        <v>plays</v>
      </c>
      <c r="S3557" s="14">
        <f t="shared" si="598"/>
        <v>42691.483726851846</v>
      </c>
      <c r="T3557" s="14">
        <f t="shared" si="599"/>
        <v>42661.442060185189</v>
      </c>
      <c r="U3557" t="str">
        <f t="shared" si="600"/>
        <v>NOV</v>
      </c>
      <c r="V3557" t="str">
        <f t="shared" si="601"/>
        <v>OCT</v>
      </c>
      <c r="W3557">
        <f t="shared" si="602"/>
        <v>2016</v>
      </c>
      <c r="X3557">
        <f t="shared" si="603"/>
        <v>2016</v>
      </c>
    </row>
    <row r="3558" spans="1:2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96"/>
        <v>100.45454545454545</v>
      </c>
      <c r="P3558" s="7">
        <f t="shared" si="597"/>
        <v>110.5</v>
      </c>
      <c r="Q3558" t="str">
        <f t="shared" si="604"/>
        <v>theater</v>
      </c>
      <c r="R3558" t="str">
        <f t="shared" si="605"/>
        <v>plays</v>
      </c>
      <c r="S3558" s="14">
        <f t="shared" si="598"/>
        <v>41868.649583333332</v>
      </c>
      <c r="T3558" s="14">
        <f t="shared" si="599"/>
        <v>41808.649583333332</v>
      </c>
      <c r="U3558" t="str">
        <f t="shared" si="600"/>
        <v>AGO</v>
      </c>
      <c r="V3558" t="str">
        <f t="shared" si="601"/>
        <v>JUN</v>
      </c>
      <c r="W3558">
        <f t="shared" si="602"/>
        <v>2014</v>
      </c>
      <c r="X3558">
        <f t="shared" si="603"/>
        <v>2014</v>
      </c>
    </row>
    <row r="3559" spans="1:2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96"/>
        <v>100.036</v>
      </c>
      <c r="P3559" s="7">
        <f t="shared" si="597"/>
        <v>179.27598566308242</v>
      </c>
      <c r="Q3559" t="str">
        <f t="shared" si="604"/>
        <v>theater</v>
      </c>
      <c r="R3559" t="str">
        <f t="shared" si="605"/>
        <v>plays</v>
      </c>
      <c r="S3559" s="14">
        <f t="shared" si="598"/>
        <v>41764.276747685188</v>
      </c>
      <c r="T3559" s="14">
        <f t="shared" si="599"/>
        <v>41730.276747685188</v>
      </c>
      <c r="U3559" t="str">
        <f t="shared" si="600"/>
        <v>MAY</v>
      </c>
      <c r="V3559" t="str">
        <f t="shared" si="601"/>
        <v>ABR</v>
      </c>
      <c r="W3559">
        <f t="shared" si="602"/>
        <v>2014</v>
      </c>
      <c r="X3559">
        <f t="shared" si="603"/>
        <v>2014</v>
      </c>
    </row>
    <row r="3560" spans="1:2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96"/>
        <v>144</v>
      </c>
      <c r="P3560" s="7">
        <f t="shared" si="597"/>
        <v>22.90909090909091</v>
      </c>
      <c r="Q3560" t="str">
        <f t="shared" si="604"/>
        <v>theater</v>
      </c>
      <c r="R3560" t="str">
        <f t="shared" si="605"/>
        <v>plays</v>
      </c>
      <c r="S3560" s="14">
        <f t="shared" si="598"/>
        <v>42181.875</v>
      </c>
      <c r="T3560" s="14">
        <f t="shared" si="599"/>
        <v>42139.816840277781</v>
      </c>
      <c r="U3560" t="str">
        <f t="shared" si="600"/>
        <v>JUN</v>
      </c>
      <c r="V3560" t="str">
        <f t="shared" si="601"/>
        <v>MAY</v>
      </c>
      <c r="W3560">
        <f t="shared" si="602"/>
        <v>2015</v>
      </c>
      <c r="X3560">
        <f t="shared" si="603"/>
        <v>2015</v>
      </c>
    </row>
    <row r="3561" spans="1:2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96"/>
        <v>103.5</v>
      </c>
      <c r="P3561" s="7">
        <f t="shared" si="597"/>
        <v>43.125</v>
      </c>
      <c r="Q3561" t="str">
        <f t="shared" si="604"/>
        <v>theater</v>
      </c>
      <c r="R3561" t="str">
        <f t="shared" si="605"/>
        <v>plays</v>
      </c>
      <c r="S3561" s="14">
        <f t="shared" si="598"/>
        <v>42216.373611111107</v>
      </c>
      <c r="T3561" s="14">
        <f t="shared" si="599"/>
        <v>42194.096157407403</v>
      </c>
      <c r="U3561" t="str">
        <f t="shared" si="600"/>
        <v>JUL</v>
      </c>
      <c r="V3561" t="str">
        <f t="shared" si="601"/>
        <v>JUL</v>
      </c>
      <c r="W3561">
        <f t="shared" si="602"/>
        <v>2015</v>
      </c>
      <c r="X3561">
        <f t="shared" si="603"/>
        <v>2015</v>
      </c>
    </row>
    <row r="3562" spans="1:2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96"/>
        <v>108.4375</v>
      </c>
      <c r="P3562" s="7">
        <f t="shared" si="597"/>
        <v>46.891891891891895</v>
      </c>
      <c r="Q3562" t="str">
        <f t="shared" si="604"/>
        <v>theater</v>
      </c>
      <c r="R3562" t="str">
        <f t="shared" si="605"/>
        <v>plays</v>
      </c>
      <c r="S3562" s="14">
        <f t="shared" si="598"/>
        <v>42151.114583333328</v>
      </c>
      <c r="T3562" s="14">
        <f t="shared" si="599"/>
        <v>42115.889652777783</v>
      </c>
      <c r="U3562" t="str">
        <f t="shared" si="600"/>
        <v>MAY</v>
      </c>
      <c r="V3562" t="str">
        <f t="shared" si="601"/>
        <v>ABR</v>
      </c>
      <c r="W3562">
        <f t="shared" si="602"/>
        <v>2015</v>
      </c>
      <c r="X3562">
        <f t="shared" si="603"/>
        <v>2015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96"/>
        <v>102.4</v>
      </c>
      <c r="P3563" s="7">
        <f t="shared" si="597"/>
        <v>47.407407407407405</v>
      </c>
      <c r="Q3563" t="str">
        <f t="shared" si="604"/>
        <v>theater</v>
      </c>
      <c r="R3563" t="str">
        <f t="shared" si="605"/>
        <v>plays</v>
      </c>
      <c r="S3563" s="14">
        <f t="shared" si="598"/>
        <v>42221.774999999994</v>
      </c>
      <c r="T3563" s="14">
        <f t="shared" si="599"/>
        <v>42203.680300925931</v>
      </c>
      <c r="U3563" t="str">
        <f t="shared" si="600"/>
        <v>AGO</v>
      </c>
      <c r="V3563" t="str">
        <f t="shared" si="601"/>
        <v>JUL</v>
      </c>
      <c r="W3563">
        <f t="shared" si="602"/>
        <v>2015</v>
      </c>
      <c r="X3563">
        <f t="shared" si="603"/>
        <v>2015</v>
      </c>
    </row>
    <row r="3564" spans="1:2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96"/>
        <v>148.88888888888889</v>
      </c>
      <c r="P3564" s="7">
        <f t="shared" si="597"/>
        <v>15.129032258064516</v>
      </c>
      <c r="Q3564" t="str">
        <f t="shared" si="604"/>
        <v>theater</v>
      </c>
      <c r="R3564" t="str">
        <f t="shared" si="605"/>
        <v>plays</v>
      </c>
      <c r="S3564" s="14">
        <f t="shared" si="598"/>
        <v>42442.916666666672</v>
      </c>
      <c r="T3564" s="14">
        <f t="shared" si="599"/>
        <v>42433.761886574073</v>
      </c>
      <c r="U3564" t="str">
        <f t="shared" si="600"/>
        <v>MAR</v>
      </c>
      <c r="V3564" t="str">
        <f t="shared" si="601"/>
        <v>MAR</v>
      </c>
      <c r="W3564">
        <f t="shared" si="602"/>
        <v>2016</v>
      </c>
      <c r="X3564">
        <f t="shared" si="603"/>
        <v>2016</v>
      </c>
    </row>
    <row r="3565" spans="1:2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96"/>
        <v>105.49000000000001</v>
      </c>
      <c r="P3565" s="7">
        <f t="shared" si="597"/>
        <v>21.098000000000003</v>
      </c>
      <c r="Q3565" t="str">
        <f t="shared" si="604"/>
        <v>theater</v>
      </c>
      <c r="R3565" t="str">
        <f t="shared" si="605"/>
        <v>plays</v>
      </c>
      <c r="S3565" s="14">
        <f t="shared" si="598"/>
        <v>42583.791666666672</v>
      </c>
      <c r="T3565" s="14">
        <f t="shared" si="599"/>
        <v>42555.671944444446</v>
      </c>
      <c r="U3565" t="str">
        <f t="shared" si="600"/>
        <v>AGO</v>
      </c>
      <c r="V3565" t="str">
        <f t="shared" si="601"/>
        <v>JUL</v>
      </c>
      <c r="W3565">
        <f t="shared" si="602"/>
        <v>2016</v>
      </c>
      <c r="X3565">
        <f t="shared" si="603"/>
        <v>2016</v>
      </c>
    </row>
    <row r="3566" spans="1:2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96"/>
        <v>100.5</v>
      </c>
      <c r="P3566" s="7">
        <f t="shared" si="597"/>
        <v>59.117647058823529</v>
      </c>
      <c r="Q3566" t="str">
        <f t="shared" si="604"/>
        <v>theater</v>
      </c>
      <c r="R3566" t="str">
        <f t="shared" si="605"/>
        <v>plays</v>
      </c>
      <c r="S3566" s="14">
        <f t="shared" si="598"/>
        <v>42282.666666666672</v>
      </c>
      <c r="T3566" s="14">
        <f t="shared" si="599"/>
        <v>42236.623252314821</v>
      </c>
      <c r="U3566" t="str">
        <f t="shared" si="600"/>
        <v>OCT</v>
      </c>
      <c r="V3566" t="str">
        <f t="shared" si="601"/>
        <v>AGO</v>
      </c>
      <c r="W3566">
        <f t="shared" si="602"/>
        <v>2015</v>
      </c>
      <c r="X3566">
        <f t="shared" si="603"/>
        <v>2015</v>
      </c>
    </row>
    <row r="3567" spans="1:2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96"/>
        <v>130.55555555555554</v>
      </c>
      <c r="P3567" s="7">
        <f t="shared" si="597"/>
        <v>97.916666666666671</v>
      </c>
      <c r="Q3567" t="str">
        <f t="shared" si="604"/>
        <v>theater</v>
      </c>
      <c r="R3567" t="str">
        <f t="shared" si="605"/>
        <v>plays</v>
      </c>
      <c r="S3567" s="14">
        <f t="shared" si="598"/>
        <v>42004.743148148147</v>
      </c>
      <c r="T3567" s="14">
        <f t="shared" si="599"/>
        <v>41974.743148148147</v>
      </c>
      <c r="U3567" t="str">
        <f t="shared" si="600"/>
        <v>DIC</v>
      </c>
      <c r="V3567" t="str">
        <f t="shared" si="601"/>
        <v>DIC</v>
      </c>
      <c r="W3567">
        <f t="shared" si="602"/>
        <v>2014</v>
      </c>
      <c r="X3567">
        <f t="shared" si="603"/>
        <v>2014</v>
      </c>
    </row>
    <row r="3568" spans="1:2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96"/>
        <v>104.75</v>
      </c>
      <c r="P3568" s="7">
        <f t="shared" si="597"/>
        <v>55.131578947368418</v>
      </c>
      <c r="Q3568" t="str">
        <f t="shared" si="604"/>
        <v>theater</v>
      </c>
      <c r="R3568" t="str">
        <f t="shared" si="605"/>
        <v>plays</v>
      </c>
      <c r="S3568" s="14">
        <f t="shared" si="598"/>
        <v>42027.507905092592</v>
      </c>
      <c r="T3568" s="14">
        <f t="shared" si="599"/>
        <v>41997.507905092592</v>
      </c>
      <c r="U3568" t="str">
        <f t="shared" si="600"/>
        <v>ENE</v>
      </c>
      <c r="V3568" t="str">
        <f t="shared" si="601"/>
        <v>DIC</v>
      </c>
      <c r="W3568">
        <f t="shared" si="602"/>
        <v>2015</v>
      </c>
      <c r="X3568">
        <f t="shared" si="603"/>
        <v>2014</v>
      </c>
    </row>
    <row r="3569" spans="1:2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96"/>
        <v>108.8</v>
      </c>
      <c r="P3569" s="7">
        <f t="shared" si="597"/>
        <v>26.536585365853657</v>
      </c>
      <c r="Q3569" t="str">
        <f t="shared" si="604"/>
        <v>theater</v>
      </c>
      <c r="R3569" t="str">
        <f t="shared" si="605"/>
        <v>plays</v>
      </c>
      <c r="S3569" s="14">
        <f t="shared" si="598"/>
        <v>42165.810694444444</v>
      </c>
      <c r="T3569" s="14">
        <f t="shared" si="599"/>
        <v>42135.810694444444</v>
      </c>
      <c r="U3569" t="str">
        <f t="shared" si="600"/>
        <v>JUN</v>
      </c>
      <c r="V3569" t="str">
        <f t="shared" si="601"/>
        <v>MAY</v>
      </c>
      <c r="W3569">
        <f t="shared" si="602"/>
        <v>2015</v>
      </c>
      <c r="X3569">
        <f t="shared" si="603"/>
        <v>2015</v>
      </c>
    </row>
    <row r="3570" spans="1:2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96"/>
        <v>111</v>
      </c>
      <c r="P3570" s="7">
        <f t="shared" si="597"/>
        <v>58.421052631578945</v>
      </c>
      <c r="Q3570" t="str">
        <f t="shared" si="604"/>
        <v>theater</v>
      </c>
      <c r="R3570" t="str">
        <f t="shared" si="605"/>
        <v>plays</v>
      </c>
      <c r="S3570" s="14">
        <f t="shared" si="598"/>
        <v>41899.740671296298</v>
      </c>
      <c r="T3570" s="14">
        <f t="shared" si="599"/>
        <v>41869.740671296298</v>
      </c>
      <c r="U3570" t="str">
        <f t="shared" si="600"/>
        <v>SEP</v>
      </c>
      <c r="V3570" t="str">
        <f t="shared" si="601"/>
        <v>AGO</v>
      </c>
      <c r="W3570">
        <f t="shared" si="602"/>
        <v>2014</v>
      </c>
      <c r="X3570">
        <f t="shared" si="603"/>
        <v>2014</v>
      </c>
    </row>
    <row r="3571" spans="1:2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96"/>
        <v>100.48</v>
      </c>
      <c r="P3571" s="7">
        <f t="shared" si="597"/>
        <v>122.53658536585365</v>
      </c>
      <c r="Q3571" t="str">
        <f t="shared" si="604"/>
        <v>theater</v>
      </c>
      <c r="R3571" t="str">
        <f t="shared" si="605"/>
        <v>plays</v>
      </c>
      <c r="S3571" s="14">
        <f t="shared" si="598"/>
        <v>42012.688611111109</v>
      </c>
      <c r="T3571" s="14">
        <f t="shared" si="599"/>
        <v>41982.688611111109</v>
      </c>
      <c r="U3571" t="str">
        <f t="shared" si="600"/>
        <v>ENE</v>
      </c>
      <c r="V3571" t="str">
        <f t="shared" si="601"/>
        <v>DIC</v>
      </c>
      <c r="W3571">
        <f t="shared" si="602"/>
        <v>2015</v>
      </c>
      <c r="X3571">
        <f t="shared" si="603"/>
        <v>2014</v>
      </c>
    </row>
    <row r="3572" spans="1:2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96"/>
        <v>114.35</v>
      </c>
      <c r="P3572" s="7">
        <f t="shared" si="597"/>
        <v>87.961538461538467</v>
      </c>
      <c r="Q3572" t="str">
        <f t="shared" si="604"/>
        <v>theater</v>
      </c>
      <c r="R3572" t="str">
        <f t="shared" si="605"/>
        <v>plays</v>
      </c>
      <c r="S3572" s="14">
        <f t="shared" si="598"/>
        <v>42004.291666666672</v>
      </c>
      <c r="T3572" s="14">
        <f t="shared" si="599"/>
        <v>41976.331979166673</v>
      </c>
      <c r="U3572" t="str">
        <f t="shared" si="600"/>
        <v>DIC</v>
      </c>
      <c r="V3572" t="str">
        <f t="shared" si="601"/>
        <v>DIC</v>
      </c>
      <c r="W3572">
        <f t="shared" si="602"/>
        <v>2014</v>
      </c>
      <c r="X3572">
        <f t="shared" si="603"/>
        <v>2014</v>
      </c>
    </row>
    <row r="3573" spans="1:2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96"/>
        <v>122.06666666666666</v>
      </c>
      <c r="P3573" s="7">
        <f t="shared" si="597"/>
        <v>73.239999999999995</v>
      </c>
      <c r="Q3573" t="str">
        <f t="shared" si="604"/>
        <v>theater</v>
      </c>
      <c r="R3573" t="str">
        <f t="shared" si="605"/>
        <v>plays</v>
      </c>
      <c r="S3573" s="14">
        <f t="shared" si="598"/>
        <v>41942.858946759261</v>
      </c>
      <c r="T3573" s="14">
        <f t="shared" si="599"/>
        <v>41912.858946759261</v>
      </c>
      <c r="U3573" t="str">
        <f t="shared" si="600"/>
        <v>OCT</v>
      </c>
      <c r="V3573" t="str">
        <f t="shared" si="601"/>
        <v>SEP</v>
      </c>
      <c r="W3573">
        <f t="shared" si="602"/>
        <v>2014</v>
      </c>
      <c r="X3573">
        <f t="shared" si="603"/>
        <v>2014</v>
      </c>
    </row>
    <row r="3574" spans="1:2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96"/>
        <v>100</v>
      </c>
      <c r="P3574" s="7">
        <f t="shared" si="597"/>
        <v>55.555555555555557</v>
      </c>
      <c r="Q3574" t="str">
        <f t="shared" si="604"/>
        <v>theater</v>
      </c>
      <c r="R3574" t="str">
        <f t="shared" si="605"/>
        <v>plays</v>
      </c>
      <c r="S3574" s="14">
        <f t="shared" si="598"/>
        <v>42176.570393518516</v>
      </c>
      <c r="T3574" s="14">
        <f t="shared" si="599"/>
        <v>42146.570393518516</v>
      </c>
      <c r="U3574" t="str">
        <f t="shared" si="600"/>
        <v>JUN</v>
      </c>
      <c r="V3574" t="str">
        <f t="shared" si="601"/>
        <v>MAY</v>
      </c>
      <c r="W3574">
        <f t="shared" si="602"/>
        <v>2015</v>
      </c>
      <c r="X3574">
        <f t="shared" si="603"/>
        <v>2015</v>
      </c>
    </row>
    <row r="3575" spans="1:2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96"/>
        <v>102.8</v>
      </c>
      <c r="P3575" s="7">
        <f t="shared" si="597"/>
        <v>39.53846153846154</v>
      </c>
      <c r="Q3575" t="str">
        <f t="shared" si="604"/>
        <v>theater</v>
      </c>
      <c r="R3575" t="str">
        <f t="shared" si="605"/>
        <v>plays</v>
      </c>
      <c r="S3575" s="14">
        <f t="shared" si="598"/>
        <v>41951.417199074072</v>
      </c>
      <c r="T3575" s="14">
        <f t="shared" si="599"/>
        <v>41921.375532407408</v>
      </c>
      <c r="U3575" t="str">
        <f t="shared" si="600"/>
        <v>NOV</v>
      </c>
      <c r="V3575" t="str">
        <f t="shared" si="601"/>
        <v>OCT</v>
      </c>
      <c r="W3575">
        <f t="shared" si="602"/>
        <v>2014</v>
      </c>
      <c r="X3575">
        <f t="shared" si="603"/>
        <v>2014</v>
      </c>
    </row>
    <row r="3576" spans="1:2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96"/>
        <v>106.12068965517241</v>
      </c>
      <c r="P3576" s="7">
        <f t="shared" si="597"/>
        <v>136.77777777777777</v>
      </c>
      <c r="Q3576" t="str">
        <f t="shared" si="604"/>
        <v>theater</v>
      </c>
      <c r="R3576" t="str">
        <f t="shared" si="605"/>
        <v>plays</v>
      </c>
      <c r="S3576" s="14">
        <f t="shared" si="598"/>
        <v>41956.984351851846</v>
      </c>
      <c r="T3576" s="14">
        <f t="shared" si="599"/>
        <v>41926.942685185182</v>
      </c>
      <c r="U3576" t="str">
        <f t="shared" si="600"/>
        <v>NOV</v>
      </c>
      <c r="V3576" t="str">
        <f t="shared" si="601"/>
        <v>OCT</v>
      </c>
      <c r="W3576">
        <f t="shared" si="602"/>
        <v>2014</v>
      </c>
      <c r="X3576">
        <f t="shared" si="603"/>
        <v>2014</v>
      </c>
    </row>
    <row r="3577" spans="1:2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96"/>
        <v>101.33</v>
      </c>
      <c r="P3577" s="7">
        <f t="shared" si="597"/>
        <v>99.343137254901961</v>
      </c>
      <c r="Q3577" t="str">
        <f t="shared" si="604"/>
        <v>theater</v>
      </c>
      <c r="R3577" t="str">
        <f t="shared" si="605"/>
        <v>plays</v>
      </c>
      <c r="S3577" s="14">
        <f t="shared" si="598"/>
        <v>42593.165972222225</v>
      </c>
      <c r="T3577" s="14">
        <f t="shared" si="599"/>
        <v>42561.783877314811</v>
      </c>
      <c r="U3577" t="str">
        <f t="shared" si="600"/>
        <v>AGO</v>
      </c>
      <c r="V3577" t="str">
        <f t="shared" si="601"/>
        <v>JUL</v>
      </c>
      <c r="W3577">
        <f t="shared" si="602"/>
        <v>2016</v>
      </c>
      <c r="X3577">
        <f t="shared" si="603"/>
        <v>2016</v>
      </c>
    </row>
    <row r="3578" spans="1:2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96"/>
        <v>100</v>
      </c>
      <c r="P3578" s="7">
        <f t="shared" si="597"/>
        <v>20</v>
      </c>
      <c r="Q3578" t="str">
        <f t="shared" si="604"/>
        <v>theater</v>
      </c>
      <c r="R3578" t="str">
        <f t="shared" si="605"/>
        <v>plays</v>
      </c>
      <c r="S3578" s="14">
        <f t="shared" si="598"/>
        <v>42709.590902777782</v>
      </c>
      <c r="T3578" s="14">
        <f t="shared" si="599"/>
        <v>42649.54923611111</v>
      </c>
      <c r="U3578" t="str">
        <f t="shared" si="600"/>
        <v>DIC</v>
      </c>
      <c r="V3578" t="str">
        <f t="shared" si="601"/>
        <v>OCT</v>
      </c>
      <c r="W3578">
        <f t="shared" si="602"/>
        <v>2016</v>
      </c>
      <c r="X3578">
        <f t="shared" si="603"/>
        <v>2016</v>
      </c>
    </row>
    <row r="3579" spans="1:2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96"/>
        <v>130</v>
      </c>
      <c r="P3579" s="7">
        <f t="shared" si="597"/>
        <v>28.888888888888889</v>
      </c>
      <c r="Q3579" t="str">
        <f t="shared" si="604"/>
        <v>theater</v>
      </c>
      <c r="R3579" t="str">
        <f t="shared" si="605"/>
        <v>plays</v>
      </c>
      <c r="S3579" s="14">
        <f t="shared" si="598"/>
        <v>42120.26944444445</v>
      </c>
      <c r="T3579" s="14">
        <f t="shared" si="599"/>
        <v>42093.786840277782</v>
      </c>
      <c r="U3579" t="str">
        <f t="shared" si="600"/>
        <v>ABR</v>
      </c>
      <c r="V3579" t="str">
        <f t="shared" si="601"/>
        <v>MAR</v>
      </c>
      <c r="W3579">
        <f t="shared" si="602"/>
        <v>2015</v>
      </c>
      <c r="X3579">
        <f t="shared" si="603"/>
        <v>2015</v>
      </c>
    </row>
    <row r="3580" spans="1:2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96"/>
        <v>100.01333333333334</v>
      </c>
      <c r="P3580" s="7">
        <f t="shared" si="597"/>
        <v>40.545945945945945</v>
      </c>
      <c r="Q3580" t="str">
        <f t="shared" si="604"/>
        <v>theater</v>
      </c>
      <c r="R3580" t="str">
        <f t="shared" si="605"/>
        <v>plays</v>
      </c>
      <c r="S3580" s="14">
        <f t="shared" si="598"/>
        <v>42490.733530092592</v>
      </c>
      <c r="T3580" s="14">
        <f t="shared" si="599"/>
        <v>42460.733530092592</v>
      </c>
      <c r="U3580" t="str">
        <f t="shared" si="600"/>
        <v>ABR</v>
      </c>
      <c r="V3580" t="str">
        <f t="shared" si="601"/>
        <v>MAR</v>
      </c>
      <c r="W3580">
        <f t="shared" si="602"/>
        <v>2016</v>
      </c>
      <c r="X3580">
        <f t="shared" si="603"/>
        <v>2016</v>
      </c>
    </row>
    <row r="3581" spans="1:2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96"/>
        <v>100</v>
      </c>
      <c r="P3581" s="7">
        <f t="shared" si="597"/>
        <v>35.714285714285715</v>
      </c>
      <c r="Q3581" t="str">
        <f t="shared" si="604"/>
        <v>theater</v>
      </c>
      <c r="R3581" t="str">
        <f t="shared" si="605"/>
        <v>plays</v>
      </c>
      <c r="S3581" s="14">
        <f t="shared" si="598"/>
        <v>42460.720555555556</v>
      </c>
      <c r="T3581" s="14">
        <f t="shared" si="599"/>
        <v>42430.762222222227</v>
      </c>
      <c r="U3581" t="str">
        <f t="shared" si="600"/>
        <v>MAR</v>
      </c>
      <c r="V3581" t="str">
        <f t="shared" si="601"/>
        <v>MAR</v>
      </c>
      <c r="W3581">
        <f t="shared" si="602"/>
        <v>2016</v>
      </c>
      <c r="X3581">
        <f t="shared" si="603"/>
        <v>2016</v>
      </c>
    </row>
    <row r="3582" spans="1:2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96"/>
        <v>113.88888888888889</v>
      </c>
      <c r="P3582" s="7">
        <f t="shared" si="597"/>
        <v>37.962962962962962</v>
      </c>
      <c r="Q3582" t="str">
        <f t="shared" si="604"/>
        <v>theater</v>
      </c>
      <c r="R3582" t="str">
        <f t="shared" si="605"/>
        <v>plays</v>
      </c>
      <c r="S3582" s="14">
        <f t="shared" si="598"/>
        <v>42064.207638888889</v>
      </c>
      <c r="T3582" s="14">
        <f t="shared" si="599"/>
        <v>42026.176180555558</v>
      </c>
      <c r="U3582" t="str">
        <f t="shared" si="600"/>
        <v>MAR</v>
      </c>
      <c r="V3582" t="str">
        <f t="shared" si="601"/>
        <v>ENE</v>
      </c>
      <c r="W3582">
        <f t="shared" si="602"/>
        <v>2015</v>
      </c>
      <c r="X3582">
        <f t="shared" si="603"/>
        <v>2015</v>
      </c>
    </row>
    <row r="3583" spans="1:2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96"/>
        <v>100</v>
      </c>
      <c r="P3583" s="7">
        <f t="shared" si="597"/>
        <v>33.333333333333336</v>
      </c>
      <c r="Q3583" t="str">
        <f t="shared" si="604"/>
        <v>theater</v>
      </c>
      <c r="R3583" t="str">
        <f t="shared" si="605"/>
        <v>plays</v>
      </c>
      <c r="S3583" s="14">
        <f t="shared" si="598"/>
        <v>41850.471180555556</v>
      </c>
      <c r="T3583" s="14">
        <f t="shared" si="599"/>
        <v>41836.471180555556</v>
      </c>
      <c r="U3583" t="str">
        <f t="shared" si="600"/>
        <v>JUL</v>
      </c>
      <c r="V3583" t="str">
        <f t="shared" si="601"/>
        <v>JUL</v>
      </c>
      <c r="W3583">
        <f t="shared" si="602"/>
        <v>2014</v>
      </c>
      <c r="X3583">
        <f t="shared" si="603"/>
        <v>2014</v>
      </c>
    </row>
    <row r="3584" spans="1:2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96"/>
        <v>287</v>
      </c>
      <c r="P3584" s="7">
        <f t="shared" si="597"/>
        <v>58.571428571428569</v>
      </c>
      <c r="Q3584" t="str">
        <f t="shared" si="604"/>
        <v>theater</v>
      </c>
      <c r="R3584" t="str">
        <f t="shared" si="605"/>
        <v>plays</v>
      </c>
      <c r="S3584" s="14">
        <f t="shared" si="598"/>
        <v>42465.095856481479</v>
      </c>
      <c r="T3584" s="14">
        <f t="shared" si="599"/>
        <v>42451.095856481479</v>
      </c>
      <c r="U3584" t="str">
        <f t="shared" si="600"/>
        <v>ABR</v>
      </c>
      <c r="V3584" t="str">
        <f t="shared" si="601"/>
        <v>MAR</v>
      </c>
      <c r="W3584">
        <f t="shared" si="602"/>
        <v>2016</v>
      </c>
      <c r="X3584">
        <f t="shared" si="603"/>
        <v>2016</v>
      </c>
    </row>
    <row r="3585" spans="1:2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96"/>
        <v>108.5</v>
      </c>
      <c r="P3585" s="7">
        <f t="shared" si="597"/>
        <v>135.625</v>
      </c>
      <c r="Q3585" t="str">
        <f t="shared" si="604"/>
        <v>theater</v>
      </c>
      <c r="R3585" t="str">
        <f t="shared" si="605"/>
        <v>plays</v>
      </c>
      <c r="S3585" s="14">
        <f t="shared" si="598"/>
        <v>42478.384317129632</v>
      </c>
      <c r="T3585" s="14">
        <f t="shared" si="599"/>
        <v>42418.425983796296</v>
      </c>
      <c r="U3585" t="str">
        <f t="shared" si="600"/>
        <v>ABR</v>
      </c>
      <c r="V3585" t="str">
        <f t="shared" si="601"/>
        <v>FEB</v>
      </c>
      <c r="W3585">
        <f t="shared" si="602"/>
        <v>2016</v>
      </c>
      <c r="X3585">
        <f t="shared" si="603"/>
        <v>2016</v>
      </c>
    </row>
    <row r="3586" spans="1:2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96"/>
        <v>115.5</v>
      </c>
      <c r="P3586" s="7">
        <f t="shared" si="597"/>
        <v>30.9375</v>
      </c>
      <c r="Q3586" t="str">
        <f t="shared" si="604"/>
        <v>theater</v>
      </c>
      <c r="R3586" t="str">
        <f t="shared" si="605"/>
        <v>plays</v>
      </c>
      <c r="S3586" s="14">
        <f t="shared" si="598"/>
        <v>42198.316481481481</v>
      </c>
      <c r="T3586" s="14">
        <f t="shared" si="599"/>
        <v>42168.316481481481</v>
      </c>
      <c r="U3586" t="str">
        <f t="shared" si="600"/>
        <v>JUL</v>
      </c>
      <c r="V3586" t="str">
        <f t="shared" si="601"/>
        <v>JUN</v>
      </c>
      <c r="W3586">
        <f t="shared" si="602"/>
        <v>2015</v>
      </c>
      <c r="X3586">
        <f t="shared" si="603"/>
        <v>2015</v>
      </c>
    </row>
    <row r="3587" spans="1:2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606">(E3587*100)/D3587</f>
        <v>119.11764705882354</v>
      </c>
      <c r="P3587" s="7">
        <f t="shared" ref="P3587:P3650" si="607">IF(L3587=0,"No Backers",E3587/L3587)</f>
        <v>176.08695652173913</v>
      </c>
      <c r="Q3587" t="str">
        <f t="shared" si="604"/>
        <v>theater</v>
      </c>
      <c r="R3587" t="str">
        <f t="shared" si="605"/>
        <v>plays</v>
      </c>
      <c r="S3587" s="14">
        <f t="shared" ref="S3587:S3650" si="608">(((I3587/60)/60)/24)+DATE(1970,1,1)</f>
        <v>41994.716319444444</v>
      </c>
      <c r="T3587" s="14">
        <f t="shared" ref="T3587:T3650" si="609">(((J3587/60)/60)/24)+DATE(1970,1,1)</f>
        <v>41964.716319444444</v>
      </c>
      <c r="U3587" t="str">
        <f t="shared" ref="U3587:U3650" si="610">UPPER(TEXT(S3587, "mmm"))</f>
        <v>DIC</v>
      </c>
      <c r="V3587" t="str">
        <f t="shared" ref="V3587:V3650" si="611">UPPER(TEXT(T3587, "mmm"))</f>
        <v>NOV</v>
      </c>
      <c r="W3587">
        <f t="shared" ref="W3587:W3650" si="612">YEAR(S3587)</f>
        <v>2014</v>
      </c>
      <c r="X3587">
        <f t="shared" ref="X3587:X3650" si="613">YEAR(T3587)</f>
        <v>2014</v>
      </c>
    </row>
    <row r="3588" spans="1:2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606"/>
        <v>109.42666666666666</v>
      </c>
      <c r="P3588" s="7">
        <f t="shared" si="607"/>
        <v>151.9814814814815</v>
      </c>
      <c r="Q3588" t="str">
        <f t="shared" si="604"/>
        <v>theater</v>
      </c>
      <c r="R3588" t="str">
        <f t="shared" si="605"/>
        <v>plays</v>
      </c>
      <c r="S3588" s="14">
        <f t="shared" si="608"/>
        <v>42636.697569444441</v>
      </c>
      <c r="T3588" s="14">
        <f t="shared" si="609"/>
        <v>42576.697569444441</v>
      </c>
      <c r="U3588" t="str">
        <f t="shared" si="610"/>
        <v>SEP</v>
      </c>
      <c r="V3588" t="str">
        <f t="shared" si="611"/>
        <v>JUL</v>
      </c>
      <c r="W3588">
        <f t="shared" si="612"/>
        <v>2016</v>
      </c>
      <c r="X3588">
        <f t="shared" si="613"/>
        <v>2016</v>
      </c>
    </row>
    <row r="3589" spans="1:2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606"/>
        <v>126.6</v>
      </c>
      <c r="P3589" s="7">
        <f t="shared" si="607"/>
        <v>22.607142857142858</v>
      </c>
      <c r="Q3589" t="str">
        <f t="shared" si="604"/>
        <v>theater</v>
      </c>
      <c r="R3589" t="str">
        <f t="shared" si="605"/>
        <v>plays</v>
      </c>
      <c r="S3589" s="14">
        <f t="shared" si="608"/>
        <v>42548.791666666672</v>
      </c>
      <c r="T3589" s="14">
        <f t="shared" si="609"/>
        <v>42503.539976851855</v>
      </c>
      <c r="U3589" t="str">
        <f t="shared" si="610"/>
        <v>JUN</v>
      </c>
      <c r="V3589" t="str">
        <f t="shared" si="611"/>
        <v>MAY</v>
      </c>
      <c r="W3589">
        <f t="shared" si="612"/>
        <v>2016</v>
      </c>
      <c r="X3589">
        <f t="shared" si="613"/>
        <v>2016</v>
      </c>
    </row>
    <row r="3590" spans="1:2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606"/>
        <v>100.5</v>
      </c>
      <c r="P3590" s="7">
        <f t="shared" si="607"/>
        <v>18.272727272727273</v>
      </c>
      <c r="Q3590" t="str">
        <f t="shared" si="604"/>
        <v>theater</v>
      </c>
      <c r="R3590" t="str">
        <f t="shared" si="605"/>
        <v>plays</v>
      </c>
      <c r="S3590" s="14">
        <f t="shared" si="608"/>
        <v>42123.958333333328</v>
      </c>
      <c r="T3590" s="14">
        <f t="shared" si="609"/>
        <v>42101.828819444447</v>
      </c>
      <c r="U3590" t="str">
        <f t="shared" si="610"/>
        <v>ABR</v>
      </c>
      <c r="V3590" t="str">
        <f t="shared" si="611"/>
        <v>ABR</v>
      </c>
      <c r="W3590">
        <f t="shared" si="612"/>
        <v>2015</v>
      </c>
      <c r="X3590">
        <f t="shared" si="613"/>
        <v>2015</v>
      </c>
    </row>
    <row r="3591" spans="1:2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606"/>
        <v>127.5</v>
      </c>
      <c r="P3591" s="7">
        <f t="shared" si="607"/>
        <v>82.258064516129039</v>
      </c>
      <c r="Q3591" t="str">
        <f t="shared" si="604"/>
        <v>theater</v>
      </c>
      <c r="R3591" t="str">
        <f t="shared" si="605"/>
        <v>plays</v>
      </c>
      <c r="S3591" s="14">
        <f t="shared" si="608"/>
        <v>42150.647534722222</v>
      </c>
      <c r="T3591" s="14">
        <f t="shared" si="609"/>
        <v>42125.647534722222</v>
      </c>
      <c r="U3591" t="str">
        <f t="shared" si="610"/>
        <v>MAY</v>
      </c>
      <c r="V3591" t="str">
        <f t="shared" si="611"/>
        <v>MAY</v>
      </c>
      <c r="W3591">
        <f t="shared" si="612"/>
        <v>2015</v>
      </c>
      <c r="X3591">
        <f t="shared" si="613"/>
        <v>2015</v>
      </c>
    </row>
    <row r="3592" spans="1:2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606"/>
        <v>100.06</v>
      </c>
      <c r="P3592" s="7">
        <f t="shared" si="607"/>
        <v>68.534246575342465</v>
      </c>
      <c r="Q3592" t="str">
        <f t="shared" si="604"/>
        <v>theater</v>
      </c>
      <c r="R3592" t="str">
        <f t="shared" si="605"/>
        <v>plays</v>
      </c>
      <c r="S3592" s="14">
        <f t="shared" si="608"/>
        <v>41932.333726851852</v>
      </c>
      <c r="T3592" s="14">
        <f t="shared" si="609"/>
        <v>41902.333726851852</v>
      </c>
      <c r="U3592" t="str">
        <f t="shared" si="610"/>
        <v>OCT</v>
      </c>
      <c r="V3592" t="str">
        <f t="shared" si="611"/>
        <v>SEP</v>
      </c>
      <c r="W3592">
        <f t="shared" si="612"/>
        <v>2014</v>
      </c>
      <c r="X3592">
        <f t="shared" si="613"/>
        <v>2014</v>
      </c>
    </row>
    <row r="3593" spans="1:2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606"/>
        <v>175</v>
      </c>
      <c r="P3593" s="7">
        <f t="shared" si="607"/>
        <v>68.055555555555557</v>
      </c>
      <c r="Q3593" t="str">
        <f t="shared" si="604"/>
        <v>theater</v>
      </c>
      <c r="R3593" t="str">
        <f t="shared" si="605"/>
        <v>plays</v>
      </c>
      <c r="S3593" s="14">
        <f t="shared" si="608"/>
        <v>42028.207638888889</v>
      </c>
      <c r="T3593" s="14">
        <f t="shared" si="609"/>
        <v>42003.948425925926</v>
      </c>
      <c r="U3593" t="str">
        <f t="shared" si="610"/>
        <v>ENE</v>
      </c>
      <c r="V3593" t="str">
        <f t="shared" si="611"/>
        <v>DIC</v>
      </c>
      <c r="W3593">
        <f t="shared" si="612"/>
        <v>2015</v>
      </c>
      <c r="X3593">
        <f t="shared" si="613"/>
        <v>2014</v>
      </c>
    </row>
    <row r="3594" spans="1:2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606"/>
        <v>127.25</v>
      </c>
      <c r="P3594" s="7">
        <f t="shared" si="607"/>
        <v>72.714285714285708</v>
      </c>
      <c r="Q3594" t="str">
        <f t="shared" si="604"/>
        <v>theater</v>
      </c>
      <c r="R3594" t="str">
        <f t="shared" si="605"/>
        <v>plays</v>
      </c>
      <c r="S3594" s="14">
        <f t="shared" si="608"/>
        <v>42046.207638888889</v>
      </c>
      <c r="T3594" s="14">
        <f t="shared" si="609"/>
        <v>41988.829942129625</v>
      </c>
      <c r="U3594" t="str">
        <f t="shared" si="610"/>
        <v>FEB</v>
      </c>
      <c r="V3594" t="str">
        <f t="shared" si="611"/>
        <v>DIC</v>
      </c>
      <c r="W3594">
        <f t="shared" si="612"/>
        <v>2015</v>
      </c>
      <c r="X3594">
        <f t="shared" si="613"/>
        <v>2014</v>
      </c>
    </row>
    <row r="3595" spans="1:2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606"/>
        <v>110.63333333333334</v>
      </c>
      <c r="P3595" s="7">
        <f t="shared" si="607"/>
        <v>77.186046511627907</v>
      </c>
      <c r="Q3595" t="str">
        <f t="shared" si="604"/>
        <v>theater</v>
      </c>
      <c r="R3595" t="str">
        <f t="shared" si="605"/>
        <v>plays</v>
      </c>
      <c r="S3595" s="14">
        <f t="shared" si="608"/>
        <v>42009.851388888885</v>
      </c>
      <c r="T3595" s="14">
        <f t="shared" si="609"/>
        <v>41974.898599537039</v>
      </c>
      <c r="U3595" t="str">
        <f t="shared" si="610"/>
        <v>ENE</v>
      </c>
      <c r="V3595" t="str">
        <f t="shared" si="611"/>
        <v>DIC</v>
      </c>
      <c r="W3595">
        <f t="shared" si="612"/>
        <v>2015</v>
      </c>
      <c r="X3595">
        <f t="shared" si="613"/>
        <v>2014</v>
      </c>
    </row>
    <row r="3596" spans="1:2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606"/>
        <v>125.9375</v>
      </c>
      <c r="P3596" s="7">
        <f t="shared" si="607"/>
        <v>55.972222222222221</v>
      </c>
      <c r="Q3596" t="str">
        <f t="shared" si="604"/>
        <v>theater</v>
      </c>
      <c r="R3596" t="str">
        <f t="shared" si="605"/>
        <v>plays</v>
      </c>
      <c r="S3596" s="14">
        <f t="shared" si="608"/>
        <v>42617.066921296297</v>
      </c>
      <c r="T3596" s="14">
        <f t="shared" si="609"/>
        <v>42592.066921296297</v>
      </c>
      <c r="U3596" t="str">
        <f t="shared" si="610"/>
        <v>SEP</v>
      </c>
      <c r="V3596" t="str">
        <f t="shared" si="611"/>
        <v>AGO</v>
      </c>
      <c r="W3596">
        <f t="shared" si="612"/>
        <v>2016</v>
      </c>
      <c r="X3596">
        <f t="shared" si="613"/>
        <v>2016</v>
      </c>
    </row>
    <row r="3597" spans="1:2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606"/>
        <v>118.5</v>
      </c>
      <c r="P3597" s="7">
        <f t="shared" si="607"/>
        <v>49.693548387096776</v>
      </c>
      <c r="Q3597" t="str">
        <f t="shared" si="604"/>
        <v>theater</v>
      </c>
      <c r="R3597" t="str">
        <f t="shared" si="605"/>
        <v>plays</v>
      </c>
      <c r="S3597" s="14">
        <f t="shared" si="608"/>
        <v>42076.290972222225</v>
      </c>
      <c r="T3597" s="14">
        <f t="shared" si="609"/>
        <v>42050.008368055554</v>
      </c>
      <c r="U3597" t="str">
        <f t="shared" si="610"/>
        <v>MAR</v>
      </c>
      <c r="V3597" t="str">
        <f t="shared" si="611"/>
        <v>FEB</v>
      </c>
      <c r="W3597">
        <f t="shared" si="612"/>
        <v>2015</v>
      </c>
      <c r="X3597">
        <f t="shared" si="613"/>
        <v>2015</v>
      </c>
    </row>
    <row r="3598" spans="1:2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606"/>
        <v>107.72727272727273</v>
      </c>
      <c r="P3598" s="7">
        <f t="shared" si="607"/>
        <v>79</v>
      </c>
      <c r="Q3598" t="str">
        <f t="shared" si="604"/>
        <v>theater</v>
      </c>
      <c r="R3598" t="str">
        <f t="shared" si="605"/>
        <v>plays</v>
      </c>
      <c r="S3598" s="14">
        <f t="shared" si="608"/>
        <v>41877.715069444443</v>
      </c>
      <c r="T3598" s="14">
        <f t="shared" si="609"/>
        <v>41856.715069444443</v>
      </c>
      <c r="U3598" t="str">
        <f t="shared" si="610"/>
        <v>AGO</v>
      </c>
      <c r="V3598" t="str">
        <f t="shared" si="611"/>
        <v>AGO</v>
      </c>
      <c r="W3598">
        <f t="shared" si="612"/>
        <v>2014</v>
      </c>
      <c r="X3598">
        <f t="shared" si="613"/>
        <v>2014</v>
      </c>
    </row>
    <row r="3599" spans="1:2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606"/>
        <v>102.6</v>
      </c>
      <c r="P3599" s="7">
        <f t="shared" si="607"/>
        <v>77.727272727272734</v>
      </c>
      <c r="Q3599" t="str">
        <f t="shared" si="604"/>
        <v>theater</v>
      </c>
      <c r="R3599" t="str">
        <f t="shared" si="605"/>
        <v>plays</v>
      </c>
      <c r="S3599" s="14">
        <f t="shared" si="608"/>
        <v>42432.249305555553</v>
      </c>
      <c r="T3599" s="14">
        <f t="shared" si="609"/>
        <v>42417.585532407407</v>
      </c>
      <c r="U3599" t="str">
        <f t="shared" si="610"/>
        <v>MAR</v>
      </c>
      <c r="V3599" t="str">
        <f t="shared" si="611"/>
        <v>FEB</v>
      </c>
      <c r="W3599">
        <f t="shared" si="612"/>
        <v>2016</v>
      </c>
      <c r="X3599">
        <f t="shared" si="613"/>
        <v>2016</v>
      </c>
    </row>
    <row r="3600" spans="1:2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606"/>
        <v>110.1</v>
      </c>
      <c r="P3600" s="7">
        <f t="shared" si="607"/>
        <v>40.777777777777779</v>
      </c>
      <c r="Q3600" t="str">
        <f t="shared" si="604"/>
        <v>theater</v>
      </c>
      <c r="R3600" t="str">
        <f t="shared" si="605"/>
        <v>plays</v>
      </c>
      <c r="S3600" s="14">
        <f t="shared" si="608"/>
        <v>41885.207638888889</v>
      </c>
      <c r="T3600" s="14">
        <f t="shared" si="609"/>
        <v>41866.79886574074</v>
      </c>
      <c r="U3600" t="str">
        <f t="shared" si="610"/>
        <v>SEP</v>
      </c>
      <c r="V3600" t="str">
        <f t="shared" si="611"/>
        <v>AGO</v>
      </c>
      <c r="W3600">
        <f t="shared" si="612"/>
        <v>2014</v>
      </c>
      <c r="X3600">
        <f t="shared" si="613"/>
        <v>2014</v>
      </c>
    </row>
    <row r="3601" spans="1:2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606"/>
        <v>202</v>
      </c>
      <c r="P3601" s="7">
        <f t="shared" si="607"/>
        <v>59.411764705882355</v>
      </c>
      <c r="Q3601" t="str">
        <f t="shared" si="604"/>
        <v>theater</v>
      </c>
      <c r="R3601" t="str">
        <f t="shared" si="605"/>
        <v>plays</v>
      </c>
      <c r="S3601" s="14">
        <f t="shared" si="608"/>
        <v>42246</v>
      </c>
      <c r="T3601" s="14">
        <f t="shared" si="609"/>
        <v>42220.79487268519</v>
      </c>
      <c r="U3601" t="str">
        <f t="shared" si="610"/>
        <v>AGO</v>
      </c>
      <c r="V3601" t="str">
        <f t="shared" si="611"/>
        <v>AGO</v>
      </c>
      <c r="W3601">
        <f t="shared" si="612"/>
        <v>2015</v>
      </c>
      <c r="X3601">
        <f t="shared" si="613"/>
        <v>2015</v>
      </c>
    </row>
    <row r="3602" spans="1:2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606"/>
        <v>130</v>
      </c>
      <c r="P3602" s="7">
        <f t="shared" si="607"/>
        <v>3.25</v>
      </c>
      <c r="Q3602" t="str">
        <f t="shared" si="604"/>
        <v>theater</v>
      </c>
      <c r="R3602" t="str">
        <f t="shared" si="605"/>
        <v>plays</v>
      </c>
      <c r="S3602" s="14">
        <f t="shared" si="608"/>
        <v>42656.849120370374</v>
      </c>
      <c r="T3602" s="14">
        <f t="shared" si="609"/>
        <v>42628.849120370374</v>
      </c>
      <c r="U3602" t="str">
        <f t="shared" si="610"/>
        <v>OCT</v>
      </c>
      <c r="V3602" t="str">
        <f t="shared" si="611"/>
        <v>SEP</v>
      </c>
      <c r="W3602">
        <f t="shared" si="612"/>
        <v>2016</v>
      </c>
      <c r="X3602">
        <f t="shared" si="613"/>
        <v>2016</v>
      </c>
    </row>
    <row r="3603" spans="1:2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606"/>
        <v>104.35</v>
      </c>
      <c r="P3603" s="7">
        <f t="shared" si="607"/>
        <v>39.377358490566039</v>
      </c>
      <c r="Q3603" t="str">
        <f t="shared" si="604"/>
        <v>theater</v>
      </c>
      <c r="R3603" t="str">
        <f t="shared" si="605"/>
        <v>plays</v>
      </c>
      <c r="S3603" s="14">
        <f t="shared" si="608"/>
        <v>42020.99863425926</v>
      </c>
      <c r="T3603" s="14">
        <f t="shared" si="609"/>
        <v>41990.99863425926</v>
      </c>
      <c r="U3603" t="str">
        <f t="shared" si="610"/>
        <v>ENE</v>
      </c>
      <c r="V3603" t="str">
        <f t="shared" si="611"/>
        <v>DIC</v>
      </c>
      <c r="W3603">
        <f t="shared" si="612"/>
        <v>2015</v>
      </c>
      <c r="X3603">
        <f t="shared" si="613"/>
        <v>2014</v>
      </c>
    </row>
    <row r="3604" spans="1:2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606"/>
        <v>100.05</v>
      </c>
      <c r="P3604" s="7">
        <f t="shared" si="607"/>
        <v>81.673469387755105</v>
      </c>
      <c r="Q3604" t="str">
        <f t="shared" si="604"/>
        <v>theater</v>
      </c>
      <c r="R3604" t="str">
        <f t="shared" si="605"/>
        <v>plays</v>
      </c>
      <c r="S3604" s="14">
        <f t="shared" si="608"/>
        <v>42507.894432870366</v>
      </c>
      <c r="T3604" s="14">
        <f t="shared" si="609"/>
        <v>42447.894432870366</v>
      </c>
      <c r="U3604" t="str">
        <f t="shared" si="610"/>
        <v>MAY</v>
      </c>
      <c r="V3604" t="str">
        <f t="shared" si="611"/>
        <v>MAR</v>
      </c>
      <c r="W3604">
        <f t="shared" si="612"/>
        <v>2016</v>
      </c>
      <c r="X3604">
        <f t="shared" si="613"/>
        <v>2016</v>
      </c>
    </row>
    <row r="3605" spans="1:2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606"/>
        <v>170.66666666666666</v>
      </c>
      <c r="P3605" s="7">
        <f t="shared" si="607"/>
        <v>44.912280701754383</v>
      </c>
      <c r="Q3605" t="str">
        <f t="shared" si="604"/>
        <v>theater</v>
      </c>
      <c r="R3605" t="str">
        <f t="shared" si="605"/>
        <v>plays</v>
      </c>
      <c r="S3605" s="14">
        <f t="shared" si="608"/>
        <v>42313.906018518523</v>
      </c>
      <c r="T3605" s="14">
        <f t="shared" si="609"/>
        <v>42283.864351851851</v>
      </c>
      <c r="U3605" t="str">
        <f t="shared" si="610"/>
        <v>NOV</v>
      </c>
      <c r="V3605" t="str">
        <f t="shared" si="611"/>
        <v>OCT</v>
      </c>
      <c r="W3605">
        <f t="shared" si="612"/>
        <v>2015</v>
      </c>
      <c r="X3605">
        <f t="shared" si="613"/>
        <v>2015</v>
      </c>
    </row>
    <row r="3606" spans="1:2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606"/>
        <v>112.83333333333333</v>
      </c>
      <c r="P3606" s="7">
        <f t="shared" si="607"/>
        <v>49.05797101449275</v>
      </c>
      <c r="Q3606" t="str">
        <f t="shared" si="604"/>
        <v>theater</v>
      </c>
      <c r="R3606" t="str">
        <f t="shared" si="605"/>
        <v>plays</v>
      </c>
      <c r="S3606" s="14">
        <f t="shared" si="608"/>
        <v>42489.290972222225</v>
      </c>
      <c r="T3606" s="14">
        <f t="shared" si="609"/>
        <v>42483.015694444446</v>
      </c>
      <c r="U3606" t="str">
        <f t="shared" si="610"/>
        <v>ABR</v>
      </c>
      <c r="V3606" t="str">
        <f t="shared" si="611"/>
        <v>ABR</v>
      </c>
      <c r="W3606">
        <f t="shared" si="612"/>
        <v>2016</v>
      </c>
      <c r="X3606">
        <f t="shared" si="613"/>
        <v>2016</v>
      </c>
    </row>
    <row r="3607" spans="1:2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606"/>
        <v>184</v>
      </c>
      <c r="P3607" s="7">
        <f t="shared" si="607"/>
        <v>30.666666666666668</v>
      </c>
      <c r="Q3607" t="str">
        <f t="shared" si="604"/>
        <v>theater</v>
      </c>
      <c r="R3607" t="str">
        <f t="shared" si="605"/>
        <v>plays</v>
      </c>
      <c r="S3607" s="14">
        <f t="shared" si="608"/>
        <v>42413.793124999997</v>
      </c>
      <c r="T3607" s="14">
        <f t="shared" si="609"/>
        <v>42383.793124999997</v>
      </c>
      <c r="U3607" t="str">
        <f t="shared" si="610"/>
        <v>FEB</v>
      </c>
      <c r="V3607" t="str">
        <f t="shared" si="611"/>
        <v>ENE</v>
      </c>
      <c r="W3607">
        <f t="shared" si="612"/>
        <v>2016</v>
      </c>
      <c r="X3607">
        <f t="shared" si="613"/>
        <v>2016</v>
      </c>
    </row>
    <row r="3608" spans="1:2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606"/>
        <v>130.26666666666668</v>
      </c>
      <c r="P3608" s="7">
        <f t="shared" si="607"/>
        <v>61.0625</v>
      </c>
      <c r="Q3608" t="str">
        <f t="shared" si="604"/>
        <v>theater</v>
      </c>
      <c r="R3608" t="str">
        <f t="shared" si="605"/>
        <v>plays</v>
      </c>
      <c r="S3608" s="14">
        <f t="shared" si="608"/>
        <v>42596.604826388888</v>
      </c>
      <c r="T3608" s="14">
        <f t="shared" si="609"/>
        <v>42566.604826388888</v>
      </c>
      <c r="U3608" t="str">
        <f t="shared" si="610"/>
        <v>AGO</v>
      </c>
      <c r="V3608" t="str">
        <f t="shared" si="611"/>
        <v>JUL</v>
      </c>
      <c r="W3608">
        <f t="shared" si="612"/>
        <v>2016</v>
      </c>
      <c r="X3608">
        <f t="shared" si="613"/>
        <v>2016</v>
      </c>
    </row>
    <row r="3609" spans="1:2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606"/>
        <v>105.45454545454545</v>
      </c>
      <c r="P3609" s="7">
        <f t="shared" si="607"/>
        <v>29</v>
      </c>
      <c r="Q3609" t="str">
        <f t="shared" si="604"/>
        <v>theater</v>
      </c>
      <c r="R3609" t="str">
        <f t="shared" si="605"/>
        <v>plays</v>
      </c>
      <c r="S3609" s="14">
        <f t="shared" si="608"/>
        <v>42353</v>
      </c>
      <c r="T3609" s="14">
        <f t="shared" si="609"/>
        <v>42338.963912037041</v>
      </c>
      <c r="U3609" t="str">
        <f t="shared" si="610"/>
        <v>DIC</v>
      </c>
      <c r="V3609" t="str">
        <f t="shared" si="611"/>
        <v>NOV</v>
      </c>
      <c r="W3609">
        <f t="shared" si="612"/>
        <v>2015</v>
      </c>
      <c r="X3609">
        <f t="shared" si="613"/>
        <v>2015</v>
      </c>
    </row>
    <row r="3610" spans="1:2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606"/>
        <v>100</v>
      </c>
      <c r="P3610" s="7">
        <f t="shared" si="607"/>
        <v>29.62962962962963</v>
      </c>
      <c r="Q3610" t="str">
        <f t="shared" si="604"/>
        <v>theater</v>
      </c>
      <c r="R3610" t="str">
        <f t="shared" si="605"/>
        <v>plays</v>
      </c>
      <c r="S3610" s="14">
        <f t="shared" si="608"/>
        <v>42538.583333333328</v>
      </c>
      <c r="T3610" s="14">
        <f t="shared" si="609"/>
        <v>42506.709375000006</v>
      </c>
      <c r="U3610" t="str">
        <f t="shared" si="610"/>
        <v>JUN</v>
      </c>
      <c r="V3610" t="str">
        <f t="shared" si="611"/>
        <v>MAY</v>
      </c>
      <c r="W3610">
        <f t="shared" si="612"/>
        <v>2016</v>
      </c>
      <c r="X3610">
        <f t="shared" si="613"/>
        <v>2016</v>
      </c>
    </row>
    <row r="3611" spans="1:2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606"/>
        <v>153.31632653061226</v>
      </c>
      <c r="P3611" s="7">
        <f t="shared" si="607"/>
        <v>143.0952380952381</v>
      </c>
      <c r="Q3611" t="str">
        <f t="shared" si="604"/>
        <v>theater</v>
      </c>
      <c r="R3611" t="str">
        <f t="shared" si="605"/>
        <v>plays</v>
      </c>
      <c r="S3611" s="14">
        <f t="shared" si="608"/>
        <v>42459.950057870374</v>
      </c>
      <c r="T3611" s="14">
        <f t="shared" si="609"/>
        <v>42429.991724537031</v>
      </c>
      <c r="U3611" t="str">
        <f t="shared" si="610"/>
        <v>MAR</v>
      </c>
      <c r="V3611" t="str">
        <f t="shared" si="611"/>
        <v>FEB</v>
      </c>
      <c r="W3611">
        <f t="shared" si="612"/>
        <v>2016</v>
      </c>
      <c r="X3611">
        <f t="shared" si="613"/>
        <v>2016</v>
      </c>
    </row>
    <row r="3612" spans="1:2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606"/>
        <v>162.30000000000001</v>
      </c>
      <c r="P3612" s="7">
        <f t="shared" si="607"/>
        <v>52.354838709677416</v>
      </c>
      <c r="Q3612" t="str">
        <f t="shared" si="604"/>
        <v>theater</v>
      </c>
      <c r="R3612" t="str">
        <f t="shared" si="605"/>
        <v>plays</v>
      </c>
      <c r="S3612" s="14">
        <f t="shared" si="608"/>
        <v>42233.432129629626</v>
      </c>
      <c r="T3612" s="14">
        <f t="shared" si="609"/>
        <v>42203.432129629626</v>
      </c>
      <c r="U3612" t="str">
        <f t="shared" si="610"/>
        <v>AGO</v>
      </c>
      <c r="V3612" t="str">
        <f t="shared" si="611"/>
        <v>JUL</v>
      </c>
      <c r="W3612">
        <f t="shared" si="612"/>
        <v>2015</v>
      </c>
      <c r="X3612">
        <f t="shared" si="613"/>
        <v>2015</v>
      </c>
    </row>
    <row r="3613" spans="1:2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606"/>
        <v>136</v>
      </c>
      <c r="P3613" s="7">
        <f t="shared" si="607"/>
        <v>66.666666666666671</v>
      </c>
      <c r="Q3613" t="str">
        <f t="shared" si="604"/>
        <v>theater</v>
      </c>
      <c r="R3613" t="str">
        <f t="shared" si="605"/>
        <v>plays</v>
      </c>
      <c r="S3613" s="14">
        <f t="shared" si="608"/>
        <v>42102.370381944449</v>
      </c>
      <c r="T3613" s="14">
        <f t="shared" si="609"/>
        <v>42072.370381944449</v>
      </c>
      <c r="U3613" t="str">
        <f t="shared" si="610"/>
        <v>ABR</v>
      </c>
      <c r="V3613" t="str">
        <f t="shared" si="611"/>
        <v>MAR</v>
      </c>
      <c r="W3613">
        <f t="shared" si="612"/>
        <v>2015</v>
      </c>
      <c r="X3613">
        <f t="shared" si="613"/>
        <v>2015</v>
      </c>
    </row>
    <row r="3614" spans="1:2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606"/>
        <v>144.4</v>
      </c>
      <c r="P3614" s="7">
        <f t="shared" si="607"/>
        <v>126.66666666666667</v>
      </c>
      <c r="Q3614" t="str">
        <f t="shared" si="604"/>
        <v>theater</v>
      </c>
      <c r="R3614" t="str">
        <f t="shared" si="605"/>
        <v>plays</v>
      </c>
      <c r="S3614" s="14">
        <f t="shared" si="608"/>
        <v>41799.726979166669</v>
      </c>
      <c r="T3614" s="14">
        <f t="shared" si="609"/>
        <v>41789.726979166669</v>
      </c>
      <c r="U3614" t="str">
        <f t="shared" si="610"/>
        <v>JUN</v>
      </c>
      <c r="V3614" t="str">
        <f t="shared" si="611"/>
        <v>MAY</v>
      </c>
      <c r="W3614">
        <f t="shared" si="612"/>
        <v>2014</v>
      </c>
      <c r="X3614">
        <f t="shared" si="613"/>
        <v>2014</v>
      </c>
    </row>
    <row r="3615" spans="1:2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606"/>
        <v>100</v>
      </c>
      <c r="P3615" s="7">
        <f t="shared" si="607"/>
        <v>62.5</v>
      </c>
      <c r="Q3615" t="str">
        <f t="shared" ref="Q3615:Q3678" si="614">MID(N3615,1,7)</f>
        <v>theater</v>
      </c>
      <c r="R3615" t="str">
        <f t="shared" ref="R3615:R3678" si="615">MID(N3615,9,20)</f>
        <v>plays</v>
      </c>
      <c r="S3615" s="14">
        <f t="shared" si="608"/>
        <v>41818.58997685185</v>
      </c>
      <c r="T3615" s="14">
        <f t="shared" si="609"/>
        <v>41788.58997685185</v>
      </c>
      <c r="U3615" t="str">
        <f t="shared" si="610"/>
        <v>JUN</v>
      </c>
      <c r="V3615" t="str">
        <f t="shared" si="611"/>
        <v>MAY</v>
      </c>
      <c r="W3615">
        <f t="shared" si="612"/>
        <v>2014</v>
      </c>
      <c r="X3615">
        <f t="shared" si="613"/>
        <v>2014</v>
      </c>
    </row>
    <row r="3616" spans="1:2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606"/>
        <v>100.8</v>
      </c>
      <c r="P3616" s="7">
        <f t="shared" si="607"/>
        <v>35.492957746478872</v>
      </c>
      <c r="Q3616" t="str">
        <f t="shared" si="614"/>
        <v>theater</v>
      </c>
      <c r="R3616" t="str">
        <f t="shared" si="615"/>
        <v>plays</v>
      </c>
      <c r="S3616" s="14">
        <f t="shared" si="608"/>
        <v>42174.041851851856</v>
      </c>
      <c r="T3616" s="14">
        <f t="shared" si="609"/>
        <v>42144.041851851856</v>
      </c>
      <c r="U3616" t="str">
        <f t="shared" si="610"/>
        <v>JUN</v>
      </c>
      <c r="V3616" t="str">
        <f t="shared" si="611"/>
        <v>MAY</v>
      </c>
      <c r="W3616">
        <f t="shared" si="612"/>
        <v>2015</v>
      </c>
      <c r="X3616">
        <f t="shared" si="613"/>
        <v>2015</v>
      </c>
    </row>
    <row r="3617" spans="1:2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606"/>
        <v>106.8</v>
      </c>
      <c r="P3617" s="7">
        <f t="shared" si="607"/>
        <v>37.083333333333336</v>
      </c>
      <c r="Q3617" t="str">
        <f t="shared" si="614"/>
        <v>theater</v>
      </c>
      <c r="R3617" t="str">
        <f t="shared" si="615"/>
        <v>plays</v>
      </c>
      <c r="S3617" s="14">
        <f t="shared" si="608"/>
        <v>42348.593703703707</v>
      </c>
      <c r="T3617" s="14">
        <f t="shared" si="609"/>
        <v>42318.593703703707</v>
      </c>
      <c r="U3617" t="str">
        <f t="shared" si="610"/>
        <v>DIC</v>
      </c>
      <c r="V3617" t="str">
        <f t="shared" si="611"/>
        <v>NOV</v>
      </c>
      <c r="W3617">
        <f t="shared" si="612"/>
        <v>2015</v>
      </c>
      <c r="X3617">
        <f t="shared" si="613"/>
        <v>2015</v>
      </c>
    </row>
    <row r="3618" spans="1:2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606"/>
        <v>124.8</v>
      </c>
      <c r="P3618" s="7">
        <f t="shared" si="607"/>
        <v>69.333333333333329</v>
      </c>
      <c r="Q3618" t="str">
        <f t="shared" si="614"/>
        <v>theater</v>
      </c>
      <c r="R3618" t="str">
        <f t="shared" si="615"/>
        <v>plays</v>
      </c>
      <c r="S3618" s="14">
        <f t="shared" si="608"/>
        <v>42082.908148148148</v>
      </c>
      <c r="T3618" s="14">
        <f t="shared" si="609"/>
        <v>42052.949814814812</v>
      </c>
      <c r="U3618" t="str">
        <f t="shared" si="610"/>
        <v>MAR</v>
      </c>
      <c r="V3618" t="str">
        <f t="shared" si="611"/>
        <v>FEB</v>
      </c>
      <c r="W3618">
        <f t="shared" si="612"/>
        <v>2015</v>
      </c>
      <c r="X3618">
        <f t="shared" si="613"/>
        <v>2015</v>
      </c>
    </row>
    <row r="3619" spans="1:2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606"/>
        <v>118.91891891891892</v>
      </c>
      <c r="P3619" s="7">
        <f t="shared" si="607"/>
        <v>17.254901960784313</v>
      </c>
      <c r="Q3619" t="str">
        <f t="shared" si="614"/>
        <v>theater</v>
      </c>
      <c r="R3619" t="str">
        <f t="shared" si="615"/>
        <v>plays</v>
      </c>
      <c r="S3619" s="14">
        <f t="shared" si="608"/>
        <v>42794</v>
      </c>
      <c r="T3619" s="14">
        <f t="shared" si="609"/>
        <v>42779.610289351855</v>
      </c>
      <c r="U3619" t="str">
        <f t="shared" si="610"/>
        <v>FEB</v>
      </c>
      <c r="V3619" t="str">
        <f t="shared" si="611"/>
        <v>FEB</v>
      </c>
      <c r="W3619">
        <f t="shared" si="612"/>
        <v>2017</v>
      </c>
      <c r="X3619">
        <f t="shared" si="613"/>
        <v>2017</v>
      </c>
    </row>
    <row r="3620" spans="1:2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606"/>
        <v>101</v>
      </c>
      <c r="P3620" s="7">
        <f t="shared" si="607"/>
        <v>36.071428571428569</v>
      </c>
      <c r="Q3620" t="str">
        <f t="shared" si="614"/>
        <v>theater</v>
      </c>
      <c r="R3620" t="str">
        <f t="shared" si="615"/>
        <v>plays</v>
      </c>
      <c r="S3620" s="14">
        <f t="shared" si="608"/>
        <v>42158.627893518518</v>
      </c>
      <c r="T3620" s="14">
        <f t="shared" si="609"/>
        <v>42128.627893518518</v>
      </c>
      <c r="U3620" t="str">
        <f t="shared" si="610"/>
        <v>JUN</v>
      </c>
      <c r="V3620" t="str">
        <f t="shared" si="611"/>
        <v>MAY</v>
      </c>
      <c r="W3620">
        <f t="shared" si="612"/>
        <v>2015</v>
      </c>
      <c r="X3620">
        <f t="shared" si="613"/>
        <v>2015</v>
      </c>
    </row>
    <row r="3621" spans="1:2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606"/>
        <v>113</v>
      </c>
      <c r="P3621" s="7">
        <f t="shared" si="607"/>
        <v>66.470588235294116</v>
      </c>
      <c r="Q3621" t="str">
        <f t="shared" si="614"/>
        <v>theater</v>
      </c>
      <c r="R3621" t="str">
        <f t="shared" si="615"/>
        <v>plays</v>
      </c>
      <c r="S3621" s="14">
        <f t="shared" si="608"/>
        <v>42693.916666666672</v>
      </c>
      <c r="T3621" s="14">
        <f t="shared" si="609"/>
        <v>42661.132245370376</v>
      </c>
      <c r="U3621" t="str">
        <f t="shared" si="610"/>
        <v>NOV</v>
      </c>
      <c r="V3621" t="str">
        <f t="shared" si="611"/>
        <v>OCT</v>
      </c>
      <c r="W3621">
        <f t="shared" si="612"/>
        <v>2016</v>
      </c>
      <c r="X3621">
        <f t="shared" si="613"/>
        <v>2016</v>
      </c>
    </row>
    <row r="3622" spans="1:2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606"/>
        <v>105.19047619047619</v>
      </c>
      <c r="P3622" s="7">
        <f t="shared" si="607"/>
        <v>56.065989847715734</v>
      </c>
      <c r="Q3622" t="str">
        <f t="shared" si="614"/>
        <v>theater</v>
      </c>
      <c r="R3622" t="str">
        <f t="shared" si="615"/>
        <v>plays</v>
      </c>
      <c r="S3622" s="14">
        <f t="shared" si="608"/>
        <v>42068.166666666672</v>
      </c>
      <c r="T3622" s="14">
        <f t="shared" si="609"/>
        <v>42037.938206018516</v>
      </c>
      <c r="U3622" t="str">
        <f t="shared" si="610"/>
        <v>MAR</v>
      </c>
      <c r="V3622" t="str">
        <f t="shared" si="611"/>
        <v>FEB</v>
      </c>
      <c r="W3622">
        <f t="shared" si="612"/>
        <v>2015</v>
      </c>
      <c r="X3622">
        <f t="shared" si="613"/>
        <v>2015</v>
      </c>
    </row>
    <row r="3623" spans="1:2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606"/>
        <v>109.73333333333333</v>
      </c>
      <c r="P3623" s="7">
        <f t="shared" si="607"/>
        <v>47.028571428571432</v>
      </c>
      <c r="Q3623" t="str">
        <f t="shared" si="614"/>
        <v>theater</v>
      </c>
      <c r="R3623" t="str">
        <f t="shared" si="615"/>
        <v>plays</v>
      </c>
      <c r="S3623" s="14">
        <f t="shared" si="608"/>
        <v>42643.875</v>
      </c>
      <c r="T3623" s="14">
        <f t="shared" si="609"/>
        <v>42619.935694444444</v>
      </c>
      <c r="U3623" t="str">
        <f t="shared" si="610"/>
        <v>SEP</v>
      </c>
      <c r="V3623" t="str">
        <f t="shared" si="611"/>
        <v>SEP</v>
      </c>
      <c r="W3623">
        <f t="shared" si="612"/>
        <v>2016</v>
      </c>
      <c r="X3623">
        <f t="shared" si="613"/>
        <v>2016</v>
      </c>
    </row>
    <row r="3624" spans="1:2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606"/>
        <v>100.099</v>
      </c>
      <c r="P3624" s="7">
        <f t="shared" si="607"/>
        <v>47.666190476190479</v>
      </c>
      <c r="Q3624" t="str">
        <f t="shared" si="614"/>
        <v>theater</v>
      </c>
      <c r="R3624" t="str">
        <f t="shared" si="615"/>
        <v>plays</v>
      </c>
      <c r="S3624" s="14">
        <f t="shared" si="608"/>
        <v>41910.140972222223</v>
      </c>
      <c r="T3624" s="14">
        <f t="shared" si="609"/>
        <v>41877.221886574072</v>
      </c>
      <c r="U3624" t="str">
        <f t="shared" si="610"/>
        <v>SEP</v>
      </c>
      <c r="V3624" t="str">
        <f t="shared" si="611"/>
        <v>AGO</v>
      </c>
      <c r="W3624">
        <f t="shared" si="612"/>
        <v>2014</v>
      </c>
      <c r="X3624">
        <f t="shared" si="613"/>
        <v>2014</v>
      </c>
    </row>
    <row r="3625" spans="1:2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606"/>
        <v>120</v>
      </c>
      <c r="P3625" s="7">
        <f t="shared" si="607"/>
        <v>88.235294117647058</v>
      </c>
      <c r="Q3625" t="str">
        <f t="shared" si="614"/>
        <v>theater</v>
      </c>
      <c r="R3625" t="str">
        <f t="shared" si="615"/>
        <v>plays</v>
      </c>
      <c r="S3625" s="14">
        <f t="shared" si="608"/>
        <v>41846.291666666664</v>
      </c>
      <c r="T3625" s="14">
        <f t="shared" si="609"/>
        <v>41828.736921296295</v>
      </c>
      <c r="U3625" t="str">
        <f t="shared" si="610"/>
        <v>JUL</v>
      </c>
      <c r="V3625" t="str">
        <f t="shared" si="611"/>
        <v>JUL</v>
      </c>
      <c r="W3625">
        <f t="shared" si="612"/>
        <v>2014</v>
      </c>
      <c r="X3625">
        <f t="shared" si="613"/>
        <v>2014</v>
      </c>
    </row>
    <row r="3626" spans="1:2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606"/>
        <v>104.93333333333334</v>
      </c>
      <c r="P3626" s="7">
        <f t="shared" si="607"/>
        <v>80.717948717948715</v>
      </c>
      <c r="Q3626" t="str">
        <f t="shared" si="614"/>
        <v>theater</v>
      </c>
      <c r="R3626" t="str">
        <f t="shared" si="615"/>
        <v>plays</v>
      </c>
      <c r="S3626" s="14">
        <f t="shared" si="608"/>
        <v>42605.774189814809</v>
      </c>
      <c r="T3626" s="14">
        <f t="shared" si="609"/>
        <v>42545.774189814809</v>
      </c>
      <c r="U3626" t="str">
        <f t="shared" si="610"/>
        <v>AGO</v>
      </c>
      <c r="V3626" t="str">
        <f t="shared" si="611"/>
        <v>JUN</v>
      </c>
      <c r="W3626">
        <f t="shared" si="612"/>
        <v>2016</v>
      </c>
      <c r="X3626">
        <f t="shared" si="613"/>
        <v>2016</v>
      </c>
    </row>
    <row r="3627" spans="1:2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606"/>
        <v>102.66666666666667</v>
      </c>
      <c r="P3627" s="7">
        <f t="shared" si="607"/>
        <v>39.487179487179489</v>
      </c>
      <c r="Q3627" t="str">
        <f t="shared" si="614"/>
        <v>theater</v>
      </c>
      <c r="R3627" t="str">
        <f t="shared" si="615"/>
        <v>plays</v>
      </c>
      <c r="S3627" s="14">
        <f t="shared" si="608"/>
        <v>42187.652511574073</v>
      </c>
      <c r="T3627" s="14">
        <f t="shared" si="609"/>
        <v>42157.652511574073</v>
      </c>
      <c r="U3627" t="str">
        <f t="shared" si="610"/>
        <v>JUL</v>
      </c>
      <c r="V3627" t="str">
        <f t="shared" si="611"/>
        <v>JUN</v>
      </c>
      <c r="W3627">
        <f t="shared" si="612"/>
        <v>2015</v>
      </c>
      <c r="X3627">
        <f t="shared" si="613"/>
        <v>2015</v>
      </c>
    </row>
    <row r="3628" spans="1:2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606"/>
        <v>101.825</v>
      </c>
      <c r="P3628" s="7">
        <f t="shared" si="607"/>
        <v>84.854166666666671</v>
      </c>
      <c r="Q3628" t="str">
        <f t="shared" si="614"/>
        <v>theater</v>
      </c>
      <c r="R3628" t="str">
        <f t="shared" si="615"/>
        <v>plays</v>
      </c>
      <c r="S3628" s="14">
        <f t="shared" si="608"/>
        <v>41867.667326388888</v>
      </c>
      <c r="T3628" s="14">
        <f t="shared" si="609"/>
        <v>41846.667326388888</v>
      </c>
      <c r="U3628" t="str">
        <f t="shared" si="610"/>
        <v>AGO</v>
      </c>
      <c r="V3628" t="str">
        <f t="shared" si="611"/>
        <v>JUL</v>
      </c>
      <c r="W3628">
        <f t="shared" si="612"/>
        <v>2014</v>
      </c>
      <c r="X3628">
        <f t="shared" si="613"/>
        <v>2014</v>
      </c>
    </row>
    <row r="3629" spans="1:2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606"/>
        <v>100</v>
      </c>
      <c r="P3629" s="7">
        <f t="shared" si="607"/>
        <v>68.965517241379317</v>
      </c>
      <c r="Q3629" t="str">
        <f t="shared" si="614"/>
        <v>theater</v>
      </c>
      <c r="R3629" t="str">
        <f t="shared" si="615"/>
        <v>plays</v>
      </c>
      <c r="S3629" s="14">
        <f t="shared" si="608"/>
        <v>42511.165972222225</v>
      </c>
      <c r="T3629" s="14">
        <f t="shared" si="609"/>
        <v>42460.741747685184</v>
      </c>
      <c r="U3629" t="str">
        <f t="shared" si="610"/>
        <v>MAY</v>
      </c>
      <c r="V3629" t="str">
        <f t="shared" si="611"/>
        <v>MAR</v>
      </c>
      <c r="W3629">
        <f t="shared" si="612"/>
        <v>2016</v>
      </c>
      <c r="X3629">
        <f t="shared" si="613"/>
        <v>2016</v>
      </c>
    </row>
    <row r="3630" spans="1:2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606"/>
        <v>0</v>
      </c>
      <c r="P3630" s="7" t="str">
        <f t="shared" si="607"/>
        <v>No Backers</v>
      </c>
      <c r="Q3630" t="str">
        <f t="shared" si="614"/>
        <v>theater</v>
      </c>
      <c r="R3630" t="str">
        <f t="shared" si="615"/>
        <v>musical</v>
      </c>
      <c r="S3630" s="14">
        <f t="shared" si="608"/>
        <v>42351.874953703707</v>
      </c>
      <c r="T3630" s="14">
        <f t="shared" si="609"/>
        <v>42291.833287037036</v>
      </c>
      <c r="U3630" t="str">
        <f t="shared" si="610"/>
        <v>DIC</v>
      </c>
      <c r="V3630" t="str">
        <f t="shared" si="611"/>
        <v>OCT</v>
      </c>
      <c r="W3630">
        <f t="shared" si="612"/>
        <v>2015</v>
      </c>
      <c r="X3630">
        <f t="shared" si="613"/>
        <v>2015</v>
      </c>
    </row>
    <row r="3631" spans="1:2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606"/>
        <v>2.0000000000000001E-4</v>
      </c>
      <c r="P3631" s="7">
        <f t="shared" si="607"/>
        <v>1</v>
      </c>
      <c r="Q3631" t="str">
        <f t="shared" si="614"/>
        <v>theater</v>
      </c>
      <c r="R3631" t="str">
        <f t="shared" si="615"/>
        <v>musical</v>
      </c>
      <c r="S3631" s="14">
        <f t="shared" si="608"/>
        <v>42495.708333333328</v>
      </c>
      <c r="T3631" s="14">
        <f t="shared" si="609"/>
        <v>42437.094490740739</v>
      </c>
      <c r="U3631" t="str">
        <f t="shared" si="610"/>
        <v>MAY</v>
      </c>
      <c r="V3631" t="str">
        <f t="shared" si="611"/>
        <v>MAR</v>
      </c>
      <c r="W3631">
        <f t="shared" si="612"/>
        <v>2016</v>
      </c>
      <c r="X3631">
        <f t="shared" si="613"/>
        <v>2016</v>
      </c>
    </row>
    <row r="3632" spans="1:2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606"/>
        <v>3.3333333333333333E-2</v>
      </c>
      <c r="P3632" s="7">
        <f t="shared" si="607"/>
        <v>1</v>
      </c>
      <c r="Q3632" t="str">
        <f t="shared" si="614"/>
        <v>theater</v>
      </c>
      <c r="R3632" t="str">
        <f t="shared" si="615"/>
        <v>musical</v>
      </c>
      <c r="S3632" s="14">
        <f t="shared" si="608"/>
        <v>41972.888773148152</v>
      </c>
      <c r="T3632" s="14">
        <f t="shared" si="609"/>
        <v>41942.84710648148</v>
      </c>
      <c r="U3632" t="str">
        <f t="shared" si="610"/>
        <v>NOV</v>
      </c>
      <c r="V3632" t="str">
        <f t="shared" si="611"/>
        <v>OCT</v>
      </c>
      <c r="W3632">
        <f t="shared" si="612"/>
        <v>2014</v>
      </c>
      <c r="X3632">
        <f t="shared" si="613"/>
        <v>2014</v>
      </c>
    </row>
    <row r="3633" spans="1:2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606"/>
        <v>51.023391812865498</v>
      </c>
      <c r="P3633" s="7">
        <f t="shared" si="607"/>
        <v>147.88135593220338</v>
      </c>
      <c r="Q3633" t="str">
        <f t="shared" si="614"/>
        <v>theater</v>
      </c>
      <c r="R3633" t="str">
        <f t="shared" si="615"/>
        <v>musical</v>
      </c>
      <c r="S3633" s="14">
        <f t="shared" si="608"/>
        <v>41905.165972222225</v>
      </c>
      <c r="T3633" s="14">
        <f t="shared" si="609"/>
        <v>41880.753437499996</v>
      </c>
      <c r="U3633" t="str">
        <f t="shared" si="610"/>
        <v>SEP</v>
      </c>
      <c r="V3633" t="str">
        <f t="shared" si="611"/>
        <v>AGO</v>
      </c>
      <c r="W3633">
        <f t="shared" si="612"/>
        <v>2014</v>
      </c>
      <c r="X3633">
        <f t="shared" si="613"/>
        <v>2014</v>
      </c>
    </row>
    <row r="3634" spans="1:2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606"/>
        <v>20</v>
      </c>
      <c r="P3634" s="7">
        <f t="shared" si="607"/>
        <v>100</v>
      </c>
      <c r="Q3634" t="str">
        <f t="shared" si="614"/>
        <v>theater</v>
      </c>
      <c r="R3634" t="str">
        <f t="shared" si="615"/>
        <v>musical</v>
      </c>
      <c r="S3634" s="14">
        <f t="shared" si="608"/>
        <v>41966.936909722222</v>
      </c>
      <c r="T3634" s="14">
        <f t="shared" si="609"/>
        <v>41946.936909722222</v>
      </c>
      <c r="U3634" t="str">
        <f t="shared" si="610"/>
        <v>NOV</v>
      </c>
      <c r="V3634" t="str">
        <f t="shared" si="611"/>
        <v>NOV</v>
      </c>
      <c r="W3634">
        <f t="shared" si="612"/>
        <v>2014</v>
      </c>
      <c r="X3634">
        <f t="shared" si="613"/>
        <v>2014</v>
      </c>
    </row>
    <row r="3635" spans="1:2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606"/>
        <v>35.24</v>
      </c>
      <c r="P3635" s="7">
        <f t="shared" si="607"/>
        <v>56.838709677419352</v>
      </c>
      <c r="Q3635" t="str">
        <f t="shared" si="614"/>
        <v>theater</v>
      </c>
      <c r="R3635" t="str">
        <f t="shared" si="615"/>
        <v>musical</v>
      </c>
      <c r="S3635" s="14">
        <f t="shared" si="608"/>
        <v>42693.041666666672</v>
      </c>
      <c r="T3635" s="14">
        <f t="shared" si="609"/>
        <v>42649.623460648145</v>
      </c>
      <c r="U3635" t="str">
        <f t="shared" si="610"/>
        <v>NOV</v>
      </c>
      <c r="V3635" t="str">
        <f t="shared" si="611"/>
        <v>OCT</v>
      </c>
      <c r="W3635">
        <f t="shared" si="612"/>
        <v>2016</v>
      </c>
      <c r="X3635">
        <f t="shared" si="613"/>
        <v>2016</v>
      </c>
    </row>
    <row r="3636" spans="1:2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606"/>
        <v>4.246666666666667</v>
      </c>
      <c r="P3636" s="7">
        <f t="shared" si="607"/>
        <v>176.94444444444446</v>
      </c>
      <c r="Q3636" t="str">
        <f t="shared" si="614"/>
        <v>theater</v>
      </c>
      <c r="R3636" t="str">
        <f t="shared" si="615"/>
        <v>musical</v>
      </c>
      <c r="S3636" s="14">
        <f t="shared" si="608"/>
        <v>42749.165972222225</v>
      </c>
      <c r="T3636" s="14">
        <f t="shared" si="609"/>
        <v>42701.166365740741</v>
      </c>
      <c r="U3636" t="str">
        <f t="shared" si="610"/>
        <v>ENE</v>
      </c>
      <c r="V3636" t="str">
        <f t="shared" si="611"/>
        <v>NOV</v>
      </c>
      <c r="W3636">
        <f t="shared" si="612"/>
        <v>2017</v>
      </c>
      <c r="X3636">
        <f t="shared" si="613"/>
        <v>2016</v>
      </c>
    </row>
    <row r="3637" spans="1:2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606"/>
        <v>36.457142857142856</v>
      </c>
      <c r="P3637" s="7">
        <f t="shared" si="607"/>
        <v>127.6</v>
      </c>
      <c r="Q3637" t="str">
        <f t="shared" si="614"/>
        <v>theater</v>
      </c>
      <c r="R3637" t="str">
        <f t="shared" si="615"/>
        <v>musical</v>
      </c>
      <c r="S3637" s="14">
        <f t="shared" si="608"/>
        <v>42480.88282407407</v>
      </c>
      <c r="T3637" s="14">
        <f t="shared" si="609"/>
        <v>42450.88282407407</v>
      </c>
      <c r="U3637" t="str">
        <f t="shared" si="610"/>
        <v>ABR</v>
      </c>
      <c r="V3637" t="str">
        <f t="shared" si="611"/>
        <v>MAR</v>
      </c>
      <c r="W3637">
        <f t="shared" si="612"/>
        <v>2016</v>
      </c>
      <c r="X3637">
        <f t="shared" si="613"/>
        <v>2016</v>
      </c>
    </row>
    <row r="3638" spans="1:2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606"/>
        <v>0</v>
      </c>
      <c r="P3638" s="7" t="str">
        <f t="shared" si="607"/>
        <v>No Backers</v>
      </c>
      <c r="Q3638" t="str">
        <f t="shared" si="614"/>
        <v>theater</v>
      </c>
      <c r="R3638" t="str">
        <f t="shared" si="615"/>
        <v>musical</v>
      </c>
      <c r="S3638" s="14">
        <f t="shared" si="608"/>
        <v>42261.694780092599</v>
      </c>
      <c r="T3638" s="14">
        <f t="shared" si="609"/>
        <v>42226.694780092599</v>
      </c>
      <c r="U3638" t="str">
        <f t="shared" si="610"/>
        <v>SEP</v>
      </c>
      <c r="V3638" t="str">
        <f t="shared" si="611"/>
        <v>AGO</v>
      </c>
      <c r="W3638">
        <f t="shared" si="612"/>
        <v>2015</v>
      </c>
      <c r="X3638">
        <f t="shared" si="613"/>
        <v>2015</v>
      </c>
    </row>
    <row r="3639" spans="1:2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606"/>
        <v>30.866666666666667</v>
      </c>
      <c r="P3639" s="7">
        <f t="shared" si="607"/>
        <v>66.142857142857139</v>
      </c>
      <c r="Q3639" t="str">
        <f t="shared" si="614"/>
        <v>theater</v>
      </c>
      <c r="R3639" t="str">
        <f t="shared" si="615"/>
        <v>musical</v>
      </c>
      <c r="S3639" s="14">
        <f t="shared" si="608"/>
        <v>42005.700636574074</v>
      </c>
      <c r="T3639" s="14">
        <f t="shared" si="609"/>
        <v>41975.700636574074</v>
      </c>
      <c r="U3639" t="str">
        <f t="shared" si="610"/>
        <v>ENE</v>
      </c>
      <c r="V3639" t="str">
        <f t="shared" si="611"/>
        <v>DIC</v>
      </c>
      <c r="W3639">
        <f t="shared" si="612"/>
        <v>2015</v>
      </c>
      <c r="X3639">
        <f t="shared" si="613"/>
        <v>2014</v>
      </c>
    </row>
    <row r="3640" spans="1:2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606"/>
        <v>6.5454545454545459</v>
      </c>
      <c r="P3640" s="7">
        <f t="shared" si="607"/>
        <v>108</v>
      </c>
      <c r="Q3640" t="str">
        <f t="shared" si="614"/>
        <v>theater</v>
      </c>
      <c r="R3640" t="str">
        <f t="shared" si="615"/>
        <v>musical</v>
      </c>
      <c r="S3640" s="14">
        <f t="shared" si="608"/>
        <v>42113.631157407406</v>
      </c>
      <c r="T3640" s="14">
        <f t="shared" si="609"/>
        <v>42053.672824074078</v>
      </c>
      <c r="U3640" t="str">
        <f t="shared" si="610"/>
        <v>ABR</v>
      </c>
      <c r="V3640" t="str">
        <f t="shared" si="611"/>
        <v>FEB</v>
      </c>
      <c r="W3640">
        <f t="shared" si="612"/>
        <v>2015</v>
      </c>
      <c r="X3640">
        <f t="shared" si="613"/>
        <v>2015</v>
      </c>
    </row>
    <row r="3641" spans="1:2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606"/>
        <v>4.0000000000000001E-3</v>
      </c>
      <c r="P3641" s="7">
        <f t="shared" si="607"/>
        <v>1</v>
      </c>
      <c r="Q3641" t="str">
        <f t="shared" si="614"/>
        <v>theater</v>
      </c>
      <c r="R3641" t="str">
        <f t="shared" si="615"/>
        <v>musical</v>
      </c>
      <c r="S3641" s="14">
        <f t="shared" si="608"/>
        <v>42650.632638888885</v>
      </c>
      <c r="T3641" s="14">
        <f t="shared" si="609"/>
        <v>42590.677152777775</v>
      </c>
      <c r="U3641" t="str">
        <f t="shared" si="610"/>
        <v>OCT</v>
      </c>
      <c r="V3641" t="str">
        <f t="shared" si="611"/>
        <v>AGO</v>
      </c>
      <c r="W3641">
        <f t="shared" si="612"/>
        <v>2016</v>
      </c>
      <c r="X3641">
        <f t="shared" si="613"/>
        <v>2016</v>
      </c>
    </row>
    <row r="3642" spans="1:2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606"/>
        <v>5.5</v>
      </c>
      <c r="P3642" s="7">
        <f t="shared" si="607"/>
        <v>18.333333333333332</v>
      </c>
      <c r="Q3642" t="str">
        <f t="shared" si="614"/>
        <v>theater</v>
      </c>
      <c r="R3642" t="str">
        <f t="shared" si="615"/>
        <v>musical</v>
      </c>
      <c r="S3642" s="14">
        <f t="shared" si="608"/>
        <v>42134.781597222223</v>
      </c>
      <c r="T3642" s="14">
        <f t="shared" si="609"/>
        <v>42104.781597222223</v>
      </c>
      <c r="U3642" t="str">
        <f t="shared" si="610"/>
        <v>MAY</v>
      </c>
      <c r="V3642" t="str">
        <f t="shared" si="611"/>
        <v>ABR</v>
      </c>
      <c r="W3642">
        <f t="shared" si="612"/>
        <v>2015</v>
      </c>
      <c r="X3642">
        <f t="shared" si="613"/>
        <v>2015</v>
      </c>
    </row>
    <row r="3643" spans="1:2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606"/>
        <v>0</v>
      </c>
      <c r="P3643" s="7" t="str">
        <f t="shared" si="607"/>
        <v>No Backers</v>
      </c>
      <c r="Q3643" t="str">
        <f t="shared" si="614"/>
        <v>theater</v>
      </c>
      <c r="R3643" t="str">
        <f t="shared" si="615"/>
        <v>musical</v>
      </c>
      <c r="S3643" s="14">
        <f t="shared" si="608"/>
        <v>41917.208333333336</v>
      </c>
      <c r="T3643" s="14">
        <f t="shared" si="609"/>
        <v>41899.627071759263</v>
      </c>
      <c r="U3643" t="str">
        <f t="shared" si="610"/>
        <v>OCT</v>
      </c>
      <c r="V3643" t="str">
        <f t="shared" si="611"/>
        <v>SEP</v>
      </c>
      <c r="W3643">
        <f t="shared" si="612"/>
        <v>2014</v>
      </c>
      <c r="X3643">
        <f t="shared" si="613"/>
        <v>2014</v>
      </c>
    </row>
    <row r="3644" spans="1:2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606"/>
        <v>2.1428571428571428</v>
      </c>
      <c r="P3644" s="7">
        <f t="shared" si="607"/>
        <v>7.5</v>
      </c>
      <c r="Q3644" t="str">
        <f t="shared" si="614"/>
        <v>theater</v>
      </c>
      <c r="R3644" t="str">
        <f t="shared" si="615"/>
        <v>musical</v>
      </c>
      <c r="S3644" s="14">
        <f t="shared" si="608"/>
        <v>42338.708333333328</v>
      </c>
      <c r="T3644" s="14">
        <f t="shared" si="609"/>
        <v>42297.816284722227</v>
      </c>
      <c r="U3644" t="str">
        <f t="shared" si="610"/>
        <v>NOV</v>
      </c>
      <c r="V3644" t="str">
        <f t="shared" si="611"/>
        <v>OCT</v>
      </c>
      <c r="W3644">
        <f t="shared" si="612"/>
        <v>2015</v>
      </c>
      <c r="X3644">
        <f t="shared" si="613"/>
        <v>2015</v>
      </c>
    </row>
    <row r="3645" spans="1:2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606"/>
        <v>0</v>
      </c>
      <c r="P3645" s="7" t="str">
        <f t="shared" si="607"/>
        <v>No Backers</v>
      </c>
      <c r="Q3645" t="str">
        <f t="shared" si="614"/>
        <v>theater</v>
      </c>
      <c r="R3645" t="str">
        <f t="shared" si="615"/>
        <v>musical</v>
      </c>
      <c r="S3645" s="14">
        <f t="shared" si="608"/>
        <v>42325.185636574075</v>
      </c>
      <c r="T3645" s="14">
        <f t="shared" si="609"/>
        <v>42285.143969907411</v>
      </c>
      <c r="U3645" t="str">
        <f t="shared" si="610"/>
        <v>NOV</v>
      </c>
      <c r="V3645" t="str">
        <f t="shared" si="611"/>
        <v>OCT</v>
      </c>
      <c r="W3645">
        <f t="shared" si="612"/>
        <v>2015</v>
      </c>
      <c r="X3645">
        <f t="shared" si="613"/>
        <v>2015</v>
      </c>
    </row>
    <row r="3646" spans="1:2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606"/>
        <v>16.420000000000002</v>
      </c>
      <c r="P3646" s="7">
        <f t="shared" si="607"/>
        <v>68.416666666666671</v>
      </c>
      <c r="Q3646" t="str">
        <f t="shared" si="614"/>
        <v>theater</v>
      </c>
      <c r="R3646" t="str">
        <f t="shared" si="615"/>
        <v>musical</v>
      </c>
      <c r="S3646" s="14">
        <f t="shared" si="608"/>
        <v>42437.207638888889</v>
      </c>
      <c r="T3646" s="14">
        <f t="shared" si="609"/>
        <v>42409.241747685184</v>
      </c>
      <c r="U3646" t="str">
        <f t="shared" si="610"/>
        <v>MAR</v>
      </c>
      <c r="V3646" t="str">
        <f t="shared" si="611"/>
        <v>FEB</v>
      </c>
      <c r="W3646">
        <f t="shared" si="612"/>
        <v>2016</v>
      </c>
      <c r="X3646">
        <f t="shared" si="613"/>
        <v>2016</v>
      </c>
    </row>
    <row r="3647" spans="1:2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606"/>
        <v>0.1</v>
      </c>
      <c r="P3647" s="7">
        <f t="shared" si="607"/>
        <v>1</v>
      </c>
      <c r="Q3647" t="str">
        <f t="shared" si="614"/>
        <v>theater</v>
      </c>
      <c r="R3647" t="str">
        <f t="shared" si="615"/>
        <v>musical</v>
      </c>
      <c r="S3647" s="14">
        <f t="shared" si="608"/>
        <v>42696.012013888889</v>
      </c>
      <c r="T3647" s="14">
        <f t="shared" si="609"/>
        <v>42665.970347222217</v>
      </c>
      <c r="U3647" t="str">
        <f t="shared" si="610"/>
        <v>NOV</v>
      </c>
      <c r="V3647" t="str">
        <f t="shared" si="611"/>
        <v>OCT</v>
      </c>
      <c r="W3647">
        <f t="shared" si="612"/>
        <v>2016</v>
      </c>
      <c r="X3647">
        <f t="shared" si="613"/>
        <v>2016</v>
      </c>
    </row>
    <row r="3648" spans="1:2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606"/>
        <v>4.8099999999999996</v>
      </c>
      <c r="P3648" s="7">
        <f t="shared" si="607"/>
        <v>60.125</v>
      </c>
      <c r="Q3648" t="str">
        <f t="shared" si="614"/>
        <v>theater</v>
      </c>
      <c r="R3648" t="str">
        <f t="shared" si="615"/>
        <v>musical</v>
      </c>
      <c r="S3648" s="14">
        <f t="shared" si="608"/>
        <v>42171.979166666672</v>
      </c>
      <c r="T3648" s="14">
        <f t="shared" si="609"/>
        <v>42140.421319444446</v>
      </c>
      <c r="U3648" t="str">
        <f t="shared" si="610"/>
        <v>JUN</v>
      </c>
      <c r="V3648" t="str">
        <f t="shared" si="611"/>
        <v>MAY</v>
      </c>
      <c r="W3648">
        <f t="shared" si="612"/>
        <v>2015</v>
      </c>
      <c r="X3648">
        <f t="shared" si="613"/>
        <v>2015</v>
      </c>
    </row>
    <row r="3649" spans="1:2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606"/>
        <v>6</v>
      </c>
      <c r="P3649" s="7">
        <f t="shared" si="607"/>
        <v>15</v>
      </c>
      <c r="Q3649" t="str">
        <f t="shared" si="614"/>
        <v>theater</v>
      </c>
      <c r="R3649" t="str">
        <f t="shared" si="615"/>
        <v>musical</v>
      </c>
      <c r="S3649" s="14">
        <f t="shared" si="608"/>
        <v>42643.749155092592</v>
      </c>
      <c r="T3649" s="14">
        <f t="shared" si="609"/>
        <v>42598.749155092592</v>
      </c>
      <c r="U3649" t="str">
        <f t="shared" si="610"/>
        <v>SEP</v>
      </c>
      <c r="V3649" t="str">
        <f t="shared" si="611"/>
        <v>AGO</v>
      </c>
      <c r="W3649">
        <f t="shared" si="612"/>
        <v>2016</v>
      </c>
      <c r="X3649">
        <f t="shared" si="613"/>
        <v>2016</v>
      </c>
    </row>
    <row r="3650" spans="1:2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606"/>
        <v>100.38249999999999</v>
      </c>
      <c r="P3650" s="7">
        <f t="shared" si="607"/>
        <v>550.04109589041093</v>
      </c>
      <c r="Q3650" t="str">
        <f t="shared" si="614"/>
        <v>theater</v>
      </c>
      <c r="R3650" t="str">
        <f t="shared" si="615"/>
        <v>plays</v>
      </c>
      <c r="S3650" s="14">
        <f t="shared" si="608"/>
        <v>41917.292187500003</v>
      </c>
      <c r="T3650" s="14">
        <f t="shared" si="609"/>
        <v>41887.292187500003</v>
      </c>
      <c r="U3650" t="str">
        <f t="shared" si="610"/>
        <v>OCT</v>
      </c>
      <c r="V3650" t="str">
        <f t="shared" si="611"/>
        <v>SEP</v>
      </c>
      <c r="W3650">
        <f t="shared" si="612"/>
        <v>2014</v>
      </c>
      <c r="X3650">
        <f t="shared" si="613"/>
        <v>2014</v>
      </c>
    </row>
    <row r="3651" spans="1:2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616">(E3651*100)/D3651</f>
        <v>104</v>
      </c>
      <c r="P3651" s="7">
        <f t="shared" ref="P3651:P3714" si="617">IF(L3651=0,"No Backers",E3651/L3651)</f>
        <v>97.5</v>
      </c>
      <c r="Q3651" t="str">
        <f t="shared" si="614"/>
        <v>theater</v>
      </c>
      <c r="R3651" t="str">
        <f t="shared" si="615"/>
        <v>plays</v>
      </c>
      <c r="S3651" s="14">
        <f t="shared" ref="S3651:S3714" si="618">(((I3651/60)/60)/24)+DATE(1970,1,1)</f>
        <v>41806.712893518517</v>
      </c>
      <c r="T3651" s="14">
        <f t="shared" ref="T3651:T3714" si="619">(((J3651/60)/60)/24)+DATE(1970,1,1)</f>
        <v>41780.712893518517</v>
      </c>
      <c r="U3651" t="str">
        <f t="shared" ref="U3651:U3714" si="620">UPPER(TEXT(S3651, "mmm"))</f>
        <v>JUN</v>
      </c>
      <c r="V3651" t="str">
        <f t="shared" ref="V3651:V3714" si="621">UPPER(TEXT(T3651, "mmm"))</f>
        <v>MAY</v>
      </c>
      <c r="W3651">
        <f t="shared" ref="W3651:W3714" si="622">YEAR(S3651)</f>
        <v>2014</v>
      </c>
      <c r="X3651">
        <f t="shared" ref="X3651:X3714" si="623">YEAR(T3651)</f>
        <v>2014</v>
      </c>
    </row>
    <row r="3652" spans="1:2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616"/>
        <v>100</v>
      </c>
      <c r="P3652" s="7">
        <f t="shared" si="617"/>
        <v>29.411764705882351</v>
      </c>
      <c r="Q3652" t="str">
        <f t="shared" si="614"/>
        <v>theater</v>
      </c>
      <c r="R3652" t="str">
        <f t="shared" si="615"/>
        <v>plays</v>
      </c>
      <c r="S3652" s="14">
        <f t="shared" si="618"/>
        <v>42402.478981481487</v>
      </c>
      <c r="T3652" s="14">
        <f t="shared" si="619"/>
        <v>42381.478981481487</v>
      </c>
      <c r="U3652" t="str">
        <f t="shared" si="620"/>
        <v>FEB</v>
      </c>
      <c r="V3652" t="str">
        <f t="shared" si="621"/>
        <v>ENE</v>
      </c>
      <c r="W3652">
        <f t="shared" si="622"/>
        <v>2016</v>
      </c>
      <c r="X3652">
        <f t="shared" si="623"/>
        <v>2016</v>
      </c>
    </row>
    <row r="3653" spans="1:2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616"/>
        <v>104</v>
      </c>
      <c r="P3653" s="7">
        <f t="shared" si="617"/>
        <v>57.777777777777779</v>
      </c>
      <c r="Q3653" t="str">
        <f t="shared" si="614"/>
        <v>theater</v>
      </c>
      <c r="R3653" t="str">
        <f t="shared" si="615"/>
        <v>plays</v>
      </c>
      <c r="S3653" s="14">
        <f t="shared" si="618"/>
        <v>41861.665972222225</v>
      </c>
      <c r="T3653" s="14">
        <f t="shared" si="619"/>
        <v>41828.646319444444</v>
      </c>
      <c r="U3653" t="str">
        <f t="shared" si="620"/>
        <v>AGO</v>
      </c>
      <c r="V3653" t="str">
        <f t="shared" si="621"/>
        <v>JUL</v>
      </c>
      <c r="W3653">
        <f t="shared" si="622"/>
        <v>2014</v>
      </c>
      <c r="X3653">
        <f t="shared" si="623"/>
        <v>2014</v>
      </c>
    </row>
    <row r="3654" spans="1:2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616"/>
        <v>250.66666666666666</v>
      </c>
      <c r="P3654" s="7">
        <f t="shared" si="617"/>
        <v>44.235294117647058</v>
      </c>
      <c r="Q3654" t="str">
        <f t="shared" si="614"/>
        <v>theater</v>
      </c>
      <c r="R3654" t="str">
        <f t="shared" si="615"/>
        <v>plays</v>
      </c>
      <c r="S3654" s="14">
        <f t="shared" si="618"/>
        <v>42607.165972222225</v>
      </c>
      <c r="T3654" s="14">
        <f t="shared" si="619"/>
        <v>42596.644699074073</v>
      </c>
      <c r="U3654" t="str">
        <f t="shared" si="620"/>
        <v>AGO</v>
      </c>
      <c r="V3654" t="str">
        <f t="shared" si="621"/>
        <v>AGO</v>
      </c>
      <c r="W3654">
        <f t="shared" si="622"/>
        <v>2016</v>
      </c>
      <c r="X3654">
        <f t="shared" si="623"/>
        <v>2016</v>
      </c>
    </row>
    <row r="3655" spans="1:2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616"/>
        <v>100.5</v>
      </c>
      <c r="P3655" s="7">
        <f t="shared" si="617"/>
        <v>60.909090909090907</v>
      </c>
      <c r="Q3655" t="str">
        <f t="shared" si="614"/>
        <v>theater</v>
      </c>
      <c r="R3655" t="str">
        <f t="shared" si="615"/>
        <v>plays</v>
      </c>
      <c r="S3655" s="14">
        <f t="shared" si="618"/>
        <v>42221.363506944443</v>
      </c>
      <c r="T3655" s="14">
        <f t="shared" si="619"/>
        <v>42191.363506944443</v>
      </c>
      <c r="U3655" t="str">
        <f t="shared" si="620"/>
        <v>AGO</v>
      </c>
      <c r="V3655" t="str">
        <f t="shared" si="621"/>
        <v>JUL</v>
      </c>
      <c r="W3655">
        <f t="shared" si="622"/>
        <v>2015</v>
      </c>
      <c r="X3655">
        <f t="shared" si="623"/>
        <v>2015</v>
      </c>
    </row>
    <row r="3656" spans="1:2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616"/>
        <v>174.4</v>
      </c>
      <c r="P3656" s="7">
        <f t="shared" si="617"/>
        <v>68.84210526315789</v>
      </c>
      <c r="Q3656" t="str">
        <f t="shared" si="614"/>
        <v>theater</v>
      </c>
      <c r="R3656" t="str">
        <f t="shared" si="615"/>
        <v>plays</v>
      </c>
      <c r="S3656" s="14">
        <f t="shared" si="618"/>
        <v>42463.708333333328</v>
      </c>
      <c r="T3656" s="14">
        <f t="shared" si="619"/>
        <v>42440.416504629626</v>
      </c>
      <c r="U3656" t="str">
        <f t="shared" si="620"/>
        <v>ABR</v>
      </c>
      <c r="V3656" t="str">
        <f t="shared" si="621"/>
        <v>MAR</v>
      </c>
      <c r="W3656">
        <f t="shared" si="622"/>
        <v>2016</v>
      </c>
      <c r="X3656">
        <f t="shared" si="623"/>
        <v>2016</v>
      </c>
    </row>
    <row r="3657" spans="1:2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616"/>
        <v>116.26</v>
      </c>
      <c r="P3657" s="7">
        <f t="shared" si="617"/>
        <v>73.582278481012665</v>
      </c>
      <c r="Q3657" t="str">
        <f t="shared" si="614"/>
        <v>theater</v>
      </c>
      <c r="R3657" t="str">
        <f t="shared" si="615"/>
        <v>plays</v>
      </c>
      <c r="S3657" s="14">
        <f t="shared" si="618"/>
        <v>42203.290972222225</v>
      </c>
      <c r="T3657" s="14">
        <f t="shared" si="619"/>
        <v>42173.803217592591</v>
      </c>
      <c r="U3657" t="str">
        <f t="shared" si="620"/>
        <v>JUL</v>
      </c>
      <c r="V3657" t="str">
        <f t="shared" si="621"/>
        <v>JUN</v>
      </c>
      <c r="W3657">
        <f t="shared" si="622"/>
        <v>2015</v>
      </c>
      <c r="X3657">
        <f t="shared" si="623"/>
        <v>2015</v>
      </c>
    </row>
    <row r="3658" spans="1:2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616"/>
        <v>105.82</v>
      </c>
      <c r="P3658" s="7">
        <f t="shared" si="617"/>
        <v>115.02173913043478</v>
      </c>
      <c r="Q3658" t="str">
        <f t="shared" si="614"/>
        <v>theater</v>
      </c>
      <c r="R3658" t="str">
        <f t="shared" si="615"/>
        <v>plays</v>
      </c>
      <c r="S3658" s="14">
        <f t="shared" si="618"/>
        <v>42767.957638888889</v>
      </c>
      <c r="T3658" s="14">
        <f t="shared" si="619"/>
        <v>42737.910138888896</v>
      </c>
      <c r="U3658" t="str">
        <f t="shared" si="620"/>
        <v>FEB</v>
      </c>
      <c r="V3658" t="str">
        <f t="shared" si="621"/>
        <v>ENE</v>
      </c>
      <c r="W3658">
        <f t="shared" si="622"/>
        <v>2017</v>
      </c>
      <c r="X3658">
        <f t="shared" si="623"/>
        <v>2017</v>
      </c>
    </row>
    <row r="3659" spans="1:2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616"/>
        <v>110.75</v>
      </c>
      <c r="P3659" s="7">
        <f t="shared" si="617"/>
        <v>110.75</v>
      </c>
      <c r="Q3659" t="str">
        <f t="shared" si="614"/>
        <v>theater</v>
      </c>
      <c r="R3659" t="str">
        <f t="shared" si="615"/>
        <v>plays</v>
      </c>
      <c r="S3659" s="14">
        <f t="shared" si="618"/>
        <v>42522.904166666667</v>
      </c>
      <c r="T3659" s="14">
        <f t="shared" si="619"/>
        <v>42499.629849537043</v>
      </c>
      <c r="U3659" t="str">
        <f t="shared" si="620"/>
        <v>JUN</v>
      </c>
      <c r="V3659" t="str">
        <f t="shared" si="621"/>
        <v>MAY</v>
      </c>
      <c r="W3659">
        <f t="shared" si="622"/>
        <v>2016</v>
      </c>
      <c r="X3659">
        <f t="shared" si="623"/>
        <v>2016</v>
      </c>
    </row>
    <row r="3660" spans="1:2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616"/>
        <v>100.66666666666667</v>
      </c>
      <c r="P3660" s="7">
        <f t="shared" si="617"/>
        <v>75.5</v>
      </c>
      <c r="Q3660" t="str">
        <f t="shared" si="614"/>
        <v>theater</v>
      </c>
      <c r="R3660" t="str">
        <f t="shared" si="615"/>
        <v>plays</v>
      </c>
      <c r="S3660" s="14">
        <f t="shared" si="618"/>
        <v>41822.165972222225</v>
      </c>
      <c r="T3660" s="14">
        <f t="shared" si="619"/>
        <v>41775.858564814815</v>
      </c>
      <c r="U3660" t="str">
        <f t="shared" si="620"/>
        <v>JUL</v>
      </c>
      <c r="V3660" t="str">
        <f t="shared" si="621"/>
        <v>MAY</v>
      </c>
      <c r="W3660">
        <f t="shared" si="622"/>
        <v>2014</v>
      </c>
      <c r="X3660">
        <f t="shared" si="623"/>
        <v>2014</v>
      </c>
    </row>
    <row r="3661" spans="1:2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616"/>
        <v>102.03333333333333</v>
      </c>
      <c r="P3661" s="7">
        <f t="shared" si="617"/>
        <v>235.46153846153845</v>
      </c>
      <c r="Q3661" t="str">
        <f t="shared" si="614"/>
        <v>theater</v>
      </c>
      <c r="R3661" t="str">
        <f t="shared" si="615"/>
        <v>plays</v>
      </c>
      <c r="S3661" s="14">
        <f t="shared" si="618"/>
        <v>42082.610416666663</v>
      </c>
      <c r="T3661" s="14">
        <f t="shared" si="619"/>
        <v>42055.277199074073</v>
      </c>
      <c r="U3661" t="str">
        <f t="shared" si="620"/>
        <v>MAR</v>
      </c>
      <c r="V3661" t="str">
        <f t="shared" si="621"/>
        <v>FEB</v>
      </c>
      <c r="W3661">
        <f t="shared" si="622"/>
        <v>2015</v>
      </c>
      <c r="X3661">
        <f t="shared" si="623"/>
        <v>2015</v>
      </c>
    </row>
    <row r="3662" spans="1:2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616"/>
        <v>100</v>
      </c>
      <c r="P3662" s="7">
        <f t="shared" si="617"/>
        <v>11.363636363636363</v>
      </c>
      <c r="Q3662" t="str">
        <f t="shared" si="614"/>
        <v>theater</v>
      </c>
      <c r="R3662" t="str">
        <f t="shared" si="615"/>
        <v>plays</v>
      </c>
      <c r="S3662" s="14">
        <f t="shared" si="618"/>
        <v>41996.881076388891</v>
      </c>
      <c r="T3662" s="14">
        <f t="shared" si="619"/>
        <v>41971.881076388891</v>
      </c>
      <c r="U3662" t="str">
        <f t="shared" si="620"/>
        <v>DIC</v>
      </c>
      <c r="V3662" t="str">
        <f t="shared" si="621"/>
        <v>NOV</v>
      </c>
      <c r="W3662">
        <f t="shared" si="622"/>
        <v>2014</v>
      </c>
      <c r="X3662">
        <f t="shared" si="623"/>
        <v>2014</v>
      </c>
    </row>
    <row r="3663" spans="1:2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616"/>
        <v>111</v>
      </c>
      <c r="P3663" s="7">
        <f t="shared" si="617"/>
        <v>92.5</v>
      </c>
      <c r="Q3663" t="str">
        <f t="shared" si="614"/>
        <v>theater</v>
      </c>
      <c r="R3663" t="str">
        <f t="shared" si="615"/>
        <v>plays</v>
      </c>
      <c r="S3663" s="14">
        <f t="shared" si="618"/>
        <v>42470.166666666672</v>
      </c>
      <c r="T3663" s="14">
        <f t="shared" si="619"/>
        <v>42447.896666666667</v>
      </c>
      <c r="U3663" t="str">
        <f t="shared" si="620"/>
        <v>ABR</v>
      </c>
      <c r="V3663" t="str">
        <f t="shared" si="621"/>
        <v>MAR</v>
      </c>
      <c r="W3663">
        <f t="shared" si="622"/>
        <v>2016</v>
      </c>
      <c r="X3663">
        <f t="shared" si="623"/>
        <v>2016</v>
      </c>
    </row>
    <row r="3664" spans="1:2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616"/>
        <v>101.425</v>
      </c>
      <c r="P3664" s="7">
        <f t="shared" si="617"/>
        <v>202.85</v>
      </c>
      <c r="Q3664" t="str">
        <f t="shared" si="614"/>
        <v>theater</v>
      </c>
      <c r="R3664" t="str">
        <f t="shared" si="615"/>
        <v>plays</v>
      </c>
      <c r="S3664" s="14">
        <f t="shared" si="618"/>
        <v>42094.178402777776</v>
      </c>
      <c r="T3664" s="14">
        <f t="shared" si="619"/>
        <v>42064.220069444447</v>
      </c>
      <c r="U3664" t="str">
        <f t="shared" si="620"/>
        <v>MAR</v>
      </c>
      <c r="V3664" t="str">
        <f t="shared" si="621"/>
        <v>MAR</v>
      </c>
      <c r="W3664">
        <f t="shared" si="622"/>
        <v>2015</v>
      </c>
      <c r="X3664">
        <f t="shared" si="623"/>
        <v>2015</v>
      </c>
    </row>
    <row r="3665" spans="1:2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616"/>
        <v>104</v>
      </c>
      <c r="P3665" s="7">
        <f t="shared" si="617"/>
        <v>26</v>
      </c>
      <c r="Q3665" t="str">
        <f t="shared" si="614"/>
        <v>theater</v>
      </c>
      <c r="R3665" t="str">
        <f t="shared" si="615"/>
        <v>plays</v>
      </c>
      <c r="S3665" s="14">
        <f t="shared" si="618"/>
        <v>42725.493402777778</v>
      </c>
      <c r="T3665" s="14">
        <f t="shared" si="619"/>
        <v>42665.451736111107</v>
      </c>
      <c r="U3665" t="str">
        <f t="shared" si="620"/>
        <v>DIC</v>
      </c>
      <c r="V3665" t="str">
        <f t="shared" si="621"/>
        <v>OCT</v>
      </c>
      <c r="W3665">
        <f t="shared" si="622"/>
        <v>2016</v>
      </c>
      <c r="X3665">
        <f t="shared" si="623"/>
        <v>2016</v>
      </c>
    </row>
    <row r="3666" spans="1:2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616"/>
        <v>109.375</v>
      </c>
      <c r="P3666" s="7">
        <f t="shared" si="617"/>
        <v>46.05263157894737</v>
      </c>
      <c r="Q3666" t="str">
        <f t="shared" si="614"/>
        <v>theater</v>
      </c>
      <c r="R3666" t="str">
        <f t="shared" si="615"/>
        <v>plays</v>
      </c>
      <c r="S3666" s="14">
        <f t="shared" si="618"/>
        <v>42537.248715277776</v>
      </c>
      <c r="T3666" s="14">
        <f t="shared" si="619"/>
        <v>42523.248715277776</v>
      </c>
      <c r="U3666" t="str">
        <f t="shared" si="620"/>
        <v>JUN</v>
      </c>
      <c r="V3666" t="str">
        <f t="shared" si="621"/>
        <v>JUN</v>
      </c>
      <c r="W3666">
        <f t="shared" si="622"/>
        <v>2016</v>
      </c>
      <c r="X3666">
        <f t="shared" si="623"/>
        <v>2016</v>
      </c>
    </row>
    <row r="3667" spans="1:2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616"/>
        <v>115.16129032258064</v>
      </c>
      <c r="P3667" s="7">
        <f t="shared" si="617"/>
        <v>51</v>
      </c>
      <c r="Q3667" t="str">
        <f t="shared" si="614"/>
        <v>theater</v>
      </c>
      <c r="R3667" t="str">
        <f t="shared" si="615"/>
        <v>plays</v>
      </c>
      <c r="S3667" s="14">
        <f t="shared" si="618"/>
        <v>42305.829166666663</v>
      </c>
      <c r="T3667" s="14">
        <f t="shared" si="619"/>
        <v>42294.808124999996</v>
      </c>
      <c r="U3667" t="str">
        <f t="shared" si="620"/>
        <v>OCT</v>
      </c>
      <c r="V3667" t="str">
        <f t="shared" si="621"/>
        <v>OCT</v>
      </c>
      <c r="W3667">
        <f t="shared" si="622"/>
        <v>2015</v>
      </c>
      <c r="X3667">
        <f t="shared" si="623"/>
        <v>2015</v>
      </c>
    </row>
    <row r="3668" spans="1:2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616"/>
        <v>100</v>
      </c>
      <c r="P3668" s="7">
        <f t="shared" si="617"/>
        <v>31.578947368421051</v>
      </c>
      <c r="Q3668" t="str">
        <f t="shared" si="614"/>
        <v>theater</v>
      </c>
      <c r="R3668" t="str">
        <f t="shared" si="615"/>
        <v>plays</v>
      </c>
      <c r="S3668" s="14">
        <f t="shared" si="618"/>
        <v>41844.291666666664</v>
      </c>
      <c r="T3668" s="14">
        <f t="shared" si="619"/>
        <v>41822.90488425926</v>
      </c>
      <c r="U3668" t="str">
        <f t="shared" si="620"/>
        <v>JUL</v>
      </c>
      <c r="V3668" t="str">
        <f t="shared" si="621"/>
        <v>JUL</v>
      </c>
      <c r="W3668">
        <f t="shared" si="622"/>
        <v>2014</v>
      </c>
      <c r="X3668">
        <f t="shared" si="623"/>
        <v>2014</v>
      </c>
    </row>
    <row r="3669" spans="1:2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616"/>
        <v>103.17033333333333</v>
      </c>
      <c r="P3669" s="7">
        <f t="shared" si="617"/>
        <v>53.363965517241382</v>
      </c>
      <c r="Q3669" t="str">
        <f t="shared" si="614"/>
        <v>theater</v>
      </c>
      <c r="R3669" t="str">
        <f t="shared" si="615"/>
        <v>plays</v>
      </c>
      <c r="S3669" s="14">
        <f t="shared" si="618"/>
        <v>42203.970127314817</v>
      </c>
      <c r="T3669" s="14">
        <f t="shared" si="619"/>
        <v>42173.970127314817</v>
      </c>
      <c r="U3669" t="str">
        <f t="shared" si="620"/>
        <v>JUL</v>
      </c>
      <c r="V3669" t="str">
        <f t="shared" si="621"/>
        <v>JUN</v>
      </c>
      <c r="W3669">
        <f t="shared" si="622"/>
        <v>2015</v>
      </c>
      <c r="X3669">
        <f t="shared" si="623"/>
        <v>2015</v>
      </c>
    </row>
    <row r="3670" spans="1:2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616"/>
        <v>103.5</v>
      </c>
      <c r="P3670" s="7">
        <f t="shared" si="617"/>
        <v>36.964285714285715</v>
      </c>
      <c r="Q3670" t="str">
        <f t="shared" si="614"/>
        <v>theater</v>
      </c>
      <c r="R3670" t="str">
        <f t="shared" si="615"/>
        <v>plays</v>
      </c>
      <c r="S3670" s="14">
        <f t="shared" si="618"/>
        <v>42208.772916666669</v>
      </c>
      <c r="T3670" s="14">
        <f t="shared" si="619"/>
        <v>42185.556157407409</v>
      </c>
      <c r="U3670" t="str">
        <f t="shared" si="620"/>
        <v>JUL</v>
      </c>
      <c r="V3670" t="str">
        <f t="shared" si="621"/>
        <v>JUN</v>
      </c>
      <c r="W3670">
        <f t="shared" si="622"/>
        <v>2015</v>
      </c>
      <c r="X3670">
        <f t="shared" si="623"/>
        <v>2015</v>
      </c>
    </row>
    <row r="3671" spans="1:2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616"/>
        <v>138.19999999999999</v>
      </c>
      <c r="P3671" s="7">
        <f t="shared" si="617"/>
        <v>81.294117647058826</v>
      </c>
      <c r="Q3671" t="str">
        <f t="shared" si="614"/>
        <v>theater</v>
      </c>
      <c r="R3671" t="str">
        <f t="shared" si="615"/>
        <v>plays</v>
      </c>
      <c r="S3671" s="14">
        <f t="shared" si="618"/>
        <v>42166.675196759257</v>
      </c>
      <c r="T3671" s="14">
        <f t="shared" si="619"/>
        <v>42136.675196759257</v>
      </c>
      <c r="U3671" t="str">
        <f t="shared" si="620"/>
        <v>JUN</v>
      </c>
      <c r="V3671" t="str">
        <f t="shared" si="621"/>
        <v>MAY</v>
      </c>
      <c r="W3671">
        <f t="shared" si="622"/>
        <v>2015</v>
      </c>
      <c r="X3671">
        <f t="shared" si="623"/>
        <v>2015</v>
      </c>
    </row>
    <row r="3672" spans="1:2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616"/>
        <v>109.54545454545455</v>
      </c>
      <c r="P3672" s="7">
        <f t="shared" si="617"/>
        <v>20.083333333333332</v>
      </c>
      <c r="Q3672" t="str">
        <f t="shared" si="614"/>
        <v>theater</v>
      </c>
      <c r="R3672" t="str">
        <f t="shared" si="615"/>
        <v>plays</v>
      </c>
      <c r="S3672" s="14">
        <f t="shared" si="618"/>
        <v>42155.958333333328</v>
      </c>
      <c r="T3672" s="14">
        <f t="shared" si="619"/>
        <v>42142.514016203699</v>
      </c>
      <c r="U3672" t="str">
        <f t="shared" si="620"/>
        <v>MAY</v>
      </c>
      <c r="V3672" t="str">
        <f t="shared" si="621"/>
        <v>MAY</v>
      </c>
      <c r="W3672">
        <f t="shared" si="622"/>
        <v>2015</v>
      </c>
      <c r="X3672">
        <f t="shared" si="623"/>
        <v>2015</v>
      </c>
    </row>
    <row r="3673" spans="1:2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616"/>
        <v>100.85714285714286</v>
      </c>
      <c r="P3673" s="7">
        <f t="shared" si="617"/>
        <v>88.25</v>
      </c>
      <c r="Q3673" t="str">
        <f t="shared" si="614"/>
        <v>theater</v>
      </c>
      <c r="R3673" t="str">
        <f t="shared" si="615"/>
        <v>plays</v>
      </c>
      <c r="S3673" s="14">
        <f t="shared" si="618"/>
        <v>41841.165972222225</v>
      </c>
      <c r="T3673" s="14">
        <f t="shared" si="619"/>
        <v>41820.62809027778</v>
      </c>
      <c r="U3673" t="str">
        <f t="shared" si="620"/>
        <v>JUL</v>
      </c>
      <c r="V3673" t="str">
        <f t="shared" si="621"/>
        <v>JUN</v>
      </c>
      <c r="W3673">
        <f t="shared" si="622"/>
        <v>2014</v>
      </c>
      <c r="X3673">
        <f t="shared" si="623"/>
        <v>2014</v>
      </c>
    </row>
    <row r="3674" spans="1:2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616"/>
        <v>101.53333333333333</v>
      </c>
      <c r="P3674" s="7">
        <f t="shared" si="617"/>
        <v>53.438596491228068</v>
      </c>
      <c r="Q3674" t="str">
        <f t="shared" si="614"/>
        <v>theater</v>
      </c>
      <c r="R3674" t="str">
        <f t="shared" si="615"/>
        <v>plays</v>
      </c>
      <c r="S3674" s="14">
        <f t="shared" si="618"/>
        <v>41908.946574074071</v>
      </c>
      <c r="T3674" s="14">
        <f t="shared" si="619"/>
        <v>41878.946574074071</v>
      </c>
      <c r="U3674" t="str">
        <f t="shared" si="620"/>
        <v>SEP</v>
      </c>
      <c r="V3674" t="str">
        <f t="shared" si="621"/>
        <v>AGO</v>
      </c>
      <c r="W3674">
        <f t="shared" si="622"/>
        <v>2014</v>
      </c>
      <c r="X3674">
        <f t="shared" si="623"/>
        <v>2014</v>
      </c>
    </row>
    <row r="3675" spans="1:2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616"/>
        <v>113.625</v>
      </c>
      <c r="P3675" s="7">
        <f t="shared" si="617"/>
        <v>39.868421052631582</v>
      </c>
      <c r="Q3675" t="str">
        <f t="shared" si="614"/>
        <v>theater</v>
      </c>
      <c r="R3675" t="str">
        <f t="shared" si="615"/>
        <v>plays</v>
      </c>
      <c r="S3675" s="14">
        <f t="shared" si="618"/>
        <v>41948.536111111112</v>
      </c>
      <c r="T3675" s="14">
        <f t="shared" si="619"/>
        <v>41914.295104166667</v>
      </c>
      <c r="U3675" t="str">
        <f t="shared" si="620"/>
        <v>NOV</v>
      </c>
      <c r="V3675" t="str">
        <f t="shared" si="621"/>
        <v>OCT</v>
      </c>
      <c r="W3675">
        <f t="shared" si="622"/>
        <v>2014</v>
      </c>
      <c r="X3675">
        <f t="shared" si="623"/>
        <v>2014</v>
      </c>
    </row>
    <row r="3676" spans="1:2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616"/>
        <v>100</v>
      </c>
      <c r="P3676" s="7">
        <f t="shared" si="617"/>
        <v>145.16129032258064</v>
      </c>
      <c r="Q3676" t="str">
        <f t="shared" si="614"/>
        <v>theater</v>
      </c>
      <c r="R3676" t="str">
        <f t="shared" si="615"/>
        <v>plays</v>
      </c>
      <c r="S3676" s="14">
        <f t="shared" si="618"/>
        <v>42616.873020833329</v>
      </c>
      <c r="T3676" s="14">
        <f t="shared" si="619"/>
        <v>42556.873020833329</v>
      </c>
      <c r="U3676" t="str">
        <f t="shared" si="620"/>
        <v>SEP</v>
      </c>
      <c r="V3676" t="str">
        <f t="shared" si="621"/>
        <v>JUL</v>
      </c>
      <c r="W3676">
        <f t="shared" si="622"/>
        <v>2016</v>
      </c>
      <c r="X3676">
        <f t="shared" si="623"/>
        <v>2016</v>
      </c>
    </row>
    <row r="3677" spans="1:2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616"/>
        <v>140</v>
      </c>
      <c r="P3677" s="7">
        <f t="shared" si="617"/>
        <v>23.333333333333332</v>
      </c>
      <c r="Q3677" t="str">
        <f t="shared" si="614"/>
        <v>theater</v>
      </c>
      <c r="R3677" t="str">
        <f t="shared" si="615"/>
        <v>plays</v>
      </c>
      <c r="S3677" s="14">
        <f t="shared" si="618"/>
        <v>42505.958333333328</v>
      </c>
      <c r="T3677" s="14">
        <f t="shared" si="619"/>
        <v>42493.597013888888</v>
      </c>
      <c r="U3677" t="str">
        <f t="shared" si="620"/>
        <v>MAY</v>
      </c>
      <c r="V3677" t="str">
        <f t="shared" si="621"/>
        <v>MAY</v>
      </c>
      <c r="W3677">
        <f t="shared" si="622"/>
        <v>2016</v>
      </c>
      <c r="X3677">
        <f t="shared" si="623"/>
        <v>2016</v>
      </c>
    </row>
    <row r="3678" spans="1:2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616"/>
        <v>128.75</v>
      </c>
      <c r="P3678" s="7">
        <f t="shared" si="617"/>
        <v>64.375</v>
      </c>
      <c r="Q3678" t="str">
        <f t="shared" si="614"/>
        <v>theater</v>
      </c>
      <c r="R3678" t="str">
        <f t="shared" si="615"/>
        <v>plays</v>
      </c>
      <c r="S3678" s="14">
        <f t="shared" si="618"/>
        <v>41894.815787037034</v>
      </c>
      <c r="T3678" s="14">
        <f t="shared" si="619"/>
        <v>41876.815787037034</v>
      </c>
      <c r="U3678" t="str">
        <f t="shared" si="620"/>
        <v>SEP</v>
      </c>
      <c r="V3678" t="str">
        <f t="shared" si="621"/>
        <v>AGO</v>
      </c>
      <c r="W3678">
        <f t="shared" si="622"/>
        <v>2014</v>
      </c>
      <c r="X3678">
        <f t="shared" si="623"/>
        <v>2014</v>
      </c>
    </row>
    <row r="3679" spans="1:2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616"/>
        <v>102.90416666666667</v>
      </c>
      <c r="P3679" s="7">
        <f t="shared" si="617"/>
        <v>62.052763819095475</v>
      </c>
      <c r="Q3679" t="str">
        <f t="shared" ref="Q3679:Q3742" si="624">MID(N3679,1,7)</f>
        <v>theater</v>
      </c>
      <c r="R3679" t="str">
        <f t="shared" ref="R3679:R3742" si="625">MID(N3679,9,20)</f>
        <v>plays</v>
      </c>
      <c r="S3679" s="14">
        <f t="shared" si="618"/>
        <v>41823.165972222225</v>
      </c>
      <c r="T3679" s="14">
        <f t="shared" si="619"/>
        <v>41802.574282407404</v>
      </c>
      <c r="U3679" t="str">
        <f t="shared" si="620"/>
        <v>JUL</v>
      </c>
      <c r="V3679" t="str">
        <f t="shared" si="621"/>
        <v>JUN</v>
      </c>
      <c r="W3679">
        <f t="shared" si="622"/>
        <v>2014</v>
      </c>
      <c r="X3679">
        <f t="shared" si="623"/>
        <v>2014</v>
      </c>
    </row>
    <row r="3680" spans="1:2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616"/>
        <v>102.5</v>
      </c>
      <c r="P3680" s="7">
        <f t="shared" si="617"/>
        <v>66.129032258064512</v>
      </c>
      <c r="Q3680" t="str">
        <f t="shared" si="624"/>
        <v>theater</v>
      </c>
      <c r="R3680" t="str">
        <f t="shared" si="625"/>
        <v>plays</v>
      </c>
      <c r="S3680" s="14">
        <f t="shared" si="618"/>
        <v>42155.531226851846</v>
      </c>
      <c r="T3680" s="14">
        <f t="shared" si="619"/>
        <v>42120.531226851846</v>
      </c>
      <c r="U3680" t="str">
        <f t="shared" si="620"/>
        <v>MAY</v>
      </c>
      <c r="V3680" t="str">
        <f t="shared" si="621"/>
        <v>ABR</v>
      </c>
      <c r="W3680">
        <f t="shared" si="622"/>
        <v>2015</v>
      </c>
      <c r="X3680">
        <f t="shared" si="623"/>
        <v>2015</v>
      </c>
    </row>
    <row r="3681" spans="1:2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616"/>
        <v>110.1</v>
      </c>
      <c r="P3681" s="7">
        <f t="shared" si="617"/>
        <v>73.400000000000006</v>
      </c>
      <c r="Q3681" t="str">
        <f t="shared" si="624"/>
        <v>theater</v>
      </c>
      <c r="R3681" t="str">
        <f t="shared" si="625"/>
        <v>plays</v>
      </c>
      <c r="S3681" s="14">
        <f t="shared" si="618"/>
        <v>41821.207638888889</v>
      </c>
      <c r="T3681" s="14">
        <f t="shared" si="619"/>
        <v>41786.761354166665</v>
      </c>
      <c r="U3681" t="str">
        <f t="shared" si="620"/>
        <v>JUL</v>
      </c>
      <c r="V3681" t="str">
        <f t="shared" si="621"/>
        <v>MAY</v>
      </c>
      <c r="W3681">
        <f t="shared" si="622"/>
        <v>2014</v>
      </c>
      <c r="X3681">
        <f t="shared" si="623"/>
        <v>2014</v>
      </c>
    </row>
    <row r="3682" spans="1:2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616"/>
        <v>112.76666666666667</v>
      </c>
      <c r="P3682" s="7">
        <f t="shared" si="617"/>
        <v>99.5</v>
      </c>
      <c r="Q3682" t="str">
        <f t="shared" si="624"/>
        <v>theater</v>
      </c>
      <c r="R3682" t="str">
        <f t="shared" si="625"/>
        <v>plays</v>
      </c>
      <c r="S3682" s="14">
        <f t="shared" si="618"/>
        <v>42648.454097222217</v>
      </c>
      <c r="T3682" s="14">
        <f t="shared" si="619"/>
        <v>42627.454097222217</v>
      </c>
      <c r="U3682" t="str">
        <f t="shared" si="620"/>
        <v>OCT</v>
      </c>
      <c r="V3682" t="str">
        <f t="shared" si="621"/>
        <v>SEP</v>
      </c>
      <c r="W3682">
        <f t="shared" si="622"/>
        <v>2016</v>
      </c>
      <c r="X3682">
        <f t="shared" si="623"/>
        <v>2016</v>
      </c>
    </row>
    <row r="3683" spans="1:2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616"/>
        <v>111.9</v>
      </c>
      <c r="P3683" s="7">
        <f t="shared" si="617"/>
        <v>62.166666666666664</v>
      </c>
      <c r="Q3683" t="str">
        <f t="shared" si="624"/>
        <v>theater</v>
      </c>
      <c r="R3683" t="str">
        <f t="shared" si="625"/>
        <v>plays</v>
      </c>
      <c r="S3683" s="14">
        <f t="shared" si="618"/>
        <v>42384.651504629626</v>
      </c>
      <c r="T3683" s="14">
        <f t="shared" si="619"/>
        <v>42374.651504629626</v>
      </c>
      <c r="U3683" t="str">
        <f t="shared" si="620"/>
        <v>ENE</v>
      </c>
      <c r="V3683" t="str">
        <f t="shared" si="621"/>
        <v>ENE</v>
      </c>
      <c r="W3683">
        <f t="shared" si="622"/>
        <v>2016</v>
      </c>
      <c r="X3683">
        <f t="shared" si="623"/>
        <v>2016</v>
      </c>
    </row>
    <row r="3684" spans="1:2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616"/>
        <v>139.19999999999999</v>
      </c>
      <c r="P3684" s="7">
        <f t="shared" si="617"/>
        <v>62.328358208955223</v>
      </c>
      <c r="Q3684" t="str">
        <f t="shared" si="624"/>
        <v>theater</v>
      </c>
      <c r="R3684" t="str">
        <f t="shared" si="625"/>
        <v>plays</v>
      </c>
      <c r="S3684" s="14">
        <f t="shared" si="618"/>
        <v>41806.290972222225</v>
      </c>
      <c r="T3684" s="14">
        <f t="shared" si="619"/>
        <v>41772.685393518521</v>
      </c>
      <c r="U3684" t="str">
        <f t="shared" si="620"/>
        <v>JUN</v>
      </c>
      <c r="V3684" t="str">
        <f t="shared" si="621"/>
        <v>MAY</v>
      </c>
      <c r="W3684">
        <f t="shared" si="622"/>
        <v>2014</v>
      </c>
      <c r="X3684">
        <f t="shared" si="623"/>
        <v>2014</v>
      </c>
    </row>
    <row r="3685" spans="1:2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616"/>
        <v>110.85714285714286</v>
      </c>
      <c r="P3685" s="7">
        <f t="shared" si="617"/>
        <v>58.787878787878789</v>
      </c>
      <c r="Q3685" t="str">
        <f t="shared" si="624"/>
        <v>theater</v>
      </c>
      <c r="R3685" t="str">
        <f t="shared" si="625"/>
        <v>plays</v>
      </c>
      <c r="S3685" s="14">
        <f t="shared" si="618"/>
        <v>42663.116851851853</v>
      </c>
      <c r="T3685" s="14">
        <f t="shared" si="619"/>
        <v>42633.116851851853</v>
      </c>
      <c r="U3685" t="str">
        <f t="shared" si="620"/>
        <v>OCT</v>
      </c>
      <c r="V3685" t="str">
        <f t="shared" si="621"/>
        <v>SEP</v>
      </c>
      <c r="W3685">
        <f t="shared" si="622"/>
        <v>2016</v>
      </c>
      <c r="X3685">
        <f t="shared" si="623"/>
        <v>2016</v>
      </c>
    </row>
    <row r="3686" spans="1:2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616"/>
        <v>139.06666666666666</v>
      </c>
      <c r="P3686" s="7">
        <f t="shared" si="617"/>
        <v>45.347826086956523</v>
      </c>
      <c r="Q3686" t="str">
        <f t="shared" si="624"/>
        <v>theater</v>
      </c>
      <c r="R3686" t="str">
        <f t="shared" si="625"/>
        <v>plays</v>
      </c>
      <c r="S3686" s="14">
        <f t="shared" si="618"/>
        <v>42249.180393518516</v>
      </c>
      <c r="T3686" s="14">
        <f t="shared" si="619"/>
        <v>42219.180393518516</v>
      </c>
      <c r="U3686" t="str">
        <f t="shared" si="620"/>
        <v>SEP</v>
      </c>
      <c r="V3686" t="str">
        <f t="shared" si="621"/>
        <v>AGO</v>
      </c>
      <c r="W3686">
        <f t="shared" si="622"/>
        <v>2015</v>
      </c>
      <c r="X3686">
        <f t="shared" si="623"/>
        <v>2015</v>
      </c>
    </row>
    <row r="3687" spans="1:2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616"/>
        <v>105.7</v>
      </c>
      <c r="P3687" s="7">
        <f t="shared" si="617"/>
        <v>41.944444444444443</v>
      </c>
      <c r="Q3687" t="str">
        <f t="shared" si="624"/>
        <v>theater</v>
      </c>
      <c r="R3687" t="str">
        <f t="shared" si="625"/>
        <v>plays</v>
      </c>
      <c r="S3687" s="14">
        <f t="shared" si="618"/>
        <v>41778.875</v>
      </c>
      <c r="T3687" s="14">
        <f t="shared" si="619"/>
        <v>41753.593275462961</v>
      </c>
      <c r="U3687" t="str">
        <f t="shared" si="620"/>
        <v>MAY</v>
      </c>
      <c r="V3687" t="str">
        <f t="shared" si="621"/>
        <v>ABR</v>
      </c>
      <c r="W3687">
        <f t="shared" si="622"/>
        <v>2014</v>
      </c>
      <c r="X3687">
        <f t="shared" si="623"/>
        <v>2014</v>
      </c>
    </row>
    <row r="3688" spans="1:2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616"/>
        <v>101.42857142857143</v>
      </c>
      <c r="P3688" s="7">
        <f t="shared" si="617"/>
        <v>59.166666666666664</v>
      </c>
      <c r="Q3688" t="str">
        <f t="shared" si="624"/>
        <v>theater</v>
      </c>
      <c r="R3688" t="str">
        <f t="shared" si="625"/>
        <v>plays</v>
      </c>
      <c r="S3688" s="14">
        <f t="shared" si="618"/>
        <v>42245.165972222225</v>
      </c>
      <c r="T3688" s="14">
        <f t="shared" si="619"/>
        <v>42230.662731481483</v>
      </c>
      <c r="U3688" t="str">
        <f t="shared" si="620"/>
        <v>AGO</v>
      </c>
      <c r="V3688" t="str">
        <f t="shared" si="621"/>
        <v>AGO</v>
      </c>
      <c r="W3688">
        <f t="shared" si="622"/>
        <v>2015</v>
      </c>
      <c r="X3688">
        <f t="shared" si="623"/>
        <v>2015</v>
      </c>
    </row>
    <row r="3689" spans="1:2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616"/>
        <v>100.245</v>
      </c>
      <c r="P3689" s="7">
        <f t="shared" si="617"/>
        <v>200.49</v>
      </c>
      <c r="Q3689" t="str">
        <f t="shared" si="624"/>
        <v>theater</v>
      </c>
      <c r="R3689" t="str">
        <f t="shared" si="625"/>
        <v>plays</v>
      </c>
      <c r="S3689" s="14">
        <f t="shared" si="618"/>
        <v>41817.218229166669</v>
      </c>
      <c r="T3689" s="14">
        <f t="shared" si="619"/>
        <v>41787.218229166669</v>
      </c>
      <c r="U3689" t="str">
        <f t="shared" si="620"/>
        <v>JUN</v>
      </c>
      <c r="V3689" t="str">
        <f t="shared" si="621"/>
        <v>MAY</v>
      </c>
      <c r="W3689">
        <f t="shared" si="622"/>
        <v>2014</v>
      </c>
      <c r="X3689">
        <f t="shared" si="623"/>
        <v>2014</v>
      </c>
    </row>
    <row r="3690" spans="1:2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616"/>
        <v>109.16666666666667</v>
      </c>
      <c r="P3690" s="7">
        <f t="shared" si="617"/>
        <v>83.974358974358978</v>
      </c>
      <c r="Q3690" t="str">
        <f t="shared" si="624"/>
        <v>theater</v>
      </c>
      <c r="R3690" t="str">
        <f t="shared" si="625"/>
        <v>plays</v>
      </c>
      <c r="S3690" s="14">
        <f t="shared" si="618"/>
        <v>41859.787083333329</v>
      </c>
      <c r="T3690" s="14">
        <f t="shared" si="619"/>
        <v>41829.787083333329</v>
      </c>
      <c r="U3690" t="str">
        <f t="shared" si="620"/>
        <v>AGO</v>
      </c>
      <c r="V3690" t="str">
        <f t="shared" si="621"/>
        <v>JUL</v>
      </c>
      <c r="W3690">
        <f t="shared" si="622"/>
        <v>2014</v>
      </c>
      <c r="X3690">
        <f t="shared" si="623"/>
        <v>2014</v>
      </c>
    </row>
    <row r="3691" spans="1:2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616"/>
        <v>118.33333333333333</v>
      </c>
      <c r="P3691" s="7">
        <f t="shared" si="617"/>
        <v>57.258064516129032</v>
      </c>
      <c r="Q3691" t="str">
        <f t="shared" si="624"/>
        <v>theater</v>
      </c>
      <c r="R3691" t="str">
        <f t="shared" si="625"/>
        <v>plays</v>
      </c>
      <c r="S3691" s="14">
        <f t="shared" si="618"/>
        <v>42176.934027777781</v>
      </c>
      <c r="T3691" s="14">
        <f t="shared" si="619"/>
        <v>42147.826840277776</v>
      </c>
      <c r="U3691" t="str">
        <f t="shared" si="620"/>
        <v>JUN</v>
      </c>
      <c r="V3691" t="str">
        <f t="shared" si="621"/>
        <v>MAY</v>
      </c>
      <c r="W3691">
        <f t="shared" si="622"/>
        <v>2015</v>
      </c>
      <c r="X3691">
        <f t="shared" si="623"/>
        <v>2015</v>
      </c>
    </row>
    <row r="3692" spans="1:2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616"/>
        <v>120</v>
      </c>
      <c r="P3692" s="7">
        <f t="shared" si="617"/>
        <v>58.064516129032256</v>
      </c>
      <c r="Q3692" t="str">
        <f t="shared" si="624"/>
        <v>theater</v>
      </c>
      <c r="R3692" t="str">
        <f t="shared" si="625"/>
        <v>plays</v>
      </c>
      <c r="S3692" s="14">
        <f t="shared" si="618"/>
        <v>41970.639849537038</v>
      </c>
      <c r="T3692" s="14">
        <f t="shared" si="619"/>
        <v>41940.598182870373</v>
      </c>
      <c r="U3692" t="str">
        <f t="shared" si="620"/>
        <v>NOV</v>
      </c>
      <c r="V3692" t="str">
        <f t="shared" si="621"/>
        <v>OCT</v>
      </c>
      <c r="W3692">
        <f t="shared" si="622"/>
        <v>2014</v>
      </c>
      <c r="X3692">
        <f t="shared" si="623"/>
        <v>2014</v>
      </c>
    </row>
    <row r="3693" spans="1:2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616"/>
        <v>127.96</v>
      </c>
      <c r="P3693" s="7">
        <f t="shared" si="617"/>
        <v>186.80291970802921</v>
      </c>
      <c r="Q3693" t="str">
        <f t="shared" si="624"/>
        <v>theater</v>
      </c>
      <c r="R3693" t="str">
        <f t="shared" si="625"/>
        <v>plays</v>
      </c>
      <c r="S3693" s="14">
        <f t="shared" si="618"/>
        <v>42065.207638888889</v>
      </c>
      <c r="T3693" s="14">
        <f t="shared" si="619"/>
        <v>42020.700567129628</v>
      </c>
      <c r="U3693" t="str">
        <f t="shared" si="620"/>
        <v>MAR</v>
      </c>
      <c r="V3693" t="str">
        <f t="shared" si="621"/>
        <v>ENE</v>
      </c>
      <c r="W3693">
        <f t="shared" si="622"/>
        <v>2015</v>
      </c>
      <c r="X3693">
        <f t="shared" si="623"/>
        <v>2015</v>
      </c>
    </row>
    <row r="3694" spans="1:2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616"/>
        <v>126</v>
      </c>
      <c r="P3694" s="7">
        <f t="shared" si="617"/>
        <v>74.117647058823536</v>
      </c>
      <c r="Q3694" t="str">
        <f t="shared" si="624"/>
        <v>theater</v>
      </c>
      <c r="R3694" t="str">
        <f t="shared" si="625"/>
        <v>plays</v>
      </c>
      <c r="S3694" s="14">
        <f t="shared" si="618"/>
        <v>41901</v>
      </c>
      <c r="T3694" s="14">
        <f t="shared" si="619"/>
        <v>41891.96503472222</v>
      </c>
      <c r="U3694" t="str">
        <f t="shared" si="620"/>
        <v>SEP</v>
      </c>
      <c r="V3694" t="str">
        <f t="shared" si="621"/>
        <v>SEP</v>
      </c>
      <c r="W3694">
        <f t="shared" si="622"/>
        <v>2014</v>
      </c>
      <c r="X3694">
        <f t="shared" si="623"/>
        <v>2014</v>
      </c>
    </row>
    <row r="3695" spans="1:2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616"/>
        <v>129.12912912912913</v>
      </c>
      <c r="P3695" s="7">
        <f t="shared" si="617"/>
        <v>30.714285714285715</v>
      </c>
      <c r="Q3695" t="str">
        <f t="shared" si="624"/>
        <v>theater</v>
      </c>
      <c r="R3695" t="str">
        <f t="shared" si="625"/>
        <v>plays</v>
      </c>
      <c r="S3695" s="14">
        <f t="shared" si="618"/>
        <v>42338.9375</v>
      </c>
      <c r="T3695" s="14">
        <f t="shared" si="619"/>
        <v>42309.191307870366</v>
      </c>
      <c r="U3695" t="str">
        <f t="shared" si="620"/>
        <v>NOV</v>
      </c>
      <c r="V3695" t="str">
        <f t="shared" si="621"/>
        <v>NOV</v>
      </c>
      <c r="W3695">
        <f t="shared" si="622"/>
        <v>2015</v>
      </c>
      <c r="X3695">
        <f t="shared" si="623"/>
        <v>2015</v>
      </c>
    </row>
    <row r="3696" spans="1:2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616"/>
        <v>107.42857142857143</v>
      </c>
      <c r="P3696" s="7">
        <f t="shared" si="617"/>
        <v>62.666666666666664</v>
      </c>
      <c r="Q3696" t="str">
        <f t="shared" si="624"/>
        <v>theater</v>
      </c>
      <c r="R3696" t="str">
        <f t="shared" si="625"/>
        <v>plays</v>
      </c>
      <c r="S3696" s="14">
        <f t="shared" si="618"/>
        <v>42527.083333333328</v>
      </c>
      <c r="T3696" s="14">
        <f t="shared" si="619"/>
        <v>42490.133877314816</v>
      </c>
      <c r="U3696" t="str">
        <f t="shared" si="620"/>
        <v>JUN</v>
      </c>
      <c r="V3696" t="str">
        <f t="shared" si="621"/>
        <v>ABR</v>
      </c>
      <c r="W3696">
        <f t="shared" si="622"/>
        <v>2016</v>
      </c>
      <c r="X3696">
        <f t="shared" si="623"/>
        <v>2016</v>
      </c>
    </row>
    <row r="3697" spans="1:2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616"/>
        <v>100.125</v>
      </c>
      <c r="P3697" s="7">
        <f t="shared" si="617"/>
        <v>121.36363636363636</v>
      </c>
      <c r="Q3697" t="str">
        <f t="shared" si="624"/>
        <v>theater</v>
      </c>
      <c r="R3697" t="str">
        <f t="shared" si="625"/>
        <v>plays</v>
      </c>
      <c r="S3697" s="14">
        <f t="shared" si="618"/>
        <v>42015.870486111111</v>
      </c>
      <c r="T3697" s="14">
        <f t="shared" si="619"/>
        <v>41995.870486111111</v>
      </c>
      <c r="U3697" t="str">
        <f t="shared" si="620"/>
        <v>ENE</v>
      </c>
      <c r="V3697" t="str">
        <f t="shared" si="621"/>
        <v>DIC</v>
      </c>
      <c r="W3697">
        <f t="shared" si="622"/>
        <v>2015</v>
      </c>
      <c r="X3697">
        <f t="shared" si="623"/>
        <v>2014</v>
      </c>
    </row>
    <row r="3698" spans="1:2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616"/>
        <v>155</v>
      </c>
      <c r="P3698" s="7">
        <f t="shared" si="617"/>
        <v>39.743589743589745</v>
      </c>
      <c r="Q3698" t="str">
        <f t="shared" si="624"/>
        <v>theater</v>
      </c>
      <c r="R3698" t="str">
        <f t="shared" si="625"/>
        <v>plays</v>
      </c>
      <c r="S3698" s="14">
        <f t="shared" si="618"/>
        <v>42048.617083333331</v>
      </c>
      <c r="T3698" s="14">
        <f t="shared" si="619"/>
        <v>41988.617083333331</v>
      </c>
      <c r="U3698" t="str">
        <f t="shared" si="620"/>
        <v>FEB</v>
      </c>
      <c r="V3698" t="str">
        <f t="shared" si="621"/>
        <v>DIC</v>
      </c>
      <c r="W3698">
        <f t="shared" si="622"/>
        <v>2015</v>
      </c>
      <c r="X3698">
        <f t="shared" si="623"/>
        <v>2014</v>
      </c>
    </row>
    <row r="3699" spans="1:2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616"/>
        <v>108</v>
      </c>
      <c r="P3699" s="7">
        <f t="shared" si="617"/>
        <v>72</v>
      </c>
      <c r="Q3699" t="str">
        <f t="shared" si="624"/>
        <v>theater</v>
      </c>
      <c r="R3699" t="str">
        <f t="shared" si="625"/>
        <v>plays</v>
      </c>
      <c r="S3699" s="14">
        <f t="shared" si="618"/>
        <v>42500.465833333335</v>
      </c>
      <c r="T3699" s="14">
        <f t="shared" si="619"/>
        <v>42479.465833333335</v>
      </c>
      <c r="U3699" t="str">
        <f t="shared" si="620"/>
        <v>MAY</v>
      </c>
      <c r="V3699" t="str">
        <f t="shared" si="621"/>
        <v>ABR</v>
      </c>
      <c r="W3699">
        <f t="shared" si="622"/>
        <v>2016</v>
      </c>
      <c r="X3699">
        <f t="shared" si="623"/>
        <v>2016</v>
      </c>
    </row>
    <row r="3700" spans="1:2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616"/>
        <v>110.52</v>
      </c>
      <c r="P3700" s="7">
        <f t="shared" si="617"/>
        <v>40.632352941176471</v>
      </c>
      <c r="Q3700" t="str">
        <f t="shared" si="624"/>
        <v>theater</v>
      </c>
      <c r="R3700" t="str">
        <f t="shared" si="625"/>
        <v>plays</v>
      </c>
      <c r="S3700" s="14">
        <f t="shared" si="618"/>
        <v>42431.806562500002</v>
      </c>
      <c r="T3700" s="14">
        <f t="shared" si="619"/>
        <v>42401.806562500002</v>
      </c>
      <c r="U3700" t="str">
        <f t="shared" si="620"/>
        <v>MAR</v>
      </c>
      <c r="V3700" t="str">
        <f t="shared" si="621"/>
        <v>FEB</v>
      </c>
      <c r="W3700">
        <f t="shared" si="622"/>
        <v>2016</v>
      </c>
      <c r="X3700">
        <f t="shared" si="623"/>
        <v>2016</v>
      </c>
    </row>
    <row r="3701" spans="1:2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616"/>
        <v>100.8</v>
      </c>
      <c r="P3701" s="7">
        <f t="shared" si="617"/>
        <v>63</v>
      </c>
      <c r="Q3701" t="str">
        <f t="shared" si="624"/>
        <v>theater</v>
      </c>
      <c r="R3701" t="str">
        <f t="shared" si="625"/>
        <v>plays</v>
      </c>
      <c r="S3701" s="14">
        <f t="shared" si="618"/>
        <v>41927.602037037039</v>
      </c>
      <c r="T3701" s="14">
        <f t="shared" si="619"/>
        <v>41897.602037037039</v>
      </c>
      <c r="U3701" t="str">
        <f t="shared" si="620"/>
        <v>OCT</v>
      </c>
      <c r="V3701" t="str">
        <f t="shared" si="621"/>
        <v>SEP</v>
      </c>
      <c r="W3701">
        <f t="shared" si="622"/>
        <v>2014</v>
      </c>
      <c r="X3701">
        <f t="shared" si="623"/>
        <v>2014</v>
      </c>
    </row>
    <row r="3702" spans="1:2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616"/>
        <v>121.2</v>
      </c>
      <c r="P3702" s="7">
        <f t="shared" si="617"/>
        <v>33.666666666666664</v>
      </c>
      <c r="Q3702" t="str">
        <f t="shared" si="624"/>
        <v>theater</v>
      </c>
      <c r="R3702" t="str">
        <f t="shared" si="625"/>
        <v>plays</v>
      </c>
      <c r="S3702" s="14">
        <f t="shared" si="618"/>
        <v>41912.666666666664</v>
      </c>
      <c r="T3702" s="14">
        <f t="shared" si="619"/>
        <v>41882.585648148146</v>
      </c>
      <c r="U3702" t="str">
        <f t="shared" si="620"/>
        <v>SEP</v>
      </c>
      <c r="V3702" t="str">
        <f t="shared" si="621"/>
        <v>AGO</v>
      </c>
      <c r="W3702">
        <f t="shared" si="622"/>
        <v>2014</v>
      </c>
      <c r="X3702">
        <f t="shared" si="623"/>
        <v>2014</v>
      </c>
    </row>
    <row r="3703" spans="1:2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616"/>
        <v>100.33333333333333</v>
      </c>
      <c r="P3703" s="7">
        <f t="shared" si="617"/>
        <v>38.589743589743591</v>
      </c>
      <c r="Q3703" t="str">
        <f t="shared" si="624"/>
        <v>theater</v>
      </c>
      <c r="R3703" t="str">
        <f t="shared" si="625"/>
        <v>plays</v>
      </c>
      <c r="S3703" s="14">
        <f t="shared" si="618"/>
        <v>42159.541585648149</v>
      </c>
      <c r="T3703" s="14">
        <f t="shared" si="619"/>
        <v>42129.541585648149</v>
      </c>
      <c r="U3703" t="str">
        <f t="shared" si="620"/>
        <v>JUN</v>
      </c>
      <c r="V3703" t="str">
        <f t="shared" si="621"/>
        <v>MAY</v>
      </c>
      <c r="W3703">
        <f t="shared" si="622"/>
        <v>2015</v>
      </c>
      <c r="X3703">
        <f t="shared" si="623"/>
        <v>2015</v>
      </c>
    </row>
    <row r="3704" spans="1:2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616"/>
        <v>109.16666666666667</v>
      </c>
      <c r="P3704" s="7">
        <f t="shared" si="617"/>
        <v>155.95238095238096</v>
      </c>
      <c r="Q3704" t="str">
        <f t="shared" si="624"/>
        <v>theater</v>
      </c>
      <c r="R3704" t="str">
        <f t="shared" si="625"/>
        <v>plays</v>
      </c>
      <c r="S3704" s="14">
        <f t="shared" si="618"/>
        <v>42561.957638888889</v>
      </c>
      <c r="T3704" s="14">
        <f t="shared" si="619"/>
        <v>42524.53800925926</v>
      </c>
      <c r="U3704" t="str">
        <f t="shared" si="620"/>
        <v>JUL</v>
      </c>
      <c r="V3704" t="str">
        <f t="shared" si="621"/>
        <v>JUN</v>
      </c>
      <c r="W3704">
        <f t="shared" si="622"/>
        <v>2016</v>
      </c>
      <c r="X3704">
        <f t="shared" si="623"/>
        <v>2016</v>
      </c>
    </row>
    <row r="3705" spans="1:2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616"/>
        <v>123.42857142857143</v>
      </c>
      <c r="P3705" s="7">
        <f t="shared" si="617"/>
        <v>43.2</v>
      </c>
      <c r="Q3705" t="str">
        <f t="shared" si="624"/>
        <v>theater</v>
      </c>
      <c r="R3705" t="str">
        <f t="shared" si="625"/>
        <v>plays</v>
      </c>
      <c r="S3705" s="14">
        <f t="shared" si="618"/>
        <v>42595.290972222225</v>
      </c>
      <c r="T3705" s="14">
        <f t="shared" si="619"/>
        <v>42556.504490740743</v>
      </c>
      <c r="U3705" t="str">
        <f t="shared" si="620"/>
        <v>AGO</v>
      </c>
      <c r="V3705" t="str">
        <f t="shared" si="621"/>
        <v>JUL</v>
      </c>
      <c r="W3705">
        <f t="shared" si="622"/>
        <v>2016</v>
      </c>
      <c r="X3705">
        <f t="shared" si="623"/>
        <v>2016</v>
      </c>
    </row>
    <row r="3706" spans="1:2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616"/>
        <v>136.33666666666667</v>
      </c>
      <c r="P3706" s="7">
        <f t="shared" si="617"/>
        <v>15.148518518518518</v>
      </c>
      <c r="Q3706" t="str">
        <f t="shared" si="624"/>
        <v>theater</v>
      </c>
      <c r="R3706" t="str">
        <f t="shared" si="625"/>
        <v>plays</v>
      </c>
      <c r="S3706" s="14">
        <f t="shared" si="618"/>
        <v>42521.689745370371</v>
      </c>
      <c r="T3706" s="14">
        <f t="shared" si="619"/>
        <v>42461.689745370371</v>
      </c>
      <c r="U3706" t="str">
        <f t="shared" si="620"/>
        <v>MAY</v>
      </c>
      <c r="V3706" t="str">
        <f t="shared" si="621"/>
        <v>ABR</v>
      </c>
      <c r="W3706">
        <f t="shared" si="622"/>
        <v>2016</v>
      </c>
      <c r="X3706">
        <f t="shared" si="623"/>
        <v>2016</v>
      </c>
    </row>
    <row r="3707" spans="1:2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616"/>
        <v>103.46657233816767</v>
      </c>
      <c r="P3707" s="7">
        <f t="shared" si="617"/>
        <v>83.571428571428569</v>
      </c>
      <c r="Q3707" t="str">
        <f t="shared" si="624"/>
        <v>theater</v>
      </c>
      <c r="R3707" t="str">
        <f t="shared" si="625"/>
        <v>plays</v>
      </c>
      <c r="S3707" s="14">
        <f t="shared" si="618"/>
        <v>41813.75</v>
      </c>
      <c r="T3707" s="14">
        <f t="shared" si="619"/>
        <v>41792.542986111112</v>
      </c>
      <c r="U3707" t="str">
        <f t="shared" si="620"/>
        <v>JUN</v>
      </c>
      <c r="V3707" t="str">
        <f t="shared" si="621"/>
        <v>JUN</v>
      </c>
      <c r="W3707">
        <f t="shared" si="622"/>
        <v>2014</v>
      </c>
      <c r="X3707">
        <f t="shared" si="623"/>
        <v>2014</v>
      </c>
    </row>
    <row r="3708" spans="1:2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616"/>
        <v>121.33333333333333</v>
      </c>
      <c r="P3708" s="7">
        <f t="shared" si="617"/>
        <v>140</v>
      </c>
      <c r="Q3708" t="str">
        <f t="shared" si="624"/>
        <v>theater</v>
      </c>
      <c r="R3708" t="str">
        <f t="shared" si="625"/>
        <v>plays</v>
      </c>
      <c r="S3708" s="14">
        <f t="shared" si="618"/>
        <v>41894.913761574076</v>
      </c>
      <c r="T3708" s="14">
        <f t="shared" si="619"/>
        <v>41879.913761574076</v>
      </c>
      <c r="U3708" t="str">
        <f t="shared" si="620"/>
        <v>SEP</v>
      </c>
      <c r="V3708" t="str">
        <f t="shared" si="621"/>
        <v>AGO</v>
      </c>
      <c r="W3708">
        <f t="shared" si="622"/>
        <v>2014</v>
      </c>
      <c r="X3708">
        <f t="shared" si="623"/>
        <v>2014</v>
      </c>
    </row>
    <row r="3709" spans="1:2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616"/>
        <v>186</v>
      </c>
      <c r="P3709" s="7">
        <f t="shared" si="617"/>
        <v>80.869565217391298</v>
      </c>
      <c r="Q3709" t="str">
        <f t="shared" si="624"/>
        <v>theater</v>
      </c>
      <c r="R3709" t="str">
        <f t="shared" si="625"/>
        <v>plays</v>
      </c>
      <c r="S3709" s="14">
        <f t="shared" si="618"/>
        <v>42573.226388888885</v>
      </c>
      <c r="T3709" s="14">
        <f t="shared" si="619"/>
        <v>42552.048356481479</v>
      </c>
      <c r="U3709" t="str">
        <f t="shared" si="620"/>
        <v>JUL</v>
      </c>
      <c r="V3709" t="str">
        <f t="shared" si="621"/>
        <v>JUL</v>
      </c>
      <c r="W3709">
        <f t="shared" si="622"/>
        <v>2016</v>
      </c>
      <c r="X3709">
        <f t="shared" si="623"/>
        <v>2016</v>
      </c>
    </row>
    <row r="3710" spans="1:2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616"/>
        <v>300</v>
      </c>
      <c r="P3710" s="7">
        <f t="shared" si="617"/>
        <v>53.846153846153847</v>
      </c>
      <c r="Q3710" t="str">
        <f t="shared" si="624"/>
        <v>theater</v>
      </c>
      <c r="R3710" t="str">
        <f t="shared" si="625"/>
        <v>plays</v>
      </c>
      <c r="S3710" s="14">
        <f t="shared" si="618"/>
        <v>41824.142199074071</v>
      </c>
      <c r="T3710" s="14">
        <f t="shared" si="619"/>
        <v>41810.142199074071</v>
      </c>
      <c r="U3710" t="str">
        <f t="shared" si="620"/>
        <v>JUL</v>
      </c>
      <c r="V3710" t="str">
        <f t="shared" si="621"/>
        <v>JUN</v>
      </c>
      <c r="W3710">
        <f t="shared" si="622"/>
        <v>2014</v>
      </c>
      <c r="X3710">
        <f t="shared" si="623"/>
        <v>2014</v>
      </c>
    </row>
    <row r="3711" spans="1:2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616"/>
        <v>108.25</v>
      </c>
      <c r="P3711" s="7">
        <f t="shared" si="617"/>
        <v>30.928571428571427</v>
      </c>
      <c r="Q3711" t="str">
        <f t="shared" si="624"/>
        <v>theater</v>
      </c>
      <c r="R3711" t="str">
        <f t="shared" si="625"/>
        <v>plays</v>
      </c>
      <c r="S3711" s="14">
        <f t="shared" si="618"/>
        <v>41815.707708333335</v>
      </c>
      <c r="T3711" s="14">
        <f t="shared" si="619"/>
        <v>41785.707708333335</v>
      </c>
      <c r="U3711" t="str">
        <f t="shared" si="620"/>
        <v>JUN</v>
      </c>
      <c r="V3711" t="str">
        <f t="shared" si="621"/>
        <v>MAY</v>
      </c>
      <c r="W3711">
        <f t="shared" si="622"/>
        <v>2014</v>
      </c>
      <c r="X3711">
        <f t="shared" si="623"/>
        <v>2014</v>
      </c>
    </row>
    <row r="3712" spans="1:2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616"/>
        <v>141.15384615384616</v>
      </c>
      <c r="P3712" s="7">
        <f t="shared" si="617"/>
        <v>67.962962962962962</v>
      </c>
      <c r="Q3712" t="str">
        <f t="shared" si="624"/>
        <v>theater</v>
      </c>
      <c r="R3712" t="str">
        <f t="shared" si="625"/>
        <v>plays</v>
      </c>
      <c r="S3712" s="14">
        <f t="shared" si="618"/>
        <v>42097.576249999998</v>
      </c>
      <c r="T3712" s="14">
        <f t="shared" si="619"/>
        <v>42072.576249999998</v>
      </c>
      <c r="U3712" t="str">
        <f t="shared" si="620"/>
        <v>ABR</v>
      </c>
      <c r="V3712" t="str">
        <f t="shared" si="621"/>
        <v>MAR</v>
      </c>
      <c r="W3712">
        <f t="shared" si="622"/>
        <v>2015</v>
      </c>
      <c r="X3712">
        <f t="shared" si="623"/>
        <v>2015</v>
      </c>
    </row>
    <row r="3713" spans="1:2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616"/>
        <v>114</v>
      </c>
      <c r="P3713" s="7">
        <f t="shared" si="617"/>
        <v>27.142857142857142</v>
      </c>
      <c r="Q3713" t="str">
        <f t="shared" si="624"/>
        <v>theater</v>
      </c>
      <c r="R3713" t="str">
        <f t="shared" si="625"/>
        <v>plays</v>
      </c>
      <c r="S3713" s="14">
        <f t="shared" si="618"/>
        <v>41805.666666666664</v>
      </c>
      <c r="T3713" s="14">
        <f t="shared" si="619"/>
        <v>41779.724224537036</v>
      </c>
      <c r="U3713" t="str">
        <f t="shared" si="620"/>
        <v>JUN</v>
      </c>
      <c r="V3713" t="str">
        <f t="shared" si="621"/>
        <v>MAY</v>
      </c>
      <c r="W3713">
        <f t="shared" si="622"/>
        <v>2014</v>
      </c>
      <c r="X3713">
        <f t="shared" si="623"/>
        <v>2014</v>
      </c>
    </row>
    <row r="3714" spans="1:2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616"/>
        <v>153.73333333333332</v>
      </c>
      <c r="P3714" s="7">
        <f t="shared" si="617"/>
        <v>110.86538461538461</v>
      </c>
      <c r="Q3714" t="str">
        <f t="shared" si="624"/>
        <v>theater</v>
      </c>
      <c r="R3714" t="str">
        <f t="shared" si="625"/>
        <v>plays</v>
      </c>
      <c r="S3714" s="14">
        <f t="shared" si="618"/>
        <v>42155.290972222225</v>
      </c>
      <c r="T3714" s="14">
        <f t="shared" si="619"/>
        <v>42134.172071759262</v>
      </c>
      <c r="U3714" t="str">
        <f t="shared" si="620"/>
        <v>MAY</v>
      </c>
      <c r="V3714" t="str">
        <f t="shared" si="621"/>
        <v>MAY</v>
      </c>
      <c r="W3714">
        <f t="shared" si="622"/>
        <v>2015</v>
      </c>
      <c r="X3714">
        <f t="shared" si="623"/>
        <v>2015</v>
      </c>
    </row>
    <row r="3715" spans="1:2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626">(E3715*100)/D3715</f>
        <v>101.5</v>
      </c>
      <c r="P3715" s="7">
        <f t="shared" ref="P3715:P3778" si="627">IF(L3715=0,"No Backers",E3715/L3715)</f>
        <v>106.84210526315789</v>
      </c>
      <c r="Q3715" t="str">
        <f t="shared" si="624"/>
        <v>theater</v>
      </c>
      <c r="R3715" t="str">
        <f t="shared" si="625"/>
        <v>plays</v>
      </c>
      <c r="S3715" s="14">
        <f t="shared" ref="S3715:S3778" si="628">(((I3715/60)/60)/24)+DATE(1970,1,1)</f>
        <v>42525.738032407404</v>
      </c>
      <c r="T3715" s="14">
        <f t="shared" ref="T3715:T3778" si="629">(((J3715/60)/60)/24)+DATE(1970,1,1)</f>
        <v>42505.738032407404</v>
      </c>
      <c r="U3715" t="str">
        <f t="shared" ref="U3715:U3778" si="630">UPPER(TEXT(S3715, "mmm"))</f>
        <v>JUN</v>
      </c>
      <c r="V3715" t="str">
        <f t="shared" ref="V3715:V3778" si="631">UPPER(TEXT(T3715, "mmm"))</f>
        <v>MAY</v>
      </c>
      <c r="W3715">
        <f t="shared" ref="W3715:W3778" si="632">YEAR(S3715)</f>
        <v>2016</v>
      </c>
      <c r="X3715">
        <f t="shared" ref="X3715:X3778" si="633">YEAR(T3715)</f>
        <v>2016</v>
      </c>
    </row>
    <row r="3716" spans="1:2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626"/>
        <v>102.35</v>
      </c>
      <c r="P3716" s="7">
        <f t="shared" si="627"/>
        <v>105.51546391752578</v>
      </c>
      <c r="Q3716" t="str">
        <f t="shared" si="624"/>
        <v>theater</v>
      </c>
      <c r="R3716" t="str">
        <f t="shared" si="625"/>
        <v>plays</v>
      </c>
      <c r="S3716" s="14">
        <f t="shared" si="628"/>
        <v>42150.165972222225</v>
      </c>
      <c r="T3716" s="14">
        <f t="shared" si="629"/>
        <v>42118.556331018524</v>
      </c>
      <c r="U3716" t="str">
        <f t="shared" si="630"/>
        <v>MAY</v>
      </c>
      <c r="V3716" t="str">
        <f t="shared" si="631"/>
        <v>ABR</v>
      </c>
      <c r="W3716">
        <f t="shared" si="632"/>
        <v>2015</v>
      </c>
      <c r="X3716">
        <f t="shared" si="633"/>
        <v>2015</v>
      </c>
    </row>
    <row r="3717" spans="1:2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626"/>
        <v>102.57142857142857</v>
      </c>
      <c r="P3717" s="7">
        <f t="shared" si="627"/>
        <v>132.96296296296296</v>
      </c>
      <c r="Q3717" t="str">
        <f t="shared" si="624"/>
        <v>theater</v>
      </c>
      <c r="R3717" t="str">
        <f t="shared" si="625"/>
        <v>plays</v>
      </c>
      <c r="S3717" s="14">
        <f t="shared" si="628"/>
        <v>42094.536111111112</v>
      </c>
      <c r="T3717" s="14">
        <f t="shared" si="629"/>
        <v>42036.995590277773</v>
      </c>
      <c r="U3717" t="str">
        <f t="shared" si="630"/>
        <v>MAR</v>
      </c>
      <c r="V3717" t="str">
        <f t="shared" si="631"/>
        <v>FEB</v>
      </c>
      <c r="W3717">
        <f t="shared" si="632"/>
        <v>2015</v>
      </c>
      <c r="X3717">
        <f t="shared" si="633"/>
        <v>2015</v>
      </c>
    </row>
    <row r="3718" spans="1:2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626"/>
        <v>155.75</v>
      </c>
      <c r="P3718" s="7">
        <f t="shared" si="627"/>
        <v>51.916666666666664</v>
      </c>
      <c r="Q3718" t="str">
        <f t="shared" si="624"/>
        <v>theater</v>
      </c>
      <c r="R3718" t="str">
        <f t="shared" si="625"/>
        <v>plays</v>
      </c>
      <c r="S3718" s="14">
        <f t="shared" si="628"/>
        <v>42390.887835648144</v>
      </c>
      <c r="T3718" s="14">
        <f t="shared" si="629"/>
        <v>42360.887835648144</v>
      </c>
      <c r="U3718" t="str">
        <f t="shared" si="630"/>
        <v>ENE</v>
      </c>
      <c r="V3718" t="str">
        <f t="shared" si="631"/>
        <v>DIC</v>
      </c>
      <c r="W3718">
        <f t="shared" si="632"/>
        <v>2016</v>
      </c>
      <c r="X3718">
        <f t="shared" si="633"/>
        <v>2015</v>
      </c>
    </row>
    <row r="3719" spans="1:2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626"/>
        <v>100.75</v>
      </c>
      <c r="P3719" s="7">
        <f t="shared" si="627"/>
        <v>310</v>
      </c>
      <c r="Q3719" t="str">
        <f t="shared" si="624"/>
        <v>theater</v>
      </c>
      <c r="R3719" t="str">
        <f t="shared" si="625"/>
        <v>plays</v>
      </c>
      <c r="S3719" s="14">
        <f t="shared" si="628"/>
        <v>42133.866307870368</v>
      </c>
      <c r="T3719" s="14">
        <f t="shared" si="629"/>
        <v>42102.866307870368</v>
      </c>
      <c r="U3719" t="str">
        <f t="shared" si="630"/>
        <v>MAY</v>
      </c>
      <c r="V3719" t="str">
        <f t="shared" si="631"/>
        <v>ABR</v>
      </c>
      <c r="W3719">
        <f t="shared" si="632"/>
        <v>2015</v>
      </c>
      <c r="X3719">
        <f t="shared" si="633"/>
        <v>2015</v>
      </c>
    </row>
    <row r="3720" spans="1:2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626"/>
        <v>239.4</v>
      </c>
      <c r="P3720" s="7">
        <f t="shared" si="627"/>
        <v>26.021739130434781</v>
      </c>
      <c r="Q3720" t="str">
        <f t="shared" si="624"/>
        <v>theater</v>
      </c>
      <c r="R3720" t="str">
        <f t="shared" si="625"/>
        <v>plays</v>
      </c>
      <c r="S3720" s="14">
        <f t="shared" si="628"/>
        <v>42062.716145833328</v>
      </c>
      <c r="T3720" s="14">
        <f t="shared" si="629"/>
        <v>42032.716145833328</v>
      </c>
      <c r="U3720" t="str">
        <f t="shared" si="630"/>
        <v>FEB</v>
      </c>
      <c r="V3720" t="str">
        <f t="shared" si="631"/>
        <v>ENE</v>
      </c>
      <c r="W3720">
        <f t="shared" si="632"/>
        <v>2015</v>
      </c>
      <c r="X3720">
        <f t="shared" si="633"/>
        <v>2015</v>
      </c>
    </row>
    <row r="3721" spans="1:2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626"/>
        <v>210</v>
      </c>
      <c r="P3721" s="7">
        <f t="shared" si="627"/>
        <v>105</v>
      </c>
      <c r="Q3721" t="str">
        <f t="shared" si="624"/>
        <v>theater</v>
      </c>
      <c r="R3721" t="str">
        <f t="shared" si="625"/>
        <v>plays</v>
      </c>
      <c r="S3721" s="14">
        <f t="shared" si="628"/>
        <v>42177.729930555557</v>
      </c>
      <c r="T3721" s="14">
        <f t="shared" si="629"/>
        <v>42147.729930555557</v>
      </c>
      <c r="U3721" t="str">
        <f t="shared" si="630"/>
        <v>JUN</v>
      </c>
      <c r="V3721" t="str">
        <f t="shared" si="631"/>
        <v>MAY</v>
      </c>
      <c r="W3721">
        <f t="shared" si="632"/>
        <v>2015</v>
      </c>
      <c r="X3721">
        <f t="shared" si="633"/>
        <v>2015</v>
      </c>
    </row>
    <row r="3722" spans="1:2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626"/>
        <v>104.51515151515152</v>
      </c>
      <c r="P3722" s="7">
        <f t="shared" si="627"/>
        <v>86.224999999999994</v>
      </c>
      <c r="Q3722" t="str">
        <f t="shared" si="624"/>
        <v>theater</v>
      </c>
      <c r="R3722" t="str">
        <f t="shared" si="625"/>
        <v>plays</v>
      </c>
      <c r="S3722" s="14">
        <f t="shared" si="628"/>
        <v>42187.993125000001</v>
      </c>
      <c r="T3722" s="14">
        <f t="shared" si="629"/>
        <v>42165.993125000001</v>
      </c>
      <c r="U3722" t="str">
        <f t="shared" si="630"/>
        <v>JUL</v>
      </c>
      <c r="V3722" t="str">
        <f t="shared" si="631"/>
        <v>JUN</v>
      </c>
      <c r="W3722">
        <f t="shared" si="632"/>
        <v>2015</v>
      </c>
      <c r="X3722">
        <f t="shared" si="633"/>
        <v>2015</v>
      </c>
    </row>
    <row r="3723" spans="1:2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626"/>
        <v>100.8</v>
      </c>
      <c r="P3723" s="7">
        <f t="shared" si="627"/>
        <v>114.54545454545455</v>
      </c>
      <c r="Q3723" t="str">
        <f t="shared" si="624"/>
        <v>theater</v>
      </c>
      <c r="R3723" t="str">
        <f t="shared" si="625"/>
        <v>plays</v>
      </c>
      <c r="S3723" s="14">
        <f t="shared" si="628"/>
        <v>41948.977824074071</v>
      </c>
      <c r="T3723" s="14">
        <f t="shared" si="629"/>
        <v>41927.936157407406</v>
      </c>
      <c r="U3723" t="str">
        <f t="shared" si="630"/>
        <v>NOV</v>
      </c>
      <c r="V3723" t="str">
        <f t="shared" si="631"/>
        <v>OCT</v>
      </c>
      <c r="W3723">
        <f t="shared" si="632"/>
        <v>2014</v>
      </c>
      <c r="X3723">
        <f t="shared" si="633"/>
        <v>2014</v>
      </c>
    </row>
    <row r="3724" spans="1:2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626"/>
        <v>111.2</v>
      </c>
      <c r="P3724" s="7">
        <f t="shared" si="627"/>
        <v>47.657142857142858</v>
      </c>
      <c r="Q3724" t="str">
        <f t="shared" si="624"/>
        <v>theater</v>
      </c>
      <c r="R3724" t="str">
        <f t="shared" si="625"/>
        <v>plays</v>
      </c>
      <c r="S3724" s="14">
        <f t="shared" si="628"/>
        <v>42411.957638888889</v>
      </c>
      <c r="T3724" s="14">
        <f t="shared" si="629"/>
        <v>42381.671840277777</v>
      </c>
      <c r="U3724" t="str">
        <f t="shared" si="630"/>
        <v>FEB</v>
      </c>
      <c r="V3724" t="str">
        <f t="shared" si="631"/>
        <v>ENE</v>
      </c>
      <c r="W3724">
        <f t="shared" si="632"/>
        <v>2016</v>
      </c>
      <c r="X3724">
        <f t="shared" si="633"/>
        <v>2016</v>
      </c>
    </row>
    <row r="3725" spans="1:2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626"/>
        <v>102.04444444444445</v>
      </c>
      <c r="P3725" s="7">
        <f t="shared" si="627"/>
        <v>72.888888888888886</v>
      </c>
      <c r="Q3725" t="str">
        <f t="shared" si="624"/>
        <v>theater</v>
      </c>
      <c r="R3725" t="str">
        <f t="shared" si="625"/>
        <v>plays</v>
      </c>
      <c r="S3725" s="14">
        <f t="shared" si="628"/>
        <v>41973.794699074075</v>
      </c>
      <c r="T3725" s="14">
        <f t="shared" si="629"/>
        <v>41943.753032407411</v>
      </c>
      <c r="U3725" t="str">
        <f t="shared" si="630"/>
        <v>NOV</v>
      </c>
      <c r="V3725" t="str">
        <f t="shared" si="631"/>
        <v>OCT</v>
      </c>
      <c r="W3725">
        <f t="shared" si="632"/>
        <v>2014</v>
      </c>
      <c r="X3725">
        <f t="shared" si="633"/>
        <v>2014</v>
      </c>
    </row>
    <row r="3726" spans="1:2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626"/>
        <v>102.54767441860466</v>
      </c>
      <c r="P3726" s="7">
        <f t="shared" si="627"/>
        <v>49.545505617977533</v>
      </c>
      <c r="Q3726" t="str">
        <f t="shared" si="624"/>
        <v>theater</v>
      </c>
      <c r="R3726" t="str">
        <f t="shared" si="625"/>
        <v>plays</v>
      </c>
      <c r="S3726" s="14">
        <f t="shared" si="628"/>
        <v>42494.958333333328</v>
      </c>
      <c r="T3726" s="14">
        <f t="shared" si="629"/>
        <v>42465.491435185191</v>
      </c>
      <c r="U3726" t="str">
        <f t="shared" si="630"/>
        <v>MAY</v>
      </c>
      <c r="V3726" t="str">
        <f t="shared" si="631"/>
        <v>ABR</v>
      </c>
      <c r="W3726">
        <f t="shared" si="632"/>
        <v>2016</v>
      </c>
      <c r="X3726">
        <f t="shared" si="633"/>
        <v>2016</v>
      </c>
    </row>
    <row r="3727" spans="1:2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626"/>
        <v>127</v>
      </c>
      <c r="P3727" s="7">
        <f t="shared" si="627"/>
        <v>25.4</v>
      </c>
      <c r="Q3727" t="str">
        <f t="shared" si="624"/>
        <v>theater</v>
      </c>
      <c r="R3727" t="str">
        <f t="shared" si="625"/>
        <v>plays</v>
      </c>
      <c r="S3727" s="14">
        <f t="shared" si="628"/>
        <v>42418.895833333328</v>
      </c>
      <c r="T3727" s="14">
        <f t="shared" si="629"/>
        <v>42401.945219907408</v>
      </c>
      <c r="U3727" t="str">
        <f t="shared" si="630"/>
        <v>FEB</v>
      </c>
      <c r="V3727" t="str">
        <f t="shared" si="631"/>
        <v>FEB</v>
      </c>
      <c r="W3727">
        <f t="shared" si="632"/>
        <v>2016</v>
      </c>
      <c r="X3727">
        <f t="shared" si="633"/>
        <v>2016</v>
      </c>
    </row>
    <row r="3728" spans="1:2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626"/>
        <v>338.70588235294116</v>
      </c>
      <c r="P3728" s="7">
        <f t="shared" si="627"/>
        <v>62.586956521739133</v>
      </c>
      <c r="Q3728" t="str">
        <f t="shared" si="624"/>
        <v>theater</v>
      </c>
      <c r="R3728" t="str">
        <f t="shared" si="625"/>
        <v>plays</v>
      </c>
      <c r="S3728" s="14">
        <f t="shared" si="628"/>
        <v>42489.875</v>
      </c>
      <c r="T3728" s="14">
        <f t="shared" si="629"/>
        <v>42462.140868055561</v>
      </c>
      <c r="U3728" t="str">
        <f t="shared" si="630"/>
        <v>ABR</v>
      </c>
      <c r="V3728" t="str">
        <f t="shared" si="631"/>
        <v>ABR</v>
      </c>
      <c r="W3728">
        <f t="shared" si="632"/>
        <v>2016</v>
      </c>
      <c r="X3728">
        <f t="shared" si="633"/>
        <v>2016</v>
      </c>
    </row>
    <row r="3729" spans="1:2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626"/>
        <v>100.75</v>
      </c>
      <c r="P3729" s="7">
        <f t="shared" si="627"/>
        <v>61.060606060606062</v>
      </c>
      <c r="Q3729" t="str">
        <f t="shared" si="624"/>
        <v>theater</v>
      </c>
      <c r="R3729" t="str">
        <f t="shared" si="625"/>
        <v>plays</v>
      </c>
      <c r="S3729" s="14">
        <f t="shared" si="628"/>
        <v>42663.204861111109</v>
      </c>
      <c r="T3729" s="14">
        <f t="shared" si="629"/>
        <v>42632.348310185189</v>
      </c>
      <c r="U3729" t="str">
        <f t="shared" si="630"/>
        <v>OCT</v>
      </c>
      <c r="V3729" t="str">
        <f t="shared" si="631"/>
        <v>SEP</v>
      </c>
      <c r="W3729">
        <f t="shared" si="632"/>
        <v>2016</v>
      </c>
      <c r="X3729">
        <f t="shared" si="633"/>
        <v>2016</v>
      </c>
    </row>
    <row r="3730" spans="1:2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626"/>
        <v>9.31</v>
      </c>
      <c r="P3730" s="7">
        <f t="shared" si="627"/>
        <v>60.064516129032256</v>
      </c>
      <c r="Q3730" t="str">
        <f t="shared" si="624"/>
        <v>theater</v>
      </c>
      <c r="R3730" t="str">
        <f t="shared" si="625"/>
        <v>plays</v>
      </c>
      <c r="S3730" s="14">
        <f t="shared" si="628"/>
        <v>42235.171018518522</v>
      </c>
      <c r="T3730" s="14">
        <f t="shared" si="629"/>
        <v>42205.171018518522</v>
      </c>
      <c r="U3730" t="str">
        <f t="shared" si="630"/>
        <v>AGO</v>
      </c>
      <c r="V3730" t="str">
        <f t="shared" si="631"/>
        <v>JUL</v>
      </c>
      <c r="W3730">
        <f t="shared" si="632"/>
        <v>2015</v>
      </c>
      <c r="X3730">
        <f t="shared" si="633"/>
        <v>2015</v>
      </c>
    </row>
    <row r="3731" spans="1:2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626"/>
        <v>7.24</v>
      </c>
      <c r="P3731" s="7">
        <f t="shared" si="627"/>
        <v>72.400000000000006</v>
      </c>
      <c r="Q3731" t="str">
        <f t="shared" si="624"/>
        <v>theater</v>
      </c>
      <c r="R3731" t="str">
        <f t="shared" si="625"/>
        <v>plays</v>
      </c>
      <c r="S3731" s="14">
        <f t="shared" si="628"/>
        <v>42086.16333333333</v>
      </c>
      <c r="T3731" s="14">
        <f t="shared" si="629"/>
        <v>42041.205000000002</v>
      </c>
      <c r="U3731" t="str">
        <f t="shared" si="630"/>
        <v>MAR</v>
      </c>
      <c r="V3731" t="str">
        <f t="shared" si="631"/>
        <v>FEB</v>
      </c>
      <c r="W3731">
        <f t="shared" si="632"/>
        <v>2015</v>
      </c>
      <c r="X3731">
        <f t="shared" si="633"/>
        <v>2015</v>
      </c>
    </row>
    <row r="3732" spans="1:2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626"/>
        <v>10</v>
      </c>
      <c r="P3732" s="7">
        <f t="shared" si="627"/>
        <v>100</v>
      </c>
      <c r="Q3732" t="str">
        <f t="shared" si="624"/>
        <v>theater</v>
      </c>
      <c r="R3732" t="str">
        <f t="shared" si="625"/>
        <v>plays</v>
      </c>
      <c r="S3732" s="14">
        <f t="shared" si="628"/>
        <v>42233.677766203706</v>
      </c>
      <c r="T3732" s="14">
        <f t="shared" si="629"/>
        <v>42203.677766203706</v>
      </c>
      <c r="U3732" t="str">
        <f t="shared" si="630"/>
        <v>AGO</v>
      </c>
      <c r="V3732" t="str">
        <f t="shared" si="631"/>
        <v>JUL</v>
      </c>
      <c r="W3732">
        <f t="shared" si="632"/>
        <v>2015</v>
      </c>
      <c r="X3732">
        <f t="shared" si="633"/>
        <v>2015</v>
      </c>
    </row>
    <row r="3733" spans="1:2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626"/>
        <v>11.272727272727273</v>
      </c>
      <c r="P3733" s="7">
        <f t="shared" si="627"/>
        <v>51.666666666666664</v>
      </c>
      <c r="Q3733" t="str">
        <f t="shared" si="624"/>
        <v>theater</v>
      </c>
      <c r="R3733" t="str">
        <f t="shared" si="625"/>
        <v>plays</v>
      </c>
      <c r="S3733" s="14">
        <f t="shared" si="628"/>
        <v>42014.140972222223</v>
      </c>
      <c r="T3733" s="14">
        <f t="shared" si="629"/>
        <v>41983.752847222218</v>
      </c>
      <c r="U3733" t="str">
        <f t="shared" si="630"/>
        <v>ENE</v>
      </c>
      <c r="V3733" t="str">
        <f t="shared" si="631"/>
        <v>DIC</v>
      </c>
      <c r="W3733">
        <f t="shared" si="632"/>
        <v>2015</v>
      </c>
      <c r="X3733">
        <f t="shared" si="633"/>
        <v>2014</v>
      </c>
    </row>
    <row r="3734" spans="1:2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626"/>
        <v>15.411764705882353</v>
      </c>
      <c r="P3734" s="7">
        <f t="shared" si="627"/>
        <v>32.75</v>
      </c>
      <c r="Q3734" t="str">
        <f t="shared" si="624"/>
        <v>theater</v>
      </c>
      <c r="R3734" t="str">
        <f t="shared" si="625"/>
        <v>plays</v>
      </c>
      <c r="S3734" s="14">
        <f t="shared" si="628"/>
        <v>42028.5</v>
      </c>
      <c r="T3734" s="14">
        <f t="shared" si="629"/>
        <v>41968.677465277782</v>
      </c>
      <c r="U3734" t="str">
        <f t="shared" si="630"/>
        <v>ENE</v>
      </c>
      <c r="V3734" t="str">
        <f t="shared" si="631"/>
        <v>NOV</v>
      </c>
      <c r="W3734">
        <f t="shared" si="632"/>
        <v>2015</v>
      </c>
      <c r="X3734">
        <f t="shared" si="633"/>
        <v>2014</v>
      </c>
    </row>
    <row r="3735" spans="1:2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626"/>
        <v>0</v>
      </c>
      <c r="P3735" s="7" t="str">
        <f t="shared" si="627"/>
        <v>No Backers</v>
      </c>
      <c r="Q3735" t="str">
        <f t="shared" si="624"/>
        <v>theater</v>
      </c>
      <c r="R3735" t="str">
        <f t="shared" si="625"/>
        <v>plays</v>
      </c>
      <c r="S3735" s="14">
        <f t="shared" si="628"/>
        <v>42112.9375</v>
      </c>
      <c r="T3735" s="14">
        <f t="shared" si="629"/>
        <v>42103.024398148147</v>
      </c>
      <c r="U3735" t="str">
        <f t="shared" si="630"/>
        <v>ABR</v>
      </c>
      <c r="V3735" t="str">
        <f t="shared" si="631"/>
        <v>ABR</v>
      </c>
      <c r="W3735">
        <f t="shared" si="632"/>
        <v>2015</v>
      </c>
      <c r="X3735">
        <f t="shared" si="633"/>
        <v>2015</v>
      </c>
    </row>
    <row r="3736" spans="1:2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626"/>
        <v>28.466666666666665</v>
      </c>
      <c r="P3736" s="7">
        <f t="shared" si="627"/>
        <v>61</v>
      </c>
      <c r="Q3736" t="str">
        <f t="shared" si="624"/>
        <v>theater</v>
      </c>
      <c r="R3736" t="str">
        <f t="shared" si="625"/>
        <v>plays</v>
      </c>
      <c r="S3736" s="14">
        <f t="shared" si="628"/>
        <v>42149.901574074072</v>
      </c>
      <c r="T3736" s="14">
        <f t="shared" si="629"/>
        <v>42089.901574074072</v>
      </c>
      <c r="U3736" t="str">
        <f t="shared" si="630"/>
        <v>MAY</v>
      </c>
      <c r="V3736" t="str">
        <f t="shared" si="631"/>
        <v>MAR</v>
      </c>
      <c r="W3736">
        <f t="shared" si="632"/>
        <v>2015</v>
      </c>
      <c r="X3736">
        <f t="shared" si="633"/>
        <v>2015</v>
      </c>
    </row>
    <row r="3737" spans="1:2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626"/>
        <v>13.333333333333334</v>
      </c>
      <c r="P3737" s="7">
        <f t="shared" si="627"/>
        <v>10</v>
      </c>
      <c r="Q3737" t="str">
        <f t="shared" si="624"/>
        <v>theater</v>
      </c>
      <c r="R3737" t="str">
        <f t="shared" si="625"/>
        <v>plays</v>
      </c>
      <c r="S3737" s="14">
        <f t="shared" si="628"/>
        <v>42152.693159722221</v>
      </c>
      <c r="T3737" s="14">
        <f t="shared" si="629"/>
        <v>42122.693159722221</v>
      </c>
      <c r="U3737" t="str">
        <f t="shared" si="630"/>
        <v>MAY</v>
      </c>
      <c r="V3737" t="str">
        <f t="shared" si="631"/>
        <v>ABR</v>
      </c>
      <c r="W3737">
        <f t="shared" si="632"/>
        <v>2015</v>
      </c>
      <c r="X3737">
        <f t="shared" si="633"/>
        <v>2015</v>
      </c>
    </row>
    <row r="3738" spans="1:2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626"/>
        <v>0.66666666666666663</v>
      </c>
      <c r="P3738" s="7">
        <f t="shared" si="627"/>
        <v>10</v>
      </c>
      <c r="Q3738" t="str">
        <f t="shared" si="624"/>
        <v>theater</v>
      </c>
      <c r="R3738" t="str">
        <f t="shared" si="625"/>
        <v>plays</v>
      </c>
      <c r="S3738" s="14">
        <f t="shared" si="628"/>
        <v>42086.75</v>
      </c>
      <c r="T3738" s="14">
        <f t="shared" si="629"/>
        <v>42048.711724537032</v>
      </c>
      <c r="U3738" t="str">
        <f t="shared" si="630"/>
        <v>MAR</v>
      </c>
      <c r="V3738" t="str">
        <f t="shared" si="631"/>
        <v>FEB</v>
      </c>
      <c r="W3738">
        <f t="shared" si="632"/>
        <v>2015</v>
      </c>
      <c r="X3738">
        <f t="shared" si="633"/>
        <v>2015</v>
      </c>
    </row>
    <row r="3739" spans="1:2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626"/>
        <v>21.428571428571427</v>
      </c>
      <c r="P3739" s="7">
        <f t="shared" si="627"/>
        <v>37.5</v>
      </c>
      <c r="Q3739" t="str">
        <f t="shared" si="624"/>
        <v>theater</v>
      </c>
      <c r="R3739" t="str">
        <f t="shared" si="625"/>
        <v>plays</v>
      </c>
      <c r="S3739" s="14">
        <f t="shared" si="628"/>
        <v>42320.290972222225</v>
      </c>
      <c r="T3739" s="14">
        <f t="shared" si="629"/>
        <v>42297.691006944442</v>
      </c>
      <c r="U3739" t="str">
        <f t="shared" si="630"/>
        <v>NOV</v>
      </c>
      <c r="V3739" t="str">
        <f t="shared" si="631"/>
        <v>OCT</v>
      </c>
      <c r="W3739">
        <f t="shared" si="632"/>
        <v>2015</v>
      </c>
      <c r="X3739">
        <f t="shared" si="633"/>
        <v>2015</v>
      </c>
    </row>
    <row r="3740" spans="1:2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626"/>
        <v>18</v>
      </c>
      <c r="P3740" s="7">
        <f t="shared" si="627"/>
        <v>45</v>
      </c>
      <c r="Q3740" t="str">
        <f t="shared" si="624"/>
        <v>theater</v>
      </c>
      <c r="R3740" t="str">
        <f t="shared" si="625"/>
        <v>plays</v>
      </c>
      <c r="S3740" s="14">
        <f t="shared" si="628"/>
        <v>41835.916666666664</v>
      </c>
      <c r="T3740" s="14">
        <f t="shared" si="629"/>
        <v>41813.938715277778</v>
      </c>
      <c r="U3740" t="str">
        <f t="shared" si="630"/>
        <v>JUL</v>
      </c>
      <c r="V3740" t="str">
        <f t="shared" si="631"/>
        <v>JUN</v>
      </c>
      <c r="W3740">
        <f t="shared" si="632"/>
        <v>2014</v>
      </c>
      <c r="X3740">
        <f t="shared" si="633"/>
        <v>2014</v>
      </c>
    </row>
    <row r="3741" spans="1:2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626"/>
        <v>20.125</v>
      </c>
      <c r="P3741" s="7">
        <f t="shared" si="627"/>
        <v>100.625</v>
      </c>
      <c r="Q3741" t="str">
        <f t="shared" si="624"/>
        <v>theater</v>
      </c>
      <c r="R3741" t="str">
        <f t="shared" si="625"/>
        <v>plays</v>
      </c>
      <c r="S3741" s="14">
        <f t="shared" si="628"/>
        <v>42568.449861111112</v>
      </c>
      <c r="T3741" s="14">
        <f t="shared" si="629"/>
        <v>42548.449861111112</v>
      </c>
      <c r="U3741" t="str">
        <f t="shared" si="630"/>
        <v>JUL</v>
      </c>
      <c r="V3741" t="str">
        <f t="shared" si="631"/>
        <v>JUN</v>
      </c>
      <c r="W3741">
        <f t="shared" si="632"/>
        <v>2016</v>
      </c>
      <c r="X3741">
        <f t="shared" si="633"/>
        <v>2016</v>
      </c>
    </row>
    <row r="3742" spans="1:2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626"/>
        <v>17.899999999999999</v>
      </c>
      <c r="P3742" s="7">
        <f t="shared" si="627"/>
        <v>25.571428571428573</v>
      </c>
      <c r="Q3742" t="str">
        <f t="shared" si="624"/>
        <v>theater</v>
      </c>
      <c r="R3742" t="str">
        <f t="shared" si="625"/>
        <v>plays</v>
      </c>
      <c r="S3742" s="14">
        <f t="shared" si="628"/>
        <v>41863.079143518517</v>
      </c>
      <c r="T3742" s="14">
        <f t="shared" si="629"/>
        <v>41833.089756944442</v>
      </c>
      <c r="U3742" t="str">
        <f t="shared" si="630"/>
        <v>AGO</v>
      </c>
      <c r="V3742" t="str">
        <f t="shared" si="631"/>
        <v>JUL</v>
      </c>
      <c r="W3742">
        <f t="shared" si="632"/>
        <v>2014</v>
      </c>
      <c r="X3742">
        <f t="shared" si="633"/>
        <v>2014</v>
      </c>
    </row>
    <row r="3743" spans="1:2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626"/>
        <v>0</v>
      </c>
      <c r="P3743" s="7" t="str">
        <f t="shared" si="627"/>
        <v>No Backers</v>
      </c>
      <c r="Q3743" t="str">
        <f t="shared" ref="Q3743:Q3806" si="634">MID(N3743,1,7)</f>
        <v>theater</v>
      </c>
      <c r="R3743" t="str">
        <f t="shared" ref="R3743:R3806" si="635">MID(N3743,9,20)</f>
        <v>plays</v>
      </c>
      <c r="S3743" s="14">
        <f t="shared" si="628"/>
        <v>42355.920717592591</v>
      </c>
      <c r="T3743" s="14">
        <f t="shared" si="629"/>
        <v>42325.920717592591</v>
      </c>
      <c r="U3743" t="str">
        <f t="shared" si="630"/>
        <v>DIC</v>
      </c>
      <c r="V3743" t="str">
        <f t="shared" si="631"/>
        <v>NOV</v>
      </c>
      <c r="W3743">
        <f t="shared" si="632"/>
        <v>2015</v>
      </c>
      <c r="X3743">
        <f t="shared" si="633"/>
        <v>2015</v>
      </c>
    </row>
    <row r="3744" spans="1:2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626"/>
        <v>2</v>
      </c>
      <c r="P3744" s="7">
        <f t="shared" si="627"/>
        <v>25</v>
      </c>
      <c r="Q3744" t="str">
        <f t="shared" si="634"/>
        <v>theater</v>
      </c>
      <c r="R3744" t="str">
        <f t="shared" si="635"/>
        <v>plays</v>
      </c>
      <c r="S3744" s="14">
        <f t="shared" si="628"/>
        <v>41888.214629629627</v>
      </c>
      <c r="T3744" s="14">
        <f t="shared" si="629"/>
        <v>41858.214629629627</v>
      </c>
      <c r="U3744" t="str">
        <f t="shared" si="630"/>
        <v>SEP</v>
      </c>
      <c r="V3744" t="str">
        <f t="shared" si="631"/>
        <v>AGO</v>
      </c>
      <c r="W3744">
        <f t="shared" si="632"/>
        <v>2014</v>
      </c>
      <c r="X3744">
        <f t="shared" si="633"/>
        <v>2014</v>
      </c>
    </row>
    <row r="3745" spans="1:2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626"/>
        <v>0</v>
      </c>
      <c r="P3745" s="7" t="str">
        <f t="shared" si="627"/>
        <v>No Backers</v>
      </c>
      <c r="Q3745" t="str">
        <f t="shared" si="634"/>
        <v>theater</v>
      </c>
      <c r="R3745" t="str">
        <f t="shared" si="635"/>
        <v>plays</v>
      </c>
      <c r="S3745" s="14">
        <f t="shared" si="628"/>
        <v>41823.710231481484</v>
      </c>
      <c r="T3745" s="14">
        <f t="shared" si="629"/>
        <v>41793.710231481484</v>
      </c>
      <c r="U3745" t="str">
        <f t="shared" si="630"/>
        <v>JUL</v>
      </c>
      <c r="V3745" t="str">
        <f t="shared" si="631"/>
        <v>JUN</v>
      </c>
      <c r="W3745">
        <f t="shared" si="632"/>
        <v>2014</v>
      </c>
      <c r="X3745">
        <f t="shared" si="633"/>
        <v>2014</v>
      </c>
    </row>
    <row r="3746" spans="1:2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626"/>
        <v>0</v>
      </c>
      <c r="P3746" s="7" t="str">
        <f t="shared" si="627"/>
        <v>No Backers</v>
      </c>
      <c r="Q3746" t="str">
        <f t="shared" si="634"/>
        <v>theater</v>
      </c>
      <c r="R3746" t="str">
        <f t="shared" si="635"/>
        <v>plays</v>
      </c>
      <c r="S3746" s="14">
        <f t="shared" si="628"/>
        <v>41825.165972222225</v>
      </c>
      <c r="T3746" s="14">
        <f t="shared" si="629"/>
        <v>41793.814259259263</v>
      </c>
      <c r="U3746" t="str">
        <f t="shared" si="630"/>
        <v>JUL</v>
      </c>
      <c r="V3746" t="str">
        <f t="shared" si="631"/>
        <v>JUN</v>
      </c>
      <c r="W3746">
        <f t="shared" si="632"/>
        <v>2014</v>
      </c>
      <c r="X3746">
        <f t="shared" si="633"/>
        <v>2014</v>
      </c>
    </row>
    <row r="3747" spans="1:2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626"/>
        <v>10</v>
      </c>
      <c r="P3747" s="7">
        <f t="shared" si="627"/>
        <v>10</v>
      </c>
      <c r="Q3747" t="str">
        <f t="shared" si="634"/>
        <v>theater</v>
      </c>
      <c r="R3747" t="str">
        <f t="shared" si="635"/>
        <v>plays</v>
      </c>
      <c r="S3747" s="14">
        <f t="shared" si="628"/>
        <v>41861.697939814818</v>
      </c>
      <c r="T3747" s="14">
        <f t="shared" si="629"/>
        <v>41831.697939814818</v>
      </c>
      <c r="U3747" t="str">
        <f t="shared" si="630"/>
        <v>AGO</v>
      </c>
      <c r="V3747" t="str">
        <f t="shared" si="631"/>
        <v>JUL</v>
      </c>
      <c r="W3747">
        <f t="shared" si="632"/>
        <v>2014</v>
      </c>
      <c r="X3747">
        <f t="shared" si="633"/>
        <v>2014</v>
      </c>
    </row>
    <row r="3748" spans="1:2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626"/>
        <v>2.3764705882352941</v>
      </c>
      <c r="P3748" s="7">
        <f t="shared" si="627"/>
        <v>202</v>
      </c>
      <c r="Q3748" t="str">
        <f t="shared" si="634"/>
        <v>theater</v>
      </c>
      <c r="R3748" t="str">
        <f t="shared" si="635"/>
        <v>plays</v>
      </c>
      <c r="S3748" s="14">
        <f t="shared" si="628"/>
        <v>42651.389340277776</v>
      </c>
      <c r="T3748" s="14">
        <f t="shared" si="629"/>
        <v>42621.389340277776</v>
      </c>
      <c r="U3748" t="str">
        <f t="shared" si="630"/>
        <v>OCT</v>
      </c>
      <c r="V3748" t="str">
        <f t="shared" si="631"/>
        <v>SEP</v>
      </c>
      <c r="W3748">
        <f t="shared" si="632"/>
        <v>2016</v>
      </c>
      <c r="X3748">
        <f t="shared" si="633"/>
        <v>2016</v>
      </c>
    </row>
    <row r="3749" spans="1:2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626"/>
        <v>1</v>
      </c>
      <c r="P3749" s="7">
        <f t="shared" si="627"/>
        <v>25</v>
      </c>
      <c r="Q3749" t="str">
        <f t="shared" si="634"/>
        <v>theater</v>
      </c>
      <c r="R3749" t="str">
        <f t="shared" si="635"/>
        <v>plays</v>
      </c>
      <c r="S3749" s="14">
        <f t="shared" si="628"/>
        <v>42190.957638888889</v>
      </c>
      <c r="T3749" s="14">
        <f t="shared" si="629"/>
        <v>42164.299722222218</v>
      </c>
      <c r="U3749" t="str">
        <f t="shared" si="630"/>
        <v>JUL</v>
      </c>
      <c r="V3749" t="str">
        <f t="shared" si="631"/>
        <v>JUN</v>
      </c>
      <c r="W3749">
        <f t="shared" si="632"/>
        <v>2015</v>
      </c>
      <c r="X3749">
        <f t="shared" si="633"/>
        <v>2015</v>
      </c>
    </row>
    <row r="3750" spans="1:2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626"/>
        <v>103.52</v>
      </c>
      <c r="P3750" s="7">
        <f t="shared" si="627"/>
        <v>99.538461538461533</v>
      </c>
      <c r="Q3750" t="str">
        <f t="shared" si="634"/>
        <v>theater</v>
      </c>
      <c r="R3750" t="str">
        <f t="shared" si="635"/>
        <v>musical</v>
      </c>
      <c r="S3750" s="14">
        <f t="shared" si="628"/>
        <v>42416.249305555553</v>
      </c>
      <c r="T3750" s="14">
        <f t="shared" si="629"/>
        <v>42395.706435185188</v>
      </c>
      <c r="U3750" t="str">
        <f t="shared" si="630"/>
        <v>FEB</v>
      </c>
      <c r="V3750" t="str">
        <f t="shared" si="631"/>
        <v>ENE</v>
      </c>
      <c r="W3750">
        <f t="shared" si="632"/>
        <v>2016</v>
      </c>
      <c r="X3750">
        <f t="shared" si="633"/>
        <v>2016</v>
      </c>
    </row>
    <row r="3751" spans="1:2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626"/>
        <v>105</v>
      </c>
      <c r="P3751" s="7">
        <f t="shared" si="627"/>
        <v>75</v>
      </c>
      <c r="Q3751" t="str">
        <f t="shared" si="634"/>
        <v>theater</v>
      </c>
      <c r="R3751" t="str">
        <f t="shared" si="635"/>
        <v>musical</v>
      </c>
      <c r="S3751" s="14">
        <f t="shared" si="628"/>
        <v>42489.165972222225</v>
      </c>
      <c r="T3751" s="14">
        <f t="shared" si="629"/>
        <v>42458.127175925925</v>
      </c>
      <c r="U3751" t="str">
        <f t="shared" si="630"/>
        <v>ABR</v>
      </c>
      <c r="V3751" t="str">
        <f t="shared" si="631"/>
        <v>MAR</v>
      </c>
      <c r="W3751">
        <f t="shared" si="632"/>
        <v>2016</v>
      </c>
      <c r="X3751">
        <f t="shared" si="633"/>
        <v>2016</v>
      </c>
    </row>
    <row r="3752" spans="1:2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626"/>
        <v>100.45</v>
      </c>
      <c r="P3752" s="7">
        <f t="shared" si="627"/>
        <v>215.25</v>
      </c>
      <c r="Q3752" t="str">
        <f t="shared" si="634"/>
        <v>theater</v>
      </c>
      <c r="R3752" t="str">
        <f t="shared" si="635"/>
        <v>musical</v>
      </c>
      <c r="S3752" s="14">
        <f t="shared" si="628"/>
        <v>42045.332638888889</v>
      </c>
      <c r="T3752" s="14">
        <f t="shared" si="629"/>
        <v>42016.981574074074</v>
      </c>
      <c r="U3752" t="str">
        <f t="shared" si="630"/>
        <v>FEB</v>
      </c>
      <c r="V3752" t="str">
        <f t="shared" si="631"/>
        <v>ENE</v>
      </c>
      <c r="W3752">
        <f t="shared" si="632"/>
        <v>2015</v>
      </c>
      <c r="X3752">
        <f t="shared" si="633"/>
        <v>2015</v>
      </c>
    </row>
    <row r="3753" spans="1:2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626"/>
        <v>132.6</v>
      </c>
      <c r="P3753" s="7">
        <f t="shared" si="627"/>
        <v>120.54545454545455</v>
      </c>
      <c r="Q3753" t="str">
        <f t="shared" si="634"/>
        <v>theater</v>
      </c>
      <c r="R3753" t="str">
        <f t="shared" si="635"/>
        <v>musical</v>
      </c>
      <c r="S3753" s="14">
        <f t="shared" si="628"/>
        <v>42462.993900462956</v>
      </c>
      <c r="T3753" s="14">
        <f t="shared" si="629"/>
        <v>42403.035567129627</v>
      </c>
      <c r="U3753" t="str">
        <f t="shared" si="630"/>
        <v>ABR</v>
      </c>
      <c r="V3753" t="str">
        <f t="shared" si="631"/>
        <v>FEB</v>
      </c>
      <c r="W3753">
        <f t="shared" si="632"/>
        <v>2016</v>
      </c>
      <c r="X3753">
        <f t="shared" si="633"/>
        <v>2016</v>
      </c>
    </row>
    <row r="3754" spans="1:2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626"/>
        <v>113</v>
      </c>
      <c r="P3754" s="7">
        <f t="shared" si="627"/>
        <v>37.666666666666664</v>
      </c>
      <c r="Q3754" t="str">
        <f t="shared" si="634"/>
        <v>theater</v>
      </c>
      <c r="R3754" t="str">
        <f t="shared" si="635"/>
        <v>musical</v>
      </c>
      <c r="S3754" s="14">
        <f t="shared" si="628"/>
        <v>42659.875</v>
      </c>
      <c r="T3754" s="14">
        <f t="shared" si="629"/>
        <v>42619.802488425921</v>
      </c>
      <c r="U3754" t="str">
        <f t="shared" si="630"/>
        <v>OCT</v>
      </c>
      <c r="V3754" t="str">
        <f t="shared" si="631"/>
        <v>SEP</v>
      </c>
      <c r="W3754">
        <f t="shared" si="632"/>
        <v>2016</v>
      </c>
      <c r="X3754">
        <f t="shared" si="633"/>
        <v>2016</v>
      </c>
    </row>
    <row r="3755" spans="1:2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626"/>
        <v>103.34</v>
      </c>
      <c r="P3755" s="7">
        <f t="shared" si="627"/>
        <v>172.23333333333332</v>
      </c>
      <c r="Q3755" t="str">
        <f t="shared" si="634"/>
        <v>theater</v>
      </c>
      <c r="R3755" t="str">
        <f t="shared" si="635"/>
        <v>musical</v>
      </c>
      <c r="S3755" s="14">
        <f t="shared" si="628"/>
        <v>42158</v>
      </c>
      <c r="T3755" s="14">
        <f t="shared" si="629"/>
        <v>42128.824074074073</v>
      </c>
      <c r="U3755" t="str">
        <f t="shared" si="630"/>
        <v>JUN</v>
      </c>
      <c r="V3755" t="str">
        <f t="shared" si="631"/>
        <v>MAY</v>
      </c>
      <c r="W3755">
        <f t="shared" si="632"/>
        <v>2015</v>
      </c>
      <c r="X3755">
        <f t="shared" si="633"/>
        <v>2015</v>
      </c>
    </row>
    <row r="3756" spans="1:2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626"/>
        <v>120</v>
      </c>
      <c r="P3756" s="7">
        <f t="shared" si="627"/>
        <v>111.11111111111111</v>
      </c>
      <c r="Q3756" t="str">
        <f t="shared" si="634"/>
        <v>theater</v>
      </c>
      <c r="R3756" t="str">
        <f t="shared" si="635"/>
        <v>musical</v>
      </c>
      <c r="S3756" s="14">
        <f t="shared" si="628"/>
        <v>41846.207638888889</v>
      </c>
      <c r="T3756" s="14">
        <f t="shared" si="629"/>
        <v>41808.881215277775</v>
      </c>
      <c r="U3756" t="str">
        <f t="shared" si="630"/>
        <v>JUL</v>
      </c>
      <c r="V3756" t="str">
        <f t="shared" si="631"/>
        <v>JUN</v>
      </c>
      <c r="W3756">
        <f t="shared" si="632"/>
        <v>2014</v>
      </c>
      <c r="X3756">
        <f t="shared" si="633"/>
        <v>2014</v>
      </c>
    </row>
    <row r="3757" spans="1:2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626"/>
        <v>129.63636363636363</v>
      </c>
      <c r="P3757" s="7">
        <f t="shared" si="627"/>
        <v>25.464285714285715</v>
      </c>
      <c r="Q3757" t="str">
        <f t="shared" si="634"/>
        <v>theater</v>
      </c>
      <c r="R3757" t="str">
        <f t="shared" si="635"/>
        <v>musical</v>
      </c>
      <c r="S3757" s="14">
        <f t="shared" si="628"/>
        <v>42475.866979166662</v>
      </c>
      <c r="T3757" s="14">
        <f t="shared" si="629"/>
        <v>42445.866979166662</v>
      </c>
      <c r="U3757" t="str">
        <f t="shared" si="630"/>
        <v>ABR</v>
      </c>
      <c r="V3757" t="str">
        <f t="shared" si="631"/>
        <v>MAR</v>
      </c>
      <c r="W3757">
        <f t="shared" si="632"/>
        <v>2016</v>
      </c>
      <c r="X3757">
        <f t="shared" si="633"/>
        <v>2016</v>
      </c>
    </row>
    <row r="3758" spans="1:2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626"/>
        <v>101.11111111111111</v>
      </c>
      <c r="P3758" s="7">
        <f t="shared" si="627"/>
        <v>267.64705882352939</v>
      </c>
      <c r="Q3758" t="str">
        <f t="shared" si="634"/>
        <v>theater</v>
      </c>
      <c r="R3758" t="str">
        <f t="shared" si="635"/>
        <v>musical</v>
      </c>
      <c r="S3758" s="14">
        <f t="shared" si="628"/>
        <v>41801.814791666664</v>
      </c>
      <c r="T3758" s="14">
        <f t="shared" si="629"/>
        <v>41771.814791666664</v>
      </c>
      <c r="U3758" t="str">
        <f t="shared" si="630"/>
        <v>JUN</v>
      </c>
      <c r="V3758" t="str">
        <f t="shared" si="631"/>
        <v>MAY</v>
      </c>
      <c r="W3758">
        <f t="shared" si="632"/>
        <v>2014</v>
      </c>
      <c r="X3758">
        <f t="shared" si="633"/>
        <v>2014</v>
      </c>
    </row>
    <row r="3759" spans="1:2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626"/>
        <v>108.51428571428572</v>
      </c>
      <c r="P3759" s="7">
        <f t="shared" si="627"/>
        <v>75.959999999999994</v>
      </c>
      <c r="Q3759" t="str">
        <f t="shared" si="634"/>
        <v>theater</v>
      </c>
      <c r="R3759" t="str">
        <f t="shared" si="635"/>
        <v>musical</v>
      </c>
      <c r="S3759" s="14">
        <f t="shared" si="628"/>
        <v>41974.850868055553</v>
      </c>
      <c r="T3759" s="14">
        <f t="shared" si="629"/>
        <v>41954.850868055553</v>
      </c>
      <c r="U3759" t="str">
        <f t="shared" si="630"/>
        <v>DIC</v>
      </c>
      <c r="V3759" t="str">
        <f t="shared" si="631"/>
        <v>NOV</v>
      </c>
      <c r="W3759">
        <f t="shared" si="632"/>
        <v>2014</v>
      </c>
      <c r="X3759">
        <f t="shared" si="633"/>
        <v>2014</v>
      </c>
    </row>
    <row r="3760" spans="1:2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626"/>
        <v>102.33333333333333</v>
      </c>
      <c r="P3760" s="7">
        <f t="shared" si="627"/>
        <v>59.03846153846154</v>
      </c>
      <c r="Q3760" t="str">
        <f t="shared" si="634"/>
        <v>theater</v>
      </c>
      <c r="R3760" t="str">
        <f t="shared" si="635"/>
        <v>musical</v>
      </c>
      <c r="S3760" s="14">
        <f t="shared" si="628"/>
        <v>41778.208333333336</v>
      </c>
      <c r="T3760" s="14">
        <f t="shared" si="629"/>
        <v>41747.471504629626</v>
      </c>
      <c r="U3760" t="str">
        <f t="shared" si="630"/>
        <v>MAY</v>
      </c>
      <c r="V3760" t="str">
        <f t="shared" si="631"/>
        <v>ABR</v>
      </c>
      <c r="W3760">
        <f t="shared" si="632"/>
        <v>2014</v>
      </c>
      <c r="X3760">
        <f t="shared" si="633"/>
        <v>2014</v>
      </c>
    </row>
    <row r="3761" spans="1:2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626"/>
        <v>110.24425000000001</v>
      </c>
      <c r="P3761" s="7">
        <f t="shared" si="627"/>
        <v>50.111022727272733</v>
      </c>
      <c r="Q3761" t="str">
        <f t="shared" si="634"/>
        <v>theater</v>
      </c>
      <c r="R3761" t="str">
        <f t="shared" si="635"/>
        <v>musical</v>
      </c>
      <c r="S3761" s="14">
        <f t="shared" si="628"/>
        <v>42242.108252314814</v>
      </c>
      <c r="T3761" s="14">
        <f t="shared" si="629"/>
        <v>42182.108252314814</v>
      </c>
      <c r="U3761" t="str">
        <f t="shared" si="630"/>
        <v>AGO</v>
      </c>
      <c r="V3761" t="str">
        <f t="shared" si="631"/>
        <v>JUN</v>
      </c>
      <c r="W3761">
        <f t="shared" si="632"/>
        <v>2015</v>
      </c>
      <c r="X3761">
        <f t="shared" si="633"/>
        <v>2015</v>
      </c>
    </row>
    <row r="3762" spans="1:2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626"/>
        <v>101.01540000000001</v>
      </c>
      <c r="P3762" s="7">
        <f t="shared" si="627"/>
        <v>55.502967032967035</v>
      </c>
      <c r="Q3762" t="str">
        <f t="shared" si="634"/>
        <v>theater</v>
      </c>
      <c r="R3762" t="str">
        <f t="shared" si="635"/>
        <v>musical</v>
      </c>
      <c r="S3762" s="14">
        <f t="shared" si="628"/>
        <v>41764.525300925925</v>
      </c>
      <c r="T3762" s="14">
        <f t="shared" si="629"/>
        <v>41739.525300925925</v>
      </c>
      <c r="U3762" t="str">
        <f t="shared" si="630"/>
        <v>MAY</v>
      </c>
      <c r="V3762" t="str">
        <f t="shared" si="631"/>
        <v>ABR</v>
      </c>
      <c r="W3762">
        <f t="shared" si="632"/>
        <v>2014</v>
      </c>
      <c r="X3762">
        <f t="shared" si="633"/>
        <v>2014</v>
      </c>
    </row>
    <row r="3763" spans="1:2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626"/>
        <v>100</v>
      </c>
      <c r="P3763" s="7">
        <f t="shared" si="627"/>
        <v>166.66666666666666</v>
      </c>
      <c r="Q3763" t="str">
        <f t="shared" si="634"/>
        <v>theater</v>
      </c>
      <c r="R3763" t="str">
        <f t="shared" si="635"/>
        <v>musical</v>
      </c>
      <c r="S3763" s="14">
        <f t="shared" si="628"/>
        <v>42226.958333333328</v>
      </c>
      <c r="T3763" s="14">
        <f t="shared" si="629"/>
        <v>42173.466863425929</v>
      </c>
      <c r="U3763" t="str">
        <f t="shared" si="630"/>
        <v>AGO</v>
      </c>
      <c r="V3763" t="str">
        <f t="shared" si="631"/>
        <v>JUN</v>
      </c>
      <c r="W3763">
        <f t="shared" si="632"/>
        <v>2015</v>
      </c>
      <c r="X3763">
        <f t="shared" si="633"/>
        <v>2015</v>
      </c>
    </row>
    <row r="3764" spans="1:2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626"/>
        <v>106.24</v>
      </c>
      <c r="P3764" s="7">
        <f t="shared" si="627"/>
        <v>47.428571428571431</v>
      </c>
      <c r="Q3764" t="str">
        <f t="shared" si="634"/>
        <v>theater</v>
      </c>
      <c r="R3764" t="str">
        <f t="shared" si="635"/>
        <v>musical</v>
      </c>
      <c r="S3764" s="14">
        <f t="shared" si="628"/>
        <v>42218.813530092593</v>
      </c>
      <c r="T3764" s="14">
        <f t="shared" si="629"/>
        <v>42193.813530092593</v>
      </c>
      <c r="U3764" t="str">
        <f t="shared" si="630"/>
        <v>AGO</v>
      </c>
      <c r="V3764" t="str">
        <f t="shared" si="631"/>
        <v>JUL</v>
      </c>
      <c r="W3764">
        <f t="shared" si="632"/>
        <v>2015</v>
      </c>
      <c r="X3764">
        <f t="shared" si="633"/>
        <v>2015</v>
      </c>
    </row>
    <row r="3765" spans="1:2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626"/>
        <v>100</v>
      </c>
      <c r="P3765" s="7">
        <f t="shared" si="627"/>
        <v>64.935064935064929</v>
      </c>
      <c r="Q3765" t="str">
        <f t="shared" si="634"/>
        <v>theater</v>
      </c>
      <c r="R3765" t="str">
        <f t="shared" si="635"/>
        <v>musical</v>
      </c>
      <c r="S3765" s="14">
        <f t="shared" si="628"/>
        <v>42095.708634259259</v>
      </c>
      <c r="T3765" s="14">
        <f t="shared" si="629"/>
        <v>42065.750300925924</v>
      </c>
      <c r="U3765" t="str">
        <f t="shared" si="630"/>
        <v>ABR</v>
      </c>
      <c r="V3765" t="str">
        <f t="shared" si="631"/>
        <v>MAR</v>
      </c>
      <c r="W3765">
        <f t="shared" si="632"/>
        <v>2015</v>
      </c>
      <c r="X3765">
        <f t="shared" si="633"/>
        <v>2015</v>
      </c>
    </row>
    <row r="3766" spans="1:2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626"/>
        <v>100</v>
      </c>
      <c r="P3766" s="7">
        <f t="shared" si="627"/>
        <v>55.555555555555557</v>
      </c>
      <c r="Q3766" t="str">
        <f t="shared" si="634"/>
        <v>theater</v>
      </c>
      <c r="R3766" t="str">
        <f t="shared" si="635"/>
        <v>musical</v>
      </c>
      <c r="S3766" s="14">
        <f t="shared" si="628"/>
        <v>42519.024999999994</v>
      </c>
      <c r="T3766" s="14">
        <f t="shared" si="629"/>
        <v>42499.842962962968</v>
      </c>
      <c r="U3766" t="str">
        <f t="shared" si="630"/>
        <v>MAY</v>
      </c>
      <c r="V3766" t="str">
        <f t="shared" si="631"/>
        <v>MAY</v>
      </c>
      <c r="W3766">
        <f t="shared" si="632"/>
        <v>2016</v>
      </c>
      <c r="X3766">
        <f t="shared" si="633"/>
        <v>2016</v>
      </c>
    </row>
    <row r="3767" spans="1:2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626"/>
        <v>113.45714285714286</v>
      </c>
      <c r="P3767" s="7">
        <f t="shared" si="627"/>
        <v>74.224299065420567</v>
      </c>
      <c r="Q3767" t="str">
        <f t="shared" si="634"/>
        <v>theater</v>
      </c>
      <c r="R3767" t="str">
        <f t="shared" si="635"/>
        <v>musical</v>
      </c>
      <c r="S3767" s="14">
        <f t="shared" si="628"/>
        <v>41850.776412037041</v>
      </c>
      <c r="T3767" s="14">
        <f t="shared" si="629"/>
        <v>41820.776412037041</v>
      </c>
      <c r="U3767" t="str">
        <f t="shared" si="630"/>
        <v>JUL</v>
      </c>
      <c r="V3767" t="str">
        <f t="shared" si="631"/>
        <v>JUN</v>
      </c>
      <c r="W3767">
        <f t="shared" si="632"/>
        <v>2014</v>
      </c>
      <c r="X3767">
        <f t="shared" si="633"/>
        <v>2014</v>
      </c>
    </row>
    <row r="3768" spans="1:2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626"/>
        <v>102.65009999999999</v>
      </c>
      <c r="P3768" s="7">
        <f t="shared" si="627"/>
        <v>106.9271875</v>
      </c>
      <c r="Q3768" t="str">
        <f t="shared" si="634"/>
        <v>theater</v>
      </c>
      <c r="R3768" t="str">
        <f t="shared" si="635"/>
        <v>musical</v>
      </c>
      <c r="S3768" s="14">
        <f t="shared" si="628"/>
        <v>41823.167187500003</v>
      </c>
      <c r="T3768" s="14">
        <f t="shared" si="629"/>
        <v>41788.167187500003</v>
      </c>
      <c r="U3768" t="str">
        <f t="shared" si="630"/>
        <v>JUL</v>
      </c>
      <c r="V3768" t="str">
        <f t="shared" si="631"/>
        <v>MAY</v>
      </c>
      <c r="W3768">
        <f t="shared" si="632"/>
        <v>2014</v>
      </c>
      <c r="X3768">
        <f t="shared" si="633"/>
        <v>2014</v>
      </c>
    </row>
    <row r="3769" spans="1:2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626"/>
        <v>116.75</v>
      </c>
      <c r="P3769" s="7">
        <f t="shared" si="627"/>
        <v>41.696428571428569</v>
      </c>
      <c r="Q3769" t="str">
        <f t="shared" si="634"/>
        <v>theater</v>
      </c>
      <c r="R3769" t="str">
        <f t="shared" si="635"/>
        <v>musical</v>
      </c>
      <c r="S3769" s="14">
        <f t="shared" si="628"/>
        <v>42064.207638888889</v>
      </c>
      <c r="T3769" s="14">
        <f t="shared" si="629"/>
        <v>42050.019641203704</v>
      </c>
      <c r="U3769" t="str">
        <f t="shared" si="630"/>
        <v>MAR</v>
      </c>
      <c r="V3769" t="str">
        <f t="shared" si="631"/>
        <v>FEB</v>
      </c>
      <c r="W3769">
        <f t="shared" si="632"/>
        <v>2015</v>
      </c>
      <c r="X3769">
        <f t="shared" si="633"/>
        <v>2015</v>
      </c>
    </row>
    <row r="3770" spans="1:2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626"/>
        <v>107.65274999999998</v>
      </c>
      <c r="P3770" s="7">
        <f t="shared" si="627"/>
        <v>74.243275862068955</v>
      </c>
      <c r="Q3770" t="str">
        <f t="shared" si="634"/>
        <v>theater</v>
      </c>
      <c r="R3770" t="str">
        <f t="shared" si="635"/>
        <v>musical</v>
      </c>
      <c r="S3770" s="14">
        <f t="shared" si="628"/>
        <v>41802.727893518517</v>
      </c>
      <c r="T3770" s="14">
        <f t="shared" si="629"/>
        <v>41772.727893518517</v>
      </c>
      <c r="U3770" t="str">
        <f t="shared" si="630"/>
        <v>JUN</v>
      </c>
      <c r="V3770" t="str">
        <f t="shared" si="631"/>
        <v>MAY</v>
      </c>
      <c r="W3770">
        <f t="shared" si="632"/>
        <v>2014</v>
      </c>
      <c r="X3770">
        <f t="shared" si="633"/>
        <v>2014</v>
      </c>
    </row>
    <row r="3771" spans="1:2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626"/>
        <v>100</v>
      </c>
      <c r="P3771" s="7">
        <f t="shared" si="627"/>
        <v>73.333333333333329</v>
      </c>
      <c r="Q3771" t="str">
        <f t="shared" si="634"/>
        <v>theater</v>
      </c>
      <c r="R3771" t="str">
        <f t="shared" si="635"/>
        <v>musical</v>
      </c>
      <c r="S3771" s="14">
        <f t="shared" si="628"/>
        <v>42475.598136574074</v>
      </c>
      <c r="T3771" s="14">
        <f t="shared" si="629"/>
        <v>42445.598136574074</v>
      </c>
      <c r="U3771" t="str">
        <f t="shared" si="630"/>
        <v>ABR</v>
      </c>
      <c r="V3771" t="str">
        <f t="shared" si="631"/>
        <v>MAR</v>
      </c>
      <c r="W3771">
        <f t="shared" si="632"/>
        <v>2016</v>
      </c>
      <c r="X3771">
        <f t="shared" si="633"/>
        <v>2016</v>
      </c>
    </row>
    <row r="3772" spans="1:2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626"/>
        <v>100</v>
      </c>
      <c r="P3772" s="7">
        <f t="shared" si="627"/>
        <v>100</v>
      </c>
      <c r="Q3772" t="str">
        <f t="shared" si="634"/>
        <v>theater</v>
      </c>
      <c r="R3772" t="str">
        <f t="shared" si="635"/>
        <v>musical</v>
      </c>
      <c r="S3772" s="14">
        <f t="shared" si="628"/>
        <v>42168.930671296301</v>
      </c>
      <c r="T3772" s="14">
        <f t="shared" si="629"/>
        <v>42138.930671296301</v>
      </c>
      <c r="U3772" t="str">
        <f t="shared" si="630"/>
        <v>JUN</v>
      </c>
      <c r="V3772" t="str">
        <f t="shared" si="631"/>
        <v>MAY</v>
      </c>
      <c r="W3772">
        <f t="shared" si="632"/>
        <v>2015</v>
      </c>
      <c r="X3772">
        <f t="shared" si="633"/>
        <v>2015</v>
      </c>
    </row>
    <row r="3773" spans="1:2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626"/>
        <v>146</v>
      </c>
      <c r="P3773" s="7">
        <f t="shared" si="627"/>
        <v>38.421052631578945</v>
      </c>
      <c r="Q3773" t="str">
        <f t="shared" si="634"/>
        <v>theater</v>
      </c>
      <c r="R3773" t="str">
        <f t="shared" si="635"/>
        <v>musical</v>
      </c>
      <c r="S3773" s="14">
        <f t="shared" si="628"/>
        <v>42508</v>
      </c>
      <c r="T3773" s="14">
        <f t="shared" si="629"/>
        <v>42493.857083333336</v>
      </c>
      <c r="U3773" t="str">
        <f t="shared" si="630"/>
        <v>MAY</v>
      </c>
      <c r="V3773" t="str">
        <f t="shared" si="631"/>
        <v>MAY</v>
      </c>
      <c r="W3773">
        <f t="shared" si="632"/>
        <v>2016</v>
      </c>
      <c r="X3773">
        <f t="shared" si="633"/>
        <v>2016</v>
      </c>
    </row>
    <row r="3774" spans="1:2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626"/>
        <v>110.2</v>
      </c>
      <c r="P3774" s="7">
        <f t="shared" si="627"/>
        <v>166.96969696969697</v>
      </c>
      <c r="Q3774" t="str">
        <f t="shared" si="634"/>
        <v>theater</v>
      </c>
      <c r="R3774" t="str">
        <f t="shared" si="635"/>
        <v>musical</v>
      </c>
      <c r="S3774" s="14">
        <f t="shared" si="628"/>
        <v>42703.25</v>
      </c>
      <c r="T3774" s="14">
        <f t="shared" si="629"/>
        <v>42682.616967592592</v>
      </c>
      <c r="U3774" t="str">
        <f t="shared" si="630"/>
        <v>NOV</v>
      </c>
      <c r="V3774" t="str">
        <f t="shared" si="631"/>
        <v>NOV</v>
      </c>
      <c r="W3774">
        <f t="shared" si="632"/>
        <v>2016</v>
      </c>
      <c r="X3774">
        <f t="shared" si="633"/>
        <v>2016</v>
      </c>
    </row>
    <row r="3775" spans="1:2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626"/>
        <v>108.2</v>
      </c>
      <c r="P3775" s="7">
        <f t="shared" si="627"/>
        <v>94.912280701754383</v>
      </c>
      <c r="Q3775" t="str">
        <f t="shared" si="634"/>
        <v>theater</v>
      </c>
      <c r="R3775" t="str">
        <f t="shared" si="635"/>
        <v>musical</v>
      </c>
      <c r="S3775" s="14">
        <f t="shared" si="628"/>
        <v>42689.088888888888</v>
      </c>
      <c r="T3775" s="14">
        <f t="shared" si="629"/>
        <v>42656.005173611105</v>
      </c>
      <c r="U3775" t="str">
        <f t="shared" si="630"/>
        <v>NOV</v>
      </c>
      <c r="V3775" t="str">
        <f t="shared" si="631"/>
        <v>OCT</v>
      </c>
      <c r="W3775">
        <f t="shared" si="632"/>
        <v>2016</v>
      </c>
      <c r="X3775">
        <f t="shared" si="633"/>
        <v>2016</v>
      </c>
    </row>
    <row r="3776" spans="1:2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626"/>
        <v>100</v>
      </c>
      <c r="P3776" s="7">
        <f t="shared" si="627"/>
        <v>100</v>
      </c>
      <c r="Q3776" t="str">
        <f t="shared" si="634"/>
        <v>theater</v>
      </c>
      <c r="R3776" t="str">
        <f t="shared" si="635"/>
        <v>musical</v>
      </c>
      <c r="S3776" s="14">
        <f t="shared" si="628"/>
        <v>42103.792303240742</v>
      </c>
      <c r="T3776" s="14">
        <f t="shared" si="629"/>
        <v>42087.792303240742</v>
      </c>
      <c r="U3776" t="str">
        <f t="shared" si="630"/>
        <v>ABR</v>
      </c>
      <c r="V3776" t="str">
        <f t="shared" si="631"/>
        <v>MAR</v>
      </c>
      <c r="W3776">
        <f t="shared" si="632"/>
        <v>2015</v>
      </c>
      <c r="X3776">
        <f t="shared" si="633"/>
        <v>2015</v>
      </c>
    </row>
    <row r="3777" spans="1:2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626"/>
        <v>100.25</v>
      </c>
      <c r="P3777" s="7">
        <f t="shared" si="627"/>
        <v>143.21428571428572</v>
      </c>
      <c r="Q3777" t="str">
        <f t="shared" si="634"/>
        <v>theater</v>
      </c>
      <c r="R3777" t="str">
        <f t="shared" si="635"/>
        <v>musical</v>
      </c>
      <c r="S3777" s="14">
        <f t="shared" si="628"/>
        <v>42103.166666666672</v>
      </c>
      <c r="T3777" s="14">
        <f t="shared" si="629"/>
        <v>42075.942627314813</v>
      </c>
      <c r="U3777" t="str">
        <f t="shared" si="630"/>
        <v>ABR</v>
      </c>
      <c r="V3777" t="str">
        <f t="shared" si="631"/>
        <v>MAR</v>
      </c>
      <c r="W3777">
        <f t="shared" si="632"/>
        <v>2015</v>
      </c>
      <c r="X3777">
        <f t="shared" si="633"/>
        <v>2015</v>
      </c>
    </row>
    <row r="3778" spans="1:2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626"/>
        <v>106.71250000000001</v>
      </c>
      <c r="P3778" s="7">
        <f t="shared" si="627"/>
        <v>90.819148936170208</v>
      </c>
      <c r="Q3778" t="str">
        <f t="shared" si="634"/>
        <v>theater</v>
      </c>
      <c r="R3778" t="str">
        <f t="shared" si="635"/>
        <v>musical</v>
      </c>
      <c r="S3778" s="14">
        <f t="shared" si="628"/>
        <v>41852.041666666664</v>
      </c>
      <c r="T3778" s="14">
        <f t="shared" si="629"/>
        <v>41814.367800925924</v>
      </c>
      <c r="U3778" t="str">
        <f t="shared" si="630"/>
        <v>AGO</v>
      </c>
      <c r="V3778" t="str">
        <f t="shared" si="631"/>
        <v>JUN</v>
      </c>
      <c r="W3778">
        <f t="shared" si="632"/>
        <v>2014</v>
      </c>
      <c r="X3778">
        <f t="shared" si="633"/>
        <v>2014</v>
      </c>
    </row>
    <row r="3779" spans="1:2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636">(E3779*100)/D3779</f>
        <v>143.19999999999999</v>
      </c>
      <c r="P3779" s="7">
        <f t="shared" ref="P3779:P3842" si="637">IF(L3779=0,"No Backers",E3779/L3779)</f>
        <v>48.542372881355931</v>
      </c>
      <c r="Q3779" t="str">
        <f t="shared" si="634"/>
        <v>theater</v>
      </c>
      <c r="R3779" t="str">
        <f t="shared" si="635"/>
        <v>musical</v>
      </c>
      <c r="S3779" s="14">
        <f t="shared" ref="S3779:S3842" si="638">(((I3779/60)/60)/24)+DATE(1970,1,1)</f>
        <v>41909.166666666664</v>
      </c>
      <c r="T3779" s="14">
        <f t="shared" ref="T3779:T3842" si="639">(((J3779/60)/60)/24)+DATE(1970,1,1)</f>
        <v>41887.111354166671</v>
      </c>
      <c r="U3779" t="str">
        <f t="shared" ref="U3779:U3842" si="640">UPPER(TEXT(S3779, "mmm"))</f>
        <v>SEP</v>
      </c>
      <c r="V3779" t="str">
        <f t="shared" ref="V3779:V3842" si="641">UPPER(TEXT(T3779, "mmm"))</f>
        <v>SEP</v>
      </c>
      <c r="W3779">
        <f t="shared" ref="W3779:W3842" si="642">YEAR(S3779)</f>
        <v>2014</v>
      </c>
      <c r="X3779">
        <f t="shared" ref="X3779:X3842" si="643">YEAR(T3779)</f>
        <v>2014</v>
      </c>
    </row>
    <row r="3780" spans="1:2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636"/>
        <v>105.04166666666667</v>
      </c>
      <c r="P3780" s="7">
        <f t="shared" si="637"/>
        <v>70.027777777777771</v>
      </c>
      <c r="Q3780" t="str">
        <f t="shared" si="634"/>
        <v>theater</v>
      </c>
      <c r="R3780" t="str">
        <f t="shared" si="635"/>
        <v>musical</v>
      </c>
      <c r="S3780" s="14">
        <f t="shared" si="638"/>
        <v>42049.819212962961</v>
      </c>
      <c r="T3780" s="14">
        <f t="shared" si="639"/>
        <v>41989.819212962961</v>
      </c>
      <c r="U3780" t="str">
        <f t="shared" si="640"/>
        <v>FEB</v>
      </c>
      <c r="V3780" t="str">
        <f t="shared" si="641"/>
        <v>DIC</v>
      </c>
      <c r="W3780">
        <f t="shared" si="642"/>
        <v>2015</v>
      </c>
      <c r="X3780">
        <f t="shared" si="643"/>
        <v>2014</v>
      </c>
    </row>
    <row r="3781" spans="1:2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636"/>
        <v>103.98</v>
      </c>
      <c r="P3781" s="7">
        <f t="shared" si="637"/>
        <v>135.62608695652173</v>
      </c>
      <c r="Q3781" t="str">
        <f t="shared" si="634"/>
        <v>theater</v>
      </c>
      <c r="R3781" t="str">
        <f t="shared" si="635"/>
        <v>musical</v>
      </c>
      <c r="S3781" s="14">
        <f t="shared" si="638"/>
        <v>42455.693750000006</v>
      </c>
      <c r="T3781" s="14">
        <f t="shared" si="639"/>
        <v>42425.735416666663</v>
      </c>
      <c r="U3781" t="str">
        <f t="shared" si="640"/>
        <v>MAR</v>
      </c>
      <c r="V3781" t="str">
        <f t="shared" si="641"/>
        <v>FEB</v>
      </c>
      <c r="W3781">
        <f t="shared" si="642"/>
        <v>2016</v>
      </c>
      <c r="X3781">
        <f t="shared" si="643"/>
        <v>2016</v>
      </c>
    </row>
    <row r="3782" spans="1:2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636"/>
        <v>120</v>
      </c>
      <c r="P3782" s="7">
        <f t="shared" si="637"/>
        <v>100</v>
      </c>
      <c r="Q3782" t="str">
        <f t="shared" si="634"/>
        <v>theater</v>
      </c>
      <c r="R3782" t="str">
        <f t="shared" si="635"/>
        <v>musical</v>
      </c>
      <c r="S3782" s="14">
        <f t="shared" si="638"/>
        <v>42198.837499999994</v>
      </c>
      <c r="T3782" s="14">
        <f t="shared" si="639"/>
        <v>42166.219733796301</v>
      </c>
      <c r="U3782" t="str">
        <f t="shared" si="640"/>
        <v>JUL</v>
      </c>
      <c r="V3782" t="str">
        <f t="shared" si="641"/>
        <v>JUN</v>
      </c>
      <c r="W3782">
        <f t="shared" si="642"/>
        <v>2015</v>
      </c>
      <c r="X3782">
        <f t="shared" si="643"/>
        <v>2015</v>
      </c>
    </row>
    <row r="3783" spans="1:2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636"/>
        <v>109.66666666666667</v>
      </c>
      <c r="P3783" s="7">
        <f t="shared" si="637"/>
        <v>94.90384615384616</v>
      </c>
      <c r="Q3783" t="str">
        <f t="shared" si="634"/>
        <v>theater</v>
      </c>
      <c r="R3783" t="str">
        <f t="shared" si="635"/>
        <v>musical</v>
      </c>
      <c r="S3783" s="14">
        <f t="shared" si="638"/>
        <v>41890.882928240739</v>
      </c>
      <c r="T3783" s="14">
        <f t="shared" si="639"/>
        <v>41865.882928240739</v>
      </c>
      <c r="U3783" t="str">
        <f t="shared" si="640"/>
        <v>SEP</v>
      </c>
      <c r="V3783" t="str">
        <f t="shared" si="641"/>
        <v>AGO</v>
      </c>
      <c r="W3783">
        <f t="shared" si="642"/>
        <v>2014</v>
      </c>
      <c r="X3783">
        <f t="shared" si="643"/>
        <v>2014</v>
      </c>
    </row>
    <row r="3784" spans="1:2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636"/>
        <v>101.75</v>
      </c>
      <c r="P3784" s="7">
        <f t="shared" si="637"/>
        <v>75.370370370370367</v>
      </c>
      <c r="Q3784" t="str">
        <f t="shared" si="634"/>
        <v>theater</v>
      </c>
      <c r="R3784" t="str">
        <f t="shared" si="635"/>
        <v>musical</v>
      </c>
      <c r="S3784" s="14">
        <f t="shared" si="638"/>
        <v>42575.958333333328</v>
      </c>
      <c r="T3784" s="14">
        <f t="shared" si="639"/>
        <v>42546.862233796302</v>
      </c>
      <c r="U3784" t="str">
        <f t="shared" si="640"/>
        <v>JUL</v>
      </c>
      <c r="V3784" t="str">
        <f t="shared" si="641"/>
        <v>JUN</v>
      </c>
      <c r="W3784">
        <f t="shared" si="642"/>
        <v>2016</v>
      </c>
      <c r="X3784">
        <f t="shared" si="643"/>
        <v>2016</v>
      </c>
    </row>
    <row r="3785" spans="1:2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636"/>
        <v>128.91666666666666</v>
      </c>
      <c r="P3785" s="7">
        <f t="shared" si="637"/>
        <v>64.458333333333329</v>
      </c>
      <c r="Q3785" t="str">
        <f t="shared" si="634"/>
        <v>theater</v>
      </c>
      <c r="R3785" t="str">
        <f t="shared" si="635"/>
        <v>musical</v>
      </c>
      <c r="S3785" s="14">
        <f t="shared" si="638"/>
        <v>42444.666666666672</v>
      </c>
      <c r="T3785" s="14">
        <f t="shared" si="639"/>
        <v>42420.140277777777</v>
      </c>
      <c r="U3785" t="str">
        <f t="shared" si="640"/>
        <v>MAR</v>
      </c>
      <c r="V3785" t="str">
        <f t="shared" si="641"/>
        <v>FEB</v>
      </c>
      <c r="W3785">
        <f t="shared" si="642"/>
        <v>2016</v>
      </c>
      <c r="X3785">
        <f t="shared" si="643"/>
        <v>2016</v>
      </c>
    </row>
    <row r="3786" spans="1:2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636"/>
        <v>115</v>
      </c>
      <c r="P3786" s="7">
        <f t="shared" si="637"/>
        <v>115</v>
      </c>
      <c r="Q3786" t="str">
        <f t="shared" si="634"/>
        <v>theater</v>
      </c>
      <c r="R3786" t="str">
        <f t="shared" si="635"/>
        <v>musical</v>
      </c>
      <c r="S3786" s="14">
        <f t="shared" si="638"/>
        <v>42561.980694444443</v>
      </c>
      <c r="T3786" s="14">
        <f t="shared" si="639"/>
        <v>42531.980694444443</v>
      </c>
      <c r="U3786" t="str">
        <f t="shared" si="640"/>
        <v>JUL</v>
      </c>
      <c r="V3786" t="str">
        <f t="shared" si="641"/>
        <v>JUN</v>
      </c>
      <c r="W3786">
        <f t="shared" si="642"/>
        <v>2016</v>
      </c>
      <c r="X3786">
        <f t="shared" si="643"/>
        <v>2016</v>
      </c>
    </row>
    <row r="3787" spans="1:2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636"/>
        <v>150.75</v>
      </c>
      <c r="P3787" s="7">
        <f t="shared" si="637"/>
        <v>100.5</v>
      </c>
      <c r="Q3787" t="str">
        <f t="shared" si="634"/>
        <v>theater</v>
      </c>
      <c r="R3787" t="str">
        <f t="shared" si="635"/>
        <v>musical</v>
      </c>
      <c r="S3787" s="14">
        <f t="shared" si="638"/>
        <v>42584.418749999997</v>
      </c>
      <c r="T3787" s="14">
        <f t="shared" si="639"/>
        <v>42548.63853009259</v>
      </c>
      <c r="U3787" t="str">
        <f t="shared" si="640"/>
        <v>AGO</v>
      </c>
      <c r="V3787" t="str">
        <f t="shared" si="641"/>
        <v>JUN</v>
      </c>
      <c r="W3787">
        <f t="shared" si="642"/>
        <v>2016</v>
      </c>
      <c r="X3787">
        <f t="shared" si="643"/>
        <v>2016</v>
      </c>
    </row>
    <row r="3788" spans="1:2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636"/>
        <v>110.96666666666667</v>
      </c>
      <c r="P3788" s="7">
        <f t="shared" si="637"/>
        <v>93.774647887323937</v>
      </c>
      <c r="Q3788" t="str">
        <f t="shared" si="634"/>
        <v>theater</v>
      </c>
      <c r="R3788" t="str">
        <f t="shared" si="635"/>
        <v>musical</v>
      </c>
      <c r="S3788" s="14">
        <f t="shared" si="638"/>
        <v>42517.037905092591</v>
      </c>
      <c r="T3788" s="14">
        <f t="shared" si="639"/>
        <v>42487.037905092591</v>
      </c>
      <c r="U3788" t="str">
        <f t="shared" si="640"/>
        <v>MAY</v>
      </c>
      <c r="V3788" t="str">
        <f t="shared" si="641"/>
        <v>ABR</v>
      </c>
      <c r="W3788">
        <f t="shared" si="642"/>
        <v>2016</v>
      </c>
      <c r="X3788">
        <f t="shared" si="643"/>
        <v>2016</v>
      </c>
    </row>
    <row r="3789" spans="1:2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636"/>
        <v>100.28571428571429</v>
      </c>
      <c r="P3789" s="7">
        <f t="shared" si="637"/>
        <v>35.1</v>
      </c>
      <c r="Q3789" t="str">
        <f t="shared" si="634"/>
        <v>theater</v>
      </c>
      <c r="R3789" t="str">
        <f t="shared" si="635"/>
        <v>musical</v>
      </c>
      <c r="S3789" s="14">
        <f t="shared" si="638"/>
        <v>42196.165972222225</v>
      </c>
      <c r="T3789" s="14">
        <f t="shared" si="639"/>
        <v>42167.534791666665</v>
      </c>
      <c r="U3789" t="str">
        <f t="shared" si="640"/>
        <v>JUL</v>
      </c>
      <c r="V3789" t="str">
        <f t="shared" si="641"/>
        <v>JUN</v>
      </c>
      <c r="W3789">
        <f t="shared" si="642"/>
        <v>2015</v>
      </c>
      <c r="X3789">
        <f t="shared" si="643"/>
        <v>2015</v>
      </c>
    </row>
    <row r="3790" spans="1:2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636"/>
        <v>0.66666666666666663</v>
      </c>
      <c r="P3790" s="7">
        <f t="shared" si="637"/>
        <v>500</v>
      </c>
      <c r="Q3790" t="str">
        <f t="shared" si="634"/>
        <v>theater</v>
      </c>
      <c r="R3790" t="str">
        <f t="shared" si="635"/>
        <v>musical</v>
      </c>
      <c r="S3790" s="14">
        <f t="shared" si="638"/>
        <v>42361.679166666669</v>
      </c>
      <c r="T3790" s="14">
        <f t="shared" si="639"/>
        <v>42333.695821759262</v>
      </c>
      <c r="U3790" t="str">
        <f t="shared" si="640"/>
        <v>DIC</v>
      </c>
      <c r="V3790" t="str">
        <f t="shared" si="641"/>
        <v>NOV</v>
      </c>
      <c r="W3790">
        <f t="shared" si="642"/>
        <v>2015</v>
      </c>
      <c r="X3790">
        <f t="shared" si="643"/>
        <v>2015</v>
      </c>
    </row>
    <row r="3791" spans="1:2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636"/>
        <v>3.267605633802817</v>
      </c>
      <c r="P3791" s="7">
        <f t="shared" si="637"/>
        <v>29</v>
      </c>
      <c r="Q3791" t="str">
        <f t="shared" si="634"/>
        <v>theater</v>
      </c>
      <c r="R3791" t="str">
        <f t="shared" si="635"/>
        <v>musical</v>
      </c>
      <c r="S3791" s="14">
        <f t="shared" si="638"/>
        <v>42170.798819444448</v>
      </c>
      <c r="T3791" s="14">
        <f t="shared" si="639"/>
        <v>42138.798819444448</v>
      </c>
      <c r="U3791" t="str">
        <f t="shared" si="640"/>
        <v>JUN</v>
      </c>
      <c r="V3791" t="str">
        <f t="shared" si="641"/>
        <v>MAY</v>
      </c>
      <c r="W3791">
        <f t="shared" si="642"/>
        <v>2015</v>
      </c>
      <c r="X3791">
        <f t="shared" si="643"/>
        <v>2015</v>
      </c>
    </row>
    <row r="3792" spans="1:2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636"/>
        <v>0</v>
      </c>
      <c r="P3792" s="7" t="str">
        <f t="shared" si="637"/>
        <v>No Backers</v>
      </c>
      <c r="Q3792" t="str">
        <f t="shared" si="634"/>
        <v>theater</v>
      </c>
      <c r="R3792" t="str">
        <f t="shared" si="635"/>
        <v>musical</v>
      </c>
      <c r="S3792" s="14">
        <f t="shared" si="638"/>
        <v>42696.708599537036</v>
      </c>
      <c r="T3792" s="14">
        <f t="shared" si="639"/>
        <v>42666.666932870372</v>
      </c>
      <c r="U3792" t="str">
        <f t="shared" si="640"/>
        <v>NOV</v>
      </c>
      <c r="V3792" t="str">
        <f t="shared" si="641"/>
        <v>OCT</v>
      </c>
      <c r="W3792">
        <f t="shared" si="642"/>
        <v>2016</v>
      </c>
      <c r="X3792">
        <f t="shared" si="643"/>
        <v>2016</v>
      </c>
    </row>
    <row r="3793" spans="1:2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636"/>
        <v>0</v>
      </c>
      <c r="P3793" s="7" t="str">
        <f t="shared" si="637"/>
        <v>No Backers</v>
      </c>
      <c r="Q3793" t="str">
        <f t="shared" si="634"/>
        <v>theater</v>
      </c>
      <c r="R3793" t="str">
        <f t="shared" si="635"/>
        <v>musical</v>
      </c>
      <c r="S3793" s="14">
        <f t="shared" si="638"/>
        <v>41826.692037037035</v>
      </c>
      <c r="T3793" s="14">
        <f t="shared" si="639"/>
        <v>41766.692037037035</v>
      </c>
      <c r="U3793" t="str">
        <f t="shared" si="640"/>
        <v>JUL</v>
      </c>
      <c r="V3793" t="str">
        <f t="shared" si="641"/>
        <v>MAY</v>
      </c>
      <c r="W3793">
        <f t="shared" si="642"/>
        <v>2014</v>
      </c>
      <c r="X3793">
        <f t="shared" si="643"/>
        <v>2014</v>
      </c>
    </row>
    <row r="3794" spans="1:2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636"/>
        <v>0.28000000000000003</v>
      </c>
      <c r="P3794" s="7">
        <f t="shared" si="637"/>
        <v>17.5</v>
      </c>
      <c r="Q3794" t="str">
        <f t="shared" si="634"/>
        <v>theater</v>
      </c>
      <c r="R3794" t="str">
        <f t="shared" si="635"/>
        <v>musical</v>
      </c>
      <c r="S3794" s="14">
        <f t="shared" si="638"/>
        <v>42200.447013888886</v>
      </c>
      <c r="T3794" s="14">
        <f t="shared" si="639"/>
        <v>42170.447013888886</v>
      </c>
      <c r="U3794" t="str">
        <f t="shared" si="640"/>
        <v>JUL</v>
      </c>
      <c r="V3794" t="str">
        <f t="shared" si="641"/>
        <v>JUN</v>
      </c>
      <c r="W3794">
        <f t="shared" si="642"/>
        <v>2015</v>
      </c>
      <c r="X3794">
        <f t="shared" si="643"/>
        <v>2015</v>
      </c>
    </row>
    <row r="3795" spans="1:2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636"/>
        <v>59.657142857142858</v>
      </c>
      <c r="P3795" s="7">
        <f t="shared" si="637"/>
        <v>174</v>
      </c>
      <c r="Q3795" t="str">
        <f t="shared" si="634"/>
        <v>theater</v>
      </c>
      <c r="R3795" t="str">
        <f t="shared" si="635"/>
        <v>musical</v>
      </c>
      <c r="S3795" s="14">
        <f t="shared" si="638"/>
        <v>41989.938993055555</v>
      </c>
      <c r="T3795" s="14">
        <f t="shared" si="639"/>
        <v>41968.938993055555</v>
      </c>
      <c r="U3795" t="str">
        <f t="shared" si="640"/>
        <v>DIC</v>
      </c>
      <c r="V3795" t="str">
        <f t="shared" si="641"/>
        <v>NOV</v>
      </c>
      <c r="W3795">
        <f t="shared" si="642"/>
        <v>2014</v>
      </c>
      <c r="X3795">
        <f t="shared" si="643"/>
        <v>2014</v>
      </c>
    </row>
    <row r="3796" spans="1:2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636"/>
        <v>1</v>
      </c>
      <c r="P3796" s="7">
        <f t="shared" si="637"/>
        <v>50</v>
      </c>
      <c r="Q3796" t="str">
        <f t="shared" si="634"/>
        <v>theater</v>
      </c>
      <c r="R3796" t="str">
        <f t="shared" si="635"/>
        <v>musical</v>
      </c>
      <c r="S3796" s="14">
        <f t="shared" si="638"/>
        <v>42162.58048611111</v>
      </c>
      <c r="T3796" s="14">
        <f t="shared" si="639"/>
        <v>42132.58048611111</v>
      </c>
      <c r="U3796" t="str">
        <f t="shared" si="640"/>
        <v>JUN</v>
      </c>
      <c r="V3796" t="str">
        <f t="shared" si="641"/>
        <v>MAY</v>
      </c>
      <c r="W3796">
        <f t="shared" si="642"/>
        <v>2015</v>
      </c>
      <c r="X3796">
        <f t="shared" si="643"/>
        <v>2015</v>
      </c>
    </row>
    <row r="3797" spans="1:2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636"/>
        <v>1.6666666666666667</v>
      </c>
      <c r="P3797" s="7">
        <f t="shared" si="637"/>
        <v>5</v>
      </c>
      <c r="Q3797" t="str">
        <f t="shared" si="634"/>
        <v>theater</v>
      </c>
      <c r="R3797" t="str">
        <f t="shared" si="635"/>
        <v>musical</v>
      </c>
      <c r="S3797" s="14">
        <f t="shared" si="638"/>
        <v>42244.9375</v>
      </c>
      <c r="T3797" s="14">
        <f t="shared" si="639"/>
        <v>42201.436226851853</v>
      </c>
      <c r="U3797" t="str">
        <f t="shared" si="640"/>
        <v>AGO</v>
      </c>
      <c r="V3797" t="str">
        <f t="shared" si="641"/>
        <v>JUL</v>
      </c>
      <c r="W3797">
        <f t="shared" si="642"/>
        <v>2015</v>
      </c>
      <c r="X3797">
        <f t="shared" si="643"/>
        <v>2015</v>
      </c>
    </row>
    <row r="3798" spans="1:2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636"/>
        <v>4.4444444444444444E-3</v>
      </c>
      <c r="P3798" s="7">
        <f t="shared" si="637"/>
        <v>1</v>
      </c>
      <c r="Q3798" t="str">
        <f t="shared" si="634"/>
        <v>theater</v>
      </c>
      <c r="R3798" t="str">
        <f t="shared" si="635"/>
        <v>musical</v>
      </c>
      <c r="S3798" s="14">
        <f t="shared" si="638"/>
        <v>42749.029583333337</v>
      </c>
      <c r="T3798" s="14">
        <f t="shared" si="639"/>
        <v>42689.029583333337</v>
      </c>
      <c r="U3798" t="str">
        <f t="shared" si="640"/>
        <v>ENE</v>
      </c>
      <c r="V3798" t="str">
        <f t="shared" si="641"/>
        <v>NOV</v>
      </c>
      <c r="W3798">
        <f t="shared" si="642"/>
        <v>2017</v>
      </c>
      <c r="X3798">
        <f t="shared" si="643"/>
        <v>2016</v>
      </c>
    </row>
    <row r="3799" spans="1:2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636"/>
        <v>89.666666666666671</v>
      </c>
      <c r="P3799" s="7">
        <f t="shared" si="637"/>
        <v>145.40540540540542</v>
      </c>
      <c r="Q3799" t="str">
        <f t="shared" si="634"/>
        <v>theater</v>
      </c>
      <c r="R3799" t="str">
        <f t="shared" si="635"/>
        <v>musical</v>
      </c>
      <c r="S3799" s="14">
        <f t="shared" si="638"/>
        <v>42114.881539351853</v>
      </c>
      <c r="T3799" s="14">
        <f t="shared" si="639"/>
        <v>42084.881539351853</v>
      </c>
      <c r="U3799" t="str">
        <f t="shared" si="640"/>
        <v>ABR</v>
      </c>
      <c r="V3799" t="str">
        <f t="shared" si="641"/>
        <v>MAR</v>
      </c>
      <c r="W3799">
        <f t="shared" si="642"/>
        <v>2015</v>
      </c>
      <c r="X3799">
        <f t="shared" si="643"/>
        <v>2015</v>
      </c>
    </row>
    <row r="3800" spans="1:2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636"/>
        <v>1.4642857142857142</v>
      </c>
      <c r="P3800" s="7">
        <f t="shared" si="637"/>
        <v>205</v>
      </c>
      <c r="Q3800" t="str">
        <f t="shared" si="634"/>
        <v>theater</v>
      </c>
      <c r="R3800" t="str">
        <f t="shared" si="635"/>
        <v>musical</v>
      </c>
      <c r="S3800" s="14">
        <f t="shared" si="638"/>
        <v>41861.722777777781</v>
      </c>
      <c r="T3800" s="14">
        <f t="shared" si="639"/>
        <v>41831.722777777781</v>
      </c>
      <c r="U3800" t="str">
        <f t="shared" si="640"/>
        <v>AGO</v>
      </c>
      <c r="V3800" t="str">
        <f t="shared" si="641"/>
        <v>JUL</v>
      </c>
      <c r="W3800">
        <f t="shared" si="642"/>
        <v>2014</v>
      </c>
      <c r="X3800">
        <f t="shared" si="643"/>
        <v>2014</v>
      </c>
    </row>
    <row r="3801" spans="1:2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636"/>
        <v>4.0199999999999996</v>
      </c>
      <c r="P3801" s="7">
        <f t="shared" si="637"/>
        <v>100.5</v>
      </c>
      <c r="Q3801" t="str">
        <f t="shared" si="634"/>
        <v>theater</v>
      </c>
      <c r="R3801" t="str">
        <f t="shared" si="635"/>
        <v>musical</v>
      </c>
      <c r="S3801" s="14">
        <f t="shared" si="638"/>
        <v>42440.93105324074</v>
      </c>
      <c r="T3801" s="14">
        <f t="shared" si="639"/>
        <v>42410.93105324074</v>
      </c>
      <c r="U3801" t="str">
        <f t="shared" si="640"/>
        <v>MAR</v>
      </c>
      <c r="V3801" t="str">
        <f t="shared" si="641"/>
        <v>FEB</v>
      </c>
      <c r="W3801">
        <f t="shared" si="642"/>
        <v>2016</v>
      </c>
      <c r="X3801">
        <f t="shared" si="643"/>
        <v>2016</v>
      </c>
    </row>
    <row r="3802" spans="1:2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636"/>
        <v>4.0045454545454549</v>
      </c>
      <c r="P3802" s="7">
        <f t="shared" si="637"/>
        <v>55.0625</v>
      </c>
      <c r="Q3802" t="str">
        <f t="shared" si="634"/>
        <v>theater</v>
      </c>
      <c r="R3802" t="str">
        <f t="shared" si="635"/>
        <v>musical</v>
      </c>
      <c r="S3802" s="14">
        <f t="shared" si="638"/>
        <v>42015.207638888889</v>
      </c>
      <c r="T3802" s="14">
        <f t="shared" si="639"/>
        <v>41982.737071759257</v>
      </c>
      <c r="U3802" t="str">
        <f t="shared" si="640"/>
        <v>ENE</v>
      </c>
      <c r="V3802" t="str">
        <f t="shared" si="641"/>
        <v>DIC</v>
      </c>
      <c r="W3802">
        <f t="shared" si="642"/>
        <v>2015</v>
      </c>
      <c r="X3802">
        <f t="shared" si="643"/>
        <v>2014</v>
      </c>
    </row>
    <row r="3803" spans="1:2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636"/>
        <v>8.52</v>
      </c>
      <c r="P3803" s="7">
        <f t="shared" si="637"/>
        <v>47.333333333333336</v>
      </c>
      <c r="Q3803" t="str">
        <f t="shared" si="634"/>
        <v>theater</v>
      </c>
      <c r="R3803" t="str">
        <f t="shared" si="635"/>
        <v>musical</v>
      </c>
      <c r="S3803" s="14">
        <f t="shared" si="638"/>
        <v>42006.676111111112</v>
      </c>
      <c r="T3803" s="14">
        <f t="shared" si="639"/>
        <v>41975.676111111112</v>
      </c>
      <c r="U3803" t="str">
        <f t="shared" si="640"/>
        <v>ENE</v>
      </c>
      <c r="V3803" t="str">
        <f t="shared" si="641"/>
        <v>DIC</v>
      </c>
      <c r="W3803">
        <f t="shared" si="642"/>
        <v>2015</v>
      </c>
      <c r="X3803">
        <f t="shared" si="643"/>
        <v>2014</v>
      </c>
    </row>
    <row r="3804" spans="1:2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636"/>
        <v>0</v>
      </c>
      <c r="P3804" s="7" t="str">
        <f t="shared" si="637"/>
        <v>No Backers</v>
      </c>
      <c r="Q3804" t="str">
        <f t="shared" si="634"/>
        <v>theater</v>
      </c>
      <c r="R3804" t="str">
        <f t="shared" si="635"/>
        <v>musical</v>
      </c>
      <c r="S3804" s="14">
        <f t="shared" si="638"/>
        <v>42299.126226851848</v>
      </c>
      <c r="T3804" s="14">
        <f t="shared" si="639"/>
        <v>42269.126226851848</v>
      </c>
      <c r="U3804" t="str">
        <f t="shared" si="640"/>
        <v>OCT</v>
      </c>
      <c r="V3804" t="str">
        <f t="shared" si="641"/>
        <v>SEP</v>
      </c>
      <c r="W3804">
        <f t="shared" si="642"/>
        <v>2015</v>
      </c>
      <c r="X3804">
        <f t="shared" si="643"/>
        <v>2015</v>
      </c>
    </row>
    <row r="3805" spans="1:2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636"/>
        <v>19.649999999999999</v>
      </c>
      <c r="P3805" s="7">
        <f t="shared" si="637"/>
        <v>58.95</v>
      </c>
      <c r="Q3805" t="str">
        <f t="shared" si="634"/>
        <v>theater</v>
      </c>
      <c r="R3805" t="str">
        <f t="shared" si="635"/>
        <v>musical</v>
      </c>
      <c r="S3805" s="14">
        <f t="shared" si="638"/>
        <v>42433.971851851849</v>
      </c>
      <c r="T3805" s="14">
        <f t="shared" si="639"/>
        <v>42403.971851851849</v>
      </c>
      <c r="U3805" t="str">
        <f t="shared" si="640"/>
        <v>MAR</v>
      </c>
      <c r="V3805" t="str">
        <f t="shared" si="641"/>
        <v>FEB</v>
      </c>
      <c r="W3805">
        <f t="shared" si="642"/>
        <v>2016</v>
      </c>
      <c r="X3805">
        <f t="shared" si="643"/>
        <v>2016</v>
      </c>
    </row>
    <row r="3806" spans="1:2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636"/>
        <v>0</v>
      </c>
      <c r="P3806" s="7" t="str">
        <f t="shared" si="637"/>
        <v>No Backers</v>
      </c>
      <c r="Q3806" t="str">
        <f t="shared" si="634"/>
        <v>theater</v>
      </c>
      <c r="R3806" t="str">
        <f t="shared" si="635"/>
        <v>musical</v>
      </c>
      <c r="S3806" s="14">
        <f t="shared" si="638"/>
        <v>42582.291666666672</v>
      </c>
      <c r="T3806" s="14">
        <f t="shared" si="639"/>
        <v>42527.00953703704</v>
      </c>
      <c r="U3806" t="str">
        <f t="shared" si="640"/>
        <v>JUL</v>
      </c>
      <c r="V3806" t="str">
        <f t="shared" si="641"/>
        <v>JUN</v>
      </c>
      <c r="W3806">
        <f t="shared" si="642"/>
        <v>2016</v>
      </c>
      <c r="X3806">
        <f t="shared" si="643"/>
        <v>2016</v>
      </c>
    </row>
    <row r="3807" spans="1:2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636"/>
        <v>2E-3</v>
      </c>
      <c r="P3807" s="7">
        <f t="shared" si="637"/>
        <v>1.5</v>
      </c>
      <c r="Q3807" t="str">
        <f t="shared" ref="Q3807:Q3870" si="644">MID(N3807,1,7)</f>
        <v>theater</v>
      </c>
      <c r="R3807" t="str">
        <f t="shared" ref="R3807:R3870" si="645">MID(N3807,9,20)</f>
        <v>musical</v>
      </c>
      <c r="S3807" s="14">
        <f t="shared" si="638"/>
        <v>41909.887037037035</v>
      </c>
      <c r="T3807" s="14">
        <f t="shared" si="639"/>
        <v>41849.887037037035</v>
      </c>
      <c r="U3807" t="str">
        <f t="shared" si="640"/>
        <v>SEP</v>
      </c>
      <c r="V3807" t="str">
        <f t="shared" si="641"/>
        <v>JUL</v>
      </c>
      <c r="W3807">
        <f t="shared" si="642"/>
        <v>2014</v>
      </c>
      <c r="X3807">
        <f t="shared" si="643"/>
        <v>2014</v>
      </c>
    </row>
    <row r="3808" spans="1:2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636"/>
        <v>6.6666666666666666E-2</v>
      </c>
      <c r="P3808" s="7">
        <f t="shared" si="637"/>
        <v>5</v>
      </c>
      <c r="Q3808" t="str">
        <f t="shared" si="644"/>
        <v>theater</v>
      </c>
      <c r="R3808" t="str">
        <f t="shared" si="645"/>
        <v>musical</v>
      </c>
      <c r="S3808" s="14">
        <f t="shared" si="638"/>
        <v>41819.259039351848</v>
      </c>
      <c r="T3808" s="14">
        <f t="shared" si="639"/>
        <v>41799.259039351848</v>
      </c>
      <c r="U3808" t="str">
        <f t="shared" si="640"/>
        <v>JUN</v>
      </c>
      <c r="V3808" t="str">
        <f t="shared" si="641"/>
        <v>JUN</v>
      </c>
      <c r="W3808">
        <f t="shared" si="642"/>
        <v>2014</v>
      </c>
      <c r="X3808">
        <f t="shared" si="643"/>
        <v>2014</v>
      </c>
    </row>
    <row r="3809" spans="1:2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636"/>
        <v>30.333333333333332</v>
      </c>
      <c r="P3809" s="7">
        <f t="shared" si="637"/>
        <v>50.555555555555557</v>
      </c>
      <c r="Q3809" t="str">
        <f t="shared" si="644"/>
        <v>theater</v>
      </c>
      <c r="R3809" t="str">
        <f t="shared" si="645"/>
        <v>musical</v>
      </c>
      <c r="S3809" s="14">
        <f t="shared" si="638"/>
        <v>42097.909016203703</v>
      </c>
      <c r="T3809" s="14">
        <f t="shared" si="639"/>
        <v>42090.909016203703</v>
      </c>
      <c r="U3809" t="str">
        <f t="shared" si="640"/>
        <v>ABR</v>
      </c>
      <c r="V3809" t="str">
        <f t="shared" si="641"/>
        <v>MAR</v>
      </c>
      <c r="W3809">
        <f t="shared" si="642"/>
        <v>2015</v>
      </c>
      <c r="X3809">
        <f t="shared" si="643"/>
        <v>2015</v>
      </c>
    </row>
    <row r="3810" spans="1:2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636"/>
        <v>100</v>
      </c>
      <c r="P3810" s="7">
        <f t="shared" si="637"/>
        <v>41.666666666666664</v>
      </c>
      <c r="Q3810" t="str">
        <f t="shared" si="644"/>
        <v>theater</v>
      </c>
      <c r="R3810" t="str">
        <f t="shared" si="645"/>
        <v>plays</v>
      </c>
      <c r="S3810" s="14">
        <f t="shared" si="638"/>
        <v>42119.412256944444</v>
      </c>
      <c r="T3810" s="14">
        <f t="shared" si="639"/>
        <v>42059.453923611116</v>
      </c>
      <c r="U3810" t="str">
        <f t="shared" si="640"/>
        <v>ABR</v>
      </c>
      <c r="V3810" t="str">
        <f t="shared" si="641"/>
        <v>FEB</v>
      </c>
      <c r="W3810">
        <f t="shared" si="642"/>
        <v>2015</v>
      </c>
      <c r="X3810">
        <f t="shared" si="643"/>
        <v>2015</v>
      </c>
    </row>
    <row r="3811" spans="1:2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636"/>
        <v>101.25</v>
      </c>
      <c r="P3811" s="7">
        <f t="shared" si="637"/>
        <v>53.289473684210527</v>
      </c>
      <c r="Q3811" t="str">
        <f t="shared" si="644"/>
        <v>theater</v>
      </c>
      <c r="R3811" t="str">
        <f t="shared" si="645"/>
        <v>plays</v>
      </c>
      <c r="S3811" s="14">
        <f t="shared" si="638"/>
        <v>41850.958333333336</v>
      </c>
      <c r="T3811" s="14">
        <f t="shared" si="639"/>
        <v>41800.526701388888</v>
      </c>
      <c r="U3811" t="str">
        <f t="shared" si="640"/>
        <v>JUL</v>
      </c>
      <c r="V3811" t="str">
        <f t="shared" si="641"/>
        <v>JUN</v>
      </c>
      <c r="W3811">
        <f t="shared" si="642"/>
        <v>2014</v>
      </c>
      <c r="X3811">
        <f t="shared" si="643"/>
        <v>2014</v>
      </c>
    </row>
    <row r="3812" spans="1:2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636"/>
        <v>121.73333333333333</v>
      </c>
      <c r="P3812" s="7">
        <f t="shared" si="637"/>
        <v>70.230769230769226</v>
      </c>
      <c r="Q3812" t="str">
        <f t="shared" si="644"/>
        <v>theater</v>
      </c>
      <c r="R3812" t="str">
        <f t="shared" si="645"/>
        <v>plays</v>
      </c>
      <c r="S3812" s="14">
        <f t="shared" si="638"/>
        <v>42084.807384259257</v>
      </c>
      <c r="T3812" s="14">
        <f t="shared" si="639"/>
        <v>42054.849050925928</v>
      </c>
      <c r="U3812" t="str">
        <f t="shared" si="640"/>
        <v>MAR</v>
      </c>
      <c r="V3812" t="str">
        <f t="shared" si="641"/>
        <v>FEB</v>
      </c>
      <c r="W3812">
        <f t="shared" si="642"/>
        <v>2015</v>
      </c>
      <c r="X3812">
        <f t="shared" si="643"/>
        <v>2015</v>
      </c>
    </row>
    <row r="3813" spans="1:2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636"/>
        <v>330</v>
      </c>
      <c r="P3813" s="7">
        <f t="shared" si="637"/>
        <v>43.421052631578945</v>
      </c>
      <c r="Q3813" t="str">
        <f t="shared" si="644"/>
        <v>theater</v>
      </c>
      <c r="R3813" t="str">
        <f t="shared" si="645"/>
        <v>plays</v>
      </c>
      <c r="S3813" s="14">
        <f t="shared" si="638"/>
        <v>42521.458333333328</v>
      </c>
      <c r="T3813" s="14">
        <f t="shared" si="639"/>
        <v>42487.62700231481</v>
      </c>
      <c r="U3813" t="str">
        <f t="shared" si="640"/>
        <v>MAY</v>
      </c>
      <c r="V3813" t="str">
        <f t="shared" si="641"/>
        <v>ABR</v>
      </c>
      <c r="W3813">
        <f t="shared" si="642"/>
        <v>2016</v>
      </c>
      <c r="X3813">
        <f t="shared" si="643"/>
        <v>2016</v>
      </c>
    </row>
    <row r="3814" spans="1:2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636"/>
        <v>109.55</v>
      </c>
      <c r="P3814" s="7">
        <f t="shared" si="637"/>
        <v>199.18181818181819</v>
      </c>
      <c r="Q3814" t="str">
        <f t="shared" si="644"/>
        <v>theater</v>
      </c>
      <c r="R3814" t="str">
        <f t="shared" si="645"/>
        <v>plays</v>
      </c>
      <c r="S3814" s="14">
        <f t="shared" si="638"/>
        <v>42156.165972222225</v>
      </c>
      <c r="T3814" s="14">
        <f t="shared" si="639"/>
        <v>42109.751250000001</v>
      </c>
      <c r="U3814" t="str">
        <f t="shared" si="640"/>
        <v>JUN</v>
      </c>
      <c r="V3814" t="str">
        <f t="shared" si="641"/>
        <v>ABR</v>
      </c>
      <c r="W3814">
        <f t="shared" si="642"/>
        <v>2015</v>
      </c>
      <c r="X3814">
        <f t="shared" si="643"/>
        <v>2015</v>
      </c>
    </row>
    <row r="3815" spans="1:2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636"/>
        <v>100.95190476190474</v>
      </c>
      <c r="P3815" s="7">
        <f t="shared" si="637"/>
        <v>78.518148148148143</v>
      </c>
      <c r="Q3815" t="str">
        <f t="shared" si="644"/>
        <v>theater</v>
      </c>
      <c r="R3815" t="str">
        <f t="shared" si="645"/>
        <v>plays</v>
      </c>
      <c r="S3815" s="14">
        <f t="shared" si="638"/>
        <v>42535.904861111107</v>
      </c>
      <c r="T3815" s="14">
        <f t="shared" si="639"/>
        <v>42497.275706018518</v>
      </c>
      <c r="U3815" t="str">
        <f t="shared" si="640"/>
        <v>JUN</v>
      </c>
      <c r="V3815" t="str">
        <f t="shared" si="641"/>
        <v>MAY</v>
      </c>
      <c r="W3815">
        <f t="shared" si="642"/>
        <v>2016</v>
      </c>
      <c r="X3815">
        <f t="shared" si="643"/>
        <v>2016</v>
      </c>
    </row>
    <row r="3816" spans="1:2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636"/>
        <v>140.13333333333333</v>
      </c>
      <c r="P3816" s="7">
        <f t="shared" si="637"/>
        <v>61.823529411764703</v>
      </c>
      <c r="Q3816" t="str">
        <f t="shared" si="644"/>
        <v>theater</v>
      </c>
      <c r="R3816" t="str">
        <f t="shared" si="645"/>
        <v>plays</v>
      </c>
      <c r="S3816" s="14">
        <f t="shared" si="638"/>
        <v>42095.165972222225</v>
      </c>
      <c r="T3816" s="14">
        <f t="shared" si="639"/>
        <v>42058.904074074075</v>
      </c>
      <c r="U3816" t="str">
        <f t="shared" si="640"/>
        <v>ABR</v>
      </c>
      <c r="V3816" t="str">
        <f t="shared" si="641"/>
        <v>FEB</v>
      </c>
      <c r="W3816">
        <f t="shared" si="642"/>
        <v>2015</v>
      </c>
      <c r="X3816">
        <f t="shared" si="643"/>
        <v>2015</v>
      </c>
    </row>
    <row r="3817" spans="1:2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636"/>
        <v>100.001</v>
      </c>
      <c r="P3817" s="7">
        <f t="shared" si="637"/>
        <v>50.000500000000002</v>
      </c>
      <c r="Q3817" t="str">
        <f t="shared" si="644"/>
        <v>theater</v>
      </c>
      <c r="R3817" t="str">
        <f t="shared" si="645"/>
        <v>plays</v>
      </c>
      <c r="S3817" s="14">
        <f t="shared" si="638"/>
        <v>42236.958333333328</v>
      </c>
      <c r="T3817" s="14">
        <f t="shared" si="639"/>
        <v>42207.259918981479</v>
      </c>
      <c r="U3817" t="str">
        <f t="shared" si="640"/>
        <v>AGO</v>
      </c>
      <c r="V3817" t="str">
        <f t="shared" si="641"/>
        <v>JUL</v>
      </c>
      <c r="W3817">
        <f t="shared" si="642"/>
        <v>2015</v>
      </c>
      <c r="X3817">
        <f t="shared" si="643"/>
        <v>2015</v>
      </c>
    </row>
    <row r="3818" spans="1:2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636"/>
        <v>119.238</v>
      </c>
      <c r="P3818" s="7">
        <f t="shared" si="637"/>
        <v>48.339729729729726</v>
      </c>
      <c r="Q3818" t="str">
        <f t="shared" si="644"/>
        <v>theater</v>
      </c>
      <c r="R3818" t="str">
        <f t="shared" si="645"/>
        <v>plays</v>
      </c>
      <c r="S3818" s="14">
        <f t="shared" si="638"/>
        <v>41837.690081018518</v>
      </c>
      <c r="T3818" s="14">
        <f t="shared" si="639"/>
        <v>41807.690081018518</v>
      </c>
      <c r="U3818" t="str">
        <f t="shared" si="640"/>
        <v>JUL</v>
      </c>
      <c r="V3818" t="str">
        <f t="shared" si="641"/>
        <v>JUN</v>
      </c>
      <c r="W3818">
        <f t="shared" si="642"/>
        <v>2014</v>
      </c>
      <c r="X3818">
        <f t="shared" si="643"/>
        <v>2014</v>
      </c>
    </row>
    <row r="3819" spans="1:2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636"/>
        <v>107.25</v>
      </c>
      <c r="P3819" s="7">
        <f t="shared" si="637"/>
        <v>107.25</v>
      </c>
      <c r="Q3819" t="str">
        <f t="shared" si="644"/>
        <v>theater</v>
      </c>
      <c r="R3819" t="str">
        <f t="shared" si="645"/>
        <v>plays</v>
      </c>
      <c r="S3819" s="14">
        <f t="shared" si="638"/>
        <v>42301.165972222225</v>
      </c>
      <c r="T3819" s="14">
        <f t="shared" si="639"/>
        <v>42284.69694444444</v>
      </c>
      <c r="U3819" t="str">
        <f t="shared" si="640"/>
        <v>OCT</v>
      </c>
      <c r="V3819" t="str">
        <f t="shared" si="641"/>
        <v>OCT</v>
      </c>
      <c r="W3819">
        <f t="shared" si="642"/>
        <v>2015</v>
      </c>
      <c r="X3819">
        <f t="shared" si="643"/>
        <v>2015</v>
      </c>
    </row>
    <row r="3820" spans="1:2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636"/>
        <v>228</v>
      </c>
      <c r="P3820" s="7">
        <f t="shared" si="637"/>
        <v>57</v>
      </c>
      <c r="Q3820" t="str">
        <f t="shared" si="644"/>
        <v>theater</v>
      </c>
      <c r="R3820" t="str">
        <f t="shared" si="645"/>
        <v>plays</v>
      </c>
      <c r="S3820" s="14">
        <f t="shared" si="638"/>
        <v>42075.800717592589</v>
      </c>
      <c r="T3820" s="14">
        <f t="shared" si="639"/>
        <v>42045.84238425926</v>
      </c>
      <c r="U3820" t="str">
        <f t="shared" si="640"/>
        <v>MAR</v>
      </c>
      <c r="V3820" t="str">
        <f t="shared" si="641"/>
        <v>FEB</v>
      </c>
      <c r="W3820">
        <f t="shared" si="642"/>
        <v>2015</v>
      </c>
      <c r="X3820">
        <f t="shared" si="643"/>
        <v>2015</v>
      </c>
    </row>
    <row r="3821" spans="1:2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636"/>
        <v>106.4</v>
      </c>
      <c r="P3821" s="7">
        <f t="shared" si="637"/>
        <v>40.92307692307692</v>
      </c>
      <c r="Q3821" t="str">
        <f t="shared" si="644"/>
        <v>theater</v>
      </c>
      <c r="R3821" t="str">
        <f t="shared" si="645"/>
        <v>plays</v>
      </c>
      <c r="S3821" s="14">
        <f t="shared" si="638"/>
        <v>42202.876388888893</v>
      </c>
      <c r="T3821" s="14">
        <f t="shared" si="639"/>
        <v>42184.209537037037</v>
      </c>
      <c r="U3821" t="str">
        <f t="shared" si="640"/>
        <v>JUL</v>
      </c>
      <c r="V3821" t="str">
        <f t="shared" si="641"/>
        <v>JUN</v>
      </c>
      <c r="W3821">
        <f t="shared" si="642"/>
        <v>2015</v>
      </c>
      <c r="X3821">
        <f t="shared" si="643"/>
        <v>2015</v>
      </c>
    </row>
    <row r="3822" spans="1:2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636"/>
        <v>143.33333333333334</v>
      </c>
      <c r="P3822" s="7">
        <f t="shared" si="637"/>
        <v>21.5</v>
      </c>
      <c r="Q3822" t="str">
        <f t="shared" si="644"/>
        <v>theater</v>
      </c>
      <c r="R3822" t="str">
        <f t="shared" si="645"/>
        <v>plays</v>
      </c>
      <c r="S3822" s="14">
        <f t="shared" si="638"/>
        <v>42190.651817129634</v>
      </c>
      <c r="T3822" s="14">
        <f t="shared" si="639"/>
        <v>42160.651817129634</v>
      </c>
      <c r="U3822" t="str">
        <f t="shared" si="640"/>
        <v>JUL</v>
      </c>
      <c r="V3822" t="str">
        <f t="shared" si="641"/>
        <v>JUN</v>
      </c>
      <c r="W3822">
        <f t="shared" si="642"/>
        <v>2015</v>
      </c>
      <c r="X3822">
        <f t="shared" si="643"/>
        <v>2015</v>
      </c>
    </row>
    <row r="3823" spans="1:2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636"/>
        <v>104.54285714285714</v>
      </c>
      <c r="P3823" s="7">
        <f t="shared" si="637"/>
        <v>79.543478260869563</v>
      </c>
      <c r="Q3823" t="str">
        <f t="shared" si="644"/>
        <v>theater</v>
      </c>
      <c r="R3823" t="str">
        <f t="shared" si="645"/>
        <v>plays</v>
      </c>
      <c r="S3823" s="14">
        <f t="shared" si="638"/>
        <v>42373.180636574078</v>
      </c>
      <c r="T3823" s="14">
        <f t="shared" si="639"/>
        <v>42341.180636574078</v>
      </c>
      <c r="U3823" t="str">
        <f t="shared" si="640"/>
        <v>ENE</v>
      </c>
      <c r="V3823" t="str">
        <f t="shared" si="641"/>
        <v>DIC</v>
      </c>
      <c r="W3823">
        <f t="shared" si="642"/>
        <v>2016</v>
      </c>
      <c r="X3823">
        <f t="shared" si="643"/>
        <v>2015</v>
      </c>
    </row>
    <row r="3824" spans="1:2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636"/>
        <v>110.02</v>
      </c>
      <c r="P3824" s="7">
        <f t="shared" si="637"/>
        <v>72.381578947368425</v>
      </c>
      <c r="Q3824" t="str">
        <f t="shared" si="644"/>
        <v>theater</v>
      </c>
      <c r="R3824" t="str">
        <f t="shared" si="645"/>
        <v>plays</v>
      </c>
      <c r="S3824" s="14">
        <f t="shared" si="638"/>
        <v>42388.957638888889</v>
      </c>
      <c r="T3824" s="14">
        <f t="shared" si="639"/>
        <v>42329.838159722218</v>
      </c>
      <c r="U3824" t="str">
        <f t="shared" si="640"/>
        <v>ENE</v>
      </c>
      <c r="V3824" t="str">
        <f t="shared" si="641"/>
        <v>NOV</v>
      </c>
      <c r="W3824">
        <f t="shared" si="642"/>
        <v>2016</v>
      </c>
      <c r="X3824">
        <f t="shared" si="643"/>
        <v>2015</v>
      </c>
    </row>
    <row r="3825" spans="1:2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636"/>
        <v>106</v>
      </c>
      <c r="P3825" s="7">
        <f t="shared" si="637"/>
        <v>64.634146341463421</v>
      </c>
      <c r="Q3825" t="str">
        <f t="shared" si="644"/>
        <v>theater</v>
      </c>
      <c r="R3825" t="str">
        <f t="shared" si="645"/>
        <v>plays</v>
      </c>
      <c r="S3825" s="14">
        <f t="shared" si="638"/>
        <v>42205.165972222225</v>
      </c>
      <c r="T3825" s="14">
        <f t="shared" si="639"/>
        <v>42170.910231481481</v>
      </c>
      <c r="U3825" t="str">
        <f t="shared" si="640"/>
        <v>JUL</v>
      </c>
      <c r="V3825" t="str">
        <f t="shared" si="641"/>
        <v>JUN</v>
      </c>
      <c r="W3825">
        <f t="shared" si="642"/>
        <v>2015</v>
      </c>
      <c r="X3825">
        <f t="shared" si="643"/>
        <v>2015</v>
      </c>
    </row>
    <row r="3826" spans="1:2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636"/>
        <v>108</v>
      </c>
      <c r="P3826" s="7">
        <f t="shared" si="637"/>
        <v>38.571428571428569</v>
      </c>
      <c r="Q3826" t="str">
        <f t="shared" si="644"/>
        <v>theater</v>
      </c>
      <c r="R3826" t="str">
        <f t="shared" si="645"/>
        <v>plays</v>
      </c>
      <c r="S3826" s="14">
        <f t="shared" si="638"/>
        <v>42583.570138888885</v>
      </c>
      <c r="T3826" s="14">
        <f t="shared" si="639"/>
        <v>42571.626192129625</v>
      </c>
      <c r="U3826" t="str">
        <f t="shared" si="640"/>
        <v>AGO</v>
      </c>
      <c r="V3826" t="str">
        <f t="shared" si="641"/>
        <v>JUL</v>
      </c>
      <c r="W3826">
        <f t="shared" si="642"/>
        <v>2016</v>
      </c>
      <c r="X3826">
        <f t="shared" si="643"/>
        <v>2016</v>
      </c>
    </row>
    <row r="3827" spans="1:2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636"/>
        <v>105.42</v>
      </c>
      <c r="P3827" s="7">
        <f t="shared" si="637"/>
        <v>107.57142857142857</v>
      </c>
      <c r="Q3827" t="str">
        <f t="shared" si="644"/>
        <v>theater</v>
      </c>
      <c r="R3827" t="str">
        <f t="shared" si="645"/>
        <v>plays</v>
      </c>
      <c r="S3827" s="14">
        <f t="shared" si="638"/>
        <v>42172.069606481484</v>
      </c>
      <c r="T3827" s="14">
        <f t="shared" si="639"/>
        <v>42151.069606481484</v>
      </c>
      <c r="U3827" t="str">
        <f t="shared" si="640"/>
        <v>JUN</v>
      </c>
      <c r="V3827" t="str">
        <f t="shared" si="641"/>
        <v>MAY</v>
      </c>
      <c r="W3827">
        <f t="shared" si="642"/>
        <v>2015</v>
      </c>
      <c r="X3827">
        <f t="shared" si="643"/>
        <v>2015</v>
      </c>
    </row>
    <row r="3828" spans="1:2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636"/>
        <v>119.16666666666667</v>
      </c>
      <c r="P3828" s="7">
        <f t="shared" si="637"/>
        <v>27.5</v>
      </c>
      <c r="Q3828" t="str">
        <f t="shared" si="644"/>
        <v>theater</v>
      </c>
      <c r="R3828" t="str">
        <f t="shared" si="645"/>
        <v>plays</v>
      </c>
      <c r="S3828" s="14">
        <f t="shared" si="638"/>
        <v>42131.423541666663</v>
      </c>
      <c r="T3828" s="14">
        <f t="shared" si="639"/>
        <v>42101.423541666663</v>
      </c>
      <c r="U3828" t="str">
        <f t="shared" si="640"/>
        <v>MAY</v>
      </c>
      <c r="V3828" t="str">
        <f t="shared" si="641"/>
        <v>ABR</v>
      </c>
      <c r="W3828">
        <f t="shared" si="642"/>
        <v>2015</v>
      </c>
      <c r="X3828">
        <f t="shared" si="643"/>
        <v>2015</v>
      </c>
    </row>
    <row r="3829" spans="1:2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636"/>
        <v>152.66666666666666</v>
      </c>
      <c r="P3829" s="7">
        <f t="shared" si="637"/>
        <v>70.461538461538467</v>
      </c>
      <c r="Q3829" t="str">
        <f t="shared" si="644"/>
        <v>theater</v>
      </c>
      <c r="R3829" t="str">
        <f t="shared" si="645"/>
        <v>plays</v>
      </c>
      <c r="S3829" s="14">
        <f t="shared" si="638"/>
        <v>42090</v>
      </c>
      <c r="T3829" s="14">
        <f t="shared" si="639"/>
        <v>42034.928252314814</v>
      </c>
      <c r="U3829" t="str">
        <f t="shared" si="640"/>
        <v>MAR</v>
      </c>
      <c r="V3829" t="str">
        <f t="shared" si="641"/>
        <v>ENE</v>
      </c>
      <c r="W3829">
        <f t="shared" si="642"/>
        <v>2015</v>
      </c>
      <c r="X3829">
        <f t="shared" si="643"/>
        <v>2015</v>
      </c>
    </row>
    <row r="3830" spans="1:2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636"/>
        <v>100</v>
      </c>
      <c r="P3830" s="7">
        <f t="shared" si="637"/>
        <v>178.57142857142858</v>
      </c>
      <c r="Q3830" t="str">
        <f t="shared" si="644"/>
        <v>theater</v>
      </c>
      <c r="R3830" t="str">
        <f t="shared" si="645"/>
        <v>plays</v>
      </c>
      <c r="S3830" s="14">
        <f t="shared" si="638"/>
        <v>42004.569293981483</v>
      </c>
      <c r="T3830" s="14">
        <f t="shared" si="639"/>
        <v>41944.527627314819</v>
      </c>
      <c r="U3830" t="str">
        <f t="shared" si="640"/>
        <v>DIC</v>
      </c>
      <c r="V3830" t="str">
        <f t="shared" si="641"/>
        <v>NOV</v>
      </c>
      <c r="W3830">
        <f t="shared" si="642"/>
        <v>2014</v>
      </c>
      <c r="X3830">
        <f t="shared" si="643"/>
        <v>2014</v>
      </c>
    </row>
    <row r="3831" spans="1:2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636"/>
        <v>100.2</v>
      </c>
      <c r="P3831" s="7">
        <f t="shared" si="637"/>
        <v>62.625</v>
      </c>
      <c r="Q3831" t="str">
        <f t="shared" si="644"/>
        <v>theater</v>
      </c>
      <c r="R3831" t="str">
        <f t="shared" si="645"/>
        <v>plays</v>
      </c>
      <c r="S3831" s="14">
        <f t="shared" si="638"/>
        <v>42613.865405092598</v>
      </c>
      <c r="T3831" s="14">
        <f t="shared" si="639"/>
        <v>42593.865405092598</v>
      </c>
      <c r="U3831" t="str">
        <f t="shared" si="640"/>
        <v>AGO</v>
      </c>
      <c r="V3831" t="str">
        <f t="shared" si="641"/>
        <v>AGO</v>
      </c>
      <c r="W3831">
        <f t="shared" si="642"/>
        <v>2016</v>
      </c>
      <c r="X3831">
        <f t="shared" si="643"/>
        <v>2016</v>
      </c>
    </row>
    <row r="3832" spans="1:2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636"/>
        <v>225</v>
      </c>
      <c r="P3832" s="7">
        <f t="shared" si="637"/>
        <v>75</v>
      </c>
      <c r="Q3832" t="str">
        <f t="shared" si="644"/>
        <v>theater</v>
      </c>
      <c r="R3832" t="str">
        <f t="shared" si="645"/>
        <v>plays</v>
      </c>
      <c r="S3832" s="14">
        <f t="shared" si="638"/>
        <v>42517.740868055553</v>
      </c>
      <c r="T3832" s="14">
        <f t="shared" si="639"/>
        <v>42503.740868055553</v>
      </c>
      <c r="U3832" t="str">
        <f t="shared" si="640"/>
        <v>MAY</v>
      </c>
      <c r="V3832" t="str">
        <f t="shared" si="641"/>
        <v>MAY</v>
      </c>
      <c r="W3832">
        <f t="shared" si="642"/>
        <v>2016</v>
      </c>
      <c r="X3832">
        <f t="shared" si="643"/>
        <v>2016</v>
      </c>
    </row>
    <row r="3833" spans="1:2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636"/>
        <v>106.02200000000001</v>
      </c>
      <c r="P3833" s="7">
        <f t="shared" si="637"/>
        <v>58.901111111111113</v>
      </c>
      <c r="Q3833" t="str">
        <f t="shared" si="644"/>
        <v>theater</v>
      </c>
      <c r="R3833" t="str">
        <f t="shared" si="645"/>
        <v>plays</v>
      </c>
      <c r="S3833" s="14">
        <f t="shared" si="638"/>
        <v>41948.890567129631</v>
      </c>
      <c r="T3833" s="14">
        <f t="shared" si="639"/>
        <v>41927.848900462966</v>
      </c>
      <c r="U3833" t="str">
        <f t="shared" si="640"/>
        <v>NOV</v>
      </c>
      <c r="V3833" t="str">
        <f t="shared" si="641"/>
        <v>OCT</v>
      </c>
      <c r="W3833">
        <f t="shared" si="642"/>
        <v>2014</v>
      </c>
      <c r="X3833">
        <f t="shared" si="643"/>
        <v>2014</v>
      </c>
    </row>
    <row r="3834" spans="1:2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636"/>
        <v>104.66666666666667</v>
      </c>
      <c r="P3834" s="7">
        <f t="shared" si="637"/>
        <v>139.55555555555554</v>
      </c>
      <c r="Q3834" t="str">
        <f t="shared" si="644"/>
        <v>theater</v>
      </c>
      <c r="R3834" t="str">
        <f t="shared" si="645"/>
        <v>plays</v>
      </c>
      <c r="S3834" s="14">
        <f t="shared" si="638"/>
        <v>42420.114988425921</v>
      </c>
      <c r="T3834" s="14">
        <f t="shared" si="639"/>
        <v>42375.114988425921</v>
      </c>
      <c r="U3834" t="str">
        <f t="shared" si="640"/>
        <v>FEB</v>
      </c>
      <c r="V3834" t="str">
        <f t="shared" si="641"/>
        <v>ENE</v>
      </c>
      <c r="W3834">
        <f t="shared" si="642"/>
        <v>2016</v>
      </c>
      <c r="X3834">
        <f t="shared" si="643"/>
        <v>2016</v>
      </c>
    </row>
    <row r="3835" spans="1:2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636"/>
        <v>116.66666666666667</v>
      </c>
      <c r="P3835" s="7">
        <f t="shared" si="637"/>
        <v>70</v>
      </c>
      <c r="Q3835" t="str">
        <f t="shared" si="644"/>
        <v>theater</v>
      </c>
      <c r="R3835" t="str">
        <f t="shared" si="645"/>
        <v>plays</v>
      </c>
      <c r="S3835" s="14">
        <f t="shared" si="638"/>
        <v>41974.797916666663</v>
      </c>
      <c r="T3835" s="14">
        <f t="shared" si="639"/>
        <v>41963.872361111105</v>
      </c>
      <c r="U3835" t="str">
        <f t="shared" si="640"/>
        <v>DIC</v>
      </c>
      <c r="V3835" t="str">
        <f t="shared" si="641"/>
        <v>NOV</v>
      </c>
      <c r="W3835">
        <f t="shared" si="642"/>
        <v>2014</v>
      </c>
      <c r="X3835">
        <f t="shared" si="643"/>
        <v>2014</v>
      </c>
    </row>
    <row r="3836" spans="1:2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636"/>
        <v>109.03333333333333</v>
      </c>
      <c r="P3836" s="7">
        <f t="shared" si="637"/>
        <v>57.385964912280699</v>
      </c>
      <c r="Q3836" t="str">
        <f t="shared" si="644"/>
        <v>theater</v>
      </c>
      <c r="R3836" t="str">
        <f t="shared" si="645"/>
        <v>plays</v>
      </c>
      <c r="S3836" s="14">
        <f t="shared" si="638"/>
        <v>42173.445219907408</v>
      </c>
      <c r="T3836" s="14">
        <f t="shared" si="639"/>
        <v>42143.445219907408</v>
      </c>
      <c r="U3836" t="str">
        <f t="shared" si="640"/>
        <v>JUN</v>
      </c>
      <c r="V3836" t="str">
        <f t="shared" si="641"/>
        <v>MAY</v>
      </c>
      <c r="W3836">
        <f t="shared" si="642"/>
        <v>2015</v>
      </c>
      <c r="X3836">
        <f t="shared" si="643"/>
        <v>2015</v>
      </c>
    </row>
    <row r="3837" spans="1:2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636"/>
        <v>160</v>
      </c>
      <c r="P3837" s="7">
        <f t="shared" si="637"/>
        <v>40</v>
      </c>
      <c r="Q3837" t="str">
        <f t="shared" si="644"/>
        <v>theater</v>
      </c>
      <c r="R3837" t="str">
        <f t="shared" si="645"/>
        <v>plays</v>
      </c>
      <c r="S3837" s="14">
        <f t="shared" si="638"/>
        <v>42481.94222222222</v>
      </c>
      <c r="T3837" s="14">
        <f t="shared" si="639"/>
        <v>42460.94222222222</v>
      </c>
      <c r="U3837" t="str">
        <f t="shared" si="640"/>
        <v>ABR</v>
      </c>
      <c r="V3837" t="str">
        <f t="shared" si="641"/>
        <v>MAR</v>
      </c>
      <c r="W3837">
        <f t="shared" si="642"/>
        <v>2016</v>
      </c>
      <c r="X3837">
        <f t="shared" si="643"/>
        <v>2016</v>
      </c>
    </row>
    <row r="3838" spans="1:2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636"/>
        <v>112.5</v>
      </c>
      <c r="P3838" s="7">
        <f t="shared" si="637"/>
        <v>64.285714285714292</v>
      </c>
      <c r="Q3838" t="str">
        <f t="shared" si="644"/>
        <v>theater</v>
      </c>
      <c r="R3838" t="str">
        <f t="shared" si="645"/>
        <v>plays</v>
      </c>
      <c r="S3838" s="14">
        <f t="shared" si="638"/>
        <v>42585.172916666663</v>
      </c>
      <c r="T3838" s="14">
        <f t="shared" si="639"/>
        <v>42553.926527777774</v>
      </c>
      <c r="U3838" t="str">
        <f t="shared" si="640"/>
        <v>AGO</v>
      </c>
      <c r="V3838" t="str">
        <f t="shared" si="641"/>
        <v>JUL</v>
      </c>
      <c r="W3838">
        <f t="shared" si="642"/>
        <v>2016</v>
      </c>
      <c r="X3838">
        <f t="shared" si="643"/>
        <v>2016</v>
      </c>
    </row>
    <row r="3839" spans="1:2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636"/>
        <v>102.1</v>
      </c>
      <c r="P3839" s="7">
        <f t="shared" si="637"/>
        <v>120.11764705882354</v>
      </c>
      <c r="Q3839" t="str">
        <f t="shared" si="644"/>
        <v>theater</v>
      </c>
      <c r="R3839" t="str">
        <f t="shared" si="645"/>
        <v>plays</v>
      </c>
      <c r="S3839" s="14">
        <f t="shared" si="638"/>
        <v>42188.765717592592</v>
      </c>
      <c r="T3839" s="14">
        <f t="shared" si="639"/>
        <v>42152.765717592592</v>
      </c>
      <c r="U3839" t="str">
        <f t="shared" si="640"/>
        <v>JUL</v>
      </c>
      <c r="V3839" t="str">
        <f t="shared" si="641"/>
        <v>MAY</v>
      </c>
      <c r="W3839">
        <f t="shared" si="642"/>
        <v>2015</v>
      </c>
      <c r="X3839">
        <f t="shared" si="643"/>
        <v>2015</v>
      </c>
    </row>
    <row r="3840" spans="1:2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636"/>
        <v>100.824</v>
      </c>
      <c r="P3840" s="7">
        <f t="shared" si="637"/>
        <v>1008.24</v>
      </c>
      <c r="Q3840" t="str">
        <f t="shared" si="644"/>
        <v>theater</v>
      </c>
      <c r="R3840" t="str">
        <f t="shared" si="645"/>
        <v>plays</v>
      </c>
      <c r="S3840" s="14">
        <f t="shared" si="638"/>
        <v>42146.710752314815</v>
      </c>
      <c r="T3840" s="14">
        <f t="shared" si="639"/>
        <v>42116.710752314815</v>
      </c>
      <c r="U3840" t="str">
        <f t="shared" si="640"/>
        <v>MAY</v>
      </c>
      <c r="V3840" t="str">
        <f t="shared" si="641"/>
        <v>ABR</v>
      </c>
      <c r="W3840">
        <f t="shared" si="642"/>
        <v>2015</v>
      </c>
      <c r="X3840">
        <f t="shared" si="643"/>
        <v>2015</v>
      </c>
    </row>
    <row r="3841" spans="1:2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636"/>
        <v>101.25</v>
      </c>
      <c r="P3841" s="7">
        <f t="shared" si="637"/>
        <v>63.28125</v>
      </c>
      <c r="Q3841" t="str">
        <f t="shared" si="644"/>
        <v>theater</v>
      </c>
      <c r="R3841" t="str">
        <f t="shared" si="645"/>
        <v>plays</v>
      </c>
      <c r="S3841" s="14">
        <f t="shared" si="638"/>
        <v>42215.142638888887</v>
      </c>
      <c r="T3841" s="14">
        <f t="shared" si="639"/>
        <v>42155.142638888887</v>
      </c>
      <c r="U3841" t="str">
        <f t="shared" si="640"/>
        <v>JUL</v>
      </c>
      <c r="V3841" t="str">
        <f t="shared" si="641"/>
        <v>MAY</v>
      </c>
      <c r="W3841">
        <f t="shared" si="642"/>
        <v>2015</v>
      </c>
      <c r="X3841">
        <f t="shared" si="643"/>
        <v>2015</v>
      </c>
    </row>
    <row r="3842" spans="1:2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636"/>
        <v>6500</v>
      </c>
      <c r="P3842" s="7">
        <f t="shared" si="637"/>
        <v>21.666666666666668</v>
      </c>
      <c r="Q3842" t="str">
        <f t="shared" si="644"/>
        <v>theater</v>
      </c>
      <c r="R3842" t="str">
        <f t="shared" si="645"/>
        <v>plays</v>
      </c>
      <c r="S3842" s="14">
        <f t="shared" si="638"/>
        <v>42457.660057870366</v>
      </c>
      <c r="T3842" s="14">
        <f t="shared" si="639"/>
        <v>42432.701724537037</v>
      </c>
      <c r="U3842" t="str">
        <f t="shared" si="640"/>
        <v>MAR</v>
      </c>
      <c r="V3842" t="str">
        <f t="shared" si="641"/>
        <v>MAR</v>
      </c>
      <c r="W3842">
        <f t="shared" si="642"/>
        <v>2016</v>
      </c>
      <c r="X3842">
        <f t="shared" si="643"/>
        <v>2016</v>
      </c>
    </row>
    <row r="3843" spans="1:2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46">(E3843*100)/D3843</f>
        <v>8.7200000000000006</v>
      </c>
      <c r="P3843" s="7">
        <f t="shared" ref="P3843:P3906" si="647">IF(L3843=0,"No Backers",E3843/L3843)</f>
        <v>25.647058823529413</v>
      </c>
      <c r="Q3843" t="str">
        <f t="shared" si="644"/>
        <v>theater</v>
      </c>
      <c r="R3843" t="str">
        <f t="shared" si="645"/>
        <v>plays</v>
      </c>
      <c r="S3843" s="14">
        <f t="shared" ref="S3843:S3906" si="648">(((I3843/60)/60)/24)+DATE(1970,1,1)</f>
        <v>41840.785729166666</v>
      </c>
      <c r="T3843" s="14">
        <f t="shared" ref="T3843:T3906" si="649">(((J3843/60)/60)/24)+DATE(1970,1,1)</f>
        <v>41780.785729166666</v>
      </c>
      <c r="U3843" t="str">
        <f t="shared" ref="U3843:U3906" si="650">UPPER(TEXT(S3843, "mmm"))</f>
        <v>JUL</v>
      </c>
      <c r="V3843" t="str">
        <f t="shared" ref="V3843:V3906" si="651">UPPER(TEXT(T3843, "mmm"))</f>
        <v>MAY</v>
      </c>
      <c r="W3843">
        <f t="shared" ref="W3843:W3906" si="652">YEAR(S3843)</f>
        <v>2014</v>
      </c>
      <c r="X3843">
        <f t="shared" ref="X3843:X3906" si="653">YEAR(T3843)</f>
        <v>2014</v>
      </c>
    </row>
    <row r="3844" spans="1:2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46"/>
        <v>21.94</v>
      </c>
      <c r="P3844" s="7">
        <f t="shared" si="647"/>
        <v>47.695652173913047</v>
      </c>
      <c r="Q3844" t="str">
        <f t="shared" si="644"/>
        <v>theater</v>
      </c>
      <c r="R3844" t="str">
        <f t="shared" si="645"/>
        <v>plays</v>
      </c>
      <c r="S3844" s="14">
        <f t="shared" si="648"/>
        <v>41770.493657407409</v>
      </c>
      <c r="T3844" s="14">
        <f t="shared" si="649"/>
        <v>41740.493657407409</v>
      </c>
      <c r="U3844" t="str">
        <f t="shared" si="650"/>
        <v>MAY</v>
      </c>
      <c r="V3844" t="str">
        <f t="shared" si="651"/>
        <v>ABR</v>
      </c>
      <c r="W3844">
        <f t="shared" si="652"/>
        <v>2014</v>
      </c>
      <c r="X3844">
        <f t="shared" si="653"/>
        <v>2014</v>
      </c>
    </row>
    <row r="3845" spans="1:2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46"/>
        <v>21.3</v>
      </c>
      <c r="P3845" s="7">
        <f t="shared" si="647"/>
        <v>56.05263157894737</v>
      </c>
      <c r="Q3845" t="str">
        <f t="shared" si="644"/>
        <v>theater</v>
      </c>
      <c r="R3845" t="str">
        <f t="shared" si="645"/>
        <v>plays</v>
      </c>
      <c r="S3845" s="14">
        <f t="shared" si="648"/>
        <v>41791.072500000002</v>
      </c>
      <c r="T3845" s="14">
        <f t="shared" si="649"/>
        <v>41766.072500000002</v>
      </c>
      <c r="U3845" t="str">
        <f t="shared" si="650"/>
        <v>JUN</v>
      </c>
      <c r="V3845" t="str">
        <f t="shared" si="651"/>
        <v>MAY</v>
      </c>
      <c r="W3845">
        <f t="shared" si="652"/>
        <v>2014</v>
      </c>
      <c r="X3845">
        <f t="shared" si="653"/>
        <v>2014</v>
      </c>
    </row>
    <row r="3846" spans="1:2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46"/>
        <v>41.489795918367349</v>
      </c>
      <c r="P3846" s="7">
        <f t="shared" si="647"/>
        <v>81.319999999999993</v>
      </c>
      <c r="Q3846" t="str">
        <f t="shared" si="644"/>
        <v>theater</v>
      </c>
      <c r="R3846" t="str">
        <f t="shared" si="645"/>
        <v>plays</v>
      </c>
      <c r="S3846" s="14">
        <f t="shared" si="648"/>
        <v>41793.290972222225</v>
      </c>
      <c r="T3846" s="14">
        <f t="shared" si="649"/>
        <v>41766.617291666669</v>
      </c>
      <c r="U3846" t="str">
        <f t="shared" si="650"/>
        <v>JUN</v>
      </c>
      <c r="V3846" t="str">
        <f t="shared" si="651"/>
        <v>MAY</v>
      </c>
      <c r="W3846">
        <f t="shared" si="652"/>
        <v>2014</v>
      </c>
      <c r="X3846">
        <f t="shared" si="653"/>
        <v>2014</v>
      </c>
    </row>
    <row r="3847" spans="1:2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46"/>
        <v>2.105</v>
      </c>
      <c r="P3847" s="7">
        <f t="shared" si="647"/>
        <v>70.166666666666671</v>
      </c>
      <c r="Q3847" t="str">
        <f t="shared" si="644"/>
        <v>theater</v>
      </c>
      <c r="R3847" t="str">
        <f t="shared" si="645"/>
        <v>plays</v>
      </c>
      <c r="S3847" s="14">
        <f t="shared" si="648"/>
        <v>42278.627013888887</v>
      </c>
      <c r="T3847" s="14">
        <f t="shared" si="649"/>
        <v>42248.627013888887</v>
      </c>
      <c r="U3847" t="str">
        <f t="shared" si="650"/>
        <v>OCT</v>
      </c>
      <c r="V3847" t="str">
        <f t="shared" si="651"/>
        <v>SEP</v>
      </c>
      <c r="W3847">
        <f t="shared" si="652"/>
        <v>2015</v>
      </c>
      <c r="X3847">
        <f t="shared" si="653"/>
        <v>2015</v>
      </c>
    </row>
    <row r="3848" spans="1:2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46"/>
        <v>2.7</v>
      </c>
      <c r="P3848" s="7">
        <f t="shared" si="647"/>
        <v>23.625</v>
      </c>
      <c r="Q3848" t="str">
        <f t="shared" si="644"/>
        <v>theater</v>
      </c>
      <c r="R3848" t="str">
        <f t="shared" si="645"/>
        <v>plays</v>
      </c>
      <c r="S3848" s="14">
        <f t="shared" si="648"/>
        <v>41916.290972222225</v>
      </c>
      <c r="T3848" s="14">
        <f t="shared" si="649"/>
        <v>41885.221550925926</v>
      </c>
      <c r="U3848" t="str">
        <f t="shared" si="650"/>
        <v>OCT</v>
      </c>
      <c r="V3848" t="str">
        <f t="shared" si="651"/>
        <v>SEP</v>
      </c>
      <c r="W3848">
        <f t="shared" si="652"/>
        <v>2014</v>
      </c>
      <c r="X3848">
        <f t="shared" si="653"/>
        <v>2014</v>
      </c>
    </row>
    <row r="3849" spans="1:2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46"/>
        <v>16.161904761904761</v>
      </c>
      <c r="P3849" s="7">
        <f t="shared" si="647"/>
        <v>188.55555555555554</v>
      </c>
      <c r="Q3849" t="str">
        <f t="shared" si="644"/>
        <v>theater</v>
      </c>
      <c r="R3849" t="str">
        <f t="shared" si="645"/>
        <v>plays</v>
      </c>
      <c r="S3849" s="14">
        <f t="shared" si="648"/>
        <v>42204.224432870367</v>
      </c>
      <c r="T3849" s="14">
        <f t="shared" si="649"/>
        <v>42159.224432870367</v>
      </c>
      <c r="U3849" t="str">
        <f t="shared" si="650"/>
        <v>JUL</v>
      </c>
      <c r="V3849" t="str">
        <f t="shared" si="651"/>
        <v>JUN</v>
      </c>
      <c r="W3849">
        <f t="shared" si="652"/>
        <v>2015</v>
      </c>
      <c r="X3849">
        <f t="shared" si="653"/>
        <v>2015</v>
      </c>
    </row>
    <row r="3850" spans="1:2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46"/>
        <v>16.376923076923077</v>
      </c>
      <c r="P3850" s="7">
        <f t="shared" si="647"/>
        <v>49.511627906976742</v>
      </c>
      <c r="Q3850" t="str">
        <f t="shared" si="644"/>
        <v>theater</v>
      </c>
      <c r="R3850" t="str">
        <f t="shared" si="645"/>
        <v>plays</v>
      </c>
      <c r="S3850" s="14">
        <f t="shared" si="648"/>
        <v>42295.817002314812</v>
      </c>
      <c r="T3850" s="14">
        <f t="shared" si="649"/>
        <v>42265.817002314812</v>
      </c>
      <c r="U3850" t="str">
        <f t="shared" si="650"/>
        <v>OCT</v>
      </c>
      <c r="V3850" t="str">
        <f t="shared" si="651"/>
        <v>SEP</v>
      </c>
      <c r="W3850">
        <f t="shared" si="652"/>
        <v>2015</v>
      </c>
      <c r="X3850">
        <f t="shared" si="653"/>
        <v>2015</v>
      </c>
    </row>
    <row r="3851" spans="1:2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46"/>
        <v>7.043333333333333</v>
      </c>
      <c r="P3851" s="7">
        <f t="shared" si="647"/>
        <v>75.464285714285708</v>
      </c>
      <c r="Q3851" t="str">
        <f t="shared" si="644"/>
        <v>theater</v>
      </c>
      <c r="R3851" t="str">
        <f t="shared" si="645"/>
        <v>plays</v>
      </c>
      <c r="S3851" s="14">
        <f t="shared" si="648"/>
        <v>42166.767175925925</v>
      </c>
      <c r="T3851" s="14">
        <f t="shared" si="649"/>
        <v>42136.767175925925</v>
      </c>
      <c r="U3851" t="str">
        <f t="shared" si="650"/>
        <v>JUN</v>
      </c>
      <c r="V3851" t="str">
        <f t="shared" si="651"/>
        <v>MAY</v>
      </c>
      <c r="W3851">
        <f t="shared" si="652"/>
        <v>2015</v>
      </c>
      <c r="X3851">
        <f t="shared" si="653"/>
        <v>2015</v>
      </c>
    </row>
    <row r="3852" spans="1:2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46"/>
        <v>3.8</v>
      </c>
      <c r="P3852" s="7">
        <f t="shared" si="647"/>
        <v>9.5</v>
      </c>
      <c r="Q3852" t="str">
        <f t="shared" si="644"/>
        <v>theater</v>
      </c>
      <c r="R3852" t="str">
        <f t="shared" si="645"/>
        <v>plays</v>
      </c>
      <c r="S3852" s="14">
        <f t="shared" si="648"/>
        <v>42005.124340277776</v>
      </c>
      <c r="T3852" s="14">
        <f t="shared" si="649"/>
        <v>41975.124340277776</v>
      </c>
      <c r="U3852" t="str">
        <f t="shared" si="650"/>
        <v>ENE</v>
      </c>
      <c r="V3852" t="str">
        <f t="shared" si="651"/>
        <v>DIC</v>
      </c>
      <c r="W3852">
        <f t="shared" si="652"/>
        <v>2015</v>
      </c>
      <c r="X3852">
        <f t="shared" si="653"/>
        <v>2014</v>
      </c>
    </row>
    <row r="3853" spans="1:2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46"/>
        <v>34.08</v>
      </c>
      <c r="P3853" s="7">
        <f t="shared" si="647"/>
        <v>35.5</v>
      </c>
      <c r="Q3853" t="str">
        <f t="shared" si="644"/>
        <v>theater</v>
      </c>
      <c r="R3853" t="str">
        <f t="shared" si="645"/>
        <v>plays</v>
      </c>
      <c r="S3853" s="14">
        <f t="shared" si="648"/>
        <v>42202.439571759256</v>
      </c>
      <c r="T3853" s="14">
        <f t="shared" si="649"/>
        <v>42172.439571759256</v>
      </c>
      <c r="U3853" t="str">
        <f t="shared" si="650"/>
        <v>JUL</v>
      </c>
      <c r="V3853" t="str">
        <f t="shared" si="651"/>
        <v>JUN</v>
      </c>
      <c r="W3853">
        <f t="shared" si="652"/>
        <v>2015</v>
      </c>
      <c r="X3853">
        <f t="shared" si="653"/>
        <v>2015</v>
      </c>
    </row>
    <row r="3854" spans="1:2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46"/>
        <v>0.2</v>
      </c>
      <c r="P3854" s="7">
        <f t="shared" si="647"/>
        <v>10</v>
      </c>
      <c r="Q3854" t="str">
        <f t="shared" si="644"/>
        <v>theater</v>
      </c>
      <c r="R3854" t="str">
        <f t="shared" si="645"/>
        <v>plays</v>
      </c>
      <c r="S3854" s="14">
        <f t="shared" si="648"/>
        <v>42090.149027777778</v>
      </c>
      <c r="T3854" s="14">
        <f t="shared" si="649"/>
        <v>42065.190694444449</v>
      </c>
      <c r="U3854" t="str">
        <f t="shared" si="650"/>
        <v>MAR</v>
      </c>
      <c r="V3854" t="str">
        <f t="shared" si="651"/>
        <v>MAR</v>
      </c>
      <c r="W3854">
        <f t="shared" si="652"/>
        <v>2015</v>
      </c>
      <c r="X3854">
        <f t="shared" si="653"/>
        <v>2015</v>
      </c>
    </row>
    <row r="3855" spans="1:2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46"/>
        <v>2.5999999999999999E-2</v>
      </c>
      <c r="P3855" s="7">
        <f t="shared" si="647"/>
        <v>13</v>
      </c>
      <c r="Q3855" t="str">
        <f t="shared" si="644"/>
        <v>theater</v>
      </c>
      <c r="R3855" t="str">
        <f t="shared" si="645"/>
        <v>plays</v>
      </c>
      <c r="S3855" s="14">
        <f t="shared" si="648"/>
        <v>41883.84002314815</v>
      </c>
      <c r="T3855" s="14">
        <f t="shared" si="649"/>
        <v>41848.84002314815</v>
      </c>
      <c r="U3855" t="str">
        <f t="shared" si="650"/>
        <v>SEP</v>
      </c>
      <c r="V3855" t="str">
        <f t="shared" si="651"/>
        <v>JUL</v>
      </c>
      <c r="W3855">
        <f t="shared" si="652"/>
        <v>2014</v>
      </c>
      <c r="X3855">
        <f t="shared" si="653"/>
        <v>2014</v>
      </c>
    </row>
    <row r="3856" spans="1:2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46"/>
        <v>16.254545454545454</v>
      </c>
      <c r="P3856" s="7">
        <f t="shared" si="647"/>
        <v>89.4</v>
      </c>
      <c r="Q3856" t="str">
        <f t="shared" si="644"/>
        <v>theater</v>
      </c>
      <c r="R3856" t="str">
        <f t="shared" si="645"/>
        <v>plays</v>
      </c>
      <c r="S3856" s="14">
        <f t="shared" si="648"/>
        <v>42133.884930555556</v>
      </c>
      <c r="T3856" s="14">
        <f t="shared" si="649"/>
        <v>42103.884930555556</v>
      </c>
      <c r="U3856" t="str">
        <f t="shared" si="650"/>
        <v>MAY</v>
      </c>
      <c r="V3856" t="str">
        <f t="shared" si="651"/>
        <v>ABR</v>
      </c>
      <c r="W3856">
        <f t="shared" si="652"/>
        <v>2015</v>
      </c>
      <c r="X3856">
        <f t="shared" si="653"/>
        <v>2015</v>
      </c>
    </row>
    <row r="3857" spans="1:2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46"/>
        <v>2.5</v>
      </c>
      <c r="P3857" s="7">
        <f t="shared" si="647"/>
        <v>25</v>
      </c>
      <c r="Q3857" t="str">
        <f t="shared" si="644"/>
        <v>theater</v>
      </c>
      <c r="R3857" t="str">
        <f t="shared" si="645"/>
        <v>plays</v>
      </c>
      <c r="S3857" s="14">
        <f t="shared" si="648"/>
        <v>42089.929062499999</v>
      </c>
      <c r="T3857" s="14">
        <f t="shared" si="649"/>
        <v>42059.970729166671</v>
      </c>
      <c r="U3857" t="str">
        <f t="shared" si="650"/>
        <v>MAR</v>
      </c>
      <c r="V3857" t="str">
        <f t="shared" si="651"/>
        <v>FEB</v>
      </c>
      <c r="W3857">
        <f t="shared" si="652"/>
        <v>2015</v>
      </c>
      <c r="X3857">
        <f t="shared" si="653"/>
        <v>2015</v>
      </c>
    </row>
    <row r="3858" spans="1:2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46"/>
        <v>0.02</v>
      </c>
      <c r="P3858" s="7">
        <f t="shared" si="647"/>
        <v>1</v>
      </c>
      <c r="Q3858" t="str">
        <f t="shared" si="644"/>
        <v>theater</v>
      </c>
      <c r="R3858" t="str">
        <f t="shared" si="645"/>
        <v>plays</v>
      </c>
      <c r="S3858" s="14">
        <f t="shared" si="648"/>
        <v>42071.701423611114</v>
      </c>
      <c r="T3858" s="14">
        <f t="shared" si="649"/>
        <v>42041.743090277778</v>
      </c>
      <c r="U3858" t="str">
        <f t="shared" si="650"/>
        <v>MAR</v>
      </c>
      <c r="V3858" t="str">
        <f t="shared" si="651"/>
        <v>FEB</v>
      </c>
      <c r="W3858">
        <f t="shared" si="652"/>
        <v>2015</v>
      </c>
      <c r="X3858">
        <f t="shared" si="653"/>
        <v>2015</v>
      </c>
    </row>
    <row r="3859" spans="1:2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46"/>
        <v>5.2</v>
      </c>
      <c r="P3859" s="7">
        <f t="shared" si="647"/>
        <v>65</v>
      </c>
      <c r="Q3859" t="str">
        <f t="shared" si="644"/>
        <v>theater</v>
      </c>
      <c r="R3859" t="str">
        <f t="shared" si="645"/>
        <v>plays</v>
      </c>
      <c r="S3859" s="14">
        <f t="shared" si="648"/>
        <v>41852.716666666667</v>
      </c>
      <c r="T3859" s="14">
        <f t="shared" si="649"/>
        <v>41829.73715277778</v>
      </c>
      <c r="U3859" t="str">
        <f t="shared" si="650"/>
        <v>AGO</v>
      </c>
      <c r="V3859" t="str">
        <f t="shared" si="651"/>
        <v>JUL</v>
      </c>
      <c r="W3859">
        <f t="shared" si="652"/>
        <v>2014</v>
      </c>
      <c r="X3859">
        <f t="shared" si="653"/>
        <v>2014</v>
      </c>
    </row>
    <row r="3860" spans="1:2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46"/>
        <v>2</v>
      </c>
      <c r="P3860" s="7">
        <f t="shared" si="647"/>
        <v>10</v>
      </c>
      <c r="Q3860" t="str">
        <f t="shared" si="644"/>
        <v>theater</v>
      </c>
      <c r="R3860" t="str">
        <f t="shared" si="645"/>
        <v>plays</v>
      </c>
      <c r="S3860" s="14">
        <f t="shared" si="648"/>
        <v>42146.875</v>
      </c>
      <c r="T3860" s="14">
        <f t="shared" si="649"/>
        <v>42128.431064814817</v>
      </c>
      <c r="U3860" t="str">
        <f t="shared" si="650"/>
        <v>MAY</v>
      </c>
      <c r="V3860" t="str">
        <f t="shared" si="651"/>
        <v>MAY</v>
      </c>
      <c r="W3860">
        <f t="shared" si="652"/>
        <v>2015</v>
      </c>
      <c r="X3860">
        <f t="shared" si="653"/>
        <v>2015</v>
      </c>
    </row>
    <row r="3861" spans="1:2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46"/>
        <v>0.04</v>
      </c>
      <c r="P3861" s="7">
        <f t="shared" si="647"/>
        <v>1</v>
      </c>
      <c r="Q3861" t="str">
        <f t="shared" si="644"/>
        <v>theater</v>
      </c>
      <c r="R3861" t="str">
        <f t="shared" si="645"/>
        <v>plays</v>
      </c>
      <c r="S3861" s="14">
        <f t="shared" si="648"/>
        <v>41815.875</v>
      </c>
      <c r="T3861" s="14">
        <f t="shared" si="649"/>
        <v>41789.893599537041</v>
      </c>
      <c r="U3861" t="str">
        <f t="shared" si="650"/>
        <v>JUN</v>
      </c>
      <c r="V3861" t="str">
        <f t="shared" si="651"/>
        <v>MAY</v>
      </c>
      <c r="W3861">
        <f t="shared" si="652"/>
        <v>2014</v>
      </c>
      <c r="X3861">
        <f t="shared" si="653"/>
        <v>2014</v>
      </c>
    </row>
    <row r="3862" spans="1:2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46"/>
        <v>17.666666666666668</v>
      </c>
      <c r="P3862" s="7">
        <f t="shared" si="647"/>
        <v>81.538461538461533</v>
      </c>
      <c r="Q3862" t="str">
        <f t="shared" si="644"/>
        <v>theater</v>
      </c>
      <c r="R3862" t="str">
        <f t="shared" si="645"/>
        <v>plays</v>
      </c>
      <c r="S3862" s="14">
        <f t="shared" si="648"/>
        <v>41863.660995370366</v>
      </c>
      <c r="T3862" s="14">
        <f t="shared" si="649"/>
        <v>41833.660995370366</v>
      </c>
      <c r="U3862" t="str">
        <f t="shared" si="650"/>
        <v>AGO</v>
      </c>
      <c r="V3862" t="str">
        <f t="shared" si="651"/>
        <v>JUL</v>
      </c>
      <c r="W3862">
        <f t="shared" si="652"/>
        <v>2014</v>
      </c>
      <c r="X3862">
        <f t="shared" si="653"/>
        <v>2014</v>
      </c>
    </row>
    <row r="3863" spans="1:2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46"/>
        <v>5</v>
      </c>
      <c r="P3863" s="7">
        <f t="shared" si="647"/>
        <v>100</v>
      </c>
      <c r="Q3863" t="str">
        <f t="shared" si="644"/>
        <v>theater</v>
      </c>
      <c r="R3863" t="str">
        <f t="shared" si="645"/>
        <v>plays</v>
      </c>
      <c r="S3863" s="14">
        <f t="shared" si="648"/>
        <v>41955.907638888893</v>
      </c>
      <c r="T3863" s="14">
        <f t="shared" si="649"/>
        <v>41914.590011574073</v>
      </c>
      <c r="U3863" t="str">
        <f t="shared" si="650"/>
        <v>NOV</v>
      </c>
      <c r="V3863" t="str">
        <f t="shared" si="651"/>
        <v>OCT</v>
      </c>
      <c r="W3863">
        <f t="shared" si="652"/>
        <v>2014</v>
      </c>
      <c r="X3863">
        <f t="shared" si="653"/>
        <v>2014</v>
      </c>
    </row>
    <row r="3864" spans="1:2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46"/>
        <v>1.3333333333333334E-2</v>
      </c>
      <c r="P3864" s="7">
        <f t="shared" si="647"/>
        <v>1</v>
      </c>
      <c r="Q3864" t="str">
        <f t="shared" si="644"/>
        <v>theater</v>
      </c>
      <c r="R3864" t="str">
        <f t="shared" si="645"/>
        <v>plays</v>
      </c>
      <c r="S3864" s="14">
        <f t="shared" si="648"/>
        <v>42625.707638888889</v>
      </c>
      <c r="T3864" s="14">
        <f t="shared" si="649"/>
        <v>42611.261064814811</v>
      </c>
      <c r="U3864" t="str">
        <f t="shared" si="650"/>
        <v>SEP</v>
      </c>
      <c r="V3864" t="str">
        <f t="shared" si="651"/>
        <v>AGO</v>
      </c>
      <c r="W3864">
        <f t="shared" si="652"/>
        <v>2016</v>
      </c>
      <c r="X3864">
        <f t="shared" si="653"/>
        <v>2016</v>
      </c>
    </row>
    <row r="3865" spans="1:2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46"/>
        <v>0</v>
      </c>
      <c r="P3865" s="7" t="str">
        <f t="shared" si="647"/>
        <v>No Backers</v>
      </c>
      <c r="Q3865" t="str">
        <f t="shared" si="644"/>
        <v>theater</v>
      </c>
      <c r="R3865" t="str">
        <f t="shared" si="645"/>
        <v>plays</v>
      </c>
      <c r="S3865" s="14">
        <f t="shared" si="648"/>
        <v>42313.674826388888</v>
      </c>
      <c r="T3865" s="14">
        <f t="shared" si="649"/>
        <v>42253.633159722223</v>
      </c>
      <c r="U3865" t="str">
        <f t="shared" si="650"/>
        <v>NOV</v>
      </c>
      <c r="V3865" t="str">
        <f t="shared" si="651"/>
        <v>SEP</v>
      </c>
      <c r="W3865">
        <f t="shared" si="652"/>
        <v>2015</v>
      </c>
      <c r="X3865">
        <f t="shared" si="653"/>
        <v>2015</v>
      </c>
    </row>
    <row r="3866" spans="1:2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46"/>
        <v>1.2</v>
      </c>
      <c r="P3866" s="7">
        <f t="shared" si="647"/>
        <v>20</v>
      </c>
      <c r="Q3866" t="str">
        <f t="shared" si="644"/>
        <v>theater</v>
      </c>
      <c r="R3866" t="str">
        <f t="shared" si="645"/>
        <v>plays</v>
      </c>
      <c r="S3866" s="14">
        <f t="shared" si="648"/>
        <v>42325.933495370366</v>
      </c>
      <c r="T3866" s="14">
        <f t="shared" si="649"/>
        <v>42295.891828703709</v>
      </c>
      <c r="U3866" t="str">
        <f t="shared" si="650"/>
        <v>NOV</v>
      </c>
      <c r="V3866" t="str">
        <f t="shared" si="651"/>
        <v>OCT</v>
      </c>
      <c r="W3866">
        <f t="shared" si="652"/>
        <v>2015</v>
      </c>
      <c r="X3866">
        <f t="shared" si="653"/>
        <v>2015</v>
      </c>
    </row>
    <row r="3867" spans="1:2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46"/>
        <v>26.937422295897225</v>
      </c>
      <c r="P3867" s="7">
        <f t="shared" si="647"/>
        <v>46.428571428571431</v>
      </c>
      <c r="Q3867" t="str">
        <f t="shared" si="644"/>
        <v>theater</v>
      </c>
      <c r="R3867" t="str">
        <f t="shared" si="645"/>
        <v>plays</v>
      </c>
      <c r="S3867" s="14">
        <f t="shared" si="648"/>
        <v>41881.229166666664</v>
      </c>
      <c r="T3867" s="14">
        <f t="shared" si="649"/>
        <v>41841.651597222226</v>
      </c>
      <c r="U3867" t="str">
        <f t="shared" si="650"/>
        <v>AGO</v>
      </c>
      <c r="V3867" t="str">
        <f t="shared" si="651"/>
        <v>JUL</v>
      </c>
      <c r="W3867">
        <f t="shared" si="652"/>
        <v>2014</v>
      </c>
      <c r="X3867">
        <f t="shared" si="653"/>
        <v>2014</v>
      </c>
    </row>
    <row r="3868" spans="1:2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46"/>
        <v>0.55000000000000004</v>
      </c>
      <c r="P3868" s="7">
        <f t="shared" si="647"/>
        <v>5.5</v>
      </c>
      <c r="Q3868" t="str">
        <f t="shared" si="644"/>
        <v>theater</v>
      </c>
      <c r="R3868" t="str">
        <f t="shared" si="645"/>
        <v>plays</v>
      </c>
      <c r="S3868" s="14">
        <f t="shared" si="648"/>
        <v>42452.145138888889</v>
      </c>
      <c r="T3868" s="14">
        <f t="shared" si="649"/>
        <v>42402.947002314817</v>
      </c>
      <c r="U3868" t="str">
        <f t="shared" si="650"/>
        <v>MAR</v>
      </c>
      <c r="V3868" t="str">
        <f t="shared" si="651"/>
        <v>FEB</v>
      </c>
      <c r="W3868">
        <f t="shared" si="652"/>
        <v>2016</v>
      </c>
      <c r="X3868">
        <f t="shared" si="653"/>
        <v>2016</v>
      </c>
    </row>
    <row r="3869" spans="1:2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46"/>
        <v>12.55</v>
      </c>
      <c r="P3869" s="7">
        <f t="shared" si="647"/>
        <v>50.2</v>
      </c>
      <c r="Q3869" t="str">
        <f t="shared" si="644"/>
        <v>theater</v>
      </c>
      <c r="R3869" t="str">
        <f t="shared" si="645"/>
        <v>plays</v>
      </c>
      <c r="S3869" s="14">
        <f t="shared" si="648"/>
        <v>42539.814108796301</v>
      </c>
      <c r="T3869" s="14">
        <f t="shared" si="649"/>
        <v>42509.814108796301</v>
      </c>
      <c r="U3869" t="str">
        <f t="shared" si="650"/>
        <v>JUN</v>
      </c>
      <c r="V3869" t="str">
        <f t="shared" si="651"/>
        <v>MAY</v>
      </c>
      <c r="W3869">
        <f t="shared" si="652"/>
        <v>2016</v>
      </c>
      <c r="X3869">
        <f t="shared" si="653"/>
        <v>2016</v>
      </c>
    </row>
    <row r="3870" spans="1:2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46"/>
        <v>0.2</v>
      </c>
      <c r="P3870" s="7">
        <f t="shared" si="647"/>
        <v>10</v>
      </c>
      <c r="Q3870" t="str">
        <f t="shared" si="644"/>
        <v>theater</v>
      </c>
      <c r="R3870" t="str">
        <f t="shared" si="645"/>
        <v>musical</v>
      </c>
      <c r="S3870" s="14">
        <f t="shared" si="648"/>
        <v>41890.659780092588</v>
      </c>
      <c r="T3870" s="14">
        <f t="shared" si="649"/>
        <v>41865.659780092588</v>
      </c>
      <c r="U3870" t="str">
        <f t="shared" si="650"/>
        <v>SEP</v>
      </c>
      <c r="V3870" t="str">
        <f t="shared" si="651"/>
        <v>AGO</v>
      </c>
      <c r="W3870">
        <f t="shared" si="652"/>
        <v>2014</v>
      </c>
      <c r="X3870">
        <f t="shared" si="653"/>
        <v>2014</v>
      </c>
    </row>
    <row r="3871" spans="1:2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46"/>
        <v>3.4474868431088401</v>
      </c>
      <c r="P3871" s="7">
        <f t="shared" si="647"/>
        <v>30.133333333333333</v>
      </c>
      <c r="Q3871" t="str">
        <f t="shared" ref="Q3871:Q3934" si="654">MID(N3871,1,7)</f>
        <v>theater</v>
      </c>
      <c r="R3871" t="str">
        <f t="shared" ref="R3871:R3934" si="655">MID(N3871,9,20)</f>
        <v>musical</v>
      </c>
      <c r="S3871" s="14">
        <f t="shared" si="648"/>
        <v>42077.132638888885</v>
      </c>
      <c r="T3871" s="14">
        <f t="shared" si="649"/>
        <v>42047.724444444444</v>
      </c>
      <c r="U3871" t="str">
        <f t="shared" si="650"/>
        <v>MAR</v>
      </c>
      <c r="V3871" t="str">
        <f t="shared" si="651"/>
        <v>FEB</v>
      </c>
      <c r="W3871">
        <f t="shared" si="652"/>
        <v>2015</v>
      </c>
      <c r="X3871">
        <f t="shared" si="653"/>
        <v>2015</v>
      </c>
    </row>
    <row r="3872" spans="1:2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46"/>
        <v>15</v>
      </c>
      <c r="P3872" s="7">
        <f t="shared" si="647"/>
        <v>150</v>
      </c>
      <c r="Q3872" t="str">
        <f t="shared" si="654"/>
        <v>theater</v>
      </c>
      <c r="R3872" t="str">
        <f t="shared" si="655"/>
        <v>musical</v>
      </c>
      <c r="S3872" s="14">
        <f t="shared" si="648"/>
        <v>41823.17219907407</v>
      </c>
      <c r="T3872" s="14">
        <f t="shared" si="649"/>
        <v>41793.17219907407</v>
      </c>
      <c r="U3872" t="str">
        <f t="shared" si="650"/>
        <v>JUL</v>
      </c>
      <c r="V3872" t="str">
        <f t="shared" si="651"/>
        <v>JUN</v>
      </c>
      <c r="W3872">
        <f t="shared" si="652"/>
        <v>2014</v>
      </c>
      <c r="X3872">
        <f t="shared" si="653"/>
        <v>2014</v>
      </c>
    </row>
    <row r="3873" spans="1:2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46"/>
        <v>2.6666666666666665</v>
      </c>
      <c r="P3873" s="7">
        <f t="shared" si="647"/>
        <v>13.333333333333334</v>
      </c>
      <c r="Q3873" t="str">
        <f t="shared" si="654"/>
        <v>theater</v>
      </c>
      <c r="R3873" t="str">
        <f t="shared" si="655"/>
        <v>musical</v>
      </c>
      <c r="S3873" s="14">
        <f t="shared" si="648"/>
        <v>42823.739004629635</v>
      </c>
      <c r="T3873" s="14">
        <f t="shared" si="649"/>
        <v>42763.780671296292</v>
      </c>
      <c r="U3873" t="str">
        <f t="shared" si="650"/>
        <v>MAR</v>
      </c>
      <c r="V3873" t="str">
        <f t="shared" si="651"/>
        <v>ENE</v>
      </c>
      <c r="W3873">
        <f t="shared" si="652"/>
        <v>2017</v>
      </c>
      <c r="X3873">
        <f t="shared" si="653"/>
        <v>2017</v>
      </c>
    </row>
    <row r="3874" spans="1:2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46"/>
        <v>0</v>
      </c>
      <c r="P3874" s="7" t="str">
        <f t="shared" si="647"/>
        <v>No Backers</v>
      </c>
      <c r="Q3874" t="str">
        <f t="shared" si="654"/>
        <v>theater</v>
      </c>
      <c r="R3874" t="str">
        <f t="shared" si="655"/>
        <v>musical</v>
      </c>
      <c r="S3874" s="14">
        <f t="shared" si="648"/>
        <v>42230.145787037036</v>
      </c>
      <c r="T3874" s="14">
        <f t="shared" si="649"/>
        <v>42180.145787037036</v>
      </c>
      <c r="U3874" t="str">
        <f t="shared" si="650"/>
        <v>AGO</v>
      </c>
      <c r="V3874" t="str">
        <f t="shared" si="651"/>
        <v>JUN</v>
      </c>
      <c r="W3874">
        <f t="shared" si="652"/>
        <v>2015</v>
      </c>
      <c r="X3874">
        <f t="shared" si="653"/>
        <v>2015</v>
      </c>
    </row>
    <row r="3875" spans="1:2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46"/>
        <v>0</v>
      </c>
      <c r="P3875" s="7" t="str">
        <f t="shared" si="647"/>
        <v>No Backers</v>
      </c>
      <c r="Q3875" t="str">
        <f t="shared" si="654"/>
        <v>theater</v>
      </c>
      <c r="R3875" t="str">
        <f t="shared" si="655"/>
        <v>musical</v>
      </c>
      <c r="S3875" s="14">
        <f t="shared" si="648"/>
        <v>42285.696006944447</v>
      </c>
      <c r="T3875" s="14">
        <f t="shared" si="649"/>
        <v>42255.696006944447</v>
      </c>
      <c r="U3875" t="str">
        <f t="shared" si="650"/>
        <v>OCT</v>
      </c>
      <c r="V3875" t="str">
        <f t="shared" si="651"/>
        <v>SEP</v>
      </c>
      <c r="W3875">
        <f t="shared" si="652"/>
        <v>2015</v>
      </c>
      <c r="X3875">
        <f t="shared" si="653"/>
        <v>2015</v>
      </c>
    </row>
    <row r="3876" spans="1:2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46"/>
        <v>0</v>
      </c>
      <c r="P3876" s="7" t="str">
        <f t="shared" si="647"/>
        <v>No Backers</v>
      </c>
      <c r="Q3876" t="str">
        <f t="shared" si="654"/>
        <v>theater</v>
      </c>
      <c r="R3876" t="str">
        <f t="shared" si="655"/>
        <v>musical</v>
      </c>
      <c r="S3876" s="14">
        <f t="shared" si="648"/>
        <v>42028.041666666672</v>
      </c>
      <c r="T3876" s="14">
        <f t="shared" si="649"/>
        <v>42007.016458333332</v>
      </c>
      <c r="U3876" t="str">
        <f t="shared" si="650"/>
        <v>ENE</v>
      </c>
      <c r="V3876" t="str">
        <f t="shared" si="651"/>
        <v>ENE</v>
      </c>
      <c r="W3876">
        <f t="shared" si="652"/>
        <v>2015</v>
      </c>
      <c r="X3876">
        <f t="shared" si="653"/>
        <v>2015</v>
      </c>
    </row>
    <row r="3877" spans="1:2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46"/>
        <v>0</v>
      </c>
      <c r="P3877" s="7" t="str">
        <f t="shared" si="647"/>
        <v>No Backers</v>
      </c>
      <c r="Q3877" t="str">
        <f t="shared" si="654"/>
        <v>theater</v>
      </c>
      <c r="R3877" t="str">
        <f t="shared" si="655"/>
        <v>musical</v>
      </c>
      <c r="S3877" s="14">
        <f t="shared" si="648"/>
        <v>42616.416666666672</v>
      </c>
      <c r="T3877" s="14">
        <f t="shared" si="649"/>
        <v>42615.346817129626</v>
      </c>
      <c r="U3877" t="str">
        <f t="shared" si="650"/>
        <v>SEP</v>
      </c>
      <c r="V3877" t="str">
        <f t="shared" si="651"/>
        <v>SEP</v>
      </c>
      <c r="W3877">
        <f t="shared" si="652"/>
        <v>2016</v>
      </c>
      <c r="X3877">
        <f t="shared" si="653"/>
        <v>2016</v>
      </c>
    </row>
    <row r="3878" spans="1:2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46"/>
        <v>52.794871794871796</v>
      </c>
      <c r="P3878" s="7">
        <f t="shared" si="647"/>
        <v>44.760869565217391</v>
      </c>
      <c r="Q3878" t="str">
        <f t="shared" si="654"/>
        <v>theater</v>
      </c>
      <c r="R3878" t="str">
        <f t="shared" si="655"/>
        <v>musical</v>
      </c>
      <c r="S3878" s="14">
        <f t="shared" si="648"/>
        <v>42402.624166666668</v>
      </c>
      <c r="T3878" s="14">
        <f t="shared" si="649"/>
        <v>42372.624166666668</v>
      </c>
      <c r="U3878" t="str">
        <f t="shared" si="650"/>
        <v>FEB</v>
      </c>
      <c r="V3878" t="str">
        <f t="shared" si="651"/>
        <v>ENE</v>
      </c>
      <c r="W3878">
        <f t="shared" si="652"/>
        <v>2016</v>
      </c>
      <c r="X3878">
        <f t="shared" si="653"/>
        <v>2016</v>
      </c>
    </row>
    <row r="3879" spans="1:2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46"/>
        <v>4.9640000000000004</v>
      </c>
      <c r="P3879" s="7">
        <f t="shared" si="647"/>
        <v>88.642857142857139</v>
      </c>
      <c r="Q3879" t="str">
        <f t="shared" si="654"/>
        <v>theater</v>
      </c>
      <c r="R3879" t="str">
        <f t="shared" si="655"/>
        <v>musical</v>
      </c>
      <c r="S3879" s="14">
        <f t="shared" si="648"/>
        <v>42712.67768518519</v>
      </c>
      <c r="T3879" s="14">
        <f t="shared" si="649"/>
        <v>42682.67768518519</v>
      </c>
      <c r="U3879" t="str">
        <f t="shared" si="650"/>
        <v>DIC</v>
      </c>
      <c r="V3879" t="str">
        <f t="shared" si="651"/>
        <v>NOV</v>
      </c>
      <c r="W3879">
        <f t="shared" si="652"/>
        <v>2016</v>
      </c>
      <c r="X3879">
        <f t="shared" si="653"/>
        <v>2016</v>
      </c>
    </row>
    <row r="3880" spans="1:2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46"/>
        <v>5.5555555555555552E-2</v>
      </c>
      <c r="P3880" s="7">
        <f t="shared" si="647"/>
        <v>10</v>
      </c>
      <c r="Q3880" t="str">
        <f t="shared" si="654"/>
        <v>theater</v>
      </c>
      <c r="R3880" t="str">
        <f t="shared" si="655"/>
        <v>musical</v>
      </c>
      <c r="S3880" s="14">
        <f t="shared" si="648"/>
        <v>42185.165972222225</v>
      </c>
      <c r="T3880" s="14">
        <f t="shared" si="649"/>
        <v>42154.818819444445</v>
      </c>
      <c r="U3880" t="str">
        <f t="shared" si="650"/>
        <v>JUN</v>
      </c>
      <c r="V3880" t="str">
        <f t="shared" si="651"/>
        <v>MAY</v>
      </c>
      <c r="W3880">
        <f t="shared" si="652"/>
        <v>2015</v>
      </c>
      <c r="X3880">
        <f t="shared" si="653"/>
        <v>2015</v>
      </c>
    </row>
    <row r="3881" spans="1:2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46"/>
        <v>0</v>
      </c>
      <c r="P3881" s="7" t="str">
        <f t="shared" si="647"/>
        <v>No Backers</v>
      </c>
      <c r="Q3881" t="str">
        <f t="shared" si="654"/>
        <v>theater</v>
      </c>
      <c r="R3881" t="str">
        <f t="shared" si="655"/>
        <v>musical</v>
      </c>
      <c r="S3881" s="14">
        <f t="shared" si="648"/>
        <v>42029.861064814817</v>
      </c>
      <c r="T3881" s="14">
        <f t="shared" si="649"/>
        <v>41999.861064814817</v>
      </c>
      <c r="U3881" t="str">
        <f t="shared" si="650"/>
        <v>ENE</v>
      </c>
      <c r="V3881" t="str">
        <f t="shared" si="651"/>
        <v>DIC</v>
      </c>
      <c r="W3881">
        <f t="shared" si="652"/>
        <v>2015</v>
      </c>
      <c r="X3881">
        <f t="shared" si="653"/>
        <v>2014</v>
      </c>
    </row>
    <row r="3882" spans="1:2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46"/>
        <v>13.066666666666666</v>
      </c>
      <c r="P3882" s="7">
        <f t="shared" si="647"/>
        <v>57.647058823529413</v>
      </c>
      <c r="Q3882" t="str">
        <f t="shared" si="654"/>
        <v>theater</v>
      </c>
      <c r="R3882" t="str">
        <f t="shared" si="655"/>
        <v>musical</v>
      </c>
      <c r="S3882" s="14">
        <f t="shared" si="648"/>
        <v>41850.958333333336</v>
      </c>
      <c r="T3882" s="14">
        <f t="shared" si="649"/>
        <v>41815.815046296295</v>
      </c>
      <c r="U3882" t="str">
        <f t="shared" si="650"/>
        <v>JUL</v>
      </c>
      <c r="V3882" t="str">
        <f t="shared" si="651"/>
        <v>JUN</v>
      </c>
      <c r="W3882">
        <f t="shared" si="652"/>
        <v>2014</v>
      </c>
      <c r="X3882">
        <f t="shared" si="653"/>
        <v>2014</v>
      </c>
    </row>
    <row r="3883" spans="1:2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46"/>
        <v>5</v>
      </c>
      <c r="P3883" s="7">
        <f t="shared" si="647"/>
        <v>25</v>
      </c>
      <c r="Q3883" t="str">
        <f t="shared" si="654"/>
        <v>theater</v>
      </c>
      <c r="R3883" t="str">
        <f t="shared" si="655"/>
        <v>musical</v>
      </c>
      <c r="S3883" s="14">
        <f t="shared" si="648"/>
        <v>42786.018506944441</v>
      </c>
      <c r="T3883" s="14">
        <f t="shared" si="649"/>
        <v>42756.018506944441</v>
      </c>
      <c r="U3883" t="str">
        <f t="shared" si="650"/>
        <v>FEB</v>
      </c>
      <c r="V3883" t="str">
        <f t="shared" si="651"/>
        <v>ENE</v>
      </c>
      <c r="W3883">
        <f t="shared" si="652"/>
        <v>2017</v>
      </c>
      <c r="X3883">
        <f t="shared" si="653"/>
        <v>2017</v>
      </c>
    </row>
    <row r="3884" spans="1:2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46"/>
        <v>0</v>
      </c>
      <c r="P3884" s="7" t="str">
        <f t="shared" si="647"/>
        <v>No Backers</v>
      </c>
      <c r="Q3884" t="str">
        <f t="shared" si="654"/>
        <v>theater</v>
      </c>
      <c r="R3884" t="str">
        <f t="shared" si="655"/>
        <v>musical</v>
      </c>
      <c r="S3884" s="14">
        <f t="shared" si="648"/>
        <v>42400.960416666669</v>
      </c>
      <c r="T3884" s="14">
        <f t="shared" si="649"/>
        <v>42373.983449074076</v>
      </c>
      <c r="U3884" t="str">
        <f t="shared" si="650"/>
        <v>ENE</v>
      </c>
      <c r="V3884" t="str">
        <f t="shared" si="651"/>
        <v>ENE</v>
      </c>
      <c r="W3884">
        <f t="shared" si="652"/>
        <v>2016</v>
      </c>
      <c r="X3884">
        <f t="shared" si="653"/>
        <v>2016</v>
      </c>
    </row>
    <row r="3885" spans="1:2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46"/>
        <v>0</v>
      </c>
      <c r="P3885" s="7" t="str">
        <f t="shared" si="647"/>
        <v>No Backers</v>
      </c>
      <c r="Q3885" t="str">
        <f t="shared" si="654"/>
        <v>theater</v>
      </c>
      <c r="R3885" t="str">
        <f t="shared" si="655"/>
        <v>musical</v>
      </c>
      <c r="S3885" s="14">
        <f t="shared" si="648"/>
        <v>41884.602650462963</v>
      </c>
      <c r="T3885" s="14">
        <f t="shared" si="649"/>
        <v>41854.602650462963</v>
      </c>
      <c r="U3885" t="str">
        <f t="shared" si="650"/>
        <v>SEP</v>
      </c>
      <c r="V3885" t="str">
        <f t="shared" si="651"/>
        <v>AGO</v>
      </c>
      <c r="W3885">
        <f t="shared" si="652"/>
        <v>2014</v>
      </c>
      <c r="X3885">
        <f t="shared" si="653"/>
        <v>2014</v>
      </c>
    </row>
    <row r="3886" spans="1:2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46"/>
        <v>0</v>
      </c>
      <c r="P3886" s="7" t="str">
        <f t="shared" si="647"/>
        <v>No Backers</v>
      </c>
      <c r="Q3886" t="str">
        <f t="shared" si="654"/>
        <v>theater</v>
      </c>
      <c r="R3886" t="str">
        <f t="shared" si="655"/>
        <v>musical</v>
      </c>
      <c r="S3886" s="14">
        <f t="shared" si="648"/>
        <v>42090.749907407408</v>
      </c>
      <c r="T3886" s="14">
        <f t="shared" si="649"/>
        <v>42065.791574074072</v>
      </c>
      <c r="U3886" t="str">
        <f t="shared" si="650"/>
        <v>MAR</v>
      </c>
      <c r="V3886" t="str">
        <f t="shared" si="651"/>
        <v>MAR</v>
      </c>
      <c r="W3886">
        <f t="shared" si="652"/>
        <v>2015</v>
      </c>
      <c r="X3886">
        <f t="shared" si="653"/>
        <v>2015</v>
      </c>
    </row>
    <row r="3887" spans="1:2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46"/>
        <v>0</v>
      </c>
      <c r="P3887" s="7" t="str">
        <f t="shared" si="647"/>
        <v>No Backers</v>
      </c>
      <c r="Q3887" t="str">
        <f t="shared" si="654"/>
        <v>theater</v>
      </c>
      <c r="R3887" t="str">
        <f t="shared" si="655"/>
        <v>musical</v>
      </c>
      <c r="S3887" s="14">
        <f t="shared" si="648"/>
        <v>42499.951284722221</v>
      </c>
      <c r="T3887" s="14">
        <f t="shared" si="649"/>
        <v>42469.951284722221</v>
      </c>
      <c r="U3887" t="str">
        <f t="shared" si="650"/>
        <v>MAY</v>
      </c>
      <c r="V3887" t="str">
        <f t="shared" si="651"/>
        <v>ABR</v>
      </c>
      <c r="W3887">
        <f t="shared" si="652"/>
        <v>2016</v>
      </c>
      <c r="X3887">
        <f t="shared" si="653"/>
        <v>2016</v>
      </c>
    </row>
    <row r="3888" spans="1:2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46"/>
        <v>0</v>
      </c>
      <c r="P3888" s="7" t="str">
        <f t="shared" si="647"/>
        <v>No Backers</v>
      </c>
      <c r="Q3888" t="str">
        <f t="shared" si="654"/>
        <v>theater</v>
      </c>
      <c r="R3888" t="str">
        <f t="shared" si="655"/>
        <v>musical</v>
      </c>
      <c r="S3888" s="14">
        <f t="shared" si="648"/>
        <v>41984.228032407409</v>
      </c>
      <c r="T3888" s="14">
        <f t="shared" si="649"/>
        <v>41954.228032407409</v>
      </c>
      <c r="U3888" t="str">
        <f t="shared" si="650"/>
        <v>DIC</v>
      </c>
      <c r="V3888" t="str">
        <f t="shared" si="651"/>
        <v>NOV</v>
      </c>
      <c r="W3888">
        <f t="shared" si="652"/>
        <v>2014</v>
      </c>
      <c r="X3888">
        <f t="shared" si="653"/>
        <v>2014</v>
      </c>
    </row>
    <row r="3889" spans="1:2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46"/>
        <v>1.75</v>
      </c>
      <c r="P3889" s="7">
        <f t="shared" si="647"/>
        <v>17.5</v>
      </c>
      <c r="Q3889" t="str">
        <f t="shared" si="654"/>
        <v>theater</v>
      </c>
      <c r="R3889" t="str">
        <f t="shared" si="655"/>
        <v>musical</v>
      </c>
      <c r="S3889" s="14">
        <f t="shared" si="648"/>
        <v>42125.916666666672</v>
      </c>
      <c r="T3889" s="14">
        <f t="shared" si="649"/>
        <v>42079.857974537037</v>
      </c>
      <c r="U3889" t="str">
        <f t="shared" si="650"/>
        <v>MAY</v>
      </c>
      <c r="V3889" t="str">
        <f t="shared" si="651"/>
        <v>MAR</v>
      </c>
      <c r="W3889">
        <f t="shared" si="652"/>
        <v>2015</v>
      </c>
      <c r="X3889">
        <f t="shared" si="653"/>
        <v>2015</v>
      </c>
    </row>
    <row r="3890" spans="1:2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46"/>
        <v>27.1</v>
      </c>
      <c r="P3890" s="7">
        <f t="shared" si="647"/>
        <v>38.714285714285715</v>
      </c>
      <c r="Q3890" t="str">
        <f t="shared" si="654"/>
        <v>theater</v>
      </c>
      <c r="R3890" t="str">
        <f t="shared" si="655"/>
        <v>plays</v>
      </c>
      <c r="S3890" s="14">
        <f t="shared" si="648"/>
        <v>42792.545810185184</v>
      </c>
      <c r="T3890" s="14">
        <f t="shared" si="649"/>
        <v>42762.545810185184</v>
      </c>
      <c r="U3890" t="str">
        <f t="shared" si="650"/>
        <v>FEB</v>
      </c>
      <c r="V3890" t="str">
        <f t="shared" si="651"/>
        <v>ENE</v>
      </c>
      <c r="W3890">
        <f t="shared" si="652"/>
        <v>2017</v>
      </c>
      <c r="X3890">
        <f t="shared" si="653"/>
        <v>2017</v>
      </c>
    </row>
    <row r="3891" spans="1:2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46"/>
        <v>1.4750000000000001</v>
      </c>
      <c r="P3891" s="7">
        <f t="shared" si="647"/>
        <v>13.111111111111111</v>
      </c>
      <c r="Q3891" t="str">
        <f t="shared" si="654"/>
        <v>theater</v>
      </c>
      <c r="R3891" t="str">
        <f t="shared" si="655"/>
        <v>plays</v>
      </c>
      <c r="S3891" s="14">
        <f t="shared" si="648"/>
        <v>42008.976388888885</v>
      </c>
      <c r="T3891" s="14">
        <f t="shared" si="649"/>
        <v>41977.004976851851</v>
      </c>
      <c r="U3891" t="str">
        <f t="shared" si="650"/>
        <v>ENE</v>
      </c>
      <c r="V3891" t="str">
        <f t="shared" si="651"/>
        <v>DIC</v>
      </c>
      <c r="W3891">
        <f t="shared" si="652"/>
        <v>2015</v>
      </c>
      <c r="X3891">
        <f t="shared" si="653"/>
        <v>2014</v>
      </c>
    </row>
    <row r="3892" spans="1:2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46"/>
        <v>16.826666666666668</v>
      </c>
      <c r="P3892" s="7">
        <f t="shared" si="647"/>
        <v>315.5</v>
      </c>
      <c r="Q3892" t="str">
        <f t="shared" si="654"/>
        <v>theater</v>
      </c>
      <c r="R3892" t="str">
        <f t="shared" si="655"/>
        <v>plays</v>
      </c>
      <c r="S3892" s="14">
        <f t="shared" si="648"/>
        <v>42231.758611111116</v>
      </c>
      <c r="T3892" s="14">
        <f t="shared" si="649"/>
        <v>42171.758611111116</v>
      </c>
      <c r="U3892" t="str">
        <f t="shared" si="650"/>
        <v>AGO</v>
      </c>
      <c r="V3892" t="str">
        <f t="shared" si="651"/>
        <v>JUN</v>
      </c>
      <c r="W3892">
        <f t="shared" si="652"/>
        <v>2015</v>
      </c>
      <c r="X3892">
        <f t="shared" si="653"/>
        <v>2015</v>
      </c>
    </row>
    <row r="3893" spans="1:2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46"/>
        <v>32.5</v>
      </c>
      <c r="P3893" s="7">
        <f t="shared" si="647"/>
        <v>37.142857142857146</v>
      </c>
      <c r="Q3893" t="str">
        <f t="shared" si="654"/>
        <v>theater</v>
      </c>
      <c r="R3893" t="str">
        <f t="shared" si="655"/>
        <v>plays</v>
      </c>
      <c r="S3893" s="14">
        <f t="shared" si="648"/>
        <v>42086.207638888889</v>
      </c>
      <c r="T3893" s="14">
        <f t="shared" si="649"/>
        <v>42056.1324537037</v>
      </c>
      <c r="U3893" t="str">
        <f t="shared" si="650"/>
        <v>MAR</v>
      </c>
      <c r="V3893" t="str">
        <f t="shared" si="651"/>
        <v>FEB</v>
      </c>
      <c r="W3893">
        <f t="shared" si="652"/>
        <v>2015</v>
      </c>
      <c r="X3893">
        <f t="shared" si="653"/>
        <v>2015</v>
      </c>
    </row>
    <row r="3894" spans="1:2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46"/>
        <v>0</v>
      </c>
      <c r="P3894" s="7" t="str">
        <f t="shared" si="647"/>
        <v>No Backers</v>
      </c>
      <c r="Q3894" t="str">
        <f t="shared" si="654"/>
        <v>theater</v>
      </c>
      <c r="R3894" t="str">
        <f t="shared" si="655"/>
        <v>plays</v>
      </c>
      <c r="S3894" s="14">
        <f t="shared" si="648"/>
        <v>41875.291666666664</v>
      </c>
      <c r="T3894" s="14">
        <f t="shared" si="649"/>
        <v>41867.652280092596</v>
      </c>
      <c r="U3894" t="str">
        <f t="shared" si="650"/>
        <v>AGO</v>
      </c>
      <c r="V3894" t="str">
        <f t="shared" si="651"/>
        <v>AGO</v>
      </c>
      <c r="W3894">
        <f t="shared" si="652"/>
        <v>2014</v>
      </c>
      <c r="X3894">
        <f t="shared" si="653"/>
        <v>2014</v>
      </c>
    </row>
    <row r="3895" spans="1:2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46"/>
        <v>21.55</v>
      </c>
      <c r="P3895" s="7">
        <f t="shared" si="647"/>
        <v>128.27380952380952</v>
      </c>
      <c r="Q3895" t="str">
        <f t="shared" si="654"/>
        <v>theater</v>
      </c>
      <c r="R3895" t="str">
        <f t="shared" si="655"/>
        <v>plays</v>
      </c>
      <c r="S3895" s="14">
        <f t="shared" si="648"/>
        <v>41821.25</v>
      </c>
      <c r="T3895" s="14">
        <f t="shared" si="649"/>
        <v>41779.657870370371</v>
      </c>
      <c r="U3895" t="str">
        <f t="shared" si="650"/>
        <v>JUL</v>
      </c>
      <c r="V3895" t="str">
        <f t="shared" si="651"/>
        <v>MAY</v>
      </c>
      <c r="W3895">
        <f t="shared" si="652"/>
        <v>2014</v>
      </c>
      <c r="X3895">
        <f t="shared" si="653"/>
        <v>2014</v>
      </c>
    </row>
    <row r="3896" spans="1:2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46"/>
        <v>3.4666666666666668</v>
      </c>
      <c r="P3896" s="7">
        <f t="shared" si="647"/>
        <v>47.272727272727273</v>
      </c>
      <c r="Q3896" t="str">
        <f t="shared" si="654"/>
        <v>theater</v>
      </c>
      <c r="R3896" t="str">
        <f t="shared" si="655"/>
        <v>plays</v>
      </c>
      <c r="S3896" s="14">
        <f t="shared" si="648"/>
        <v>42710.207638888889</v>
      </c>
      <c r="T3896" s="14">
        <f t="shared" si="649"/>
        <v>42679.958472222221</v>
      </c>
      <c r="U3896" t="str">
        <f t="shared" si="650"/>
        <v>DIC</v>
      </c>
      <c r="V3896" t="str">
        <f t="shared" si="651"/>
        <v>NOV</v>
      </c>
      <c r="W3896">
        <f t="shared" si="652"/>
        <v>2016</v>
      </c>
      <c r="X3896">
        <f t="shared" si="653"/>
        <v>2016</v>
      </c>
    </row>
    <row r="3897" spans="1:2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46"/>
        <v>5</v>
      </c>
      <c r="P3897" s="7">
        <f t="shared" si="647"/>
        <v>50</v>
      </c>
      <c r="Q3897" t="str">
        <f t="shared" si="654"/>
        <v>theater</v>
      </c>
      <c r="R3897" t="str">
        <f t="shared" si="655"/>
        <v>plays</v>
      </c>
      <c r="S3897" s="14">
        <f t="shared" si="648"/>
        <v>42063.250208333338</v>
      </c>
      <c r="T3897" s="14">
        <f t="shared" si="649"/>
        <v>42032.250208333338</v>
      </c>
      <c r="U3897" t="str">
        <f t="shared" si="650"/>
        <v>FEB</v>
      </c>
      <c r="V3897" t="str">
        <f t="shared" si="651"/>
        <v>ENE</v>
      </c>
      <c r="W3897">
        <f t="shared" si="652"/>
        <v>2015</v>
      </c>
      <c r="X3897">
        <f t="shared" si="653"/>
        <v>2015</v>
      </c>
    </row>
    <row r="3898" spans="1:2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46"/>
        <v>10.625</v>
      </c>
      <c r="P3898" s="7">
        <f t="shared" si="647"/>
        <v>42.5</v>
      </c>
      <c r="Q3898" t="str">
        <f t="shared" si="654"/>
        <v>theater</v>
      </c>
      <c r="R3898" t="str">
        <f t="shared" si="655"/>
        <v>plays</v>
      </c>
      <c r="S3898" s="14">
        <f t="shared" si="648"/>
        <v>41807.191875000004</v>
      </c>
      <c r="T3898" s="14">
        <f t="shared" si="649"/>
        <v>41793.191875000004</v>
      </c>
      <c r="U3898" t="str">
        <f t="shared" si="650"/>
        <v>JUN</v>
      </c>
      <c r="V3898" t="str">
        <f t="shared" si="651"/>
        <v>JUN</v>
      </c>
      <c r="W3898">
        <f t="shared" si="652"/>
        <v>2014</v>
      </c>
      <c r="X3898">
        <f t="shared" si="653"/>
        <v>2014</v>
      </c>
    </row>
    <row r="3899" spans="1:2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46"/>
        <v>17.600000000000001</v>
      </c>
      <c r="P3899" s="7">
        <f t="shared" si="647"/>
        <v>44</v>
      </c>
      <c r="Q3899" t="str">
        <f t="shared" si="654"/>
        <v>theater</v>
      </c>
      <c r="R3899" t="str">
        <f t="shared" si="655"/>
        <v>plays</v>
      </c>
      <c r="S3899" s="14">
        <f t="shared" si="648"/>
        <v>42012.87364583333</v>
      </c>
      <c r="T3899" s="14">
        <f t="shared" si="649"/>
        <v>41982.87364583333</v>
      </c>
      <c r="U3899" t="str">
        <f t="shared" si="650"/>
        <v>ENE</v>
      </c>
      <c r="V3899" t="str">
        <f t="shared" si="651"/>
        <v>DIC</v>
      </c>
      <c r="W3899">
        <f t="shared" si="652"/>
        <v>2015</v>
      </c>
      <c r="X3899">
        <f t="shared" si="653"/>
        <v>2014</v>
      </c>
    </row>
    <row r="3900" spans="1:2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46"/>
        <v>32.56</v>
      </c>
      <c r="P3900" s="7">
        <f t="shared" si="647"/>
        <v>50.875</v>
      </c>
      <c r="Q3900" t="str">
        <f t="shared" si="654"/>
        <v>theater</v>
      </c>
      <c r="R3900" t="str">
        <f t="shared" si="655"/>
        <v>plays</v>
      </c>
      <c r="S3900" s="14">
        <f t="shared" si="648"/>
        <v>42233.666666666672</v>
      </c>
      <c r="T3900" s="14">
        <f t="shared" si="649"/>
        <v>42193.482291666667</v>
      </c>
      <c r="U3900" t="str">
        <f t="shared" si="650"/>
        <v>AGO</v>
      </c>
      <c r="V3900" t="str">
        <f t="shared" si="651"/>
        <v>JUL</v>
      </c>
      <c r="W3900">
        <f t="shared" si="652"/>
        <v>2015</v>
      </c>
      <c r="X3900">
        <f t="shared" si="653"/>
        <v>2015</v>
      </c>
    </row>
    <row r="3901" spans="1:2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46"/>
        <v>1.25</v>
      </c>
      <c r="P3901" s="7">
        <f t="shared" si="647"/>
        <v>62.5</v>
      </c>
      <c r="Q3901" t="str">
        <f t="shared" si="654"/>
        <v>theater</v>
      </c>
      <c r="R3901" t="str">
        <f t="shared" si="655"/>
        <v>plays</v>
      </c>
      <c r="S3901" s="14">
        <f t="shared" si="648"/>
        <v>41863.775011574071</v>
      </c>
      <c r="T3901" s="14">
        <f t="shared" si="649"/>
        <v>41843.775011574071</v>
      </c>
      <c r="U3901" t="str">
        <f t="shared" si="650"/>
        <v>AGO</v>
      </c>
      <c r="V3901" t="str">
        <f t="shared" si="651"/>
        <v>JUL</v>
      </c>
      <c r="W3901">
        <f t="shared" si="652"/>
        <v>2014</v>
      </c>
      <c r="X3901">
        <f t="shared" si="653"/>
        <v>2014</v>
      </c>
    </row>
    <row r="3902" spans="1:2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46"/>
        <v>5.4</v>
      </c>
      <c r="P3902" s="7">
        <f t="shared" si="647"/>
        <v>27</v>
      </c>
      <c r="Q3902" t="str">
        <f t="shared" si="654"/>
        <v>theater</v>
      </c>
      <c r="R3902" t="str">
        <f t="shared" si="655"/>
        <v>plays</v>
      </c>
      <c r="S3902" s="14">
        <f t="shared" si="648"/>
        <v>42166.092488425929</v>
      </c>
      <c r="T3902" s="14">
        <f t="shared" si="649"/>
        <v>42136.092488425929</v>
      </c>
      <c r="U3902" t="str">
        <f t="shared" si="650"/>
        <v>JUN</v>
      </c>
      <c r="V3902" t="str">
        <f t="shared" si="651"/>
        <v>MAY</v>
      </c>
      <c r="W3902">
        <f t="shared" si="652"/>
        <v>2015</v>
      </c>
      <c r="X3902">
        <f t="shared" si="653"/>
        <v>2015</v>
      </c>
    </row>
    <row r="3903" spans="1:2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46"/>
        <v>0.83333333333333337</v>
      </c>
      <c r="P3903" s="7">
        <f t="shared" si="647"/>
        <v>25</v>
      </c>
      <c r="Q3903" t="str">
        <f t="shared" si="654"/>
        <v>theater</v>
      </c>
      <c r="R3903" t="str">
        <f t="shared" si="655"/>
        <v>plays</v>
      </c>
      <c r="S3903" s="14">
        <f t="shared" si="648"/>
        <v>42357.826377314821</v>
      </c>
      <c r="T3903" s="14">
        <f t="shared" si="649"/>
        <v>42317.826377314821</v>
      </c>
      <c r="U3903" t="str">
        <f t="shared" si="650"/>
        <v>DIC</v>
      </c>
      <c r="V3903" t="str">
        <f t="shared" si="651"/>
        <v>NOV</v>
      </c>
      <c r="W3903">
        <f t="shared" si="652"/>
        <v>2015</v>
      </c>
      <c r="X3903">
        <f t="shared" si="653"/>
        <v>2015</v>
      </c>
    </row>
    <row r="3904" spans="1:2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46"/>
        <v>48.833333333333336</v>
      </c>
      <c r="P3904" s="7">
        <f t="shared" si="647"/>
        <v>47.258064516129032</v>
      </c>
      <c r="Q3904" t="str">
        <f t="shared" si="654"/>
        <v>theater</v>
      </c>
      <c r="R3904" t="str">
        <f t="shared" si="655"/>
        <v>plays</v>
      </c>
      <c r="S3904" s="14">
        <f t="shared" si="648"/>
        <v>42688.509745370371</v>
      </c>
      <c r="T3904" s="14">
        <f t="shared" si="649"/>
        <v>42663.468078703707</v>
      </c>
      <c r="U3904" t="str">
        <f t="shared" si="650"/>
        <v>NOV</v>
      </c>
      <c r="V3904" t="str">
        <f t="shared" si="651"/>
        <v>OCT</v>
      </c>
      <c r="W3904">
        <f t="shared" si="652"/>
        <v>2016</v>
      </c>
      <c r="X3904">
        <f t="shared" si="653"/>
        <v>2016</v>
      </c>
    </row>
    <row r="3905" spans="1:2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46"/>
        <v>0</v>
      </c>
      <c r="P3905" s="7" t="str">
        <f t="shared" si="647"/>
        <v>No Backers</v>
      </c>
      <c r="Q3905" t="str">
        <f t="shared" si="654"/>
        <v>theater</v>
      </c>
      <c r="R3905" t="str">
        <f t="shared" si="655"/>
        <v>plays</v>
      </c>
      <c r="S3905" s="14">
        <f t="shared" si="648"/>
        <v>42230.818055555559</v>
      </c>
      <c r="T3905" s="14">
        <f t="shared" si="649"/>
        <v>42186.01116898148</v>
      </c>
      <c r="U3905" t="str">
        <f t="shared" si="650"/>
        <v>AGO</v>
      </c>
      <c r="V3905" t="str">
        <f t="shared" si="651"/>
        <v>JUL</v>
      </c>
      <c r="W3905">
        <f t="shared" si="652"/>
        <v>2015</v>
      </c>
      <c r="X3905">
        <f t="shared" si="653"/>
        <v>2015</v>
      </c>
    </row>
    <row r="3906" spans="1:2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46"/>
        <v>0.03</v>
      </c>
      <c r="P3906" s="7">
        <f t="shared" si="647"/>
        <v>1.5</v>
      </c>
      <c r="Q3906" t="str">
        <f t="shared" si="654"/>
        <v>theater</v>
      </c>
      <c r="R3906" t="str">
        <f t="shared" si="655"/>
        <v>plays</v>
      </c>
      <c r="S3906" s="14">
        <f t="shared" si="648"/>
        <v>42109.211111111115</v>
      </c>
      <c r="T3906" s="14">
        <f t="shared" si="649"/>
        <v>42095.229166666672</v>
      </c>
      <c r="U3906" t="str">
        <f t="shared" si="650"/>
        <v>ABR</v>
      </c>
      <c r="V3906" t="str">
        <f t="shared" si="651"/>
        <v>ABR</v>
      </c>
      <c r="W3906">
        <f t="shared" si="652"/>
        <v>2015</v>
      </c>
      <c r="X3906">
        <f t="shared" si="653"/>
        <v>2015</v>
      </c>
    </row>
    <row r="3907" spans="1:2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56">(E3907*100)/D3907</f>
        <v>11.533333333333333</v>
      </c>
      <c r="P3907" s="7">
        <f t="shared" ref="P3907:P3970" si="657">IF(L3907=0,"No Backers",E3907/L3907)</f>
        <v>24.714285714285715</v>
      </c>
      <c r="Q3907" t="str">
        <f t="shared" si="654"/>
        <v>theater</v>
      </c>
      <c r="R3907" t="str">
        <f t="shared" si="655"/>
        <v>plays</v>
      </c>
      <c r="S3907" s="14">
        <f t="shared" ref="S3907:S3970" si="658">(((I3907/60)/60)/24)+DATE(1970,1,1)</f>
        <v>42166.958333333328</v>
      </c>
      <c r="T3907" s="14">
        <f t="shared" ref="T3907:T3970" si="659">(((J3907/60)/60)/24)+DATE(1970,1,1)</f>
        <v>42124.623877314814</v>
      </c>
      <c r="U3907" t="str">
        <f t="shared" ref="U3907:U3970" si="660">UPPER(TEXT(S3907, "mmm"))</f>
        <v>JUN</v>
      </c>
      <c r="V3907" t="str">
        <f t="shared" ref="V3907:V3970" si="661">UPPER(TEXT(T3907, "mmm"))</f>
        <v>ABR</v>
      </c>
      <c r="W3907">
        <f t="shared" ref="W3907:W3970" si="662">YEAR(S3907)</f>
        <v>2015</v>
      </c>
      <c r="X3907">
        <f t="shared" ref="X3907:X3970" si="663">YEAR(T3907)</f>
        <v>2015</v>
      </c>
    </row>
    <row r="3908" spans="1:2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56"/>
        <v>67.333333333333329</v>
      </c>
      <c r="P3908" s="7">
        <f t="shared" si="657"/>
        <v>63.125</v>
      </c>
      <c r="Q3908" t="str">
        <f t="shared" si="654"/>
        <v>theater</v>
      </c>
      <c r="R3908" t="str">
        <f t="shared" si="655"/>
        <v>plays</v>
      </c>
      <c r="S3908" s="14">
        <f t="shared" si="658"/>
        <v>42181.559027777781</v>
      </c>
      <c r="T3908" s="14">
        <f t="shared" si="659"/>
        <v>42143.917743055557</v>
      </c>
      <c r="U3908" t="str">
        <f t="shared" si="660"/>
        <v>JUN</v>
      </c>
      <c r="V3908" t="str">
        <f t="shared" si="661"/>
        <v>MAY</v>
      </c>
      <c r="W3908">
        <f t="shared" si="662"/>
        <v>2015</v>
      </c>
      <c r="X3908">
        <f t="shared" si="663"/>
        <v>2015</v>
      </c>
    </row>
    <row r="3909" spans="1:2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56"/>
        <v>15.3</v>
      </c>
      <c r="P3909" s="7">
        <f t="shared" si="657"/>
        <v>38.25</v>
      </c>
      <c r="Q3909" t="str">
        <f t="shared" si="654"/>
        <v>theater</v>
      </c>
      <c r="R3909" t="str">
        <f t="shared" si="655"/>
        <v>plays</v>
      </c>
      <c r="S3909" s="14">
        <f t="shared" si="658"/>
        <v>41938.838888888888</v>
      </c>
      <c r="T3909" s="14">
        <f t="shared" si="659"/>
        <v>41906.819513888891</v>
      </c>
      <c r="U3909" t="str">
        <f t="shared" si="660"/>
        <v>OCT</v>
      </c>
      <c r="V3909" t="str">
        <f t="shared" si="661"/>
        <v>SEP</v>
      </c>
      <c r="W3909">
        <f t="shared" si="662"/>
        <v>2014</v>
      </c>
      <c r="X3909">
        <f t="shared" si="663"/>
        <v>2014</v>
      </c>
    </row>
    <row r="3910" spans="1:2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56"/>
        <v>8.6666666666666661</v>
      </c>
      <c r="P3910" s="7">
        <f t="shared" si="657"/>
        <v>16.25</v>
      </c>
      <c r="Q3910" t="str">
        <f t="shared" si="654"/>
        <v>theater</v>
      </c>
      <c r="R3910" t="str">
        <f t="shared" si="655"/>
        <v>plays</v>
      </c>
      <c r="S3910" s="14">
        <f t="shared" si="658"/>
        <v>41849.135370370372</v>
      </c>
      <c r="T3910" s="14">
        <f t="shared" si="659"/>
        <v>41834.135370370372</v>
      </c>
      <c r="U3910" t="str">
        <f t="shared" si="660"/>
        <v>JUL</v>
      </c>
      <c r="V3910" t="str">
        <f t="shared" si="661"/>
        <v>JUL</v>
      </c>
      <c r="W3910">
        <f t="shared" si="662"/>
        <v>2014</v>
      </c>
      <c r="X3910">
        <f t="shared" si="663"/>
        <v>2014</v>
      </c>
    </row>
    <row r="3911" spans="1:2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56"/>
        <v>0.22500000000000001</v>
      </c>
      <c r="P3911" s="7">
        <f t="shared" si="657"/>
        <v>33.75</v>
      </c>
      <c r="Q3911" t="str">
        <f t="shared" si="654"/>
        <v>theater</v>
      </c>
      <c r="R3911" t="str">
        <f t="shared" si="655"/>
        <v>plays</v>
      </c>
      <c r="S3911" s="14">
        <f t="shared" si="658"/>
        <v>41893.359282407408</v>
      </c>
      <c r="T3911" s="14">
        <f t="shared" si="659"/>
        <v>41863.359282407408</v>
      </c>
      <c r="U3911" t="str">
        <f t="shared" si="660"/>
        <v>SEP</v>
      </c>
      <c r="V3911" t="str">
        <f t="shared" si="661"/>
        <v>AGO</v>
      </c>
      <c r="W3911">
        <f t="shared" si="662"/>
        <v>2014</v>
      </c>
      <c r="X3911">
        <f t="shared" si="663"/>
        <v>2014</v>
      </c>
    </row>
    <row r="3912" spans="1:2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56"/>
        <v>3.0833333333333335</v>
      </c>
      <c r="P3912" s="7">
        <f t="shared" si="657"/>
        <v>61.666666666666664</v>
      </c>
      <c r="Q3912" t="str">
        <f t="shared" si="654"/>
        <v>theater</v>
      </c>
      <c r="R3912" t="str">
        <f t="shared" si="655"/>
        <v>plays</v>
      </c>
      <c r="S3912" s="14">
        <f t="shared" si="658"/>
        <v>42254.756909722222</v>
      </c>
      <c r="T3912" s="14">
        <f t="shared" si="659"/>
        <v>42224.756909722222</v>
      </c>
      <c r="U3912" t="str">
        <f t="shared" si="660"/>
        <v>SEP</v>
      </c>
      <c r="V3912" t="str">
        <f t="shared" si="661"/>
        <v>AGO</v>
      </c>
      <c r="W3912">
        <f t="shared" si="662"/>
        <v>2015</v>
      </c>
      <c r="X3912">
        <f t="shared" si="663"/>
        <v>2015</v>
      </c>
    </row>
    <row r="3913" spans="1:2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56"/>
        <v>37.412500000000001</v>
      </c>
      <c r="P3913" s="7">
        <f t="shared" si="657"/>
        <v>83.138888888888886</v>
      </c>
      <c r="Q3913" t="str">
        <f t="shared" si="654"/>
        <v>theater</v>
      </c>
      <c r="R3913" t="str">
        <f t="shared" si="655"/>
        <v>plays</v>
      </c>
      <c r="S3913" s="14">
        <f t="shared" si="658"/>
        <v>41969.853900462964</v>
      </c>
      <c r="T3913" s="14">
        <f t="shared" si="659"/>
        <v>41939.8122337963</v>
      </c>
      <c r="U3913" t="str">
        <f t="shared" si="660"/>
        <v>NOV</v>
      </c>
      <c r="V3913" t="str">
        <f t="shared" si="661"/>
        <v>OCT</v>
      </c>
      <c r="W3913">
        <f t="shared" si="662"/>
        <v>2014</v>
      </c>
      <c r="X3913">
        <f t="shared" si="663"/>
        <v>2014</v>
      </c>
    </row>
    <row r="3914" spans="1:2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56"/>
        <v>6.6666666666666671E-3</v>
      </c>
      <c r="P3914" s="7">
        <f t="shared" si="657"/>
        <v>1</v>
      </c>
      <c r="Q3914" t="str">
        <f t="shared" si="654"/>
        <v>theater</v>
      </c>
      <c r="R3914" t="str">
        <f t="shared" si="655"/>
        <v>plays</v>
      </c>
      <c r="S3914" s="14">
        <f t="shared" si="658"/>
        <v>42119.190972222219</v>
      </c>
      <c r="T3914" s="14">
        <f t="shared" si="659"/>
        <v>42059.270023148143</v>
      </c>
      <c r="U3914" t="str">
        <f t="shared" si="660"/>
        <v>ABR</v>
      </c>
      <c r="V3914" t="str">
        <f t="shared" si="661"/>
        <v>FEB</v>
      </c>
      <c r="W3914">
        <f t="shared" si="662"/>
        <v>2015</v>
      </c>
      <c r="X3914">
        <f t="shared" si="663"/>
        <v>2015</v>
      </c>
    </row>
    <row r="3915" spans="1:2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56"/>
        <v>10</v>
      </c>
      <c r="P3915" s="7">
        <f t="shared" si="657"/>
        <v>142.85714285714286</v>
      </c>
      <c r="Q3915" t="str">
        <f t="shared" si="654"/>
        <v>theater</v>
      </c>
      <c r="R3915" t="str">
        <f t="shared" si="655"/>
        <v>plays</v>
      </c>
      <c r="S3915" s="14">
        <f t="shared" si="658"/>
        <v>42338.252881944441</v>
      </c>
      <c r="T3915" s="14">
        <f t="shared" si="659"/>
        <v>42308.211215277777</v>
      </c>
      <c r="U3915" t="str">
        <f t="shared" si="660"/>
        <v>NOV</v>
      </c>
      <c r="V3915" t="str">
        <f t="shared" si="661"/>
        <v>OCT</v>
      </c>
      <c r="W3915">
        <f t="shared" si="662"/>
        <v>2015</v>
      </c>
      <c r="X3915">
        <f t="shared" si="663"/>
        <v>2015</v>
      </c>
    </row>
    <row r="3916" spans="1:2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56"/>
        <v>36.36</v>
      </c>
      <c r="P3916" s="7">
        <f t="shared" si="657"/>
        <v>33.666666666666664</v>
      </c>
      <c r="Q3916" t="str">
        <f t="shared" si="654"/>
        <v>theater</v>
      </c>
      <c r="R3916" t="str">
        <f t="shared" si="655"/>
        <v>plays</v>
      </c>
      <c r="S3916" s="14">
        <f t="shared" si="658"/>
        <v>42134.957638888889</v>
      </c>
      <c r="T3916" s="14">
        <f t="shared" si="659"/>
        <v>42114.818935185183</v>
      </c>
      <c r="U3916" t="str">
        <f t="shared" si="660"/>
        <v>MAY</v>
      </c>
      <c r="V3916" t="str">
        <f t="shared" si="661"/>
        <v>ABR</v>
      </c>
      <c r="W3916">
        <f t="shared" si="662"/>
        <v>2015</v>
      </c>
      <c r="X3916">
        <f t="shared" si="663"/>
        <v>2015</v>
      </c>
    </row>
    <row r="3917" spans="1:2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56"/>
        <v>0.33333333333333331</v>
      </c>
      <c r="P3917" s="7">
        <f t="shared" si="657"/>
        <v>5</v>
      </c>
      <c r="Q3917" t="str">
        <f t="shared" si="654"/>
        <v>theater</v>
      </c>
      <c r="R3917" t="str">
        <f t="shared" si="655"/>
        <v>plays</v>
      </c>
      <c r="S3917" s="14">
        <f t="shared" si="658"/>
        <v>42522.98505787037</v>
      </c>
      <c r="T3917" s="14">
        <f t="shared" si="659"/>
        <v>42492.98505787037</v>
      </c>
      <c r="U3917" t="str">
        <f t="shared" si="660"/>
        <v>JUN</v>
      </c>
      <c r="V3917" t="str">
        <f t="shared" si="661"/>
        <v>MAY</v>
      </c>
      <c r="W3917">
        <f t="shared" si="662"/>
        <v>2016</v>
      </c>
      <c r="X3917">
        <f t="shared" si="663"/>
        <v>2016</v>
      </c>
    </row>
    <row r="3918" spans="1:2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56"/>
        <v>0</v>
      </c>
      <c r="P3918" s="7" t="str">
        <f t="shared" si="657"/>
        <v>No Backers</v>
      </c>
      <c r="Q3918" t="str">
        <f t="shared" si="654"/>
        <v>theater</v>
      </c>
      <c r="R3918" t="str">
        <f t="shared" si="655"/>
        <v>plays</v>
      </c>
      <c r="S3918" s="14">
        <f t="shared" si="658"/>
        <v>42524.471666666665</v>
      </c>
      <c r="T3918" s="14">
        <f t="shared" si="659"/>
        <v>42494.471666666665</v>
      </c>
      <c r="U3918" t="str">
        <f t="shared" si="660"/>
        <v>JUN</v>
      </c>
      <c r="V3918" t="str">
        <f t="shared" si="661"/>
        <v>MAY</v>
      </c>
      <c r="W3918">
        <f t="shared" si="662"/>
        <v>2016</v>
      </c>
      <c r="X3918">
        <f t="shared" si="663"/>
        <v>2016</v>
      </c>
    </row>
    <row r="3919" spans="1:2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56"/>
        <v>0.2857142857142857</v>
      </c>
      <c r="P3919" s="7">
        <f t="shared" si="657"/>
        <v>10</v>
      </c>
      <c r="Q3919" t="str">
        <f t="shared" si="654"/>
        <v>theater</v>
      </c>
      <c r="R3919" t="str">
        <f t="shared" si="655"/>
        <v>plays</v>
      </c>
      <c r="S3919" s="14">
        <f t="shared" si="658"/>
        <v>41893.527326388888</v>
      </c>
      <c r="T3919" s="14">
        <f t="shared" si="659"/>
        <v>41863.527326388888</v>
      </c>
      <c r="U3919" t="str">
        <f t="shared" si="660"/>
        <v>SEP</v>
      </c>
      <c r="V3919" t="str">
        <f t="shared" si="661"/>
        <v>AGO</v>
      </c>
      <c r="W3919">
        <f t="shared" si="662"/>
        <v>2014</v>
      </c>
      <c r="X3919">
        <f t="shared" si="663"/>
        <v>2014</v>
      </c>
    </row>
    <row r="3920" spans="1:2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56"/>
        <v>0.2</v>
      </c>
      <c r="P3920" s="7">
        <f t="shared" si="657"/>
        <v>40</v>
      </c>
      <c r="Q3920" t="str">
        <f t="shared" si="654"/>
        <v>theater</v>
      </c>
      <c r="R3920" t="str">
        <f t="shared" si="655"/>
        <v>plays</v>
      </c>
      <c r="S3920" s="14">
        <f t="shared" si="658"/>
        <v>41855.666666666664</v>
      </c>
      <c r="T3920" s="14">
        <f t="shared" si="659"/>
        <v>41843.664618055554</v>
      </c>
      <c r="U3920" t="str">
        <f t="shared" si="660"/>
        <v>AGO</v>
      </c>
      <c r="V3920" t="str">
        <f t="shared" si="661"/>
        <v>JUL</v>
      </c>
      <c r="W3920">
        <f t="shared" si="662"/>
        <v>2014</v>
      </c>
      <c r="X3920">
        <f t="shared" si="663"/>
        <v>2014</v>
      </c>
    </row>
    <row r="3921" spans="1:2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56"/>
        <v>1.8</v>
      </c>
      <c r="P3921" s="7">
        <f t="shared" si="657"/>
        <v>30</v>
      </c>
      <c r="Q3921" t="str">
        <f t="shared" si="654"/>
        <v>theater</v>
      </c>
      <c r="R3921" t="str">
        <f t="shared" si="655"/>
        <v>plays</v>
      </c>
      <c r="S3921" s="14">
        <f t="shared" si="658"/>
        <v>42387</v>
      </c>
      <c r="T3921" s="14">
        <f t="shared" si="659"/>
        <v>42358.684872685189</v>
      </c>
      <c r="U3921" t="str">
        <f t="shared" si="660"/>
        <v>ENE</v>
      </c>
      <c r="V3921" t="str">
        <f t="shared" si="661"/>
        <v>DIC</v>
      </c>
      <c r="W3921">
        <f t="shared" si="662"/>
        <v>2016</v>
      </c>
      <c r="X3921">
        <f t="shared" si="663"/>
        <v>2015</v>
      </c>
    </row>
    <row r="3922" spans="1:2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56"/>
        <v>5.4</v>
      </c>
      <c r="P3922" s="7">
        <f t="shared" si="657"/>
        <v>45</v>
      </c>
      <c r="Q3922" t="str">
        <f t="shared" si="654"/>
        <v>theater</v>
      </c>
      <c r="R3922" t="str">
        <f t="shared" si="655"/>
        <v>plays</v>
      </c>
      <c r="S3922" s="14">
        <f t="shared" si="658"/>
        <v>42687.428935185191</v>
      </c>
      <c r="T3922" s="14">
        <f t="shared" si="659"/>
        <v>42657.38726851852</v>
      </c>
      <c r="U3922" t="str">
        <f t="shared" si="660"/>
        <v>NOV</v>
      </c>
      <c r="V3922" t="str">
        <f t="shared" si="661"/>
        <v>OCT</v>
      </c>
      <c r="W3922">
        <f t="shared" si="662"/>
        <v>2016</v>
      </c>
      <c r="X3922">
        <f t="shared" si="663"/>
        <v>2016</v>
      </c>
    </row>
    <row r="3923" spans="1:2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56"/>
        <v>0</v>
      </c>
      <c r="P3923" s="7" t="str">
        <f t="shared" si="657"/>
        <v>No Backers</v>
      </c>
      <c r="Q3923" t="str">
        <f t="shared" si="654"/>
        <v>theater</v>
      </c>
      <c r="R3923" t="str">
        <f t="shared" si="655"/>
        <v>plays</v>
      </c>
      <c r="S3923" s="14">
        <f t="shared" si="658"/>
        <v>41938.75</v>
      </c>
      <c r="T3923" s="14">
        <f t="shared" si="659"/>
        <v>41926.542303240742</v>
      </c>
      <c r="U3923" t="str">
        <f t="shared" si="660"/>
        <v>OCT</v>
      </c>
      <c r="V3923" t="str">
        <f t="shared" si="661"/>
        <v>OCT</v>
      </c>
      <c r="W3923">
        <f t="shared" si="662"/>
        <v>2014</v>
      </c>
      <c r="X3923">
        <f t="shared" si="663"/>
        <v>2014</v>
      </c>
    </row>
    <row r="3924" spans="1:2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56"/>
        <v>8.1333333333333329</v>
      </c>
      <c r="P3924" s="7">
        <f t="shared" si="657"/>
        <v>10.166666666666666</v>
      </c>
      <c r="Q3924" t="str">
        <f t="shared" si="654"/>
        <v>theater</v>
      </c>
      <c r="R3924" t="str">
        <f t="shared" si="655"/>
        <v>plays</v>
      </c>
      <c r="S3924" s="14">
        <f t="shared" si="658"/>
        <v>42065.958333333328</v>
      </c>
      <c r="T3924" s="14">
        <f t="shared" si="659"/>
        <v>42020.768634259264</v>
      </c>
      <c r="U3924" t="str">
        <f t="shared" si="660"/>
        <v>MAR</v>
      </c>
      <c r="V3924" t="str">
        <f t="shared" si="661"/>
        <v>ENE</v>
      </c>
      <c r="W3924">
        <f t="shared" si="662"/>
        <v>2015</v>
      </c>
      <c r="X3924">
        <f t="shared" si="663"/>
        <v>2015</v>
      </c>
    </row>
    <row r="3925" spans="1:2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56"/>
        <v>12.034782608695652</v>
      </c>
      <c r="P3925" s="7">
        <f t="shared" si="657"/>
        <v>81.411764705882348</v>
      </c>
      <c r="Q3925" t="str">
        <f t="shared" si="654"/>
        <v>theater</v>
      </c>
      <c r="R3925" t="str">
        <f t="shared" si="655"/>
        <v>plays</v>
      </c>
      <c r="S3925" s="14">
        <f t="shared" si="658"/>
        <v>42103.979988425926</v>
      </c>
      <c r="T3925" s="14">
        <f t="shared" si="659"/>
        <v>42075.979988425926</v>
      </c>
      <c r="U3925" t="str">
        <f t="shared" si="660"/>
        <v>ABR</v>
      </c>
      <c r="V3925" t="str">
        <f t="shared" si="661"/>
        <v>MAR</v>
      </c>
      <c r="W3925">
        <f t="shared" si="662"/>
        <v>2015</v>
      </c>
      <c r="X3925">
        <f t="shared" si="663"/>
        <v>2015</v>
      </c>
    </row>
    <row r="3926" spans="1:2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56"/>
        <v>15.266666666666667</v>
      </c>
      <c r="P3926" s="7">
        <f t="shared" si="657"/>
        <v>57.25</v>
      </c>
      <c r="Q3926" t="str">
        <f t="shared" si="654"/>
        <v>theater</v>
      </c>
      <c r="R3926" t="str">
        <f t="shared" si="655"/>
        <v>plays</v>
      </c>
      <c r="S3926" s="14">
        <f t="shared" si="658"/>
        <v>41816.959745370368</v>
      </c>
      <c r="T3926" s="14">
        <f t="shared" si="659"/>
        <v>41786.959745370368</v>
      </c>
      <c r="U3926" t="str">
        <f t="shared" si="660"/>
        <v>JUN</v>
      </c>
      <c r="V3926" t="str">
        <f t="shared" si="661"/>
        <v>MAY</v>
      </c>
      <c r="W3926">
        <f t="shared" si="662"/>
        <v>2014</v>
      </c>
      <c r="X3926">
        <f t="shared" si="663"/>
        <v>2014</v>
      </c>
    </row>
    <row r="3927" spans="1:2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56"/>
        <v>10</v>
      </c>
      <c r="P3927" s="7">
        <f t="shared" si="657"/>
        <v>5</v>
      </c>
      <c r="Q3927" t="str">
        <f t="shared" si="654"/>
        <v>theater</v>
      </c>
      <c r="R3927" t="str">
        <f t="shared" si="655"/>
        <v>plays</v>
      </c>
      <c r="S3927" s="14">
        <f t="shared" si="658"/>
        <v>41850.870821759258</v>
      </c>
      <c r="T3927" s="14">
        <f t="shared" si="659"/>
        <v>41820.870821759258</v>
      </c>
      <c r="U3927" t="str">
        <f t="shared" si="660"/>
        <v>JUL</v>
      </c>
      <c r="V3927" t="str">
        <f t="shared" si="661"/>
        <v>JUN</v>
      </c>
      <c r="W3927">
        <f t="shared" si="662"/>
        <v>2014</v>
      </c>
      <c r="X3927">
        <f t="shared" si="663"/>
        <v>2014</v>
      </c>
    </row>
    <row r="3928" spans="1:2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56"/>
        <v>0.3</v>
      </c>
      <c r="P3928" s="7">
        <f t="shared" si="657"/>
        <v>15</v>
      </c>
      <c r="Q3928" t="str">
        <f t="shared" si="654"/>
        <v>theater</v>
      </c>
      <c r="R3928" t="str">
        <f t="shared" si="655"/>
        <v>plays</v>
      </c>
      <c r="S3928" s="14">
        <f t="shared" si="658"/>
        <v>42000.085046296299</v>
      </c>
      <c r="T3928" s="14">
        <f t="shared" si="659"/>
        <v>41970.085046296299</v>
      </c>
      <c r="U3928" t="str">
        <f t="shared" si="660"/>
        <v>DIC</v>
      </c>
      <c r="V3928" t="str">
        <f t="shared" si="661"/>
        <v>NOV</v>
      </c>
      <c r="W3928">
        <f t="shared" si="662"/>
        <v>2014</v>
      </c>
      <c r="X3928">
        <f t="shared" si="663"/>
        <v>2014</v>
      </c>
    </row>
    <row r="3929" spans="1:2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56"/>
        <v>1</v>
      </c>
      <c r="P3929" s="7">
        <f t="shared" si="657"/>
        <v>12.5</v>
      </c>
      <c r="Q3929" t="str">
        <f t="shared" si="654"/>
        <v>theater</v>
      </c>
      <c r="R3929" t="str">
        <f t="shared" si="655"/>
        <v>plays</v>
      </c>
      <c r="S3929" s="14">
        <f t="shared" si="658"/>
        <v>41860.267407407409</v>
      </c>
      <c r="T3929" s="14">
        <f t="shared" si="659"/>
        <v>41830.267407407409</v>
      </c>
      <c r="U3929" t="str">
        <f t="shared" si="660"/>
        <v>AGO</v>
      </c>
      <c r="V3929" t="str">
        <f t="shared" si="661"/>
        <v>JUL</v>
      </c>
      <c r="W3929">
        <f t="shared" si="662"/>
        <v>2014</v>
      </c>
      <c r="X3929">
        <f t="shared" si="663"/>
        <v>2014</v>
      </c>
    </row>
    <row r="3930" spans="1:2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56"/>
        <v>13.02</v>
      </c>
      <c r="P3930" s="7">
        <f t="shared" si="657"/>
        <v>93</v>
      </c>
      <c r="Q3930" t="str">
        <f t="shared" si="654"/>
        <v>theater</v>
      </c>
      <c r="R3930" t="str">
        <f t="shared" si="655"/>
        <v>plays</v>
      </c>
      <c r="S3930" s="14">
        <f t="shared" si="658"/>
        <v>42293.207638888889</v>
      </c>
      <c r="T3930" s="14">
        <f t="shared" si="659"/>
        <v>42265.683182870373</v>
      </c>
      <c r="U3930" t="str">
        <f t="shared" si="660"/>
        <v>OCT</v>
      </c>
      <c r="V3930" t="str">
        <f t="shared" si="661"/>
        <v>SEP</v>
      </c>
      <c r="W3930">
        <f t="shared" si="662"/>
        <v>2015</v>
      </c>
      <c r="X3930">
        <f t="shared" si="663"/>
        <v>2015</v>
      </c>
    </row>
    <row r="3931" spans="1:2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56"/>
        <v>2.2650000000000001</v>
      </c>
      <c r="P3931" s="7">
        <f t="shared" si="657"/>
        <v>32.357142857142854</v>
      </c>
      <c r="Q3931" t="str">
        <f t="shared" si="654"/>
        <v>theater</v>
      </c>
      <c r="R3931" t="str">
        <f t="shared" si="655"/>
        <v>plays</v>
      </c>
      <c r="S3931" s="14">
        <f t="shared" si="658"/>
        <v>42631.827141203699</v>
      </c>
      <c r="T3931" s="14">
        <f t="shared" si="659"/>
        <v>42601.827141203699</v>
      </c>
      <c r="U3931" t="str">
        <f t="shared" si="660"/>
        <v>SEP</v>
      </c>
      <c r="V3931" t="str">
        <f t="shared" si="661"/>
        <v>AGO</v>
      </c>
      <c r="W3931">
        <f t="shared" si="662"/>
        <v>2016</v>
      </c>
      <c r="X3931">
        <f t="shared" si="663"/>
        <v>2016</v>
      </c>
    </row>
    <row r="3932" spans="1:2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56"/>
        <v>0</v>
      </c>
      <c r="P3932" s="7" t="str">
        <f t="shared" si="657"/>
        <v>No Backers</v>
      </c>
      <c r="Q3932" t="str">
        <f t="shared" si="654"/>
        <v>theater</v>
      </c>
      <c r="R3932" t="str">
        <f t="shared" si="655"/>
        <v>plays</v>
      </c>
      <c r="S3932" s="14">
        <f t="shared" si="658"/>
        <v>42461.25</v>
      </c>
      <c r="T3932" s="14">
        <f t="shared" si="659"/>
        <v>42433.338749999995</v>
      </c>
      <c r="U3932" t="str">
        <f t="shared" si="660"/>
        <v>ABR</v>
      </c>
      <c r="V3932" t="str">
        <f t="shared" si="661"/>
        <v>MAR</v>
      </c>
      <c r="W3932">
        <f t="shared" si="662"/>
        <v>2016</v>
      </c>
      <c r="X3932">
        <f t="shared" si="663"/>
        <v>2016</v>
      </c>
    </row>
    <row r="3933" spans="1:2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56"/>
        <v>0</v>
      </c>
      <c r="P3933" s="7" t="str">
        <f t="shared" si="657"/>
        <v>No Backers</v>
      </c>
      <c r="Q3933" t="str">
        <f t="shared" si="654"/>
        <v>theater</v>
      </c>
      <c r="R3933" t="str">
        <f t="shared" si="655"/>
        <v>plays</v>
      </c>
      <c r="S3933" s="14">
        <f t="shared" si="658"/>
        <v>42253.151701388888</v>
      </c>
      <c r="T3933" s="14">
        <f t="shared" si="659"/>
        <v>42228.151701388888</v>
      </c>
      <c r="U3933" t="str">
        <f t="shared" si="660"/>
        <v>SEP</v>
      </c>
      <c r="V3933" t="str">
        <f t="shared" si="661"/>
        <v>AGO</v>
      </c>
      <c r="W3933">
        <f t="shared" si="662"/>
        <v>2015</v>
      </c>
      <c r="X3933">
        <f t="shared" si="663"/>
        <v>2015</v>
      </c>
    </row>
    <row r="3934" spans="1:2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56"/>
        <v>8.3333333333333332E-3</v>
      </c>
      <c r="P3934" s="7">
        <f t="shared" si="657"/>
        <v>1</v>
      </c>
      <c r="Q3934" t="str">
        <f t="shared" si="654"/>
        <v>theater</v>
      </c>
      <c r="R3934" t="str">
        <f t="shared" si="655"/>
        <v>plays</v>
      </c>
      <c r="S3934" s="14">
        <f t="shared" si="658"/>
        <v>42445.126898148148</v>
      </c>
      <c r="T3934" s="14">
        <f t="shared" si="659"/>
        <v>42415.168564814812</v>
      </c>
      <c r="U3934" t="str">
        <f t="shared" si="660"/>
        <v>MAR</v>
      </c>
      <c r="V3934" t="str">
        <f t="shared" si="661"/>
        <v>FEB</v>
      </c>
      <c r="W3934">
        <f t="shared" si="662"/>
        <v>2016</v>
      </c>
      <c r="X3934">
        <f t="shared" si="663"/>
        <v>2016</v>
      </c>
    </row>
    <row r="3935" spans="1:2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56"/>
        <v>15.742857142857142</v>
      </c>
      <c r="P3935" s="7">
        <f t="shared" si="657"/>
        <v>91.833333333333329</v>
      </c>
      <c r="Q3935" t="str">
        <f t="shared" ref="Q3935:Q3998" si="664">MID(N3935,1,7)</f>
        <v>theater</v>
      </c>
      <c r="R3935" t="str">
        <f t="shared" ref="R3935:R3998" si="665">MID(N3935,9,20)</f>
        <v>plays</v>
      </c>
      <c r="S3935" s="14">
        <f t="shared" si="658"/>
        <v>42568.029861111107</v>
      </c>
      <c r="T3935" s="14">
        <f t="shared" si="659"/>
        <v>42538.968310185184</v>
      </c>
      <c r="U3935" t="str">
        <f t="shared" si="660"/>
        <v>JUL</v>
      </c>
      <c r="V3935" t="str">
        <f t="shared" si="661"/>
        <v>JUN</v>
      </c>
      <c r="W3935">
        <f t="shared" si="662"/>
        <v>2016</v>
      </c>
      <c r="X3935">
        <f t="shared" si="663"/>
        <v>2016</v>
      </c>
    </row>
    <row r="3936" spans="1:2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56"/>
        <v>11</v>
      </c>
      <c r="P3936" s="7">
        <f t="shared" si="657"/>
        <v>45.833333333333336</v>
      </c>
      <c r="Q3936" t="str">
        <f t="shared" si="664"/>
        <v>theater</v>
      </c>
      <c r="R3936" t="str">
        <f t="shared" si="665"/>
        <v>plays</v>
      </c>
      <c r="S3936" s="14">
        <f t="shared" si="658"/>
        <v>42278.541666666672</v>
      </c>
      <c r="T3936" s="14">
        <f t="shared" si="659"/>
        <v>42233.671747685185</v>
      </c>
      <c r="U3936" t="str">
        <f t="shared" si="660"/>
        <v>OCT</v>
      </c>
      <c r="V3936" t="str">
        <f t="shared" si="661"/>
        <v>AGO</v>
      </c>
      <c r="W3936">
        <f t="shared" si="662"/>
        <v>2015</v>
      </c>
      <c r="X3936">
        <f t="shared" si="663"/>
        <v>2015</v>
      </c>
    </row>
    <row r="3937" spans="1:2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56"/>
        <v>43.833333333333336</v>
      </c>
      <c r="P3937" s="7">
        <f t="shared" si="657"/>
        <v>57.173913043478258</v>
      </c>
      <c r="Q3937" t="str">
        <f t="shared" si="664"/>
        <v>theater</v>
      </c>
      <c r="R3937" t="str">
        <f t="shared" si="665"/>
        <v>plays</v>
      </c>
      <c r="S3937" s="14">
        <f t="shared" si="658"/>
        <v>42281.656782407401</v>
      </c>
      <c r="T3937" s="14">
        <f t="shared" si="659"/>
        <v>42221.656782407401</v>
      </c>
      <c r="U3937" t="str">
        <f t="shared" si="660"/>
        <v>OCT</v>
      </c>
      <c r="V3937" t="str">
        <f t="shared" si="661"/>
        <v>AGO</v>
      </c>
      <c r="W3937">
        <f t="shared" si="662"/>
        <v>2015</v>
      </c>
      <c r="X3937">
        <f t="shared" si="663"/>
        <v>2015</v>
      </c>
    </row>
    <row r="3938" spans="1:2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56"/>
        <v>0</v>
      </c>
      <c r="P3938" s="7" t="str">
        <f t="shared" si="657"/>
        <v>No Backers</v>
      </c>
      <c r="Q3938" t="str">
        <f t="shared" si="664"/>
        <v>theater</v>
      </c>
      <c r="R3938" t="str">
        <f t="shared" si="665"/>
        <v>plays</v>
      </c>
      <c r="S3938" s="14">
        <f t="shared" si="658"/>
        <v>42705.304629629631</v>
      </c>
      <c r="T3938" s="14">
        <f t="shared" si="659"/>
        <v>42675.262962962966</v>
      </c>
      <c r="U3938" t="str">
        <f t="shared" si="660"/>
        <v>DIC</v>
      </c>
      <c r="V3938" t="str">
        <f t="shared" si="661"/>
        <v>NOV</v>
      </c>
      <c r="W3938">
        <f t="shared" si="662"/>
        <v>2016</v>
      </c>
      <c r="X3938">
        <f t="shared" si="663"/>
        <v>2016</v>
      </c>
    </row>
    <row r="3939" spans="1:2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56"/>
        <v>86.135181975736572</v>
      </c>
      <c r="P3939" s="7">
        <f t="shared" si="657"/>
        <v>248.5</v>
      </c>
      <c r="Q3939" t="str">
        <f t="shared" si="664"/>
        <v>theater</v>
      </c>
      <c r="R3939" t="str">
        <f t="shared" si="665"/>
        <v>plays</v>
      </c>
      <c r="S3939" s="14">
        <f t="shared" si="658"/>
        <v>42562.631481481483</v>
      </c>
      <c r="T3939" s="14">
        <f t="shared" si="659"/>
        <v>42534.631481481483</v>
      </c>
      <c r="U3939" t="str">
        <f t="shared" si="660"/>
        <v>JUL</v>
      </c>
      <c r="V3939" t="str">
        <f t="shared" si="661"/>
        <v>JUN</v>
      </c>
      <c r="W3939">
        <f t="shared" si="662"/>
        <v>2016</v>
      </c>
      <c r="X3939">
        <f t="shared" si="663"/>
        <v>2016</v>
      </c>
    </row>
    <row r="3940" spans="1:2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56"/>
        <v>12.196620583717358</v>
      </c>
      <c r="P3940" s="7">
        <f t="shared" si="657"/>
        <v>79.400000000000006</v>
      </c>
      <c r="Q3940" t="str">
        <f t="shared" si="664"/>
        <v>theater</v>
      </c>
      <c r="R3940" t="str">
        <f t="shared" si="665"/>
        <v>plays</v>
      </c>
      <c r="S3940" s="14">
        <f t="shared" si="658"/>
        <v>42182.905717592599</v>
      </c>
      <c r="T3940" s="14">
        <f t="shared" si="659"/>
        <v>42151.905717592599</v>
      </c>
      <c r="U3940" t="str">
        <f t="shared" si="660"/>
        <v>JUN</v>
      </c>
      <c r="V3940" t="str">
        <f t="shared" si="661"/>
        <v>MAY</v>
      </c>
      <c r="W3940">
        <f t="shared" si="662"/>
        <v>2015</v>
      </c>
      <c r="X3940">
        <f t="shared" si="663"/>
        <v>2015</v>
      </c>
    </row>
    <row r="3941" spans="1:2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56"/>
        <v>0.1</v>
      </c>
      <c r="P3941" s="7">
        <f t="shared" si="657"/>
        <v>5</v>
      </c>
      <c r="Q3941" t="str">
        <f t="shared" si="664"/>
        <v>theater</v>
      </c>
      <c r="R3941" t="str">
        <f t="shared" si="665"/>
        <v>plays</v>
      </c>
      <c r="S3941" s="14">
        <f t="shared" si="658"/>
        <v>41919.1875</v>
      </c>
      <c r="T3941" s="14">
        <f t="shared" si="659"/>
        <v>41915.400219907409</v>
      </c>
      <c r="U3941" t="str">
        <f t="shared" si="660"/>
        <v>OCT</v>
      </c>
      <c r="V3941" t="str">
        <f t="shared" si="661"/>
        <v>OCT</v>
      </c>
      <c r="W3941">
        <f t="shared" si="662"/>
        <v>2014</v>
      </c>
      <c r="X3941">
        <f t="shared" si="663"/>
        <v>2014</v>
      </c>
    </row>
    <row r="3942" spans="1:2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56"/>
        <v>0.22</v>
      </c>
      <c r="P3942" s="7">
        <f t="shared" si="657"/>
        <v>5.5</v>
      </c>
      <c r="Q3942" t="str">
        <f t="shared" si="664"/>
        <v>theater</v>
      </c>
      <c r="R3942" t="str">
        <f t="shared" si="665"/>
        <v>plays</v>
      </c>
      <c r="S3942" s="14">
        <f t="shared" si="658"/>
        <v>42006.492488425924</v>
      </c>
      <c r="T3942" s="14">
        <f t="shared" si="659"/>
        <v>41961.492488425924</v>
      </c>
      <c r="U3942" t="str">
        <f t="shared" si="660"/>
        <v>ENE</v>
      </c>
      <c r="V3942" t="str">
        <f t="shared" si="661"/>
        <v>NOV</v>
      </c>
      <c r="W3942">
        <f t="shared" si="662"/>
        <v>2015</v>
      </c>
      <c r="X3942">
        <f t="shared" si="663"/>
        <v>2014</v>
      </c>
    </row>
    <row r="3943" spans="1:2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56"/>
        <v>0.90909090909090906</v>
      </c>
      <c r="P3943" s="7">
        <f t="shared" si="657"/>
        <v>25</v>
      </c>
      <c r="Q3943" t="str">
        <f t="shared" si="664"/>
        <v>theater</v>
      </c>
      <c r="R3943" t="str">
        <f t="shared" si="665"/>
        <v>plays</v>
      </c>
      <c r="S3943" s="14">
        <f t="shared" si="658"/>
        <v>41968.041666666672</v>
      </c>
      <c r="T3943" s="14">
        <f t="shared" si="659"/>
        <v>41940.587233796294</v>
      </c>
      <c r="U3943" t="str">
        <f t="shared" si="660"/>
        <v>NOV</v>
      </c>
      <c r="V3943" t="str">
        <f t="shared" si="661"/>
        <v>OCT</v>
      </c>
      <c r="W3943">
        <f t="shared" si="662"/>
        <v>2014</v>
      </c>
      <c r="X3943">
        <f t="shared" si="663"/>
        <v>2014</v>
      </c>
    </row>
    <row r="3944" spans="1:2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56"/>
        <v>0</v>
      </c>
      <c r="P3944" s="7" t="str">
        <f t="shared" si="657"/>
        <v>No Backers</v>
      </c>
      <c r="Q3944" t="str">
        <f t="shared" si="664"/>
        <v>theater</v>
      </c>
      <c r="R3944" t="str">
        <f t="shared" si="665"/>
        <v>plays</v>
      </c>
      <c r="S3944" s="14">
        <f t="shared" si="658"/>
        <v>42171.904097222221</v>
      </c>
      <c r="T3944" s="14">
        <f t="shared" si="659"/>
        <v>42111.904097222221</v>
      </c>
      <c r="U3944" t="str">
        <f t="shared" si="660"/>
        <v>JUN</v>
      </c>
      <c r="V3944" t="str">
        <f t="shared" si="661"/>
        <v>ABR</v>
      </c>
      <c r="W3944">
        <f t="shared" si="662"/>
        <v>2015</v>
      </c>
      <c r="X3944">
        <f t="shared" si="663"/>
        <v>2015</v>
      </c>
    </row>
    <row r="3945" spans="1:2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56"/>
        <v>35.64</v>
      </c>
      <c r="P3945" s="7">
        <f t="shared" si="657"/>
        <v>137.07692307692307</v>
      </c>
      <c r="Q3945" t="str">
        <f t="shared" si="664"/>
        <v>theater</v>
      </c>
      <c r="R3945" t="str">
        <f t="shared" si="665"/>
        <v>plays</v>
      </c>
      <c r="S3945" s="14">
        <f t="shared" si="658"/>
        <v>42310.701388888891</v>
      </c>
      <c r="T3945" s="14">
        <f t="shared" si="659"/>
        <v>42279.778564814813</v>
      </c>
      <c r="U3945" t="str">
        <f t="shared" si="660"/>
        <v>NOV</v>
      </c>
      <c r="V3945" t="str">
        <f t="shared" si="661"/>
        <v>OCT</v>
      </c>
      <c r="W3945">
        <f t="shared" si="662"/>
        <v>2015</v>
      </c>
      <c r="X3945">
        <f t="shared" si="663"/>
        <v>2015</v>
      </c>
    </row>
    <row r="3946" spans="1:2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56"/>
        <v>0</v>
      </c>
      <c r="P3946" s="7" t="str">
        <f t="shared" si="657"/>
        <v>No Backers</v>
      </c>
      <c r="Q3946" t="str">
        <f t="shared" si="664"/>
        <v>theater</v>
      </c>
      <c r="R3946" t="str">
        <f t="shared" si="665"/>
        <v>plays</v>
      </c>
      <c r="S3946" s="14">
        <f t="shared" si="658"/>
        <v>42243.662905092591</v>
      </c>
      <c r="T3946" s="14">
        <f t="shared" si="659"/>
        <v>42213.662905092591</v>
      </c>
      <c r="U3946" t="str">
        <f t="shared" si="660"/>
        <v>AGO</v>
      </c>
      <c r="V3946" t="str">
        <f t="shared" si="661"/>
        <v>JUL</v>
      </c>
      <c r="W3946">
        <f t="shared" si="662"/>
        <v>2015</v>
      </c>
      <c r="X3946">
        <f t="shared" si="663"/>
        <v>2015</v>
      </c>
    </row>
    <row r="3947" spans="1:2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56"/>
        <v>0.25</v>
      </c>
      <c r="P3947" s="7">
        <f t="shared" si="657"/>
        <v>5</v>
      </c>
      <c r="Q3947" t="str">
        <f t="shared" si="664"/>
        <v>theater</v>
      </c>
      <c r="R3947" t="str">
        <f t="shared" si="665"/>
        <v>plays</v>
      </c>
      <c r="S3947" s="14">
        <f t="shared" si="658"/>
        <v>42139.801712962959</v>
      </c>
      <c r="T3947" s="14">
        <f t="shared" si="659"/>
        <v>42109.801712962959</v>
      </c>
      <c r="U3947" t="str">
        <f t="shared" si="660"/>
        <v>MAY</v>
      </c>
      <c r="V3947" t="str">
        <f t="shared" si="661"/>
        <v>ABR</v>
      </c>
      <c r="W3947">
        <f t="shared" si="662"/>
        <v>2015</v>
      </c>
      <c r="X3947">
        <f t="shared" si="663"/>
        <v>2015</v>
      </c>
    </row>
    <row r="3948" spans="1:2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56"/>
        <v>3.25</v>
      </c>
      <c r="P3948" s="7">
        <f t="shared" si="657"/>
        <v>39</v>
      </c>
      <c r="Q3948" t="str">
        <f t="shared" si="664"/>
        <v>theater</v>
      </c>
      <c r="R3948" t="str">
        <f t="shared" si="665"/>
        <v>plays</v>
      </c>
      <c r="S3948" s="14">
        <f t="shared" si="658"/>
        <v>42063.333333333328</v>
      </c>
      <c r="T3948" s="14">
        <f t="shared" si="659"/>
        <v>42031.833587962959</v>
      </c>
      <c r="U3948" t="str">
        <f t="shared" si="660"/>
        <v>FEB</v>
      </c>
      <c r="V3948" t="str">
        <f t="shared" si="661"/>
        <v>ENE</v>
      </c>
      <c r="W3948">
        <f t="shared" si="662"/>
        <v>2015</v>
      </c>
      <c r="X3948">
        <f t="shared" si="663"/>
        <v>2015</v>
      </c>
    </row>
    <row r="3949" spans="1:2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56"/>
        <v>3.3666666666666667</v>
      </c>
      <c r="P3949" s="7">
        <f t="shared" si="657"/>
        <v>50.5</v>
      </c>
      <c r="Q3949" t="str">
        <f t="shared" si="664"/>
        <v>theater</v>
      </c>
      <c r="R3949" t="str">
        <f t="shared" si="665"/>
        <v>plays</v>
      </c>
      <c r="S3949" s="14">
        <f t="shared" si="658"/>
        <v>42645.142870370371</v>
      </c>
      <c r="T3949" s="14">
        <f t="shared" si="659"/>
        <v>42615.142870370371</v>
      </c>
      <c r="U3949" t="str">
        <f t="shared" si="660"/>
        <v>OCT</v>
      </c>
      <c r="V3949" t="str">
        <f t="shared" si="661"/>
        <v>SEP</v>
      </c>
      <c r="W3949">
        <f t="shared" si="662"/>
        <v>2016</v>
      </c>
      <c r="X3949">
        <f t="shared" si="663"/>
        <v>2016</v>
      </c>
    </row>
    <row r="3950" spans="1:2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56"/>
        <v>0</v>
      </c>
      <c r="P3950" s="7" t="str">
        <f t="shared" si="657"/>
        <v>No Backers</v>
      </c>
      <c r="Q3950" t="str">
        <f t="shared" si="664"/>
        <v>theater</v>
      </c>
      <c r="R3950" t="str">
        <f t="shared" si="665"/>
        <v>plays</v>
      </c>
      <c r="S3950" s="14">
        <f t="shared" si="658"/>
        <v>41889.325497685182</v>
      </c>
      <c r="T3950" s="14">
        <f t="shared" si="659"/>
        <v>41829.325497685182</v>
      </c>
      <c r="U3950" t="str">
        <f t="shared" si="660"/>
        <v>SEP</v>
      </c>
      <c r="V3950" t="str">
        <f t="shared" si="661"/>
        <v>JUL</v>
      </c>
      <c r="W3950">
        <f t="shared" si="662"/>
        <v>2014</v>
      </c>
      <c r="X3950">
        <f t="shared" si="663"/>
        <v>2014</v>
      </c>
    </row>
    <row r="3951" spans="1:2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56"/>
        <v>15.77</v>
      </c>
      <c r="P3951" s="7">
        <f t="shared" si="657"/>
        <v>49.28125</v>
      </c>
      <c r="Q3951" t="str">
        <f t="shared" si="664"/>
        <v>theater</v>
      </c>
      <c r="R3951" t="str">
        <f t="shared" si="665"/>
        <v>plays</v>
      </c>
      <c r="S3951" s="14">
        <f t="shared" si="658"/>
        <v>42046.120613425926</v>
      </c>
      <c r="T3951" s="14">
        <f t="shared" si="659"/>
        <v>42016.120613425926</v>
      </c>
      <c r="U3951" t="str">
        <f t="shared" si="660"/>
        <v>FEB</v>
      </c>
      <c r="V3951" t="str">
        <f t="shared" si="661"/>
        <v>ENE</v>
      </c>
      <c r="W3951">
        <f t="shared" si="662"/>
        <v>2015</v>
      </c>
      <c r="X3951">
        <f t="shared" si="663"/>
        <v>2015</v>
      </c>
    </row>
    <row r="3952" spans="1:2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56"/>
        <v>0.625</v>
      </c>
      <c r="P3952" s="7">
        <f t="shared" si="657"/>
        <v>25</v>
      </c>
      <c r="Q3952" t="str">
        <f t="shared" si="664"/>
        <v>theater</v>
      </c>
      <c r="R3952" t="str">
        <f t="shared" si="665"/>
        <v>plays</v>
      </c>
      <c r="S3952" s="14">
        <f t="shared" si="658"/>
        <v>42468.774305555555</v>
      </c>
      <c r="T3952" s="14">
        <f t="shared" si="659"/>
        <v>42439.702314814815</v>
      </c>
      <c r="U3952" t="str">
        <f t="shared" si="660"/>
        <v>ABR</v>
      </c>
      <c r="V3952" t="str">
        <f t="shared" si="661"/>
        <v>MAR</v>
      </c>
      <c r="W3952">
        <f t="shared" si="662"/>
        <v>2016</v>
      </c>
      <c r="X3952">
        <f t="shared" si="663"/>
        <v>2016</v>
      </c>
    </row>
    <row r="3953" spans="1:2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56"/>
        <v>5.0000000000000001E-4</v>
      </c>
      <c r="P3953" s="7">
        <f t="shared" si="657"/>
        <v>1</v>
      </c>
      <c r="Q3953" t="str">
        <f t="shared" si="664"/>
        <v>theater</v>
      </c>
      <c r="R3953" t="str">
        <f t="shared" si="665"/>
        <v>plays</v>
      </c>
      <c r="S3953" s="14">
        <f t="shared" si="658"/>
        <v>42493.784050925926</v>
      </c>
      <c r="T3953" s="14">
        <f t="shared" si="659"/>
        <v>42433.825717592597</v>
      </c>
      <c r="U3953" t="str">
        <f t="shared" si="660"/>
        <v>MAY</v>
      </c>
      <c r="V3953" t="str">
        <f t="shared" si="661"/>
        <v>MAR</v>
      </c>
      <c r="W3953">
        <f t="shared" si="662"/>
        <v>2016</v>
      </c>
      <c r="X3953">
        <f t="shared" si="663"/>
        <v>2016</v>
      </c>
    </row>
    <row r="3954" spans="1:2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56"/>
        <v>9.6153846153846159E-2</v>
      </c>
      <c r="P3954" s="7">
        <f t="shared" si="657"/>
        <v>25</v>
      </c>
      <c r="Q3954" t="str">
        <f t="shared" si="664"/>
        <v>theater</v>
      </c>
      <c r="R3954" t="str">
        <f t="shared" si="665"/>
        <v>plays</v>
      </c>
      <c r="S3954" s="14">
        <f t="shared" si="658"/>
        <v>42303.790393518517</v>
      </c>
      <c r="T3954" s="14">
        <f t="shared" si="659"/>
        <v>42243.790393518517</v>
      </c>
      <c r="U3954" t="str">
        <f t="shared" si="660"/>
        <v>OCT</v>
      </c>
      <c r="V3954" t="str">
        <f t="shared" si="661"/>
        <v>AGO</v>
      </c>
      <c r="W3954">
        <f t="shared" si="662"/>
        <v>2015</v>
      </c>
      <c r="X3954">
        <f t="shared" si="663"/>
        <v>2015</v>
      </c>
    </row>
    <row r="3955" spans="1:2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56"/>
        <v>0</v>
      </c>
      <c r="P3955" s="7" t="str">
        <f t="shared" si="657"/>
        <v>No Backers</v>
      </c>
      <c r="Q3955" t="str">
        <f t="shared" si="664"/>
        <v>theater</v>
      </c>
      <c r="R3955" t="str">
        <f t="shared" si="665"/>
        <v>plays</v>
      </c>
      <c r="S3955" s="14">
        <f t="shared" si="658"/>
        <v>42580.978472222225</v>
      </c>
      <c r="T3955" s="14">
        <f t="shared" si="659"/>
        <v>42550.048449074078</v>
      </c>
      <c r="U3955" t="str">
        <f t="shared" si="660"/>
        <v>JUL</v>
      </c>
      <c r="V3955" t="str">
        <f t="shared" si="661"/>
        <v>JUN</v>
      </c>
      <c r="W3955">
        <f t="shared" si="662"/>
        <v>2016</v>
      </c>
      <c r="X3955">
        <f t="shared" si="663"/>
        <v>2016</v>
      </c>
    </row>
    <row r="3956" spans="1:2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56"/>
        <v>0</v>
      </c>
      <c r="P3956" s="7" t="str">
        <f t="shared" si="657"/>
        <v>No Backers</v>
      </c>
      <c r="Q3956" t="str">
        <f t="shared" si="664"/>
        <v>theater</v>
      </c>
      <c r="R3956" t="str">
        <f t="shared" si="665"/>
        <v>plays</v>
      </c>
      <c r="S3956" s="14">
        <f t="shared" si="658"/>
        <v>41834.651203703703</v>
      </c>
      <c r="T3956" s="14">
        <f t="shared" si="659"/>
        <v>41774.651203703703</v>
      </c>
      <c r="U3956" t="str">
        <f t="shared" si="660"/>
        <v>JUL</v>
      </c>
      <c r="V3956" t="str">
        <f t="shared" si="661"/>
        <v>MAY</v>
      </c>
      <c r="W3956">
        <f t="shared" si="662"/>
        <v>2014</v>
      </c>
      <c r="X3956">
        <f t="shared" si="663"/>
        <v>2014</v>
      </c>
    </row>
    <row r="3957" spans="1:2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56"/>
        <v>24.285714285714285</v>
      </c>
      <c r="P3957" s="7">
        <f t="shared" si="657"/>
        <v>53.125</v>
      </c>
      <c r="Q3957" t="str">
        <f t="shared" si="664"/>
        <v>theater</v>
      </c>
      <c r="R3957" t="str">
        <f t="shared" si="665"/>
        <v>plays</v>
      </c>
      <c r="S3957" s="14">
        <f t="shared" si="658"/>
        <v>42336.890520833331</v>
      </c>
      <c r="T3957" s="14">
        <f t="shared" si="659"/>
        <v>42306.848854166667</v>
      </c>
      <c r="U3957" t="str">
        <f t="shared" si="660"/>
        <v>NOV</v>
      </c>
      <c r="V3957" t="str">
        <f t="shared" si="661"/>
        <v>OCT</v>
      </c>
      <c r="W3957">
        <f t="shared" si="662"/>
        <v>2015</v>
      </c>
      <c r="X3957">
        <f t="shared" si="663"/>
        <v>2015</v>
      </c>
    </row>
    <row r="3958" spans="1:2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56"/>
        <v>0</v>
      </c>
      <c r="P3958" s="7" t="str">
        <f t="shared" si="657"/>
        <v>No Backers</v>
      </c>
      <c r="Q3958" t="str">
        <f t="shared" si="664"/>
        <v>theater</v>
      </c>
      <c r="R3958" t="str">
        <f t="shared" si="665"/>
        <v>plays</v>
      </c>
      <c r="S3958" s="14">
        <f t="shared" si="658"/>
        <v>42485.013888888891</v>
      </c>
      <c r="T3958" s="14">
        <f t="shared" si="659"/>
        <v>42457.932025462964</v>
      </c>
      <c r="U3958" t="str">
        <f t="shared" si="660"/>
        <v>ABR</v>
      </c>
      <c r="V3958" t="str">
        <f t="shared" si="661"/>
        <v>MAR</v>
      </c>
      <c r="W3958">
        <f t="shared" si="662"/>
        <v>2016</v>
      </c>
      <c r="X3958">
        <f t="shared" si="663"/>
        <v>2016</v>
      </c>
    </row>
    <row r="3959" spans="1:2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56"/>
        <v>2.5000000000000001E-2</v>
      </c>
      <c r="P3959" s="7">
        <f t="shared" si="657"/>
        <v>7</v>
      </c>
      <c r="Q3959" t="str">
        <f t="shared" si="664"/>
        <v>theater</v>
      </c>
      <c r="R3959" t="str">
        <f t="shared" si="665"/>
        <v>plays</v>
      </c>
      <c r="S3959" s="14">
        <f t="shared" si="658"/>
        <v>42559.976319444439</v>
      </c>
      <c r="T3959" s="14">
        <f t="shared" si="659"/>
        <v>42513.976319444439</v>
      </c>
      <c r="U3959" t="str">
        <f t="shared" si="660"/>
        <v>JUL</v>
      </c>
      <c r="V3959" t="str">
        <f t="shared" si="661"/>
        <v>MAY</v>
      </c>
      <c r="W3959">
        <f t="shared" si="662"/>
        <v>2016</v>
      </c>
      <c r="X3959">
        <f t="shared" si="663"/>
        <v>2016</v>
      </c>
    </row>
    <row r="3960" spans="1:2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56"/>
        <v>32.049999999999997</v>
      </c>
      <c r="P3960" s="7">
        <f t="shared" si="657"/>
        <v>40.0625</v>
      </c>
      <c r="Q3960" t="str">
        <f t="shared" si="664"/>
        <v>theater</v>
      </c>
      <c r="R3960" t="str">
        <f t="shared" si="665"/>
        <v>plays</v>
      </c>
      <c r="S3960" s="14">
        <f t="shared" si="658"/>
        <v>41853.583333333336</v>
      </c>
      <c r="T3960" s="14">
        <f t="shared" si="659"/>
        <v>41816.950370370374</v>
      </c>
      <c r="U3960" t="str">
        <f t="shared" si="660"/>
        <v>AGO</v>
      </c>
      <c r="V3960" t="str">
        <f t="shared" si="661"/>
        <v>JUN</v>
      </c>
      <c r="W3960">
        <f t="shared" si="662"/>
        <v>2014</v>
      </c>
      <c r="X3960">
        <f t="shared" si="663"/>
        <v>2014</v>
      </c>
    </row>
    <row r="3961" spans="1:2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56"/>
        <v>24.333333333333332</v>
      </c>
      <c r="P3961" s="7">
        <f t="shared" si="657"/>
        <v>24.333333333333332</v>
      </c>
      <c r="Q3961" t="str">
        <f t="shared" si="664"/>
        <v>theater</v>
      </c>
      <c r="R3961" t="str">
        <f t="shared" si="665"/>
        <v>plays</v>
      </c>
      <c r="S3961" s="14">
        <f t="shared" si="658"/>
        <v>41910.788842592592</v>
      </c>
      <c r="T3961" s="14">
        <f t="shared" si="659"/>
        <v>41880.788842592592</v>
      </c>
      <c r="U3961" t="str">
        <f t="shared" si="660"/>
        <v>SEP</v>
      </c>
      <c r="V3961" t="str">
        <f t="shared" si="661"/>
        <v>AGO</v>
      </c>
      <c r="W3961">
        <f t="shared" si="662"/>
        <v>2014</v>
      </c>
      <c r="X3961">
        <f t="shared" si="663"/>
        <v>2014</v>
      </c>
    </row>
    <row r="3962" spans="1:2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56"/>
        <v>1.5</v>
      </c>
      <c r="P3962" s="7">
        <f t="shared" si="657"/>
        <v>11.25</v>
      </c>
      <c r="Q3962" t="str">
        <f t="shared" si="664"/>
        <v>theater</v>
      </c>
      <c r="R3962" t="str">
        <f t="shared" si="665"/>
        <v>plays</v>
      </c>
      <c r="S3962" s="14">
        <f t="shared" si="658"/>
        <v>42372.845555555556</v>
      </c>
      <c r="T3962" s="14">
        <f t="shared" si="659"/>
        <v>42342.845555555556</v>
      </c>
      <c r="U3962" t="str">
        <f t="shared" si="660"/>
        <v>ENE</v>
      </c>
      <c r="V3962" t="str">
        <f t="shared" si="661"/>
        <v>DIC</v>
      </c>
      <c r="W3962">
        <f t="shared" si="662"/>
        <v>2016</v>
      </c>
      <c r="X3962">
        <f t="shared" si="663"/>
        <v>2015</v>
      </c>
    </row>
    <row r="3963" spans="1:2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56"/>
        <v>0.42</v>
      </c>
      <c r="P3963" s="7">
        <f t="shared" si="657"/>
        <v>10.5</v>
      </c>
      <c r="Q3963" t="str">
        <f t="shared" si="664"/>
        <v>theater</v>
      </c>
      <c r="R3963" t="str">
        <f t="shared" si="665"/>
        <v>plays</v>
      </c>
      <c r="S3963" s="14">
        <f t="shared" si="658"/>
        <v>41767.891319444447</v>
      </c>
      <c r="T3963" s="14">
        <f t="shared" si="659"/>
        <v>41745.891319444447</v>
      </c>
      <c r="U3963" t="str">
        <f t="shared" si="660"/>
        <v>MAY</v>
      </c>
      <c r="V3963" t="str">
        <f t="shared" si="661"/>
        <v>ABR</v>
      </c>
      <c r="W3963">
        <f t="shared" si="662"/>
        <v>2014</v>
      </c>
      <c r="X3963">
        <f t="shared" si="663"/>
        <v>2014</v>
      </c>
    </row>
    <row r="3964" spans="1:2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56"/>
        <v>3.2142857142857144</v>
      </c>
      <c r="P3964" s="7">
        <f t="shared" si="657"/>
        <v>15</v>
      </c>
      <c r="Q3964" t="str">
        <f t="shared" si="664"/>
        <v>theater</v>
      </c>
      <c r="R3964" t="str">
        <f t="shared" si="665"/>
        <v>plays</v>
      </c>
      <c r="S3964" s="14">
        <f t="shared" si="658"/>
        <v>42336.621458333335</v>
      </c>
      <c r="T3964" s="14">
        <f t="shared" si="659"/>
        <v>42311.621458333335</v>
      </c>
      <c r="U3964" t="str">
        <f t="shared" si="660"/>
        <v>NOV</v>
      </c>
      <c r="V3964" t="str">
        <f t="shared" si="661"/>
        <v>NOV</v>
      </c>
      <c r="W3964">
        <f t="shared" si="662"/>
        <v>2015</v>
      </c>
      <c r="X3964">
        <f t="shared" si="663"/>
        <v>2015</v>
      </c>
    </row>
    <row r="3965" spans="1:2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56"/>
        <v>0</v>
      </c>
      <c r="P3965" s="7" t="str">
        <f t="shared" si="657"/>
        <v>No Backers</v>
      </c>
      <c r="Q3965" t="str">
        <f t="shared" si="664"/>
        <v>theater</v>
      </c>
      <c r="R3965" t="str">
        <f t="shared" si="665"/>
        <v>plays</v>
      </c>
      <c r="S3965" s="14">
        <f t="shared" si="658"/>
        <v>42326.195798611108</v>
      </c>
      <c r="T3965" s="14">
        <f t="shared" si="659"/>
        <v>42296.154131944444</v>
      </c>
      <c r="U3965" t="str">
        <f t="shared" si="660"/>
        <v>NOV</v>
      </c>
      <c r="V3965" t="str">
        <f t="shared" si="661"/>
        <v>OCT</v>
      </c>
      <c r="W3965">
        <f t="shared" si="662"/>
        <v>2015</v>
      </c>
      <c r="X3965">
        <f t="shared" si="663"/>
        <v>2015</v>
      </c>
    </row>
    <row r="3966" spans="1:2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56"/>
        <v>6.3</v>
      </c>
      <c r="P3966" s="7">
        <f t="shared" si="657"/>
        <v>42</v>
      </c>
      <c r="Q3966" t="str">
        <f t="shared" si="664"/>
        <v>theater</v>
      </c>
      <c r="R3966" t="str">
        <f t="shared" si="665"/>
        <v>plays</v>
      </c>
      <c r="S3966" s="14">
        <f t="shared" si="658"/>
        <v>42113.680393518516</v>
      </c>
      <c r="T3966" s="14">
        <f t="shared" si="659"/>
        <v>42053.722060185188</v>
      </c>
      <c r="U3966" t="str">
        <f t="shared" si="660"/>
        <v>ABR</v>
      </c>
      <c r="V3966" t="str">
        <f t="shared" si="661"/>
        <v>FEB</v>
      </c>
      <c r="W3966">
        <f t="shared" si="662"/>
        <v>2015</v>
      </c>
      <c r="X3966">
        <f t="shared" si="663"/>
        <v>2015</v>
      </c>
    </row>
    <row r="3967" spans="1:2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56"/>
        <v>14.25</v>
      </c>
      <c r="P3967" s="7">
        <f t="shared" si="657"/>
        <v>71.25</v>
      </c>
      <c r="Q3967" t="str">
        <f t="shared" si="664"/>
        <v>theater</v>
      </c>
      <c r="R3967" t="str">
        <f t="shared" si="665"/>
        <v>plays</v>
      </c>
      <c r="S3967" s="14">
        <f t="shared" si="658"/>
        <v>42474.194212962961</v>
      </c>
      <c r="T3967" s="14">
        <f t="shared" si="659"/>
        <v>42414.235879629632</v>
      </c>
      <c r="U3967" t="str">
        <f t="shared" si="660"/>
        <v>ABR</v>
      </c>
      <c r="V3967" t="str">
        <f t="shared" si="661"/>
        <v>FEB</v>
      </c>
      <c r="W3967">
        <f t="shared" si="662"/>
        <v>2016</v>
      </c>
      <c r="X3967">
        <f t="shared" si="663"/>
        <v>2016</v>
      </c>
    </row>
    <row r="3968" spans="1:2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56"/>
        <v>0.6</v>
      </c>
      <c r="P3968" s="7">
        <f t="shared" si="657"/>
        <v>22.5</v>
      </c>
      <c r="Q3968" t="str">
        <f t="shared" si="664"/>
        <v>theater</v>
      </c>
      <c r="R3968" t="str">
        <f t="shared" si="665"/>
        <v>plays</v>
      </c>
      <c r="S3968" s="14">
        <f t="shared" si="658"/>
        <v>41844.124305555553</v>
      </c>
      <c r="T3968" s="14">
        <f t="shared" si="659"/>
        <v>41801.711550925924</v>
      </c>
      <c r="U3968" t="str">
        <f t="shared" si="660"/>
        <v>JUL</v>
      </c>
      <c r="V3968" t="str">
        <f t="shared" si="661"/>
        <v>JUN</v>
      </c>
      <c r="W3968">
        <f t="shared" si="662"/>
        <v>2014</v>
      </c>
      <c r="X3968">
        <f t="shared" si="663"/>
        <v>2014</v>
      </c>
    </row>
    <row r="3969" spans="1:2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56"/>
        <v>24.117647058823529</v>
      </c>
      <c r="P3969" s="7">
        <f t="shared" si="657"/>
        <v>41</v>
      </c>
      <c r="Q3969" t="str">
        <f t="shared" si="664"/>
        <v>theater</v>
      </c>
      <c r="R3969" t="str">
        <f t="shared" si="665"/>
        <v>plays</v>
      </c>
      <c r="S3969" s="14">
        <f t="shared" si="658"/>
        <v>42800.290590277778</v>
      </c>
      <c r="T3969" s="14">
        <f t="shared" si="659"/>
        <v>42770.290590277778</v>
      </c>
      <c r="U3969" t="str">
        <f t="shared" si="660"/>
        <v>MAR</v>
      </c>
      <c r="V3969" t="str">
        <f t="shared" si="661"/>
        <v>FEB</v>
      </c>
      <c r="W3969">
        <f t="shared" si="662"/>
        <v>2017</v>
      </c>
      <c r="X3969">
        <f t="shared" si="663"/>
        <v>2017</v>
      </c>
    </row>
    <row r="3970" spans="1:2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56"/>
        <v>10.54</v>
      </c>
      <c r="P3970" s="7">
        <f t="shared" si="657"/>
        <v>47.909090909090907</v>
      </c>
      <c r="Q3970" t="str">
        <f t="shared" si="664"/>
        <v>theater</v>
      </c>
      <c r="R3970" t="str">
        <f t="shared" si="665"/>
        <v>plays</v>
      </c>
      <c r="S3970" s="14">
        <f t="shared" si="658"/>
        <v>42512.815659722226</v>
      </c>
      <c r="T3970" s="14">
        <f t="shared" si="659"/>
        <v>42452.815659722226</v>
      </c>
      <c r="U3970" t="str">
        <f t="shared" si="660"/>
        <v>MAY</v>
      </c>
      <c r="V3970" t="str">
        <f t="shared" si="661"/>
        <v>MAR</v>
      </c>
      <c r="W3970">
        <f t="shared" si="662"/>
        <v>2016</v>
      </c>
      <c r="X3970">
        <f t="shared" si="663"/>
        <v>2016</v>
      </c>
    </row>
    <row r="3971" spans="1:2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666">(E3971*100)/D3971</f>
        <v>7.4690265486725664</v>
      </c>
      <c r="P3971" s="7">
        <f t="shared" ref="P3971:P4034" si="667">IF(L3971=0,"No Backers",E3971/L3971)</f>
        <v>35.166666666666664</v>
      </c>
      <c r="Q3971" t="str">
        <f t="shared" si="664"/>
        <v>theater</v>
      </c>
      <c r="R3971" t="str">
        <f t="shared" si="665"/>
        <v>plays</v>
      </c>
      <c r="S3971" s="14">
        <f t="shared" ref="S3971:S4034" si="668">(((I3971/60)/60)/24)+DATE(1970,1,1)</f>
        <v>42611.163194444445</v>
      </c>
      <c r="T3971" s="14">
        <f t="shared" ref="T3971:T4034" si="669">(((J3971/60)/60)/24)+DATE(1970,1,1)</f>
        <v>42601.854699074072</v>
      </c>
      <c r="U3971" t="str">
        <f t="shared" ref="U3971:U4034" si="670">UPPER(TEXT(S3971, "mmm"))</f>
        <v>AGO</v>
      </c>
      <c r="V3971" t="str">
        <f t="shared" ref="V3971:V4034" si="671">UPPER(TEXT(T3971, "mmm"))</f>
        <v>AGO</v>
      </c>
      <c r="W3971">
        <f t="shared" ref="W3971:W4034" si="672">YEAR(S3971)</f>
        <v>2016</v>
      </c>
      <c r="X3971">
        <f t="shared" ref="X3971:X4034" si="673">YEAR(T3971)</f>
        <v>2016</v>
      </c>
    </row>
    <row r="3972" spans="1:2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66"/>
        <v>7.3333333333333334E-2</v>
      </c>
      <c r="P3972" s="7">
        <f t="shared" si="667"/>
        <v>5.5</v>
      </c>
      <c r="Q3972" t="str">
        <f t="shared" si="664"/>
        <v>theater</v>
      </c>
      <c r="R3972" t="str">
        <f t="shared" si="665"/>
        <v>plays</v>
      </c>
      <c r="S3972" s="14">
        <f t="shared" si="668"/>
        <v>42477.863553240735</v>
      </c>
      <c r="T3972" s="14">
        <f t="shared" si="669"/>
        <v>42447.863553240735</v>
      </c>
      <c r="U3972" t="str">
        <f t="shared" si="670"/>
        <v>ABR</v>
      </c>
      <c r="V3972" t="str">
        <f t="shared" si="671"/>
        <v>MAR</v>
      </c>
      <c r="W3972">
        <f t="shared" si="672"/>
        <v>2016</v>
      </c>
      <c r="X3972">
        <f t="shared" si="673"/>
        <v>2016</v>
      </c>
    </row>
    <row r="3973" spans="1:2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66"/>
        <v>0.97142857142857142</v>
      </c>
      <c r="P3973" s="7">
        <f t="shared" si="667"/>
        <v>22.666666666666668</v>
      </c>
      <c r="Q3973" t="str">
        <f t="shared" si="664"/>
        <v>theater</v>
      </c>
      <c r="R3973" t="str">
        <f t="shared" si="665"/>
        <v>plays</v>
      </c>
      <c r="S3973" s="14">
        <f t="shared" si="668"/>
        <v>41841.536180555559</v>
      </c>
      <c r="T3973" s="14">
        <f t="shared" si="669"/>
        <v>41811.536180555559</v>
      </c>
      <c r="U3973" t="str">
        <f t="shared" si="670"/>
        <v>JUL</v>
      </c>
      <c r="V3973" t="str">
        <f t="shared" si="671"/>
        <v>JUN</v>
      </c>
      <c r="W3973">
        <f t="shared" si="672"/>
        <v>2014</v>
      </c>
      <c r="X3973">
        <f t="shared" si="673"/>
        <v>2014</v>
      </c>
    </row>
    <row r="3974" spans="1:2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66"/>
        <v>21.1</v>
      </c>
      <c r="P3974" s="7">
        <f t="shared" si="667"/>
        <v>26.375</v>
      </c>
      <c r="Q3974" t="str">
        <f t="shared" si="664"/>
        <v>theater</v>
      </c>
      <c r="R3974" t="str">
        <f t="shared" si="665"/>
        <v>plays</v>
      </c>
      <c r="S3974" s="14">
        <f t="shared" si="668"/>
        <v>42041.067523148144</v>
      </c>
      <c r="T3974" s="14">
        <f t="shared" si="669"/>
        <v>41981.067523148144</v>
      </c>
      <c r="U3974" t="str">
        <f t="shared" si="670"/>
        <v>FEB</v>
      </c>
      <c r="V3974" t="str">
        <f t="shared" si="671"/>
        <v>DIC</v>
      </c>
      <c r="W3974">
        <f t="shared" si="672"/>
        <v>2015</v>
      </c>
      <c r="X3974">
        <f t="shared" si="673"/>
        <v>2014</v>
      </c>
    </row>
    <row r="3975" spans="1:2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66"/>
        <v>78.099999999999994</v>
      </c>
      <c r="P3975" s="7">
        <f t="shared" si="667"/>
        <v>105.54054054054055</v>
      </c>
      <c r="Q3975" t="str">
        <f t="shared" si="664"/>
        <v>theater</v>
      </c>
      <c r="R3975" t="str">
        <f t="shared" si="665"/>
        <v>plays</v>
      </c>
      <c r="S3975" s="14">
        <f t="shared" si="668"/>
        <v>42499.166666666672</v>
      </c>
      <c r="T3975" s="14">
        <f t="shared" si="669"/>
        <v>42469.68414351852</v>
      </c>
      <c r="U3975" t="str">
        <f t="shared" si="670"/>
        <v>MAY</v>
      </c>
      <c r="V3975" t="str">
        <f t="shared" si="671"/>
        <v>ABR</v>
      </c>
      <c r="W3975">
        <f t="shared" si="672"/>
        <v>2016</v>
      </c>
      <c r="X3975">
        <f t="shared" si="673"/>
        <v>2016</v>
      </c>
    </row>
    <row r="3976" spans="1:2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66"/>
        <v>32</v>
      </c>
      <c r="P3976" s="7">
        <f t="shared" si="667"/>
        <v>29.09090909090909</v>
      </c>
      <c r="Q3976" t="str">
        <f t="shared" si="664"/>
        <v>theater</v>
      </c>
      <c r="R3976" t="str">
        <f t="shared" si="665"/>
        <v>plays</v>
      </c>
      <c r="S3976" s="14">
        <f t="shared" si="668"/>
        <v>42523.546851851846</v>
      </c>
      <c r="T3976" s="14">
        <f t="shared" si="669"/>
        <v>42493.546851851846</v>
      </c>
      <c r="U3976" t="str">
        <f t="shared" si="670"/>
        <v>JUN</v>
      </c>
      <c r="V3976" t="str">
        <f t="shared" si="671"/>
        <v>MAY</v>
      </c>
      <c r="W3976">
        <f t="shared" si="672"/>
        <v>2016</v>
      </c>
      <c r="X3976">
        <f t="shared" si="673"/>
        <v>2016</v>
      </c>
    </row>
    <row r="3977" spans="1:2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66"/>
        <v>0</v>
      </c>
      <c r="P3977" s="7" t="str">
        <f t="shared" si="667"/>
        <v>No Backers</v>
      </c>
      <c r="Q3977" t="str">
        <f t="shared" si="664"/>
        <v>theater</v>
      </c>
      <c r="R3977" t="str">
        <f t="shared" si="665"/>
        <v>plays</v>
      </c>
      <c r="S3977" s="14">
        <f t="shared" si="668"/>
        <v>42564.866875</v>
      </c>
      <c r="T3977" s="14">
        <f t="shared" si="669"/>
        <v>42534.866875</v>
      </c>
      <c r="U3977" t="str">
        <f t="shared" si="670"/>
        <v>JUL</v>
      </c>
      <c r="V3977" t="str">
        <f t="shared" si="671"/>
        <v>JUN</v>
      </c>
      <c r="W3977">
        <f t="shared" si="672"/>
        <v>2016</v>
      </c>
      <c r="X3977">
        <f t="shared" si="673"/>
        <v>2016</v>
      </c>
    </row>
    <row r="3978" spans="1:2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66"/>
        <v>47.692307692307693</v>
      </c>
      <c r="P3978" s="7">
        <f t="shared" si="667"/>
        <v>62</v>
      </c>
      <c r="Q3978" t="str">
        <f t="shared" si="664"/>
        <v>theater</v>
      </c>
      <c r="R3978" t="str">
        <f t="shared" si="665"/>
        <v>plays</v>
      </c>
      <c r="S3978" s="14">
        <f t="shared" si="668"/>
        <v>41852.291666666664</v>
      </c>
      <c r="T3978" s="14">
        <f t="shared" si="669"/>
        <v>41830.858344907407</v>
      </c>
      <c r="U3978" t="str">
        <f t="shared" si="670"/>
        <v>AGO</v>
      </c>
      <c r="V3978" t="str">
        <f t="shared" si="671"/>
        <v>JUL</v>
      </c>
      <c r="W3978">
        <f t="shared" si="672"/>
        <v>2014</v>
      </c>
      <c r="X3978">
        <f t="shared" si="673"/>
        <v>2014</v>
      </c>
    </row>
    <row r="3979" spans="1:2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66"/>
        <v>1.45</v>
      </c>
      <c r="P3979" s="7">
        <f t="shared" si="667"/>
        <v>217.5</v>
      </c>
      <c r="Q3979" t="str">
        <f t="shared" si="664"/>
        <v>theater</v>
      </c>
      <c r="R3979" t="str">
        <f t="shared" si="665"/>
        <v>plays</v>
      </c>
      <c r="S3979" s="14">
        <f t="shared" si="668"/>
        <v>42573.788564814815</v>
      </c>
      <c r="T3979" s="14">
        <f t="shared" si="669"/>
        <v>42543.788564814815</v>
      </c>
      <c r="U3979" t="str">
        <f t="shared" si="670"/>
        <v>JUL</v>
      </c>
      <c r="V3979" t="str">
        <f t="shared" si="671"/>
        <v>JUN</v>
      </c>
      <c r="W3979">
        <f t="shared" si="672"/>
        <v>2016</v>
      </c>
      <c r="X3979">
        <f t="shared" si="673"/>
        <v>2016</v>
      </c>
    </row>
    <row r="3980" spans="1:2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66"/>
        <v>10.7</v>
      </c>
      <c r="P3980" s="7">
        <f t="shared" si="667"/>
        <v>26.75</v>
      </c>
      <c r="Q3980" t="str">
        <f t="shared" si="664"/>
        <v>theater</v>
      </c>
      <c r="R3980" t="str">
        <f t="shared" si="665"/>
        <v>plays</v>
      </c>
      <c r="S3980" s="14">
        <f t="shared" si="668"/>
        <v>42035.642974537041</v>
      </c>
      <c r="T3980" s="14">
        <f t="shared" si="669"/>
        <v>41975.642974537041</v>
      </c>
      <c r="U3980" t="str">
        <f t="shared" si="670"/>
        <v>ENE</v>
      </c>
      <c r="V3980" t="str">
        <f t="shared" si="671"/>
        <v>DIC</v>
      </c>
      <c r="W3980">
        <f t="shared" si="672"/>
        <v>2015</v>
      </c>
      <c r="X3980">
        <f t="shared" si="673"/>
        <v>2014</v>
      </c>
    </row>
    <row r="3981" spans="1:2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66"/>
        <v>1.8333333333333333</v>
      </c>
      <c r="P3981" s="7">
        <f t="shared" si="667"/>
        <v>18.333333333333332</v>
      </c>
      <c r="Q3981" t="str">
        <f t="shared" si="664"/>
        <v>theater</v>
      </c>
      <c r="R3981" t="str">
        <f t="shared" si="665"/>
        <v>plays</v>
      </c>
      <c r="S3981" s="14">
        <f t="shared" si="668"/>
        <v>42092.833333333328</v>
      </c>
      <c r="T3981" s="14">
        <f t="shared" si="669"/>
        <v>42069.903437500005</v>
      </c>
      <c r="U3981" t="str">
        <f t="shared" si="670"/>
        <v>MAR</v>
      </c>
      <c r="V3981" t="str">
        <f t="shared" si="671"/>
        <v>MAR</v>
      </c>
      <c r="W3981">
        <f t="shared" si="672"/>
        <v>2015</v>
      </c>
      <c r="X3981">
        <f t="shared" si="673"/>
        <v>2015</v>
      </c>
    </row>
    <row r="3982" spans="1:2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66"/>
        <v>18</v>
      </c>
      <c r="P3982" s="7">
        <f t="shared" si="667"/>
        <v>64.285714285714292</v>
      </c>
      <c r="Q3982" t="str">
        <f t="shared" si="664"/>
        <v>theater</v>
      </c>
      <c r="R3982" t="str">
        <f t="shared" si="665"/>
        <v>plays</v>
      </c>
      <c r="S3982" s="14">
        <f t="shared" si="668"/>
        <v>41825.598923611113</v>
      </c>
      <c r="T3982" s="14">
        <f t="shared" si="669"/>
        <v>41795.598923611113</v>
      </c>
      <c r="U3982" t="str">
        <f t="shared" si="670"/>
        <v>JUL</v>
      </c>
      <c r="V3982" t="str">
        <f t="shared" si="671"/>
        <v>JUN</v>
      </c>
      <c r="W3982">
        <f t="shared" si="672"/>
        <v>2014</v>
      </c>
      <c r="X3982">
        <f t="shared" si="673"/>
        <v>2014</v>
      </c>
    </row>
    <row r="3983" spans="1:2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66"/>
        <v>4.083333333333333</v>
      </c>
      <c r="P3983" s="7">
        <f t="shared" si="667"/>
        <v>175</v>
      </c>
      <c r="Q3983" t="str">
        <f t="shared" si="664"/>
        <v>theater</v>
      </c>
      <c r="R3983" t="str">
        <f t="shared" si="665"/>
        <v>plays</v>
      </c>
      <c r="S3983" s="14">
        <f t="shared" si="668"/>
        <v>42568.179965277777</v>
      </c>
      <c r="T3983" s="14">
        <f t="shared" si="669"/>
        <v>42508.179965277777</v>
      </c>
      <c r="U3983" t="str">
        <f t="shared" si="670"/>
        <v>JUL</v>
      </c>
      <c r="V3983" t="str">
        <f t="shared" si="671"/>
        <v>MAY</v>
      </c>
      <c r="W3983">
        <f t="shared" si="672"/>
        <v>2016</v>
      </c>
      <c r="X3983">
        <f t="shared" si="673"/>
        <v>2016</v>
      </c>
    </row>
    <row r="3984" spans="1:2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66"/>
        <v>20</v>
      </c>
      <c r="P3984" s="7">
        <f t="shared" si="667"/>
        <v>34</v>
      </c>
      <c r="Q3984" t="str">
        <f t="shared" si="664"/>
        <v>theater</v>
      </c>
      <c r="R3984" t="str">
        <f t="shared" si="665"/>
        <v>plays</v>
      </c>
      <c r="S3984" s="14">
        <f t="shared" si="668"/>
        <v>42192.809953703705</v>
      </c>
      <c r="T3984" s="14">
        <f t="shared" si="669"/>
        <v>42132.809953703705</v>
      </c>
      <c r="U3984" t="str">
        <f t="shared" si="670"/>
        <v>JUL</v>
      </c>
      <c r="V3984" t="str">
        <f t="shared" si="671"/>
        <v>MAY</v>
      </c>
      <c r="W3984">
        <f t="shared" si="672"/>
        <v>2015</v>
      </c>
      <c r="X3984">
        <f t="shared" si="673"/>
        <v>2015</v>
      </c>
    </row>
    <row r="3985" spans="1:2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66"/>
        <v>34.802513464991023</v>
      </c>
      <c r="P3985" s="7">
        <f t="shared" si="667"/>
        <v>84.282608695652172</v>
      </c>
      <c r="Q3985" t="str">
        <f t="shared" si="664"/>
        <v>theater</v>
      </c>
      <c r="R3985" t="str">
        <f t="shared" si="665"/>
        <v>plays</v>
      </c>
      <c r="S3985" s="14">
        <f t="shared" si="668"/>
        <v>41779.290972222225</v>
      </c>
      <c r="T3985" s="14">
        <f t="shared" si="669"/>
        <v>41747.86986111111</v>
      </c>
      <c r="U3985" t="str">
        <f t="shared" si="670"/>
        <v>MAY</v>
      </c>
      <c r="V3985" t="str">
        <f t="shared" si="671"/>
        <v>ABR</v>
      </c>
      <c r="W3985">
        <f t="shared" si="672"/>
        <v>2014</v>
      </c>
      <c r="X3985">
        <f t="shared" si="673"/>
        <v>2014</v>
      </c>
    </row>
    <row r="3986" spans="1:2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66"/>
        <v>6.333333333333333</v>
      </c>
      <c r="P3986" s="7">
        <f t="shared" si="667"/>
        <v>9.5</v>
      </c>
      <c r="Q3986" t="str">
        <f t="shared" si="664"/>
        <v>theater</v>
      </c>
      <c r="R3986" t="str">
        <f t="shared" si="665"/>
        <v>plays</v>
      </c>
      <c r="S3986" s="14">
        <f t="shared" si="668"/>
        <v>41951</v>
      </c>
      <c r="T3986" s="14">
        <f t="shared" si="669"/>
        <v>41920.963472222218</v>
      </c>
      <c r="U3986" t="str">
        <f t="shared" si="670"/>
        <v>NOV</v>
      </c>
      <c r="V3986" t="str">
        <f t="shared" si="671"/>
        <v>OCT</v>
      </c>
      <c r="W3986">
        <f t="shared" si="672"/>
        <v>2014</v>
      </c>
      <c r="X3986">
        <f t="shared" si="673"/>
        <v>2014</v>
      </c>
    </row>
    <row r="3987" spans="1:2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66"/>
        <v>32.049999999999997</v>
      </c>
      <c r="P3987" s="7">
        <f t="shared" si="667"/>
        <v>33.736842105263158</v>
      </c>
      <c r="Q3987" t="str">
        <f t="shared" si="664"/>
        <v>theater</v>
      </c>
      <c r="R3987" t="str">
        <f t="shared" si="665"/>
        <v>plays</v>
      </c>
      <c r="S3987" s="14">
        <f t="shared" si="668"/>
        <v>42420.878472222219</v>
      </c>
      <c r="T3987" s="14">
        <f t="shared" si="669"/>
        <v>42399.707407407404</v>
      </c>
      <c r="U3987" t="str">
        <f t="shared" si="670"/>
        <v>FEB</v>
      </c>
      <c r="V3987" t="str">
        <f t="shared" si="671"/>
        <v>ENE</v>
      </c>
      <c r="W3987">
        <f t="shared" si="672"/>
        <v>2016</v>
      </c>
      <c r="X3987">
        <f t="shared" si="673"/>
        <v>2016</v>
      </c>
    </row>
    <row r="3988" spans="1:2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66"/>
        <v>9.76</v>
      </c>
      <c r="P3988" s="7">
        <f t="shared" si="667"/>
        <v>37.53846153846154</v>
      </c>
      <c r="Q3988" t="str">
        <f t="shared" si="664"/>
        <v>theater</v>
      </c>
      <c r="R3988" t="str">
        <f t="shared" si="665"/>
        <v>plays</v>
      </c>
      <c r="S3988" s="14">
        <f t="shared" si="668"/>
        <v>42496.544444444444</v>
      </c>
      <c r="T3988" s="14">
        <f t="shared" si="669"/>
        <v>42467.548541666663</v>
      </c>
      <c r="U3988" t="str">
        <f t="shared" si="670"/>
        <v>MAY</v>
      </c>
      <c r="V3988" t="str">
        <f t="shared" si="671"/>
        <v>ABR</v>
      </c>
      <c r="W3988">
        <f t="shared" si="672"/>
        <v>2016</v>
      </c>
      <c r="X3988">
        <f t="shared" si="673"/>
        <v>2016</v>
      </c>
    </row>
    <row r="3989" spans="1:2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66"/>
        <v>37.75</v>
      </c>
      <c r="P3989" s="7">
        <f t="shared" si="667"/>
        <v>11.615384615384615</v>
      </c>
      <c r="Q3989" t="str">
        <f t="shared" si="664"/>
        <v>theater</v>
      </c>
      <c r="R3989" t="str">
        <f t="shared" si="665"/>
        <v>plays</v>
      </c>
      <c r="S3989" s="14">
        <f t="shared" si="668"/>
        <v>41775.92465277778</v>
      </c>
      <c r="T3989" s="14">
        <f t="shared" si="669"/>
        <v>41765.92465277778</v>
      </c>
      <c r="U3989" t="str">
        <f t="shared" si="670"/>
        <v>MAY</v>
      </c>
      <c r="V3989" t="str">
        <f t="shared" si="671"/>
        <v>MAY</v>
      </c>
      <c r="W3989">
        <f t="shared" si="672"/>
        <v>2014</v>
      </c>
      <c r="X3989">
        <f t="shared" si="673"/>
        <v>2014</v>
      </c>
    </row>
    <row r="3990" spans="1:2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66"/>
        <v>2.1333333333333333</v>
      </c>
      <c r="P3990" s="7">
        <f t="shared" si="667"/>
        <v>8</v>
      </c>
      <c r="Q3990" t="str">
        <f t="shared" si="664"/>
        <v>theater</v>
      </c>
      <c r="R3990" t="str">
        <f t="shared" si="665"/>
        <v>plays</v>
      </c>
      <c r="S3990" s="14">
        <f t="shared" si="668"/>
        <v>42245.08116898148</v>
      </c>
      <c r="T3990" s="14">
        <f t="shared" si="669"/>
        <v>42230.08116898148</v>
      </c>
      <c r="U3990" t="str">
        <f t="shared" si="670"/>
        <v>AGO</v>
      </c>
      <c r="V3990" t="str">
        <f t="shared" si="671"/>
        <v>AGO</v>
      </c>
      <c r="W3990">
        <f t="shared" si="672"/>
        <v>2015</v>
      </c>
      <c r="X3990">
        <f t="shared" si="673"/>
        <v>2015</v>
      </c>
    </row>
    <row r="3991" spans="1:2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66"/>
        <v>0</v>
      </c>
      <c r="P3991" s="7" t="str">
        <f t="shared" si="667"/>
        <v>No Backers</v>
      </c>
      <c r="Q3991" t="str">
        <f t="shared" si="664"/>
        <v>theater</v>
      </c>
      <c r="R3991" t="str">
        <f t="shared" si="665"/>
        <v>plays</v>
      </c>
      <c r="S3991" s="14">
        <f t="shared" si="668"/>
        <v>42316.791446759264</v>
      </c>
      <c r="T3991" s="14">
        <f t="shared" si="669"/>
        <v>42286.749780092592</v>
      </c>
      <c r="U3991" t="str">
        <f t="shared" si="670"/>
        <v>NOV</v>
      </c>
      <c r="V3991" t="str">
        <f t="shared" si="671"/>
        <v>OCT</v>
      </c>
      <c r="W3991">
        <f t="shared" si="672"/>
        <v>2015</v>
      </c>
      <c r="X3991">
        <f t="shared" si="673"/>
        <v>2015</v>
      </c>
    </row>
    <row r="3992" spans="1:2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66"/>
        <v>4.1818181818181817</v>
      </c>
      <c r="P3992" s="7">
        <f t="shared" si="667"/>
        <v>23</v>
      </c>
      <c r="Q3992" t="str">
        <f t="shared" si="664"/>
        <v>theater</v>
      </c>
      <c r="R3992" t="str">
        <f t="shared" si="665"/>
        <v>plays</v>
      </c>
      <c r="S3992" s="14">
        <f t="shared" si="668"/>
        <v>42431.672372685185</v>
      </c>
      <c r="T3992" s="14">
        <f t="shared" si="669"/>
        <v>42401.672372685185</v>
      </c>
      <c r="U3992" t="str">
        <f t="shared" si="670"/>
        <v>MAR</v>
      </c>
      <c r="V3992" t="str">
        <f t="shared" si="671"/>
        <v>FEB</v>
      </c>
      <c r="W3992">
        <f t="shared" si="672"/>
        <v>2016</v>
      </c>
      <c r="X3992">
        <f t="shared" si="673"/>
        <v>2016</v>
      </c>
    </row>
    <row r="3993" spans="1:2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66"/>
        <v>20</v>
      </c>
      <c r="P3993" s="7">
        <f t="shared" si="667"/>
        <v>100</v>
      </c>
      <c r="Q3993" t="str">
        <f t="shared" si="664"/>
        <v>theater</v>
      </c>
      <c r="R3993" t="str">
        <f t="shared" si="665"/>
        <v>plays</v>
      </c>
      <c r="S3993" s="14">
        <f t="shared" si="668"/>
        <v>42155.644467592589</v>
      </c>
      <c r="T3993" s="14">
        <f t="shared" si="669"/>
        <v>42125.644467592589</v>
      </c>
      <c r="U3993" t="str">
        <f t="shared" si="670"/>
        <v>MAY</v>
      </c>
      <c r="V3993" t="str">
        <f t="shared" si="671"/>
        <v>MAY</v>
      </c>
      <c r="W3993">
        <f t="shared" si="672"/>
        <v>2015</v>
      </c>
      <c r="X3993">
        <f t="shared" si="673"/>
        <v>2015</v>
      </c>
    </row>
    <row r="3994" spans="1:2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66"/>
        <v>5.41</v>
      </c>
      <c r="P3994" s="7">
        <f t="shared" si="667"/>
        <v>60.111111111111114</v>
      </c>
      <c r="Q3994" t="str">
        <f t="shared" si="664"/>
        <v>theater</v>
      </c>
      <c r="R3994" t="str">
        <f t="shared" si="665"/>
        <v>plays</v>
      </c>
      <c r="S3994" s="14">
        <f t="shared" si="668"/>
        <v>42349.982164351852</v>
      </c>
      <c r="T3994" s="14">
        <f t="shared" si="669"/>
        <v>42289.94049768518</v>
      </c>
      <c r="U3994" t="str">
        <f t="shared" si="670"/>
        <v>DIC</v>
      </c>
      <c r="V3994" t="str">
        <f t="shared" si="671"/>
        <v>OCT</v>
      </c>
      <c r="W3994">
        <f t="shared" si="672"/>
        <v>2015</v>
      </c>
      <c r="X3994">
        <f t="shared" si="673"/>
        <v>2015</v>
      </c>
    </row>
    <row r="3995" spans="1:2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66"/>
        <v>6.0000000000000001E-3</v>
      </c>
      <c r="P3995" s="7">
        <f t="shared" si="667"/>
        <v>3</v>
      </c>
      <c r="Q3995" t="str">
        <f t="shared" si="664"/>
        <v>theater</v>
      </c>
      <c r="R3995" t="str">
        <f t="shared" si="665"/>
        <v>plays</v>
      </c>
      <c r="S3995" s="14">
        <f t="shared" si="668"/>
        <v>42137.864722222221</v>
      </c>
      <c r="T3995" s="14">
        <f t="shared" si="669"/>
        <v>42107.864722222221</v>
      </c>
      <c r="U3995" t="str">
        <f t="shared" si="670"/>
        <v>MAY</v>
      </c>
      <c r="V3995" t="str">
        <f t="shared" si="671"/>
        <v>ABR</v>
      </c>
      <c r="W3995">
        <f t="shared" si="672"/>
        <v>2015</v>
      </c>
      <c r="X3995">
        <f t="shared" si="673"/>
        <v>2015</v>
      </c>
    </row>
    <row r="3996" spans="1:2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66"/>
        <v>0.25</v>
      </c>
      <c r="P3996" s="7">
        <f t="shared" si="667"/>
        <v>5</v>
      </c>
      <c r="Q3996" t="str">
        <f t="shared" si="664"/>
        <v>theater</v>
      </c>
      <c r="R3996" t="str">
        <f t="shared" si="665"/>
        <v>plays</v>
      </c>
      <c r="S3996" s="14">
        <f t="shared" si="668"/>
        <v>41839.389930555553</v>
      </c>
      <c r="T3996" s="14">
        <f t="shared" si="669"/>
        <v>41809.389930555553</v>
      </c>
      <c r="U3996" t="str">
        <f t="shared" si="670"/>
        <v>JUL</v>
      </c>
      <c r="V3996" t="str">
        <f t="shared" si="671"/>
        <v>JUN</v>
      </c>
      <c r="W3996">
        <f t="shared" si="672"/>
        <v>2014</v>
      </c>
      <c r="X3996">
        <f t="shared" si="673"/>
        <v>2014</v>
      </c>
    </row>
    <row r="3997" spans="1:2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66"/>
        <v>35</v>
      </c>
      <c r="P3997" s="7">
        <f t="shared" si="667"/>
        <v>17.5</v>
      </c>
      <c r="Q3997" t="str">
        <f t="shared" si="664"/>
        <v>theater</v>
      </c>
      <c r="R3997" t="str">
        <f t="shared" si="665"/>
        <v>plays</v>
      </c>
      <c r="S3997" s="14">
        <f t="shared" si="668"/>
        <v>42049.477083333331</v>
      </c>
      <c r="T3997" s="14">
        <f t="shared" si="669"/>
        <v>42019.683761574073</v>
      </c>
      <c r="U3997" t="str">
        <f t="shared" si="670"/>
        <v>FEB</v>
      </c>
      <c r="V3997" t="str">
        <f t="shared" si="671"/>
        <v>ENE</v>
      </c>
      <c r="W3997">
        <f t="shared" si="672"/>
        <v>2015</v>
      </c>
      <c r="X3997">
        <f t="shared" si="673"/>
        <v>2015</v>
      </c>
    </row>
    <row r="3998" spans="1:2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66"/>
        <v>16.566666666666666</v>
      </c>
      <c r="P3998" s="7">
        <f t="shared" si="667"/>
        <v>29.235294117647058</v>
      </c>
      <c r="Q3998" t="str">
        <f t="shared" si="664"/>
        <v>theater</v>
      </c>
      <c r="R3998" t="str">
        <f t="shared" si="665"/>
        <v>plays</v>
      </c>
      <c r="S3998" s="14">
        <f t="shared" si="668"/>
        <v>41963.669444444444</v>
      </c>
      <c r="T3998" s="14">
        <f t="shared" si="669"/>
        <v>41950.26694444444</v>
      </c>
      <c r="U3998" t="str">
        <f t="shared" si="670"/>
        <v>NOV</v>
      </c>
      <c r="V3998" t="str">
        <f t="shared" si="671"/>
        <v>NOV</v>
      </c>
      <c r="W3998">
        <f t="shared" si="672"/>
        <v>2014</v>
      </c>
      <c r="X3998">
        <f t="shared" si="673"/>
        <v>2014</v>
      </c>
    </row>
    <row r="3999" spans="1:2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66"/>
        <v>0</v>
      </c>
      <c r="P3999" s="7" t="str">
        <f t="shared" si="667"/>
        <v>No Backers</v>
      </c>
      <c r="Q3999" t="str">
        <f t="shared" ref="Q3999:Q4062" si="674">MID(N3999,1,7)</f>
        <v>theater</v>
      </c>
      <c r="R3999" t="str">
        <f t="shared" ref="R3999:R4062" si="675">MID(N3999,9,20)</f>
        <v>plays</v>
      </c>
      <c r="S3999" s="14">
        <f t="shared" si="668"/>
        <v>42099.349780092598</v>
      </c>
      <c r="T3999" s="14">
        <f t="shared" si="669"/>
        <v>42069.391446759255</v>
      </c>
      <c r="U3999" t="str">
        <f t="shared" si="670"/>
        <v>ABR</v>
      </c>
      <c r="V3999" t="str">
        <f t="shared" si="671"/>
        <v>MAR</v>
      </c>
      <c r="W3999">
        <f t="shared" si="672"/>
        <v>2015</v>
      </c>
      <c r="X3999">
        <f t="shared" si="673"/>
        <v>2015</v>
      </c>
    </row>
    <row r="4000" spans="1:2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66"/>
        <v>57.2</v>
      </c>
      <c r="P4000" s="7">
        <f t="shared" si="667"/>
        <v>59.583333333333336</v>
      </c>
      <c r="Q4000" t="str">
        <f t="shared" si="674"/>
        <v>theater</v>
      </c>
      <c r="R4000" t="str">
        <f t="shared" si="675"/>
        <v>plays</v>
      </c>
      <c r="S4000" s="14">
        <f t="shared" si="668"/>
        <v>42091.921597222223</v>
      </c>
      <c r="T4000" s="14">
        <f t="shared" si="669"/>
        <v>42061.963263888887</v>
      </c>
      <c r="U4000" t="str">
        <f t="shared" si="670"/>
        <v>MAR</v>
      </c>
      <c r="V4000" t="str">
        <f t="shared" si="671"/>
        <v>FEB</v>
      </c>
      <c r="W4000">
        <f t="shared" si="672"/>
        <v>2015</v>
      </c>
      <c r="X4000">
        <f t="shared" si="673"/>
        <v>2015</v>
      </c>
    </row>
    <row r="4001" spans="1:2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66"/>
        <v>16.514285714285716</v>
      </c>
      <c r="P4001" s="7">
        <f t="shared" si="667"/>
        <v>82.571428571428569</v>
      </c>
      <c r="Q4001" t="str">
        <f t="shared" si="674"/>
        <v>theater</v>
      </c>
      <c r="R4001" t="str">
        <f t="shared" si="675"/>
        <v>plays</v>
      </c>
      <c r="S4001" s="14">
        <f t="shared" si="668"/>
        <v>41882.827650462961</v>
      </c>
      <c r="T4001" s="14">
        <f t="shared" si="669"/>
        <v>41842.828680555554</v>
      </c>
      <c r="U4001" t="str">
        <f t="shared" si="670"/>
        <v>AGO</v>
      </c>
      <c r="V4001" t="str">
        <f t="shared" si="671"/>
        <v>JUL</v>
      </c>
      <c r="W4001">
        <f t="shared" si="672"/>
        <v>2014</v>
      </c>
      <c r="X4001">
        <f t="shared" si="673"/>
        <v>2014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66"/>
        <v>0.125</v>
      </c>
      <c r="P4002" s="7">
        <f t="shared" si="667"/>
        <v>10</v>
      </c>
      <c r="Q4002" t="str">
        <f t="shared" si="674"/>
        <v>theater</v>
      </c>
      <c r="R4002" t="str">
        <f t="shared" si="675"/>
        <v>plays</v>
      </c>
      <c r="S4002" s="14">
        <f t="shared" si="668"/>
        <v>42497.603680555556</v>
      </c>
      <c r="T4002" s="14">
        <f t="shared" si="669"/>
        <v>42437.64534722222</v>
      </c>
      <c r="U4002" t="str">
        <f t="shared" si="670"/>
        <v>MAY</v>
      </c>
      <c r="V4002" t="str">
        <f t="shared" si="671"/>
        <v>MAR</v>
      </c>
      <c r="W4002">
        <f t="shared" si="672"/>
        <v>2016</v>
      </c>
      <c r="X4002">
        <f t="shared" si="673"/>
        <v>2016</v>
      </c>
    </row>
    <row r="4003" spans="1:2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66"/>
        <v>37.75</v>
      </c>
      <c r="P4003" s="7">
        <f t="shared" si="667"/>
        <v>32.357142857142854</v>
      </c>
      <c r="Q4003" t="str">
        <f t="shared" si="674"/>
        <v>theater</v>
      </c>
      <c r="R4003" t="str">
        <f t="shared" si="675"/>
        <v>plays</v>
      </c>
      <c r="S4003" s="14">
        <f t="shared" si="668"/>
        <v>42795.791666666672</v>
      </c>
      <c r="T4003" s="14">
        <f t="shared" si="669"/>
        <v>42775.964212962965</v>
      </c>
      <c r="U4003" t="str">
        <f t="shared" si="670"/>
        <v>MAR</v>
      </c>
      <c r="V4003" t="str">
        <f t="shared" si="671"/>
        <v>FEB</v>
      </c>
      <c r="W4003">
        <f t="shared" si="672"/>
        <v>2017</v>
      </c>
      <c r="X4003">
        <f t="shared" si="673"/>
        <v>2017</v>
      </c>
    </row>
    <row r="4004" spans="1:2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66"/>
        <v>1.84</v>
      </c>
      <c r="P4004" s="7">
        <f t="shared" si="667"/>
        <v>5.75</v>
      </c>
      <c r="Q4004" t="str">
        <f t="shared" si="674"/>
        <v>theater</v>
      </c>
      <c r="R4004" t="str">
        <f t="shared" si="675"/>
        <v>plays</v>
      </c>
      <c r="S4004" s="14">
        <f t="shared" si="668"/>
        <v>41909.043530092589</v>
      </c>
      <c r="T4004" s="14">
        <f t="shared" si="669"/>
        <v>41879.043530092589</v>
      </c>
      <c r="U4004" t="str">
        <f t="shared" si="670"/>
        <v>SEP</v>
      </c>
      <c r="V4004" t="str">
        <f t="shared" si="671"/>
        <v>AGO</v>
      </c>
      <c r="W4004">
        <f t="shared" si="672"/>
        <v>2014</v>
      </c>
      <c r="X4004">
        <f t="shared" si="673"/>
        <v>2014</v>
      </c>
    </row>
    <row r="4005" spans="1:2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66"/>
        <v>10.050000000000001</v>
      </c>
      <c r="P4005" s="7">
        <f t="shared" si="667"/>
        <v>100.5</v>
      </c>
      <c r="Q4005" t="str">
        <f t="shared" si="674"/>
        <v>theater</v>
      </c>
      <c r="R4005" t="str">
        <f t="shared" si="675"/>
        <v>plays</v>
      </c>
      <c r="S4005" s="14">
        <f t="shared" si="668"/>
        <v>42050.587349537032</v>
      </c>
      <c r="T4005" s="14">
        <f t="shared" si="669"/>
        <v>42020.587349537032</v>
      </c>
      <c r="U4005" t="str">
        <f t="shared" si="670"/>
        <v>FEB</v>
      </c>
      <c r="V4005" t="str">
        <f t="shared" si="671"/>
        <v>ENE</v>
      </c>
      <c r="W4005">
        <f t="shared" si="672"/>
        <v>2015</v>
      </c>
      <c r="X4005">
        <f t="shared" si="673"/>
        <v>2015</v>
      </c>
    </row>
    <row r="4006" spans="1:2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66"/>
        <v>0.2</v>
      </c>
      <c r="P4006" s="7">
        <f t="shared" si="667"/>
        <v>1</v>
      </c>
      <c r="Q4006" t="str">
        <f t="shared" si="674"/>
        <v>theater</v>
      </c>
      <c r="R4006" t="str">
        <f t="shared" si="675"/>
        <v>plays</v>
      </c>
      <c r="S4006" s="14">
        <f t="shared" si="668"/>
        <v>41920.16269675926</v>
      </c>
      <c r="T4006" s="14">
        <f t="shared" si="669"/>
        <v>41890.16269675926</v>
      </c>
      <c r="U4006" t="str">
        <f t="shared" si="670"/>
        <v>OCT</v>
      </c>
      <c r="V4006" t="str">
        <f t="shared" si="671"/>
        <v>SEP</v>
      </c>
      <c r="W4006">
        <f t="shared" si="672"/>
        <v>2014</v>
      </c>
      <c r="X4006">
        <f t="shared" si="673"/>
        <v>2014</v>
      </c>
    </row>
    <row r="4007" spans="1:2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66"/>
        <v>1.3333333333333333</v>
      </c>
      <c r="P4007" s="7">
        <f t="shared" si="667"/>
        <v>20</v>
      </c>
      <c r="Q4007" t="str">
        <f t="shared" si="674"/>
        <v>theater</v>
      </c>
      <c r="R4007" t="str">
        <f t="shared" si="675"/>
        <v>plays</v>
      </c>
      <c r="S4007" s="14">
        <f t="shared" si="668"/>
        <v>41932.807696759257</v>
      </c>
      <c r="T4007" s="14">
        <f t="shared" si="669"/>
        <v>41872.807696759257</v>
      </c>
      <c r="U4007" t="str">
        <f t="shared" si="670"/>
        <v>OCT</v>
      </c>
      <c r="V4007" t="str">
        <f t="shared" si="671"/>
        <v>AGO</v>
      </c>
      <c r="W4007">
        <f t="shared" si="672"/>
        <v>2014</v>
      </c>
      <c r="X4007">
        <f t="shared" si="673"/>
        <v>2014</v>
      </c>
    </row>
    <row r="4008" spans="1:2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66"/>
        <v>6.6666666666666671E-3</v>
      </c>
      <c r="P4008" s="7">
        <f t="shared" si="667"/>
        <v>2</v>
      </c>
      <c r="Q4008" t="str">
        <f t="shared" si="674"/>
        <v>theater</v>
      </c>
      <c r="R4008" t="str">
        <f t="shared" si="675"/>
        <v>plays</v>
      </c>
      <c r="S4008" s="14">
        <f t="shared" si="668"/>
        <v>42416.772997685184</v>
      </c>
      <c r="T4008" s="14">
        <f t="shared" si="669"/>
        <v>42391.772997685184</v>
      </c>
      <c r="U4008" t="str">
        <f t="shared" si="670"/>
        <v>FEB</v>
      </c>
      <c r="V4008" t="str">
        <f t="shared" si="671"/>
        <v>ENE</v>
      </c>
      <c r="W4008">
        <f t="shared" si="672"/>
        <v>2016</v>
      </c>
      <c r="X4008">
        <f t="shared" si="673"/>
        <v>2016</v>
      </c>
    </row>
    <row r="4009" spans="1:2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66"/>
        <v>0.25</v>
      </c>
      <c r="P4009" s="7">
        <f t="shared" si="667"/>
        <v>5</v>
      </c>
      <c r="Q4009" t="str">
        <f t="shared" si="674"/>
        <v>theater</v>
      </c>
      <c r="R4009" t="str">
        <f t="shared" si="675"/>
        <v>plays</v>
      </c>
      <c r="S4009" s="14">
        <f t="shared" si="668"/>
        <v>41877.686111111114</v>
      </c>
      <c r="T4009" s="14">
        <f t="shared" si="669"/>
        <v>41848.772928240738</v>
      </c>
      <c r="U4009" t="str">
        <f t="shared" si="670"/>
        <v>AGO</v>
      </c>
      <c r="V4009" t="str">
        <f t="shared" si="671"/>
        <v>JUL</v>
      </c>
      <c r="W4009">
        <f t="shared" si="672"/>
        <v>2014</v>
      </c>
      <c r="X4009">
        <f t="shared" si="673"/>
        <v>2014</v>
      </c>
    </row>
    <row r="4010" spans="1:2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66"/>
        <v>6</v>
      </c>
      <c r="P4010" s="7">
        <f t="shared" si="667"/>
        <v>15</v>
      </c>
      <c r="Q4010" t="str">
        <f t="shared" si="674"/>
        <v>theater</v>
      </c>
      <c r="R4010" t="str">
        <f t="shared" si="675"/>
        <v>plays</v>
      </c>
      <c r="S4010" s="14">
        <f t="shared" si="668"/>
        <v>42207.964201388888</v>
      </c>
      <c r="T4010" s="14">
        <f t="shared" si="669"/>
        <v>42177.964201388888</v>
      </c>
      <c r="U4010" t="str">
        <f t="shared" si="670"/>
        <v>JUL</v>
      </c>
      <c r="V4010" t="str">
        <f t="shared" si="671"/>
        <v>JUN</v>
      </c>
      <c r="W4010">
        <f t="shared" si="672"/>
        <v>2015</v>
      </c>
      <c r="X4010">
        <f t="shared" si="673"/>
        <v>2015</v>
      </c>
    </row>
    <row r="4011" spans="1:2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66"/>
        <v>3.8860103626943006</v>
      </c>
      <c r="P4011" s="7">
        <f t="shared" si="667"/>
        <v>25</v>
      </c>
      <c r="Q4011" t="str">
        <f t="shared" si="674"/>
        <v>theater</v>
      </c>
      <c r="R4011" t="str">
        <f t="shared" si="675"/>
        <v>plays</v>
      </c>
      <c r="S4011" s="14">
        <f t="shared" si="668"/>
        <v>41891.700925925928</v>
      </c>
      <c r="T4011" s="14">
        <f t="shared" si="669"/>
        <v>41851.700925925928</v>
      </c>
      <c r="U4011" t="str">
        <f t="shared" si="670"/>
        <v>SEP</v>
      </c>
      <c r="V4011" t="str">
        <f t="shared" si="671"/>
        <v>JUL</v>
      </c>
      <c r="W4011">
        <f t="shared" si="672"/>
        <v>2014</v>
      </c>
      <c r="X4011">
        <f t="shared" si="673"/>
        <v>2014</v>
      </c>
    </row>
    <row r="4012" spans="1:2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66"/>
        <v>24.194444444444443</v>
      </c>
      <c r="P4012" s="7">
        <f t="shared" si="667"/>
        <v>45.842105263157897</v>
      </c>
      <c r="Q4012" t="str">
        <f t="shared" si="674"/>
        <v>theater</v>
      </c>
      <c r="R4012" t="str">
        <f t="shared" si="675"/>
        <v>plays</v>
      </c>
      <c r="S4012" s="14">
        <f t="shared" si="668"/>
        <v>41938.770439814813</v>
      </c>
      <c r="T4012" s="14">
        <f t="shared" si="669"/>
        <v>41921.770439814813</v>
      </c>
      <c r="U4012" t="str">
        <f t="shared" si="670"/>
        <v>OCT</v>
      </c>
      <c r="V4012" t="str">
        <f t="shared" si="671"/>
        <v>OCT</v>
      </c>
      <c r="W4012">
        <f t="shared" si="672"/>
        <v>2014</v>
      </c>
      <c r="X4012">
        <f t="shared" si="673"/>
        <v>2014</v>
      </c>
    </row>
    <row r="4013" spans="1:2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66"/>
        <v>7.6</v>
      </c>
      <c r="P4013" s="7">
        <f t="shared" si="667"/>
        <v>4.75</v>
      </c>
      <c r="Q4013" t="str">
        <f t="shared" si="674"/>
        <v>theater</v>
      </c>
      <c r="R4013" t="str">
        <f t="shared" si="675"/>
        <v>plays</v>
      </c>
      <c r="S4013" s="14">
        <f t="shared" si="668"/>
        <v>42032.54488425926</v>
      </c>
      <c r="T4013" s="14">
        <f t="shared" si="669"/>
        <v>42002.54488425926</v>
      </c>
      <c r="U4013" t="str">
        <f t="shared" si="670"/>
        <v>ENE</v>
      </c>
      <c r="V4013" t="str">
        <f t="shared" si="671"/>
        <v>DIC</v>
      </c>
      <c r="W4013">
        <f t="shared" si="672"/>
        <v>2015</v>
      </c>
      <c r="X4013">
        <f t="shared" si="673"/>
        <v>2014</v>
      </c>
    </row>
    <row r="4014" spans="1:2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66"/>
        <v>0</v>
      </c>
      <c r="P4014" s="7" t="str">
        <f t="shared" si="667"/>
        <v>No Backers</v>
      </c>
      <c r="Q4014" t="str">
        <f t="shared" si="674"/>
        <v>theater</v>
      </c>
      <c r="R4014" t="str">
        <f t="shared" si="675"/>
        <v>plays</v>
      </c>
      <c r="S4014" s="14">
        <f t="shared" si="668"/>
        <v>42126.544548611113</v>
      </c>
      <c r="T4014" s="14">
        <f t="shared" si="669"/>
        <v>42096.544548611113</v>
      </c>
      <c r="U4014" t="str">
        <f t="shared" si="670"/>
        <v>MAY</v>
      </c>
      <c r="V4014" t="str">
        <f t="shared" si="671"/>
        <v>ABR</v>
      </c>
      <c r="W4014">
        <f t="shared" si="672"/>
        <v>2015</v>
      </c>
      <c r="X4014">
        <f t="shared" si="673"/>
        <v>2015</v>
      </c>
    </row>
    <row r="4015" spans="1:2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66"/>
        <v>1.3</v>
      </c>
      <c r="P4015" s="7">
        <f t="shared" si="667"/>
        <v>13</v>
      </c>
      <c r="Q4015" t="str">
        <f t="shared" si="674"/>
        <v>theater</v>
      </c>
      <c r="R4015" t="str">
        <f t="shared" si="675"/>
        <v>plays</v>
      </c>
      <c r="S4015" s="14">
        <f t="shared" si="668"/>
        <v>42051.301192129627</v>
      </c>
      <c r="T4015" s="14">
        <f t="shared" si="669"/>
        <v>42021.301192129627</v>
      </c>
      <c r="U4015" t="str">
        <f t="shared" si="670"/>
        <v>FEB</v>
      </c>
      <c r="V4015" t="str">
        <f t="shared" si="671"/>
        <v>ENE</v>
      </c>
      <c r="W4015">
        <f t="shared" si="672"/>
        <v>2015</v>
      </c>
      <c r="X4015">
        <f t="shared" si="673"/>
        <v>2015</v>
      </c>
    </row>
    <row r="4016" spans="1:2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66"/>
        <v>0</v>
      </c>
      <c r="P4016" s="7" t="str">
        <f t="shared" si="667"/>
        <v>No Backers</v>
      </c>
      <c r="Q4016" t="str">
        <f t="shared" si="674"/>
        <v>theater</v>
      </c>
      <c r="R4016" t="str">
        <f t="shared" si="675"/>
        <v>plays</v>
      </c>
      <c r="S4016" s="14">
        <f t="shared" si="668"/>
        <v>42434.246168981481</v>
      </c>
      <c r="T4016" s="14">
        <f t="shared" si="669"/>
        <v>42419.246168981481</v>
      </c>
      <c r="U4016" t="str">
        <f t="shared" si="670"/>
        <v>MAR</v>
      </c>
      <c r="V4016" t="str">
        <f t="shared" si="671"/>
        <v>FEB</v>
      </c>
      <c r="W4016">
        <f t="shared" si="672"/>
        <v>2016</v>
      </c>
      <c r="X4016">
        <f t="shared" si="673"/>
        <v>2016</v>
      </c>
    </row>
    <row r="4017" spans="1:2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66"/>
        <v>1.4285714285714285E-2</v>
      </c>
      <c r="P4017" s="7">
        <f t="shared" si="667"/>
        <v>1</v>
      </c>
      <c r="Q4017" t="str">
        <f t="shared" si="674"/>
        <v>theater</v>
      </c>
      <c r="R4017" t="str">
        <f t="shared" si="675"/>
        <v>plays</v>
      </c>
      <c r="S4017" s="14">
        <f t="shared" si="668"/>
        <v>42204.780821759254</v>
      </c>
      <c r="T4017" s="14">
        <f t="shared" si="669"/>
        <v>42174.780821759254</v>
      </c>
      <c r="U4017" t="str">
        <f t="shared" si="670"/>
        <v>JUL</v>
      </c>
      <c r="V4017" t="str">
        <f t="shared" si="671"/>
        <v>JUN</v>
      </c>
      <c r="W4017">
        <f t="shared" si="672"/>
        <v>2015</v>
      </c>
      <c r="X4017">
        <f t="shared" si="673"/>
        <v>2015</v>
      </c>
    </row>
    <row r="4018" spans="1:2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66"/>
        <v>14</v>
      </c>
      <c r="P4018" s="7">
        <f t="shared" si="667"/>
        <v>10</v>
      </c>
      <c r="Q4018" t="str">
        <f t="shared" si="674"/>
        <v>theater</v>
      </c>
      <c r="R4018" t="str">
        <f t="shared" si="675"/>
        <v>plays</v>
      </c>
      <c r="S4018" s="14">
        <f t="shared" si="668"/>
        <v>41899.872685185182</v>
      </c>
      <c r="T4018" s="14">
        <f t="shared" si="669"/>
        <v>41869.872685185182</v>
      </c>
      <c r="U4018" t="str">
        <f t="shared" si="670"/>
        <v>SEP</v>
      </c>
      <c r="V4018" t="str">
        <f t="shared" si="671"/>
        <v>AGO</v>
      </c>
      <c r="W4018">
        <f t="shared" si="672"/>
        <v>2014</v>
      </c>
      <c r="X4018">
        <f t="shared" si="673"/>
        <v>2014</v>
      </c>
    </row>
    <row r="4019" spans="1:2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66"/>
        <v>1.05</v>
      </c>
      <c r="P4019" s="7">
        <f t="shared" si="667"/>
        <v>52.5</v>
      </c>
      <c r="Q4019" t="str">
        <f t="shared" si="674"/>
        <v>theater</v>
      </c>
      <c r="R4019" t="str">
        <f t="shared" si="675"/>
        <v>plays</v>
      </c>
      <c r="S4019" s="14">
        <f t="shared" si="668"/>
        <v>41886.672152777777</v>
      </c>
      <c r="T4019" s="14">
        <f t="shared" si="669"/>
        <v>41856.672152777777</v>
      </c>
      <c r="U4019" t="str">
        <f t="shared" si="670"/>
        <v>SEP</v>
      </c>
      <c r="V4019" t="str">
        <f t="shared" si="671"/>
        <v>AGO</v>
      </c>
      <c r="W4019">
        <f t="shared" si="672"/>
        <v>2014</v>
      </c>
      <c r="X4019">
        <f t="shared" si="673"/>
        <v>2014</v>
      </c>
    </row>
    <row r="4020" spans="1:2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66"/>
        <v>8.6666666666666661</v>
      </c>
      <c r="P4020" s="7">
        <f t="shared" si="667"/>
        <v>32.5</v>
      </c>
      <c r="Q4020" t="str">
        <f t="shared" si="674"/>
        <v>theater</v>
      </c>
      <c r="R4020" t="str">
        <f t="shared" si="675"/>
        <v>plays</v>
      </c>
      <c r="S4020" s="14">
        <f t="shared" si="668"/>
        <v>42650.91097222222</v>
      </c>
      <c r="T4020" s="14">
        <f t="shared" si="669"/>
        <v>42620.91097222222</v>
      </c>
      <c r="U4020" t="str">
        <f t="shared" si="670"/>
        <v>OCT</v>
      </c>
      <c r="V4020" t="str">
        <f t="shared" si="671"/>
        <v>SEP</v>
      </c>
      <c r="W4020">
        <f t="shared" si="672"/>
        <v>2016</v>
      </c>
      <c r="X4020">
        <f t="shared" si="673"/>
        <v>2016</v>
      </c>
    </row>
    <row r="4021" spans="1:2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66"/>
        <v>0.82857142857142863</v>
      </c>
      <c r="P4021" s="7">
        <f t="shared" si="667"/>
        <v>7.25</v>
      </c>
      <c r="Q4021" t="str">
        <f t="shared" si="674"/>
        <v>theater</v>
      </c>
      <c r="R4021" t="str">
        <f t="shared" si="675"/>
        <v>plays</v>
      </c>
      <c r="S4021" s="14">
        <f t="shared" si="668"/>
        <v>42475.686111111107</v>
      </c>
      <c r="T4021" s="14">
        <f t="shared" si="669"/>
        <v>42417.675879629634</v>
      </c>
      <c r="U4021" t="str">
        <f t="shared" si="670"/>
        <v>ABR</v>
      </c>
      <c r="V4021" t="str">
        <f t="shared" si="671"/>
        <v>FEB</v>
      </c>
      <c r="W4021">
        <f t="shared" si="672"/>
        <v>2016</v>
      </c>
      <c r="X4021">
        <f t="shared" si="673"/>
        <v>2016</v>
      </c>
    </row>
    <row r="4022" spans="1:2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66"/>
        <v>16.666666666666668</v>
      </c>
      <c r="P4022" s="7">
        <f t="shared" si="667"/>
        <v>33.333333333333336</v>
      </c>
      <c r="Q4022" t="str">
        <f t="shared" si="674"/>
        <v>theater</v>
      </c>
      <c r="R4022" t="str">
        <f t="shared" si="675"/>
        <v>plays</v>
      </c>
      <c r="S4022" s="14">
        <f t="shared" si="668"/>
        <v>42087.149293981478</v>
      </c>
      <c r="T4022" s="14">
        <f t="shared" si="669"/>
        <v>42057.190960648149</v>
      </c>
      <c r="U4022" t="str">
        <f t="shared" si="670"/>
        <v>MAR</v>
      </c>
      <c r="V4022" t="str">
        <f t="shared" si="671"/>
        <v>FEB</v>
      </c>
      <c r="W4022">
        <f t="shared" si="672"/>
        <v>2015</v>
      </c>
      <c r="X4022">
        <f t="shared" si="673"/>
        <v>2015</v>
      </c>
    </row>
    <row r="4023" spans="1:2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66"/>
        <v>0.83333333333333337</v>
      </c>
      <c r="P4023" s="7">
        <f t="shared" si="667"/>
        <v>62.5</v>
      </c>
      <c r="Q4023" t="str">
        <f t="shared" si="674"/>
        <v>theater</v>
      </c>
      <c r="R4023" t="str">
        <f t="shared" si="675"/>
        <v>plays</v>
      </c>
      <c r="S4023" s="14">
        <f t="shared" si="668"/>
        <v>41938.911550925928</v>
      </c>
      <c r="T4023" s="14">
        <f t="shared" si="669"/>
        <v>41878.911550925928</v>
      </c>
      <c r="U4023" t="str">
        <f t="shared" si="670"/>
        <v>OCT</v>
      </c>
      <c r="V4023" t="str">
        <f t="shared" si="671"/>
        <v>AGO</v>
      </c>
      <c r="W4023">
        <f t="shared" si="672"/>
        <v>2014</v>
      </c>
      <c r="X4023">
        <f t="shared" si="673"/>
        <v>2014</v>
      </c>
    </row>
    <row r="4024" spans="1:2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66"/>
        <v>69.561111111111117</v>
      </c>
      <c r="P4024" s="7">
        <f t="shared" si="667"/>
        <v>63.558375634517766</v>
      </c>
      <c r="Q4024" t="str">
        <f t="shared" si="674"/>
        <v>theater</v>
      </c>
      <c r="R4024" t="str">
        <f t="shared" si="675"/>
        <v>plays</v>
      </c>
      <c r="S4024" s="14">
        <f t="shared" si="668"/>
        <v>42036.120833333334</v>
      </c>
      <c r="T4024" s="14">
        <f t="shared" si="669"/>
        <v>41990.584108796291</v>
      </c>
      <c r="U4024" t="str">
        <f t="shared" si="670"/>
        <v>FEB</v>
      </c>
      <c r="V4024" t="str">
        <f t="shared" si="671"/>
        <v>DIC</v>
      </c>
      <c r="W4024">
        <f t="shared" si="672"/>
        <v>2015</v>
      </c>
      <c r="X4024">
        <f t="shared" si="673"/>
        <v>2014</v>
      </c>
    </row>
    <row r="4025" spans="1:2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66"/>
        <v>0</v>
      </c>
      <c r="P4025" s="7" t="str">
        <f t="shared" si="667"/>
        <v>No Backers</v>
      </c>
      <c r="Q4025" t="str">
        <f t="shared" si="674"/>
        <v>theater</v>
      </c>
      <c r="R4025" t="str">
        <f t="shared" si="675"/>
        <v>plays</v>
      </c>
      <c r="S4025" s="14">
        <f t="shared" si="668"/>
        <v>42453.957905092597</v>
      </c>
      <c r="T4025" s="14">
        <f t="shared" si="669"/>
        <v>42408.999571759254</v>
      </c>
      <c r="U4025" t="str">
        <f t="shared" si="670"/>
        <v>MAR</v>
      </c>
      <c r="V4025" t="str">
        <f t="shared" si="671"/>
        <v>FEB</v>
      </c>
      <c r="W4025">
        <f t="shared" si="672"/>
        <v>2016</v>
      </c>
      <c r="X4025">
        <f t="shared" si="673"/>
        <v>2016</v>
      </c>
    </row>
    <row r="4026" spans="1:2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66"/>
        <v>1.25</v>
      </c>
      <c r="P4026" s="7">
        <f t="shared" si="667"/>
        <v>10</v>
      </c>
      <c r="Q4026" t="str">
        <f t="shared" si="674"/>
        <v>theater</v>
      </c>
      <c r="R4026" t="str">
        <f t="shared" si="675"/>
        <v>plays</v>
      </c>
      <c r="S4026" s="14">
        <f t="shared" si="668"/>
        <v>42247.670104166667</v>
      </c>
      <c r="T4026" s="14">
        <f t="shared" si="669"/>
        <v>42217.670104166667</v>
      </c>
      <c r="U4026" t="str">
        <f t="shared" si="670"/>
        <v>AGO</v>
      </c>
      <c r="V4026" t="str">
        <f t="shared" si="671"/>
        <v>AGO</v>
      </c>
      <c r="W4026">
        <f t="shared" si="672"/>
        <v>2015</v>
      </c>
      <c r="X4026">
        <f t="shared" si="673"/>
        <v>2015</v>
      </c>
    </row>
    <row r="4027" spans="1:2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66"/>
        <v>5</v>
      </c>
      <c r="P4027" s="7">
        <f t="shared" si="667"/>
        <v>62.5</v>
      </c>
      <c r="Q4027" t="str">
        <f t="shared" si="674"/>
        <v>theater</v>
      </c>
      <c r="R4027" t="str">
        <f t="shared" si="675"/>
        <v>plays</v>
      </c>
      <c r="S4027" s="14">
        <f t="shared" si="668"/>
        <v>42211.237685185188</v>
      </c>
      <c r="T4027" s="14">
        <f t="shared" si="669"/>
        <v>42151.237685185188</v>
      </c>
      <c r="U4027" t="str">
        <f t="shared" si="670"/>
        <v>JUL</v>
      </c>
      <c r="V4027" t="str">
        <f t="shared" si="671"/>
        <v>MAY</v>
      </c>
      <c r="W4027">
        <f t="shared" si="672"/>
        <v>2015</v>
      </c>
      <c r="X4027">
        <f t="shared" si="673"/>
        <v>2015</v>
      </c>
    </row>
    <row r="4028" spans="1:2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66"/>
        <v>0</v>
      </c>
      <c r="P4028" s="7" t="str">
        <f t="shared" si="667"/>
        <v>No Backers</v>
      </c>
      <c r="Q4028" t="str">
        <f t="shared" si="674"/>
        <v>theater</v>
      </c>
      <c r="R4028" t="str">
        <f t="shared" si="675"/>
        <v>plays</v>
      </c>
      <c r="S4028" s="14">
        <f t="shared" si="668"/>
        <v>42342.697210648148</v>
      </c>
      <c r="T4028" s="14">
        <f t="shared" si="669"/>
        <v>42282.655543981484</v>
      </c>
      <c r="U4028" t="str">
        <f t="shared" si="670"/>
        <v>DIC</v>
      </c>
      <c r="V4028" t="str">
        <f t="shared" si="671"/>
        <v>OCT</v>
      </c>
      <c r="W4028">
        <f t="shared" si="672"/>
        <v>2015</v>
      </c>
      <c r="X4028">
        <f t="shared" si="673"/>
        <v>2015</v>
      </c>
    </row>
    <row r="4029" spans="1:2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66"/>
        <v>7.166666666666667</v>
      </c>
      <c r="P4029" s="7">
        <f t="shared" si="667"/>
        <v>30.714285714285715</v>
      </c>
      <c r="Q4029" t="str">
        <f t="shared" si="674"/>
        <v>theater</v>
      </c>
      <c r="R4029" t="str">
        <f t="shared" si="675"/>
        <v>plays</v>
      </c>
      <c r="S4029" s="14">
        <f t="shared" si="668"/>
        <v>42789.041666666672</v>
      </c>
      <c r="T4029" s="14">
        <f t="shared" si="669"/>
        <v>42768.97084490741</v>
      </c>
      <c r="U4029" t="str">
        <f t="shared" si="670"/>
        <v>FEB</v>
      </c>
      <c r="V4029" t="str">
        <f t="shared" si="671"/>
        <v>FEB</v>
      </c>
      <c r="W4029">
        <f t="shared" si="672"/>
        <v>2017</v>
      </c>
      <c r="X4029">
        <f t="shared" si="673"/>
        <v>2017</v>
      </c>
    </row>
    <row r="4030" spans="1:2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66"/>
        <v>28.05</v>
      </c>
      <c r="P4030" s="7">
        <f t="shared" si="667"/>
        <v>51</v>
      </c>
      <c r="Q4030" t="str">
        <f t="shared" si="674"/>
        <v>theater</v>
      </c>
      <c r="R4030" t="str">
        <f t="shared" si="675"/>
        <v>plays</v>
      </c>
      <c r="S4030" s="14">
        <f t="shared" si="668"/>
        <v>41795.938657407409</v>
      </c>
      <c r="T4030" s="14">
        <f t="shared" si="669"/>
        <v>41765.938657407409</v>
      </c>
      <c r="U4030" t="str">
        <f t="shared" si="670"/>
        <v>JUN</v>
      </c>
      <c r="V4030" t="str">
        <f t="shared" si="671"/>
        <v>MAY</v>
      </c>
      <c r="W4030">
        <f t="shared" si="672"/>
        <v>2014</v>
      </c>
      <c r="X4030">
        <f t="shared" si="673"/>
        <v>2014</v>
      </c>
    </row>
    <row r="4031" spans="1:2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66"/>
        <v>0</v>
      </c>
      <c r="P4031" s="7" t="str">
        <f t="shared" si="667"/>
        <v>No Backers</v>
      </c>
      <c r="Q4031" t="str">
        <f t="shared" si="674"/>
        <v>theater</v>
      </c>
      <c r="R4031" t="str">
        <f t="shared" si="675"/>
        <v>plays</v>
      </c>
      <c r="S4031" s="14">
        <f t="shared" si="668"/>
        <v>42352.025115740747</v>
      </c>
      <c r="T4031" s="14">
        <f t="shared" si="669"/>
        <v>42322.025115740747</v>
      </c>
      <c r="U4031" t="str">
        <f t="shared" si="670"/>
        <v>DIC</v>
      </c>
      <c r="V4031" t="str">
        <f t="shared" si="671"/>
        <v>NOV</v>
      </c>
      <c r="W4031">
        <f t="shared" si="672"/>
        <v>2015</v>
      </c>
      <c r="X4031">
        <f t="shared" si="673"/>
        <v>2015</v>
      </c>
    </row>
    <row r="4032" spans="1:2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66"/>
        <v>16</v>
      </c>
      <c r="P4032" s="7">
        <f t="shared" si="667"/>
        <v>66.666666666666671</v>
      </c>
      <c r="Q4032" t="str">
        <f t="shared" si="674"/>
        <v>theater</v>
      </c>
      <c r="R4032" t="str">
        <f t="shared" si="675"/>
        <v>plays</v>
      </c>
      <c r="S4032" s="14">
        <f t="shared" si="668"/>
        <v>42403.784027777772</v>
      </c>
      <c r="T4032" s="14">
        <f t="shared" si="669"/>
        <v>42374.655081018514</v>
      </c>
      <c r="U4032" t="str">
        <f t="shared" si="670"/>
        <v>FEB</v>
      </c>
      <c r="V4032" t="str">
        <f t="shared" si="671"/>
        <v>ENE</v>
      </c>
      <c r="W4032">
        <f t="shared" si="672"/>
        <v>2016</v>
      </c>
      <c r="X4032">
        <f t="shared" si="673"/>
        <v>2016</v>
      </c>
    </row>
    <row r="4033" spans="1:2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66"/>
        <v>0</v>
      </c>
      <c r="P4033" s="7" t="str">
        <f t="shared" si="667"/>
        <v>No Backers</v>
      </c>
      <c r="Q4033" t="str">
        <f t="shared" si="674"/>
        <v>theater</v>
      </c>
      <c r="R4033" t="str">
        <f t="shared" si="675"/>
        <v>plays</v>
      </c>
      <c r="S4033" s="14">
        <f t="shared" si="668"/>
        <v>41991.626898148148</v>
      </c>
      <c r="T4033" s="14">
        <f t="shared" si="669"/>
        <v>41941.585231481484</v>
      </c>
      <c r="U4033" t="str">
        <f t="shared" si="670"/>
        <v>DIC</v>
      </c>
      <c r="V4033" t="str">
        <f t="shared" si="671"/>
        <v>OCT</v>
      </c>
      <c r="W4033">
        <f t="shared" si="672"/>
        <v>2014</v>
      </c>
      <c r="X4033">
        <f t="shared" si="673"/>
        <v>2014</v>
      </c>
    </row>
    <row r="4034" spans="1:2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666"/>
        <v>6.8287037037037033</v>
      </c>
      <c r="P4034" s="7">
        <f t="shared" si="667"/>
        <v>59</v>
      </c>
      <c r="Q4034" t="str">
        <f t="shared" si="674"/>
        <v>theater</v>
      </c>
      <c r="R4034" t="str">
        <f t="shared" si="675"/>
        <v>plays</v>
      </c>
      <c r="S4034" s="14">
        <f t="shared" si="668"/>
        <v>42353.85087962963</v>
      </c>
      <c r="T4034" s="14">
        <f t="shared" si="669"/>
        <v>42293.809212962966</v>
      </c>
      <c r="U4034" t="str">
        <f t="shared" si="670"/>
        <v>DIC</v>
      </c>
      <c r="V4034" t="str">
        <f t="shared" si="671"/>
        <v>OCT</v>
      </c>
      <c r="W4034">
        <f t="shared" si="672"/>
        <v>2015</v>
      </c>
      <c r="X4034">
        <f t="shared" si="673"/>
        <v>2015</v>
      </c>
    </row>
    <row r="4035" spans="1:2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676">(E4035*100)/D4035</f>
        <v>25.698702928870294</v>
      </c>
      <c r="P4035" s="7">
        <f t="shared" ref="P4035:P4098" si="677">IF(L4035=0,"No Backers",E4035/L4035)</f>
        <v>65.340319148936175</v>
      </c>
      <c r="Q4035" t="str">
        <f t="shared" si="674"/>
        <v>theater</v>
      </c>
      <c r="R4035" t="str">
        <f t="shared" si="675"/>
        <v>plays</v>
      </c>
      <c r="S4035" s="14">
        <f t="shared" ref="S4035:S4098" si="678">(((I4035/60)/60)/24)+DATE(1970,1,1)</f>
        <v>42645.375</v>
      </c>
      <c r="T4035" s="14">
        <f t="shared" ref="T4035:T4098" si="679">(((J4035/60)/60)/24)+DATE(1970,1,1)</f>
        <v>42614.268796296295</v>
      </c>
      <c r="U4035" t="str">
        <f t="shared" ref="U4035:U4098" si="680">UPPER(TEXT(S4035, "mmm"))</f>
        <v>OCT</v>
      </c>
      <c r="V4035" t="str">
        <f t="shared" ref="V4035:V4098" si="681">UPPER(TEXT(T4035, "mmm"))</f>
        <v>SEP</v>
      </c>
      <c r="W4035">
        <f t="shared" ref="W4035:W4098" si="682">YEAR(S4035)</f>
        <v>2016</v>
      </c>
      <c r="X4035">
        <f t="shared" ref="X4035:X4098" si="683">YEAR(T4035)</f>
        <v>2016</v>
      </c>
    </row>
    <row r="4036" spans="1:2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76"/>
        <v>1.4814814814814814</v>
      </c>
      <c r="P4036" s="7">
        <f t="shared" si="677"/>
        <v>100</v>
      </c>
      <c r="Q4036" t="str">
        <f t="shared" si="674"/>
        <v>theater</v>
      </c>
      <c r="R4036" t="str">
        <f t="shared" si="675"/>
        <v>plays</v>
      </c>
      <c r="S4036" s="14">
        <f t="shared" si="678"/>
        <v>42097.905671296292</v>
      </c>
      <c r="T4036" s="14">
        <f t="shared" si="679"/>
        <v>42067.947337962964</v>
      </c>
      <c r="U4036" t="str">
        <f t="shared" si="680"/>
        <v>ABR</v>
      </c>
      <c r="V4036" t="str">
        <f t="shared" si="681"/>
        <v>MAR</v>
      </c>
      <c r="W4036">
        <f t="shared" si="682"/>
        <v>2015</v>
      </c>
      <c r="X4036">
        <f t="shared" si="683"/>
        <v>2015</v>
      </c>
    </row>
    <row r="4037" spans="1:2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76"/>
        <v>36.85</v>
      </c>
      <c r="P4037" s="7">
        <f t="shared" si="677"/>
        <v>147.4</v>
      </c>
      <c r="Q4037" t="str">
        <f t="shared" si="674"/>
        <v>theater</v>
      </c>
      <c r="R4037" t="str">
        <f t="shared" si="675"/>
        <v>plays</v>
      </c>
      <c r="S4037" s="14">
        <f t="shared" si="678"/>
        <v>41933.882951388885</v>
      </c>
      <c r="T4037" s="14">
        <f t="shared" si="679"/>
        <v>41903.882951388885</v>
      </c>
      <c r="U4037" t="str">
        <f t="shared" si="680"/>
        <v>OCT</v>
      </c>
      <c r="V4037" t="str">
        <f t="shared" si="681"/>
        <v>SEP</v>
      </c>
      <c r="W4037">
        <f t="shared" si="682"/>
        <v>2014</v>
      </c>
      <c r="X4037">
        <f t="shared" si="683"/>
        <v>2014</v>
      </c>
    </row>
    <row r="4038" spans="1:2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76"/>
        <v>47.05</v>
      </c>
      <c r="P4038" s="7">
        <f t="shared" si="677"/>
        <v>166.05882352941177</v>
      </c>
      <c r="Q4038" t="str">
        <f t="shared" si="674"/>
        <v>theater</v>
      </c>
      <c r="R4038" t="str">
        <f t="shared" si="675"/>
        <v>plays</v>
      </c>
      <c r="S4038" s="14">
        <f t="shared" si="678"/>
        <v>41821.9375</v>
      </c>
      <c r="T4038" s="14">
        <f t="shared" si="679"/>
        <v>41804.937083333331</v>
      </c>
      <c r="U4038" t="str">
        <f t="shared" si="680"/>
        <v>JUL</v>
      </c>
      <c r="V4038" t="str">
        <f t="shared" si="681"/>
        <v>JUN</v>
      </c>
      <c r="W4038">
        <f t="shared" si="682"/>
        <v>2014</v>
      </c>
      <c r="X4038">
        <f t="shared" si="683"/>
        <v>2014</v>
      </c>
    </row>
    <row r="4039" spans="1:2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76"/>
        <v>11.428571428571429</v>
      </c>
      <c r="P4039" s="7">
        <f t="shared" si="677"/>
        <v>40</v>
      </c>
      <c r="Q4039" t="str">
        <f t="shared" si="674"/>
        <v>theater</v>
      </c>
      <c r="R4039" t="str">
        <f t="shared" si="675"/>
        <v>plays</v>
      </c>
      <c r="S4039" s="14">
        <f t="shared" si="678"/>
        <v>42514.600694444445</v>
      </c>
      <c r="T4039" s="14">
        <f t="shared" si="679"/>
        <v>42497.070775462969</v>
      </c>
      <c r="U4039" t="str">
        <f t="shared" si="680"/>
        <v>MAY</v>
      </c>
      <c r="V4039" t="str">
        <f t="shared" si="681"/>
        <v>MAY</v>
      </c>
      <c r="W4039">
        <f t="shared" si="682"/>
        <v>2016</v>
      </c>
      <c r="X4039">
        <f t="shared" si="683"/>
        <v>2016</v>
      </c>
    </row>
    <row r="4040" spans="1:2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76"/>
        <v>12.04</v>
      </c>
      <c r="P4040" s="7">
        <f t="shared" si="677"/>
        <v>75.25</v>
      </c>
      <c r="Q4040" t="str">
        <f t="shared" si="674"/>
        <v>theater</v>
      </c>
      <c r="R4040" t="str">
        <f t="shared" si="675"/>
        <v>plays</v>
      </c>
      <c r="S4040" s="14">
        <f t="shared" si="678"/>
        <v>41929.798726851855</v>
      </c>
      <c r="T4040" s="14">
        <f t="shared" si="679"/>
        <v>41869.798726851855</v>
      </c>
      <c r="U4040" t="str">
        <f t="shared" si="680"/>
        <v>OCT</v>
      </c>
      <c r="V4040" t="str">
        <f t="shared" si="681"/>
        <v>AGO</v>
      </c>
      <c r="W4040">
        <f t="shared" si="682"/>
        <v>2014</v>
      </c>
      <c r="X4040">
        <f t="shared" si="683"/>
        <v>2014</v>
      </c>
    </row>
    <row r="4041" spans="1:2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76"/>
        <v>60</v>
      </c>
      <c r="P4041" s="7">
        <f t="shared" si="677"/>
        <v>60</v>
      </c>
      <c r="Q4041" t="str">
        <f t="shared" si="674"/>
        <v>theater</v>
      </c>
      <c r="R4041" t="str">
        <f t="shared" si="675"/>
        <v>plays</v>
      </c>
      <c r="S4041" s="14">
        <f t="shared" si="678"/>
        <v>42339.249305555553</v>
      </c>
      <c r="T4041" s="14">
        <f t="shared" si="679"/>
        <v>42305.670914351853</v>
      </c>
      <c r="U4041" t="str">
        <f t="shared" si="680"/>
        <v>DIC</v>
      </c>
      <c r="V4041" t="str">
        <f t="shared" si="681"/>
        <v>OCT</v>
      </c>
      <c r="W4041">
        <f t="shared" si="682"/>
        <v>2015</v>
      </c>
      <c r="X4041">
        <f t="shared" si="683"/>
        <v>2015</v>
      </c>
    </row>
    <row r="4042" spans="1:2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76"/>
        <v>31.25</v>
      </c>
      <c r="P4042" s="7">
        <f t="shared" si="677"/>
        <v>1250</v>
      </c>
      <c r="Q4042" t="str">
        <f t="shared" si="674"/>
        <v>theater</v>
      </c>
      <c r="R4042" t="str">
        <f t="shared" si="675"/>
        <v>plays</v>
      </c>
      <c r="S4042" s="14">
        <f t="shared" si="678"/>
        <v>42203.125</v>
      </c>
      <c r="T4042" s="14">
        <f t="shared" si="679"/>
        <v>42144.231527777782</v>
      </c>
      <c r="U4042" t="str">
        <f t="shared" si="680"/>
        <v>JUL</v>
      </c>
      <c r="V4042" t="str">
        <f t="shared" si="681"/>
        <v>MAY</v>
      </c>
      <c r="W4042">
        <f t="shared" si="682"/>
        <v>2015</v>
      </c>
      <c r="X4042">
        <f t="shared" si="683"/>
        <v>2015</v>
      </c>
    </row>
    <row r="4043" spans="1:2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76"/>
        <v>0.42</v>
      </c>
      <c r="P4043" s="7">
        <f t="shared" si="677"/>
        <v>10.5</v>
      </c>
      <c r="Q4043" t="str">
        <f t="shared" si="674"/>
        <v>theater</v>
      </c>
      <c r="R4043" t="str">
        <f t="shared" si="675"/>
        <v>plays</v>
      </c>
      <c r="S4043" s="14">
        <f t="shared" si="678"/>
        <v>42619.474004629628</v>
      </c>
      <c r="T4043" s="14">
        <f t="shared" si="679"/>
        <v>42559.474004629628</v>
      </c>
      <c r="U4043" t="str">
        <f t="shared" si="680"/>
        <v>SEP</v>
      </c>
      <c r="V4043" t="str">
        <f t="shared" si="681"/>
        <v>JUL</v>
      </c>
      <c r="W4043">
        <f t="shared" si="682"/>
        <v>2016</v>
      </c>
      <c r="X4043">
        <f t="shared" si="683"/>
        <v>2016</v>
      </c>
    </row>
    <row r="4044" spans="1:2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76"/>
        <v>0.21</v>
      </c>
      <c r="P4044" s="7">
        <f t="shared" si="677"/>
        <v>7</v>
      </c>
      <c r="Q4044" t="str">
        <f t="shared" si="674"/>
        <v>theater</v>
      </c>
      <c r="R4044" t="str">
        <f t="shared" si="675"/>
        <v>plays</v>
      </c>
      <c r="S4044" s="14">
        <f t="shared" si="678"/>
        <v>42024.802777777775</v>
      </c>
      <c r="T4044" s="14">
        <f t="shared" si="679"/>
        <v>41995.084074074075</v>
      </c>
      <c r="U4044" t="str">
        <f t="shared" si="680"/>
        <v>ENE</v>
      </c>
      <c r="V4044" t="str">
        <f t="shared" si="681"/>
        <v>DIC</v>
      </c>
      <c r="W4044">
        <f t="shared" si="682"/>
        <v>2015</v>
      </c>
      <c r="X4044">
        <f t="shared" si="683"/>
        <v>2014</v>
      </c>
    </row>
    <row r="4045" spans="1:2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76"/>
        <v>0</v>
      </c>
      <c r="P4045" s="7" t="str">
        <f t="shared" si="677"/>
        <v>No Backers</v>
      </c>
      <c r="Q4045" t="str">
        <f t="shared" si="674"/>
        <v>theater</v>
      </c>
      <c r="R4045" t="str">
        <f t="shared" si="675"/>
        <v>plays</v>
      </c>
      <c r="S4045" s="14">
        <f t="shared" si="678"/>
        <v>41963.957465277781</v>
      </c>
      <c r="T4045" s="14">
        <f t="shared" si="679"/>
        <v>41948.957465277781</v>
      </c>
      <c r="U4045" t="str">
        <f t="shared" si="680"/>
        <v>NOV</v>
      </c>
      <c r="V4045" t="str">
        <f t="shared" si="681"/>
        <v>NOV</v>
      </c>
      <c r="W4045">
        <f t="shared" si="682"/>
        <v>2014</v>
      </c>
      <c r="X4045">
        <f t="shared" si="683"/>
        <v>2014</v>
      </c>
    </row>
    <row r="4046" spans="1:2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76"/>
        <v>37.5</v>
      </c>
      <c r="P4046" s="7">
        <f t="shared" si="677"/>
        <v>56.25</v>
      </c>
      <c r="Q4046" t="str">
        <f t="shared" si="674"/>
        <v>theater</v>
      </c>
      <c r="R4046" t="str">
        <f t="shared" si="675"/>
        <v>plays</v>
      </c>
      <c r="S4046" s="14">
        <f t="shared" si="678"/>
        <v>42104.208333333328</v>
      </c>
      <c r="T4046" s="14">
        <f t="shared" si="679"/>
        <v>42074.219699074078</v>
      </c>
      <c r="U4046" t="str">
        <f t="shared" si="680"/>
        <v>ABR</v>
      </c>
      <c r="V4046" t="str">
        <f t="shared" si="681"/>
        <v>MAR</v>
      </c>
      <c r="W4046">
        <f t="shared" si="682"/>
        <v>2015</v>
      </c>
      <c r="X4046">
        <f t="shared" si="683"/>
        <v>2015</v>
      </c>
    </row>
    <row r="4047" spans="1:2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76"/>
        <v>0.02</v>
      </c>
      <c r="P4047" s="7">
        <f t="shared" si="677"/>
        <v>1</v>
      </c>
      <c r="Q4047" t="str">
        <f t="shared" si="674"/>
        <v>theater</v>
      </c>
      <c r="R4047" t="str">
        <f t="shared" si="675"/>
        <v>plays</v>
      </c>
      <c r="S4047" s="14">
        <f t="shared" si="678"/>
        <v>41872.201261574075</v>
      </c>
      <c r="T4047" s="14">
        <f t="shared" si="679"/>
        <v>41842.201261574075</v>
      </c>
      <c r="U4047" t="str">
        <f t="shared" si="680"/>
        <v>AGO</v>
      </c>
      <c r="V4047" t="str">
        <f t="shared" si="681"/>
        <v>JUL</v>
      </c>
      <c r="W4047">
        <f t="shared" si="682"/>
        <v>2014</v>
      </c>
      <c r="X4047">
        <f t="shared" si="683"/>
        <v>2014</v>
      </c>
    </row>
    <row r="4048" spans="1:2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76"/>
        <v>8.2142857142857135</v>
      </c>
      <c r="P4048" s="7">
        <f t="shared" si="677"/>
        <v>38.333333333333336</v>
      </c>
      <c r="Q4048" t="str">
        <f t="shared" si="674"/>
        <v>theater</v>
      </c>
      <c r="R4048" t="str">
        <f t="shared" si="675"/>
        <v>plays</v>
      </c>
      <c r="S4048" s="14">
        <f t="shared" si="678"/>
        <v>41934.650578703702</v>
      </c>
      <c r="T4048" s="14">
        <f t="shared" si="679"/>
        <v>41904.650578703702</v>
      </c>
      <c r="U4048" t="str">
        <f t="shared" si="680"/>
        <v>OCT</v>
      </c>
      <c r="V4048" t="str">
        <f t="shared" si="681"/>
        <v>SEP</v>
      </c>
      <c r="W4048">
        <f t="shared" si="682"/>
        <v>2014</v>
      </c>
      <c r="X4048">
        <f t="shared" si="683"/>
        <v>2014</v>
      </c>
    </row>
    <row r="4049" spans="1:2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76"/>
        <v>2.2000000000000002</v>
      </c>
      <c r="P4049" s="7">
        <f t="shared" si="677"/>
        <v>27.5</v>
      </c>
      <c r="Q4049" t="str">
        <f t="shared" si="674"/>
        <v>theater</v>
      </c>
      <c r="R4049" t="str">
        <f t="shared" si="675"/>
        <v>plays</v>
      </c>
      <c r="S4049" s="14">
        <f t="shared" si="678"/>
        <v>42015.041666666672</v>
      </c>
      <c r="T4049" s="14">
        <f t="shared" si="679"/>
        <v>41991.022488425922</v>
      </c>
      <c r="U4049" t="str">
        <f t="shared" si="680"/>
        <v>ENE</v>
      </c>
      <c r="V4049" t="str">
        <f t="shared" si="681"/>
        <v>DIC</v>
      </c>
      <c r="W4049">
        <f t="shared" si="682"/>
        <v>2015</v>
      </c>
      <c r="X4049">
        <f t="shared" si="683"/>
        <v>2014</v>
      </c>
    </row>
    <row r="4050" spans="1:2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76"/>
        <v>17.652941176470588</v>
      </c>
      <c r="P4050" s="7">
        <f t="shared" si="677"/>
        <v>32.978021978021978</v>
      </c>
      <c r="Q4050" t="str">
        <f t="shared" si="674"/>
        <v>theater</v>
      </c>
      <c r="R4050" t="str">
        <f t="shared" si="675"/>
        <v>plays</v>
      </c>
      <c r="S4050" s="14">
        <f t="shared" si="678"/>
        <v>42471.467442129629</v>
      </c>
      <c r="T4050" s="14">
        <f t="shared" si="679"/>
        <v>42436.509108796294</v>
      </c>
      <c r="U4050" t="str">
        <f t="shared" si="680"/>
        <v>ABR</v>
      </c>
      <c r="V4050" t="str">
        <f t="shared" si="681"/>
        <v>MAR</v>
      </c>
      <c r="W4050">
        <f t="shared" si="682"/>
        <v>2016</v>
      </c>
      <c r="X4050">
        <f t="shared" si="683"/>
        <v>2016</v>
      </c>
    </row>
    <row r="4051" spans="1:2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76"/>
        <v>0.08</v>
      </c>
      <c r="P4051" s="7">
        <f t="shared" si="677"/>
        <v>16</v>
      </c>
      <c r="Q4051" t="str">
        <f t="shared" si="674"/>
        <v>theater</v>
      </c>
      <c r="R4051" t="str">
        <f t="shared" si="675"/>
        <v>plays</v>
      </c>
      <c r="S4051" s="14">
        <f t="shared" si="678"/>
        <v>42199.958506944444</v>
      </c>
      <c r="T4051" s="14">
        <f t="shared" si="679"/>
        <v>42169.958506944444</v>
      </c>
      <c r="U4051" t="str">
        <f t="shared" si="680"/>
        <v>JUL</v>
      </c>
      <c r="V4051" t="str">
        <f t="shared" si="681"/>
        <v>JUN</v>
      </c>
      <c r="W4051">
        <f t="shared" si="682"/>
        <v>2015</v>
      </c>
      <c r="X4051">
        <f t="shared" si="683"/>
        <v>2015</v>
      </c>
    </row>
    <row r="4052" spans="1:2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76"/>
        <v>6.6666666666666666E-2</v>
      </c>
      <c r="P4052" s="7">
        <f t="shared" si="677"/>
        <v>1</v>
      </c>
      <c r="Q4052" t="str">
        <f t="shared" si="674"/>
        <v>theater</v>
      </c>
      <c r="R4052" t="str">
        <f t="shared" si="675"/>
        <v>plays</v>
      </c>
      <c r="S4052" s="14">
        <f t="shared" si="678"/>
        <v>41935.636469907404</v>
      </c>
      <c r="T4052" s="14">
        <f t="shared" si="679"/>
        <v>41905.636469907404</v>
      </c>
      <c r="U4052" t="str">
        <f t="shared" si="680"/>
        <v>OCT</v>
      </c>
      <c r="V4052" t="str">
        <f t="shared" si="681"/>
        <v>SEP</v>
      </c>
      <c r="W4052">
        <f t="shared" si="682"/>
        <v>2014</v>
      </c>
      <c r="X4052">
        <f t="shared" si="683"/>
        <v>2014</v>
      </c>
    </row>
    <row r="4053" spans="1:2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76"/>
        <v>0</v>
      </c>
      <c r="P4053" s="7" t="str">
        <f t="shared" si="677"/>
        <v>No Backers</v>
      </c>
      <c r="Q4053" t="str">
        <f t="shared" si="674"/>
        <v>theater</v>
      </c>
      <c r="R4053" t="str">
        <f t="shared" si="675"/>
        <v>plays</v>
      </c>
      <c r="S4053" s="14">
        <f t="shared" si="678"/>
        <v>41768.286805555559</v>
      </c>
      <c r="T4053" s="14">
        <f t="shared" si="679"/>
        <v>41761.810150462967</v>
      </c>
      <c r="U4053" t="str">
        <f t="shared" si="680"/>
        <v>MAY</v>
      </c>
      <c r="V4053" t="str">
        <f t="shared" si="681"/>
        <v>MAY</v>
      </c>
      <c r="W4053">
        <f t="shared" si="682"/>
        <v>2014</v>
      </c>
      <c r="X4053">
        <f t="shared" si="683"/>
        <v>2014</v>
      </c>
    </row>
    <row r="4054" spans="1:2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76"/>
        <v>37.533333333333331</v>
      </c>
      <c r="P4054" s="7">
        <f t="shared" si="677"/>
        <v>86.615384615384613</v>
      </c>
      <c r="Q4054" t="str">
        <f t="shared" si="674"/>
        <v>theater</v>
      </c>
      <c r="R4054" t="str">
        <f t="shared" si="675"/>
        <v>plays</v>
      </c>
      <c r="S4054" s="14">
        <f t="shared" si="678"/>
        <v>41925.878657407404</v>
      </c>
      <c r="T4054" s="14">
        <f t="shared" si="679"/>
        <v>41865.878657407404</v>
      </c>
      <c r="U4054" t="str">
        <f t="shared" si="680"/>
        <v>OCT</v>
      </c>
      <c r="V4054" t="str">
        <f t="shared" si="681"/>
        <v>AGO</v>
      </c>
      <c r="W4054">
        <f t="shared" si="682"/>
        <v>2014</v>
      </c>
      <c r="X4054">
        <f t="shared" si="683"/>
        <v>2014</v>
      </c>
    </row>
    <row r="4055" spans="1:2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76"/>
        <v>22</v>
      </c>
      <c r="P4055" s="7">
        <f t="shared" si="677"/>
        <v>55</v>
      </c>
      <c r="Q4055" t="str">
        <f t="shared" si="674"/>
        <v>theater</v>
      </c>
      <c r="R4055" t="str">
        <f t="shared" si="675"/>
        <v>plays</v>
      </c>
      <c r="S4055" s="14">
        <f t="shared" si="678"/>
        <v>41958.833333333328</v>
      </c>
      <c r="T4055" s="14">
        <f t="shared" si="679"/>
        <v>41928.690138888887</v>
      </c>
      <c r="U4055" t="str">
        <f t="shared" si="680"/>
        <v>NOV</v>
      </c>
      <c r="V4055" t="str">
        <f t="shared" si="681"/>
        <v>OCT</v>
      </c>
      <c r="W4055">
        <f t="shared" si="682"/>
        <v>2014</v>
      </c>
      <c r="X4055">
        <f t="shared" si="683"/>
        <v>2014</v>
      </c>
    </row>
    <row r="4056" spans="1:2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76"/>
        <v>0</v>
      </c>
      <c r="P4056" s="7" t="str">
        <f t="shared" si="677"/>
        <v>No Backers</v>
      </c>
      <c r="Q4056" t="str">
        <f t="shared" si="674"/>
        <v>theater</v>
      </c>
      <c r="R4056" t="str">
        <f t="shared" si="675"/>
        <v>plays</v>
      </c>
      <c r="S4056" s="14">
        <f t="shared" si="678"/>
        <v>42644.166666666672</v>
      </c>
      <c r="T4056" s="14">
        <f t="shared" si="679"/>
        <v>42613.841261574074</v>
      </c>
      <c r="U4056" t="str">
        <f t="shared" si="680"/>
        <v>OCT</v>
      </c>
      <c r="V4056" t="str">
        <f t="shared" si="681"/>
        <v>AGO</v>
      </c>
      <c r="W4056">
        <f t="shared" si="682"/>
        <v>2016</v>
      </c>
      <c r="X4056">
        <f t="shared" si="683"/>
        <v>2016</v>
      </c>
    </row>
    <row r="4057" spans="1:2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76"/>
        <v>17.62</v>
      </c>
      <c r="P4057" s="7">
        <f t="shared" si="677"/>
        <v>41.952380952380949</v>
      </c>
      <c r="Q4057" t="str">
        <f t="shared" si="674"/>
        <v>theater</v>
      </c>
      <c r="R4057" t="str">
        <f t="shared" si="675"/>
        <v>plays</v>
      </c>
      <c r="S4057" s="14">
        <f t="shared" si="678"/>
        <v>41809.648506944446</v>
      </c>
      <c r="T4057" s="14">
        <f t="shared" si="679"/>
        <v>41779.648506944446</v>
      </c>
      <c r="U4057" t="str">
        <f t="shared" si="680"/>
        <v>JUN</v>
      </c>
      <c r="V4057" t="str">
        <f t="shared" si="681"/>
        <v>MAY</v>
      </c>
      <c r="W4057">
        <f t="shared" si="682"/>
        <v>2014</v>
      </c>
      <c r="X4057">
        <f t="shared" si="683"/>
        <v>2014</v>
      </c>
    </row>
    <row r="4058" spans="1:2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76"/>
        <v>53</v>
      </c>
      <c r="P4058" s="7">
        <f t="shared" si="677"/>
        <v>88.333333333333329</v>
      </c>
      <c r="Q4058" t="str">
        <f t="shared" si="674"/>
        <v>theater</v>
      </c>
      <c r="R4058" t="str">
        <f t="shared" si="675"/>
        <v>plays</v>
      </c>
      <c r="S4058" s="14">
        <f t="shared" si="678"/>
        <v>42554.832638888889</v>
      </c>
      <c r="T4058" s="14">
        <f t="shared" si="679"/>
        <v>42534.933321759265</v>
      </c>
      <c r="U4058" t="str">
        <f t="shared" si="680"/>
        <v>JUL</v>
      </c>
      <c r="V4058" t="str">
        <f t="shared" si="681"/>
        <v>JUN</v>
      </c>
      <c r="W4058">
        <f t="shared" si="682"/>
        <v>2016</v>
      </c>
      <c r="X4058">
        <f t="shared" si="683"/>
        <v>2016</v>
      </c>
    </row>
    <row r="4059" spans="1:2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76"/>
        <v>22.142857142857142</v>
      </c>
      <c r="P4059" s="7">
        <f t="shared" si="677"/>
        <v>129.16666666666666</v>
      </c>
      <c r="Q4059" t="str">
        <f t="shared" si="674"/>
        <v>theater</v>
      </c>
      <c r="R4059" t="str">
        <f t="shared" si="675"/>
        <v>plays</v>
      </c>
      <c r="S4059" s="14">
        <f t="shared" si="678"/>
        <v>42333.958333333328</v>
      </c>
      <c r="T4059" s="14">
        <f t="shared" si="679"/>
        <v>42310.968518518523</v>
      </c>
      <c r="U4059" t="str">
        <f t="shared" si="680"/>
        <v>NOV</v>
      </c>
      <c r="V4059" t="str">
        <f t="shared" si="681"/>
        <v>NOV</v>
      </c>
      <c r="W4059">
        <f t="shared" si="682"/>
        <v>2015</v>
      </c>
      <c r="X4059">
        <f t="shared" si="683"/>
        <v>2015</v>
      </c>
    </row>
    <row r="4060" spans="1:2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76"/>
        <v>2.5333333333333332</v>
      </c>
      <c r="P4060" s="7">
        <f t="shared" si="677"/>
        <v>23.75</v>
      </c>
      <c r="Q4060" t="str">
        <f t="shared" si="674"/>
        <v>theater</v>
      </c>
      <c r="R4060" t="str">
        <f t="shared" si="675"/>
        <v>plays</v>
      </c>
      <c r="S4060" s="14">
        <f t="shared" si="678"/>
        <v>42461.165972222225</v>
      </c>
      <c r="T4060" s="14">
        <f t="shared" si="679"/>
        <v>42446.060694444444</v>
      </c>
      <c r="U4060" t="str">
        <f t="shared" si="680"/>
        <v>ABR</v>
      </c>
      <c r="V4060" t="str">
        <f t="shared" si="681"/>
        <v>MAR</v>
      </c>
      <c r="W4060">
        <f t="shared" si="682"/>
        <v>2016</v>
      </c>
      <c r="X4060">
        <f t="shared" si="683"/>
        <v>2016</v>
      </c>
    </row>
    <row r="4061" spans="1:2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76"/>
        <v>2.5</v>
      </c>
      <c r="P4061" s="7">
        <f t="shared" si="677"/>
        <v>35.714285714285715</v>
      </c>
      <c r="Q4061" t="str">
        <f t="shared" si="674"/>
        <v>theater</v>
      </c>
      <c r="R4061" t="str">
        <f t="shared" si="675"/>
        <v>plays</v>
      </c>
      <c r="S4061" s="14">
        <f t="shared" si="678"/>
        <v>41898.125</v>
      </c>
      <c r="T4061" s="14">
        <f t="shared" si="679"/>
        <v>41866.640648148146</v>
      </c>
      <c r="U4061" t="str">
        <f t="shared" si="680"/>
        <v>SEP</v>
      </c>
      <c r="V4061" t="str">
        <f t="shared" si="681"/>
        <v>AGO</v>
      </c>
      <c r="W4061">
        <f t="shared" si="682"/>
        <v>2014</v>
      </c>
      <c r="X4061">
        <f t="shared" si="683"/>
        <v>2014</v>
      </c>
    </row>
    <row r="4062" spans="1:2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76"/>
        <v>2.85</v>
      </c>
      <c r="P4062" s="7">
        <f t="shared" si="677"/>
        <v>57</v>
      </c>
      <c r="Q4062" t="str">
        <f t="shared" si="674"/>
        <v>theater</v>
      </c>
      <c r="R4062" t="str">
        <f t="shared" si="675"/>
        <v>plays</v>
      </c>
      <c r="S4062" s="14">
        <f t="shared" si="678"/>
        <v>41813.666666666664</v>
      </c>
      <c r="T4062" s="14">
        <f t="shared" si="679"/>
        <v>41779.695092592592</v>
      </c>
      <c r="U4062" t="str">
        <f t="shared" si="680"/>
        <v>JUN</v>
      </c>
      <c r="V4062" t="str">
        <f t="shared" si="681"/>
        <v>MAY</v>
      </c>
      <c r="W4062">
        <f t="shared" si="682"/>
        <v>2014</v>
      </c>
      <c r="X4062">
        <f t="shared" si="683"/>
        <v>2014</v>
      </c>
    </row>
    <row r="4063" spans="1:2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76"/>
        <v>0</v>
      </c>
      <c r="P4063" s="7" t="str">
        <f t="shared" si="677"/>
        <v>No Backers</v>
      </c>
      <c r="Q4063" t="str">
        <f t="shared" ref="Q4063:Q4115" si="684">MID(N4063,1,7)</f>
        <v>theater</v>
      </c>
      <c r="R4063" t="str">
        <f t="shared" ref="R4063:R4115" si="685">MID(N4063,9,20)</f>
        <v>plays</v>
      </c>
      <c r="S4063" s="14">
        <f t="shared" si="678"/>
        <v>42481.099803240737</v>
      </c>
      <c r="T4063" s="14">
        <f t="shared" si="679"/>
        <v>42421.141469907408</v>
      </c>
      <c r="U4063" t="str">
        <f t="shared" si="680"/>
        <v>ABR</v>
      </c>
      <c r="V4063" t="str">
        <f t="shared" si="681"/>
        <v>FEB</v>
      </c>
      <c r="W4063">
        <f t="shared" si="682"/>
        <v>2016</v>
      </c>
      <c r="X4063">
        <f t="shared" si="683"/>
        <v>2016</v>
      </c>
    </row>
    <row r="4064" spans="1:2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76"/>
        <v>2.4500000000000002</v>
      </c>
      <c r="P4064" s="7">
        <f t="shared" si="677"/>
        <v>163.33333333333334</v>
      </c>
      <c r="Q4064" t="str">
        <f t="shared" si="684"/>
        <v>theater</v>
      </c>
      <c r="R4064" t="str">
        <f t="shared" si="685"/>
        <v>plays</v>
      </c>
      <c r="S4064" s="14">
        <f t="shared" si="678"/>
        <v>42553.739212962959</v>
      </c>
      <c r="T4064" s="14">
        <f t="shared" si="679"/>
        <v>42523.739212962959</v>
      </c>
      <c r="U4064" t="str">
        <f t="shared" si="680"/>
        <v>JUL</v>
      </c>
      <c r="V4064" t="str">
        <f t="shared" si="681"/>
        <v>JUN</v>
      </c>
      <c r="W4064">
        <f t="shared" si="682"/>
        <v>2016</v>
      </c>
      <c r="X4064">
        <f t="shared" si="683"/>
        <v>2016</v>
      </c>
    </row>
    <row r="4065" spans="1:2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76"/>
        <v>1.4210526315789473</v>
      </c>
      <c r="P4065" s="7">
        <f t="shared" si="677"/>
        <v>15</v>
      </c>
      <c r="Q4065" t="str">
        <f t="shared" si="684"/>
        <v>theater</v>
      </c>
      <c r="R4065" t="str">
        <f t="shared" si="685"/>
        <v>plays</v>
      </c>
      <c r="S4065" s="14">
        <f t="shared" si="678"/>
        <v>41817.681527777779</v>
      </c>
      <c r="T4065" s="14">
        <f t="shared" si="679"/>
        <v>41787.681527777779</v>
      </c>
      <c r="U4065" t="str">
        <f t="shared" si="680"/>
        <v>JUN</v>
      </c>
      <c r="V4065" t="str">
        <f t="shared" si="681"/>
        <v>MAY</v>
      </c>
      <c r="W4065">
        <f t="shared" si="682"/>
        <v>2014</v>
      </c>
      <c r="X4065">
        <f t="shared" si="683"/>
        <v>2014</v>
      </c>
    </row>
    <row r="4066" spans="1:2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76"/>
        <v>19.25</v>
      </c>
      <c r="P4066" s="7">
        <f t="shared" si="677"/>
        <v>64.166666666666671</v>
      </c>
      <c r="Q4066" t="str">
        <f t="shared" si="684"/>
        <v>theater</v>
      </c>
      <c r="R4066" t="str">
        <f t="shared" si="685"/>
        <v>plays</v>
      </c>
      <c r="S4066" s="14">
        <f t="shared" si="678"/>
        <v>42123.588263888887</v>
      </c>
      <c r="T4066" s="14">
        <f t="shared" si="679"/>
        <v>42093.588263888887</v>
      </c>
      <c r="U4066" t="str">
        <f t="shared" si="680"/>
        <v>ABR</v>
      </c>
      <c r="V4066" t="str">
        <f t="shared" si="681"/>
        <v>MAR</v>
      </c>
      <c r="W4066">
        <f t="shared" si="682"/>
        <v>2015</v>
      </c>
      <c r="X4066">
        <f t="shared" si="683"/>
        <v>2015</v>
      </c>
    </row>
    <row r="4067" spans="1:2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76"/>
        <v>0.67500000000000004</v>
      </c>
      <c r="P4067" s="7">
        <f t="shared" si="677"/>
        <v>6.75</v>
      </c>
      <c r="Q4067" t="str">
        <f t="shared" si="684"/>
        <v>theater</v>
      </c>
      <c r="R4067" t="str">
        <f t="shared" si="685"/>
        <v>plays</v>
      </c>
      <c r="S4067" s="14">
        <f t="shared" si="678"/>
        <v>41863.951516203706</v>
      </c>
      <c r="T4067" s="14">
        <f t="shared" si="679"/>
        <v>41833.951516203706</v>
      </c>
      <c r="U4067" t="str">
        <f t="shared" si="680"/>
        <v>AGO</v>
      </c>
      <c r="V4067" t="str">
        <f t="shared" si="681"/>
        <v>JUL</v>
      </c>
      <c r="W4067">
        <f t="shared" si="682"/>
        <v>2014</v>
      </c>
      <c r="X4067">
        <f t="shared" si="683"/>
        <v>2014</v>
      </c>
    </row>
    <row r="4068" spans="1:2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76"/>
        <v>0.16666666666666666</v>
      </c>
      <c r="P4068" s="7">
        <f t="shared" si="677"/>
        <v>25</v>
      </c>
      <c r="Q4068" t="str">
        <f t="shared" si="684"/>
        <v>theater</v>
      </c>
      <c r="R4068" t="str">
        <f t="shared" si="685"/>
        <v>plays</v>
      </c>
      <c r="S4068" s="14">
        <f t="shared" si="678"/>
        <v>42509.039212962962</v>
      </c>
      <c r="T4068" s="14">
        <f t="shared" si="679"/>
        <v>42479.039212962962</v>
      </c>
      <c r="U4068" t="str">
        <f t="shared" si="680"/>
        <v>MAY</v>
      </c>
      <c r="V4068" t="str">
        <f t="shared" si="681"/>
        <v>ABR</v>
      </c>
      <c r="W4068">
        <f t="shared" si="682"/>
        <v>2016</v>
      </c>
      <c r="X4068">
        <f t="shared" si="683"/>
        <v>2016</v>
      </c>
    </row>
    <row r="4069" spans="1:2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76"/>
        <v>60.9</v>
      </c>
      <c r="P4069" s="7">
        <f t="shared" si="677"/>
        <v>179.11764705882354</v>
      </c>
      <c r="Q4069" t="str">
        <f t="shared" si="684"/>
        <v>theater</v>
      </c>
      <c r="R4069" t="str">
        <f t="shared" si="685"/>
        <v>plays</v>
      </c>
      <c r="S4069" s="14">
        <f t="shared" si="678"/>
        <v>42275.117476851854</v>
      </c>
      <c r="T4069" s="14">
        <f t="shared" si="679"/>
        <v>42235.117476851854</v>
      </c>
      <c r="U4069" t="str">
        <f t="shared" si="680"/>
        <v>SEP</v>
      </c>
      <c r="V4069" t="str">
        <f t="shared" si="681"/>
        <v>AGO</v>
      </c>
      <c r="W4069">
        <f t="shared" si="682"/>
        <v>2015</v>
      </c>
      <c r="X4069">
        <f t="shared" si="683"/>
        <v>2015</v>
      </c>
    </row>
    <row r="4070" spans="1:2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76"/>
        <v>1.0000000000000002</v>
      </c>
      <c r="P4070" s="7">
        <f t="shared" si="677"/>
        <v>34.950000000000003</v>
      </c>
      <c r="Q4070" t="str">
        <f t="shared" si="684"/>
        <v>theater</v>
      </c>
      <c r="R4070" t="str">
        <f t="shared" si="685"/>
        <v>plays</v>
      </c>
      <c r="S4070" s="14">
        <f t="shared" si="678"/>
        <v>42748.961805555555</v>
      </c>
      <c r="T4070" s="14">
        <f t="shared" si="679"/>
        <v>42718.963599537034</v>
      </c>
      <c r="U4070" t="str">
        <f t="shared" si="680"/>
        <v>ENE</v>
      </c>
      <c r="V4070" t="str">
        <f t="shared" si="681"/>
        <v>DIC</v>
      </c>
      <c r="W4070">
        <f t="shared" si="682"/>
        <v>2017</v>
      </c>
      <c r="X4070">
        <f t="shared" si="683"/>
        <v>2016</v>
      </c>
    </row>
    <row r="4071" spans="1:2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76"/>
        <v>34.4</v>
      </c>
      <c r="P4071" s="7">
        <f t="shared" si="677"/>
        <v>33.07692307692308</v>
      </c>
      <c r="Q4071" t="str">
        <f t="shared" si="684"/>
        <v>theater</v>
      </c>
      <c r="R4071" t="str">
        <f t="shared" si="685"/>
        <v>plays</v>
      </c>
      <c r="S4071" s="14">
        <f t="shared" si="678"/>
        <v>42063.5</v>
      </c>
      <c r="T4071" s="14">
        <f t="shared" si="679"/>
        <v>42022.661527777775</v>
      </c>
      <c r="U4071" t="str">
        <f t="shared" si="680"/>
        <v>FEB</v>
      </c>
      <c r="V4071" t="str">
        <f t="shared" si="681"/>
        <v>ENE</v>
      </c>
      <c r="W4071">
        <f t="shared" si="682"/>
        <v>2015</v>
      </c>
      <c r="X4071">
        <f t="shared" si="683"/>
        <v>2015</v>
      </c>
    </row>
    <row r="4072" spans="1:2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76"/>
        <v>16.5</v>
      </c>
      <c r="P4072" s="7">
        <f t="shared" si="677"/>
        <v>27.5</v>
      </c>
      <c r="Q4072" t="str">
        <f t="shared" si="684"/>
        <v>theater</v>
      </c>
      <c r="R4072" t="str">
        <f t="shared" si="685"/>
        <v>plays</v>
      </c>
      <c r="S4072" s="14">
        <f t="shared" si="678"/>
        <v>42064.125</v>
      </c>
      <c r="T4072" s="14">
        <f t="shared" si="679"/>
        <v>42031.666898148149</v>
      </c>
      <c r="U4072" t="str">
        <f t="shared" si="680"/>
        <v>MAR</v>
      </c>
      <c r="V4072" t="str">
        <f t="shared" si="681"/>
        <v>ENE</v>
      </c>
      <c r="W4072">
        <f t="shared" si="682"/>
        <v>2015</v>
      </c>
      <c r="X4072">
        <f t="shared" si="683"/>
        <v>2015</v>
      </c>
    </row>
    <row r="4073" spans="1:2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76"/>
        <v>0</v>
      </c>
      <c r="P4073" s="7" t="str">
        <f t="shared" si="677"/>
        <v>No Backers</v>
      </c>
      <c r="Q4073" t="str">
        <f t="shared" si="684"/>
        <v>theater</v>
      </c>
      <c r="R4073" t="str">
        <f t="shared" si="685"/>
        <v>plays</v>
      </c>
      <c r="S4073" s="14">
        <f t="shared" si="678"/>
        <v>42730.804756944446</v>
      </c>
      <c r="T4073" s="14">
        <f t="shared" si="679"/>
        <v>42700.804756944446</v>
      </c>
      <c r="U4073" t="str">
        <f t="shared" si="680"/>
        <v>DIC</v>
      </c>
      <c r="V4073" t="str">
        <f t="shared" si="681"/>
        <v>NOV</v>
      </c>
      <c r="W4073">
        <f t="shared" si="682"/>
        <v>2016</v>
      </c>
      <c r="X4073">
        <f t="shared" si="683"/>
        <v>2016</v>
      </c>
    </row>
    <row r="4074" spans="1:2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76"/>
        <v>0.4</v>
      </c>
      <c r="P4074" s="7">
        <f t="shared" si="677"/>
        <v>2</v>
      </c>
      <c r="Q4074" t="str">
        <f t="shared" si="684"/>
        <v>theater</v>
      </c>
      <c r="R4074" t="str">
        <f t="shared" si="685"/>
        <v>plays</v>
      </c>
      <c r="S4074" s="14">
        <f t="shared" si="678"/>
        <v>41872.77443287037</v>
      </c>
      <c r="T4074" s="14">
        <f t="shared" si="679"/>
        <v>41812.77443287037</v>
      </c>
      <c r="U4074" t="str">
        <f t="shared" si="680"/>
        <v>AGO</v>
      </c>
      <c r="V4074" t="str">
        <f t="shared" si="681"/>
        <v>JUN</v>
      </c>
      <c r="W4074">
        <f t="shared" si="682"/>
        <v>2014</v>
      </c>
      <c r="X4074">
        <f t="shared" si="683"/>
        <v>2014</v>
      </c>
    </row>
    <row r="4075" spans="1:2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76"/>
        <v>1.0571428571428572</v>
      </c>
      <c r="P4075" s="7">
        <f t="shared" si="677"/>
        <v>18.5</v>
      </c>
      <c r="Q4075" t="str">
        <f t="shared" si="684"/>
        <v>theater</v>
      </c>
      <c r="R4075" t="str">
        <f t="shared" si="685"/>
        <v>plays</v>
      </c>
      <c r="S4075" s="14">
        <f t="shared" si="678"/>
        <v>42133.166666666672</v>
      </c>
      <c r="T4075" s="14">
        <f t="shared" si="679"/>
        <v>42078.34520833334</v>
      </c>
      <c r="U4075" t="str">
        <f t="shared" si="680"/>
        <v>MAY</v>
      </c>
      <c r="V4075" t="str">
        <f t="shared" si="681"/>
        <v>MAR</v>
      </c>
      <c r="W4075">
        <f t="shared" si="682"/>
        <v>2015</v>
      </c>
      <c r="X4075">
        <f t="shared" si="683"/>
        <v>2015</v>
      </c>
    </row>
    <row r="4076" spans="1:2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76"/>
        <v>26.727272727272727</v>
      </c>
      <c r="P4076" s="7">
        <f t="shared" si="677"/>
        <v>35</v>
      </c>
      <c r="Q4076" t="str">
        <f t="shared" si="684"/>
        <v>theater</v>
      </c>
      <c r="R4076" t="str">
        <f t="shared" si="685"/>
        <v>plays</v>
      </c>
      <c r="S4076" s="14">
        <f t="shared" si="678"/>
        <v>42313.594618055555</v>
      </c>
      <c r="T4076" s="14">
        <f t="shared" si="679"/>
        <v>42283.552951388891</v>
      </c>
      <c r="U4076" t="str">
        <f t="shared" si="680"/>
        <v>NOV</v>
      </c>
      <c r="V4076" t="str">
        <f t="shared" si="681"/>
        <v>OCT</v>
      </c>
      <c r="W4076">
        <f t="shared" si="682"/>
        <v>2015</v>
      </c>
      <c r="X4076">
        <f t="shared" si="683"/>
        <v>2015</v>
      </c>
    </row>
    <row r="4077" spans="1:2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76"/>
        <v>28.8</v>
      </c>
      <c r="P4077" s="7">
        <f t="shared" si="677"/>
        <v>44.307692307692307</v>
      </c>
      <c r="Q4077" t="str">
        <f t="shared" si="684"/>
        <v>theater</v>
      </c>
      <c r="R4077" t="str">
        <f t="shared" si="685"/>
        <v>plays</v>
      </c>
      <c r="S4077" s="14">
        <f t="shared" si="678"/>
        <v>41820.727777777778</v>
      </c>
      <c r="T4077" s="14">
        <f t="shared" si="679"/>
        <v>41779.045937499999</v>
      </c>
      <c r="U4077" t="str">
        <f t="shared" si="680"/>
        <v>JUN</v>
      </c>
      <c r="V4077" t="str">
        <f t="shared" si="681"/>
        <v>MAY</v>
      </c>
      <c r="W4077">
        <f t="shared" si="682"/>
        <v>2014</v>
      </c>
      <c r="X4077">
        <f t="shared" si="683"/>
        <v>2014</v>
      </c>
    </row>
    <row r="4078" spans="1:2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76"/>
        <v>0</v>
      </c>
      <c r="P4078" s="7" t="str">
        <f t="shared" si="677"/>
        <v>No Backers</v>
      </c>
      <c r="Q4078" t="str">
        <f t="shared" si="684"/>
        <v>theater</v>
      </c>
      <c r="R4078" t="str">
        <f t="shared" si="685"/>
        <v>plays</v>
      </c>
      <c r="S4078" s="14">
        <f t="shared" si="678"/>
        <v>41933.82708333333</v>
      </c>
      <c r="T4078" s="14">
        <f t="shared" si="679"/>
        <v>41905.795706018522</v>
      </c>
      <c r="U4078" t="str">
        <f t="shared" si="680"/>
        <v>OCT</v>
      </c>
      <c r="V4078" t="str">
        <f t="shared" si="681"/>
        <v>SEP</v>
      </c>
      <c r="W4078">
        <f t="shared" si="682"/>
        <v>2014</v>
      </c>
      <c r="X4078">
        <f t="shared" si="683"/>
        <v>2014</v>
      </c>
    </row>
    <row r="4079" spans="1:2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76"/>
        <v>8.9</v>
      </c>
      <c r="P4079" s="7">
        <f t="shared" si="677"/>
        <v>222.5</v>
      </c>
      <c r="Q4079" t="str">
        <f t="shared" si="684"/>
        <v>theater</v>
      </c>
      <c r="R4079" t="str">
        <f t="shared" si="685"/>
        <v>plays</v>
      </c>
      <c r="S4079" s="14">
        <f t="shared" si="678"/>
        <v>42725.7105787037</v>
      </c>
      <c r="T4079" s="14">
        <f t="shared" si="679"/>
        <v>42695.7105787037</v>
      </c>
      <c r="U4079" t="str">
        <f t="shared" si="680"/>
        <v>DIC</v>
      </c>
      <c r="V4079" t="str">
        <f t="shared" si="681"/>
        <v>NOV</v>
      </c>
      <c r="W4079">
        <f t="shared" si="682"/>
        <v>2016</v>
      </c>
      <c r="X4079">
        <f t="shared" si="683"/>
        <v>2016</v>
      </c>
    </row>
    <row r="4080" spans="1:2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76"/>
        <v>0</v>
      </c>
      <c r="P4080" s="7" t="str">
        <f t="shared" si="677"/>
        <v>No Backers</v>
      </c>
      <c r="Q4080" t="str">
        <f t="shared" si="684"/>
        <v>theater</v>
      </c>
      <c r="R4080" t="str">
        <f t="shared" si="685"/>
        <v>plays</v>
      </c>
      <c r="S4080" s="14">
        <f t="shared" si="678"/>
        <v>42762.787523148145</v>
      </c>
      <c r="T4080" s="14">
        <f t="shared" si="679"/>
        <v>42732.787523148145</v>
      </c>
      <c r="U4080" t="str">
        <f t="shared" si="680"/>
        <v>ENE</v>
      </c>
      <c r="V4080" t="str">
        <f t="shared" si="681"/>
        <v>DIC</v>
      </c>
      <c r="W4080">
        <f t="shared" si="682"/>
        <v>2017</v>
      </c>
      <c r="X4080">
        <f t="shared" si="683"/>
        <v>2016</v>
      </c>
    </row>
    <row r="4081" spans="1:2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76"/>
        <v>0.16666666666666666</v>
      </c>
      <c r="P4081" s="7">
        <f t="shared" si="677"/>
        <v>5</v>
      </c>
      <c r="Q4081" t="str">
        <f t="shared" si="684"/>
        <v>theater</v>
      </c>
      <c r="R4081" t="str">
        <f t="shared" si="685"/>
        <v>plays</v>
      </c>
      <c r="S4081" s="14">
        <f t="shared" si="678"/>
        <v>42540.938900462963</v>
      </c>
      <c r="T4081" s="14">
        <f t="shared" si="679"/>
        <v>42510.938900462963</v>
      </c>
      <c r="U4081" t="str">
        <f t="shared" si="680"/>
        <v>JUN</v>
      </c>
      <c r="V4081" t="str">
        <f t="shared" si="681"/>
        <v>MAY</v>
      </c>
      <c r="W4081">
        <f t="shared" si="682"/>
        <v>2016</v>
      </c>
      <c r="X4081">
        <f t="shared" si="683"/>
        <v>2016</v>
      </c>
    </row>
    <row r="4082" spans="1:2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76"/>
        <v>0</v>
      </c>
      <c r="P4082" s="7" t="str">
        <f t="shared" si="677"/>
        <v>No Backers</v>
      </c>
      <c r="Q4082" t="str">
        <f t="shared" si="684"/>
        <v>theater</v>
      </c>
      <c r="R4082" t="str">
        <f t="shared" si="685"/>
        <v>plays</v>
      </c>
      <c r="S4082" s="14">
        <f t="shared" si="678"/>
        <v>42535.787500000006</v>
      </c>
      <c r="T4082" s="14">
        <f t="shared" si="679"/>
        <v>42511.698101851856</v>
      </c>
      <c r="U4082" t="str">
        <f t="shared" si="680"/>
        <v>JUN</v>
      </c>
      <c r="V4082" t="str">
        <f t="shared" si="681"/>
        <v>MAY</v>
      </c>
      <c r="W4082">
        <f t="shared" si="682"/>
        <v>2016</v>
      </c>
      <c r="X4082">
        <f t="shared" si="683"/>
        <v>2016</v>
      </c>
    </row>
    <row r="4083" spans="1:2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76"/>
        <v>15.737410071942445</v>
      </c>
      <c r="P4083" s="7">
        <f t="shared" si="677"/>
        <v>29.166666666666668</v>
      </c>
      <c r="Q4083" t="str">
        <f t="shared" si="684"/>
        <v>theater</v>
      </c>
      <c r="R4083" t="str">
        <f t="shared" si="685"/>
        <v>plays</v>
      </c>
      <c r="S4083" s="14">
        <f t="shared" si="678"/>
        <v>42071.539641203708</v>
      </c>
      <c r="T4083" s="14">
        <f t="shared" si="679"/>
        <v>42041.581307870365</v>
      </c>
      <c r="U4083" t="str">
        <f t="shared" si="680"/>
        <v>MAR</v>
      </c>
      <c r="V4083" t="str">
        <f t="shared" si="681"/>
        <v>FEB</v>
      </c>
      <c r="W4083">
        <f t="shared" si="682"/>
        <v>2015</v>
      </c>
      <c r="X4083">
        <f t="shared" si="683"/>
        <v>2015</v>
      </c>
    </row>
    <row r="4084" spans="1:2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76"/>
        <v>2</v>
      </c>
      <c r="P4084" s="7">
        <f t="shared" si="677"/>
        <v>1.5</v>
      </c>
      <c r="Q4084" t="str">
        <f t="shared" si="684"/>
        <v>theater</v>
      </c>
      <c r="R4084" t="str">
        <f t="shared" si="685"/>
        <v>plays</v>
      </c>
      <c r="S4084" s="14">
        <f t="shared" si="678"/>
        <v>42322.958333333328</v>
      </c>
      <c r="T4084" s="14">
        <f t="shared" si="679"/>
        <v>42307.189270833333</v>
      </c>
      <c r="U4084" t="str">
        <f t="shared" si="680"/>
        <v>NOV</v>
      </c>
      <c r="V4084" t="str">
        <f t="shared" si="681"/>
        <v>OCT</v>
      </c>
      <c r="W4084">
        <f t="shared" si="682"/>
        <v>2015</v>
      </c>
      <c r="X4084">
        <f t="shared" si="683"/>
        <v>2015</v>
      </c>
    </row>
    <row r="4085" spans="1:2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76"/>
        <v>21.685714285714287</v>
      </c>
      <c r="P4085" s="7">
        <f t="shared" si="677"/>
        <v>126.5</v>
      </c>
      <c r="Q4085" t="str">
        <f t="shared" si="684"/>
        <v>theater</v>
      </c>
      <c r="R4085" t="str">
        <f t="shared" si="685"/>
        <v>plays</v>
      </c>
      <c r="S4085" s="14">
        <f t="shared" si="678"/>
        <v>42383.761759259258</v>
      </c>
      <c r="T4085" s="14">
        <f t="shared" si="679"/>
        <v>42353.761759259258</v>
      </c>
      <c r="U4085" t="str">
        <f t="shared" si="680"/>
        <v>ENE</v>
      </c>
      <c r="V4085" t="str">
        <f t="shared" si="681"/>
        <v>DIC</v>
      </c>
      <c r="W4085">
        <f t="shared" si="682"/>
        <v>2016</v>
      </c>
      <c r="X4085">
        <f t="shared" si="683"/>
        <v>2015</v>
      </c>
    </row>
    <row r="4086" spans="1:2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76"/>
        <v>0.33333333333333331</v>
      </c>
      <c r="P4086" s="7">
        <f t="shared" si="677"/>
        <v>10</v>
      </c>
      <c r="Q4086" t="str">
        <f t="shared" si="684"/>
        <v>theater</v>
      </c>
      <c r="R4086" t="str">
        <f t="shared" si="685"/>
        <v>plays</v>
      </c>
      <c r="S4086" s="14">
        <f t="shared" si="678"/>
        <v>42652.436412037037</v>
      </c>
      <c r="T4086" s="14">
        <f t="shared" si="679"/>
        <v>42622.436412037037</v>
      </c>
      <c r="U4086" t="str">
        <f t="shared" si="680"/>
        <v>OCT</v>
      </c>
      <c r="V4086" t="str">
        <f t="shared" si="681"/>
        <v>SEP</v>
      </c>
      <c r="W4086">
        <f t="shared" si="682"/>
        <v>2016</v>
      </c>
      <c r="X4086">
        <f t="shared" si="683"/>
        <v>2016</v>
      </c>
    </row>
    <row r="4087" spans="1:2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76"/>
        <v>0.2857142857142857</v>
      </c>
      <c r="P4087" s="7">
        <f t="shared" si="677"/>
        <v>10</v>
      </c>
      <c r="Q4087" t="str">
        <f t="shared" si="684"/>
        <v>theater</v>
      </c>
      <c r="R4087" t="str">
        <f t="shared" si="685"/>
        <v>plays</v>
      </c>
      <c r="S4087" s="14">
        <f t="shared" si="678"/>
        <v>42087.165972222225</v>
      </c>
      <c r="T4087" s="14">
        <f t="shared" si="679"/>
        <v>42058.603877314818</v>
      </c>
      <c r="U4087" t="str">
        <f t="shared" si="680"/>
        <v>MAR</v>
      </c>
      <c r="V4087" t="str">
        <f t="shared" si="681"/>
        <v>FEB</v>
      </c>
      <c r="W4087">
        <f t="shared" si="682"/>
        <v>2015</v>
      </c>
      <c r="X4087">
        <f t="shared" si="683"/>
        <v>2015</v>
      </c>
    </row>
    <row r="4088" spans="1:2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76"/>
        <v>4.7</v>
      </c>
      <c r="P4088" s="7">
        <f t="shared" si="677"/>
        <v>9.4</v>
      </c>
      <c r="Q4088" t="str">
        <f t="shared" si="684"/>
        <v>theater</v>
      </c>
      <c r="R4088" t="str">
        <f t="shared" si="685"/>
        <v>plays</v>
      </c>
      <c r="S4088" s="14">
        <f t="shared" si="678"/>
        <v>42329.166666666672</v>
      </c>
      <c r="T4088" s="14">
        <f t="shared" si="679"/>
        <v>42304.940960648149</v>
      </c>
      <c r="U4088" t="str">
        <f t="shared" si="680"/>
        <v>NOV</v>
      </c>
      <c r="V4088" t="str">
        <f t="shared" si="681"/>
        <v>OCT</v>
      </c>
      <c r="W4088">
        <f t="shared" si="682"/>
        <v>2015</v>
      </c>
      <c r="X4088">
        <f t="shared" si="683"/>
        <v>2015</v>
      </c>
    </row>
    <row r="4089" spans="1:2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76"/>
        <v>0</v>
      </c>
      <c r="P4089" s="7" t="str">
        <f t="shared" si="677"/>
        <v>No Backers</v>
      </c>
      <c r="Q4089" t="str">
        <f t="shared" si="684"/>
        <v>theater</v>
      </c>
      <c r="R4089" t="str">
        <f t="shared" si="685"/>
        <v>plays</v>
      </c>
      <c r="S4089" s="14">
        <f t="shared" si="678"/>
        <v>42568.742893518516</v>
      </c>
      <c r="T4089" s="14">
        <f t="shared" si="679"/>
        <v>42538.742893518516</v>
      </c>
      <c r="U4089" t="str">
        <f t="shared" si="680"/>
        <v>JUL</v>
      </c>
      <c r="V4089" t="str">
        <f t="shared" si="681"/>
        <v>JUN</v>
      </c>
      <c r="W4089">
        <f t="shared" si="682"/>
        <v>2016</v>
      </c>
      <c r="X4089">
        <f t="shared" si="683"/>
        <v>2016</v>
      </c>
    </row>
    <row r="4090" spans="1:2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76"/>
        <v>10.8</v>
      </c>
      <c r="P4090" s="7">
        <f t="shared" si="677"/>
        <v>72</v>
      </c>
      <c r="Q4090" t="str">
        <f t="shared" si="684"/>
        <v>theater</v>
      </c>
      <c r="R4090" t="str">
        <f t="shared" si="685"/>
        <v>plays</v>
      </c>
      <c r="S4090" s="14">
        <f t="shared" si="678"/>
        <v>42020.434722222228</v>
      </c>
      <c r="T4090" s="14">
        <f t="shared" si="679"/>
        <v>41990.612546296295</v>
      </c>
      <c r="U4090" t="str">
        <f t="shared" si="680"/>
        <v>ENE</v>
      </c>
      <c r="V4090" t="str">
        <f t="shared" si="681"/>
        <v>DIC</v>
      </c>
      <c r="W4090">
        <f t="shared" si="682"/>
        <v>2015</v>
      </c>
      <c r="X4090">
        <f t="shared" si="683"/>
        <v>2014</v>
      </c>
    </row>
    <row r="4091" spans="1:2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76"/>
        <v>4.8</v>
      </c>
      <c r="P4091" s="7">
        <f t="shared" si="677"/>
        <v>30</v>
      </c>
      <c r="Q4091" t="str">
        <f t="shared" si="684"/>
        <v>theater</v>
      </c>
      <c r="R4091" t="str">
        <f t="shared" si="685"/>
        <v>plays</v>
      </c>
      <c r="S4091" s="14">
        <f t="shared" si="678"/>
        <v>42155.732638888891</v>
      </c>
      <c r="T4091" s="14">
        <f t="shared" si="679"/>
        <v>42122.732499999998</v>
      </c>
      <c r="U4091" t="str">
        <f t="shared" si="680"/>
        <v>MAY</v>
      </c>
      <c r="V4091" t="str">
        <f t="shared" si="681"/>
        <v>ABR</v>
      </c>
      <c r="W4091">
        <f t="shared" si="682"/>
        <v>2015</v>
      </c>
      <c r="X4091">
        <f t="shared" si="683"/>
        <v>2015</v>
      </c>
    </row>
    <row r="4092" spans="1:2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76"/>
        <v>3.2</v>
      </c>
      <c r="P4092" s="7">
        <f t="shared" si="677"/>
        <v>10.666666666666666</v>
      </c>
      <c r="Q4092" t="str">
        <f t="shared" si="684"/>
        <v>theater</v>
      </c>
      <c r="R4092" t="str">
        <f t="shared" si="685"/>
        <v>plays</v>
      </c>
      <c r="S4092" s="14">
        <f t="shared" si="678"/>
        <v>42223.625</v>
      </c>
      <c r="T4092" s="14">
        <f t="shared" si="679"/>
        <v>42209.67288194444</v>
      </c>
      <c r="U4092" t="str">
        <f t="shared" si="680"/>
        <v>AGO</v>
      </c>
      <c r="V4092" t="str">
        <f t="shared" si="681"/>
        <v>JUL</v>
      </c>
      <c r="W4092">
        <f t="shared" si="682"/>
        <v>2015</v>
      </c>
      <c r="X4092">
        <f t="shared" si="683"/>
        <v>2015</v>
      </c>
    </row>
    <row r="4093" spans="1:2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76"/>
        <v>12.75</v>
      </c>
      <c r="P4093" s="7">
        <f t="shared" si="677"/>
        <v>25.5</v>
      </c>
      <c r="Q4093" t="str">
        <f t="shared" si="684"/>
        <v>theater</v>
      </c>
      <c r="R4093" t="str">
        <f t="shared" si="685"/>
        <v>plays</v>
      </c>
      <c r="S4093" s="14">
        <f t="shared" si="678"/>
        <v>42020.506377314814</v>
      </c>
      <c r="T4093" s="14">
        <f t="shared" si="679"/>
        <v>41990.506377314814</v>
      </c>
      <c r="U4093" t="str">
        <f t="shared" si="680"/>
        <v>ENE</v>
      </c>
      <c r="V4093" t="str">
        <f t="shared" si="681"/>
        <v>DIC</v>
      </c>
      <c r="W4093">
        <f t="shared" si="682"/>
        <v>2015</v>
      </c>
      <c r="X4093">
        <f t="shared" si="683"/>
        <v>2014</v>
      </c>
    </row>
    <row r="4094" spans="1:2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76"/>
        <v>1.8181818181818181E-2</v>
      </c>
      <c r="P4094" s="7">
        <f t="shared" si="677"/>
        <v>20</v>
      </c>
      <c r="Q4094" t="str">
        <f t="shared" si="684"/>
        <v>theater</v>
      </c>
      <c r="R4094" t="str">
        <f t="shared" si="685"/>
        <v>plays</v>
      </c>
      <c r="S4094" s="14">
        <f t="shared" si="678"/>
        <v>42099.153321759266</v>
      </c>
      <c r="T4094" s="14">
        <f t="shared" si="679"/>
        <v>42039.194988425923</v>
      </c>
      <c r="U4094" t="str">
        <f t="shared" si="680"/>
        <v>ABR</v>
      </c>
      <c r="V4094" t="str">
        <f t="shared" si="681"/>
        <v>FEB</v>
      </c>
      <c r="W4094">
        <f t="shared" si="682"/>
        <v>2015</v>
      </c>
      <c r="X4094">
        <f t="shared" si="683"/>
        <v>2015</v>
      </c>
    </row>
    <row r="4095" spans="1:2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76"/>
        <v>2.4</v>
      </c>
      <c r="P4095" s="7">
        <f t="shared" si="677"/>
        <v>15</v>
      </c>
      <c r="Q4095" t="str">
        <f t="shared" si="684"/>
        <v>theater</v>
      </c>
      <c r="R4095" t="str">
        <f t="shared" si="685"/>
        <v>plays</v>
      </c>
      <c r="S4095" s="14">
        <f t="shared" si="678"/>
        <v>42238.815891203703</v>
      </c>
      <c r="T4095" s="14">
        <f t="shared" si="679"/>
        <v>42178.815891203703</v>
      </c>
      <c r="U4095" t="str">
        <f t="shared" si="680"/>
        <v>AGO</v>
      </c>
      <c r="V4095" t="str">
        <f t="shared" si="681"/>
        <v>JUN</v>
      </c>
      <c r="W4095">
        <f t="shared" si="682"/>
        <v>2015</v>
      </c>
      <c r="X4095">
        <f t="shared" si="683"/>
        <v>2015</v>
      </c>
    </row>
    <row r="4096" spans="1:2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76"/>
        <v>36.5</v>
      </c>
      <c r="P4096" s="7">
        <f t="shared" si="677"/>
        <v>91.25</v>
      </c>
      <c r="Q4096" t="str">
        <f t="shared" si="684"/>
        <v>theater</v>
      </c>
      <c r="R4096" t="str">
        <f t="shared" si="685"/>
        <v>plays</v>
      </c>
      <c r="S4096" s="14">
        <f t="shared" si="678"/>
        <v>41934.207638888889</v>
      </c>
      <c r="T4096" s="14">
        <f t="shared" si="679"/>
        <v>41890.086805555555</v>
      </c>
      <c r="U4096" t="str">
        <f t="shared" si="680"/>
        <v>OCT</v>
      </c>
      <c r="V4096" t="str">
        <f t="shared" si="681"/>
        <v>SEP</v>
      </c>
      <c r="W4096">
        <f t="shared" si="682"/>
        <v>2014</v>
      </c>
      <c r="X4096">
        <f t="shared" si="683"/>
        <v>2014</v>
      </c>
    </row>
    <row r="4097" spans="1:2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76"/>
        <v>2.6666666666666665</v>
      </c>
      <c r="P4097" s="7">
        <f t="shared" si="677"/>
        <v>800</v>
      </c>
      <c r="Q4097" t="str">
        <f t="shared" si="684"/>
        <v>theater</v>
      </c>
      <c r="R4097" t="str">
        <f t="shared" si="685"/>
        <v>plays</v>
      </c>
      <c r="S4097" s="14">
        <f t="shared" si="678"/>
        <v>42723.031828703708</v>
      </c>
      <c r="T4097" s="14">
        <f t="shared" si="679"/>
        <v>42693.031828703708</v>
      </c>
      <c r="U4097" t="str">
        <f t="shared" si="680"/>
        <v>DIC</v>
      </c>
      <c r="V4097" t="str">
        <f t="shared" si="681"/>
        <v>NOV</v>
      </c>
      <c r="W4097">
        <f t="shared" si="682"/>
        <v>2016</v>
      </c>
      <c r="X4097">
        <f t="shared" si="683"/>
        <v>2016</v>
      </c>
    </row>
    <row r="4098" spans="1:2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676"/>
        <v>11.428571428571429</v>
      </c>
      <c r="P4098" s="7">
        <f t="shared" si="677"/>
        <v>80</v>
      </c>
      <c r="Q4098" t="str">
        <f t="shared" si="684"/>
        <v>theater</v>
      </c>
      <c r="R4098" t="str">
        <f t="shared" si="685"/>
        <v>plays</v>
      </c>
      <c r="S4098" s="14">
        <f t="shared" si="678"/>
        <v>42794.368749999994</v>
      </c>
      <c r="T4098" s="14">
        <f t="shared" si="679"/>
        <v>42750.530312499999</v>
      </c>
      <c r="U4098" t="str">
        <f t="shared" si="680"/>
        <v>FEB</v>
      </c>
      <c r="V4098" t="str">
        <f t="shared" si="681"/>
        <v>ENE</v>
      </c>
      <c r="W4098">
        <f t="shared" si="682"/>
        <v>2017</v>
      </c>
      <c r="X4098">
        <f t="shared" si="683"/>
        <v>2017</v>
      </c>
    </row>
    <row r="4099" spans="1:2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686">(E4099*100)/D4099</f>
        <v>0</v>
      </c>
      <c r="P4099" s="7" t="str">
        <f t="shared" ref="P4099:P4115" si="687">IF(L4099=0,"No Backers",E4099/L4099)</f>
        <v>No Backers</v>
      </c>
      <c r="Q4099" t="str">
        <f t="shared" si="684"/>
        <v>theater</v>
      </c>
      <c r="R4099" t="str">
        <f t="shared" si="685"/>
        <v>plays</v>
      </c>
      <c r="S4099" s="14">
        <f t="shared" ref="S4099:S4115" si="688">(((I4099/60)/60)/24)+DATE(1970,1,1)</f>
        <v>42400.996527777781</v>
      </c>
      <c r="T4099" s="14">
        <f t="shared" ref="T4099:T4115" si="689">(((J4099/60)/60)/24)+DATE(1970,1,1)</f>
        <v>42344.824502314819</v>
      </c>
      <c r="U4099" t="str">
        <f t="shared" ref="U4099:U4115" si="690">UPPER(TEXT(S4099, "mmm"))</f>
        <v>ENE</v>
      </c>
      <c r="V4099" t="str">
        <f t="shared" ref="V4099:V4115" si="691">UPPER(TEXT(T4099, "mmm"))</f>
        <v>DIC</v>
      </c>
      <c r="W4099">
        <f t="shared" ref="W4099:W4115" si="692">YEAR(S4099)</f>
        <v>2016</v>
      </c>
      <c r="X4099">
        <f t="shared" ref="X4099:X4115" si="693">YEAR(T4099)</f>
        <v>2015</v>
      </c>
    </row>
    <row r="4100" spans="1:2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86"/>
        <v>0</v>
      </c>
      <c r="P4100" s="7" t="str">
        <f t="shared" si="687"/>
        <v>No Backers</v>
      </c>
      <c r="Q4100" t="str">
        <f t="shared" si="684"/>
        <v>theater</v>
      </c>
      <c r="R4100" t="str">
        <f t="shared" si="685"/>
        <v>plays</v>
      </c>
      <c r="S4100" s="14">
        <f t="shared" si="688"/>
        <v>42525.722187499996</v>
      </c>
      <c r="T4100" s="14">
        <f t="shared" si="689"/>
        <v>42495.722187499996</v>
      </c>
      <c r="U4100" t="str">
        <f t="shared" si="690"/>
        <v>JUN</v>
      </c>
      <c r="V4100" t="str">
        <f t="shared" si="691"/>
        <v>MAY</v>
      </c>
      <c r="W4100">
        <f t="shared" si="692"/>
        <v>2016</v>
      </c>
      <c r="X4100">
        <f t="shared" si="693"/>
        <v>2016</v>
      </c>
    </row>
    <row r="4101" spans="1:2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86"/>
        <v>1.1111111111111112</v>
      </c>
      <c r="P4101" s="7">
        <f t="shared" si="687"/>
        <v>50</v>
      </c>
      <c r="Q4101" t="str">
        <f t="shared" si="684"/>
        <v>theater</v>
      </c>
      <c r="R4101" t="str">
        <f t="shared" si="685"/>
        <v>plays</v>
      </c>
      <c r="S4101" s="14">
        <f t="shared" si="688"/>
        <v>42615.850381944445</v>
      </c>
      <c r="T4101" s="14">
        <f t="shared" si="689"/>
        <v>42570.850381944445</v>
      </c>
      <c r="U4101" t="str">
        <f t="shared" si="690"/>
        <v>SEP</v>
      </c>
      <c r="V4101" t="str">
        <f t="shared" si="691"/>
        <v>JUL</v>
      </c>
      <c r="W4101">
        <f t="shared" si="692"/>
        <v>2016</v>
      </c>
      <c r="X4101">
        <f t="shared" si="693"/>
        <v>2016</v>
      </c>
    </row>
    <row r="4102" spans="1:2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86"/>
        <v>0</v>
      </c>
      <c r="P4102" s="7" t="str">
        <f t="shared" si="687"/>
        <v>No Backers</v>
      </c>
      <c r="Q4102" t="str">
        <f t="shared" si="684"/>
        <v>theater</v>
      </c>
      <c r="R4102" t="str">
        <f t="shared" si="685"/>
        <v>plays</v>
      </c>
      <c r="S4102" s="14">
        <f t="shared" si="688"/>
        <v>41937.124884259261</v>
      </c>
      <c r="T4102" s="14">
        <f t="shared" si="689"/>
        <v>41927.124884259261</v>
      </c>
      <c r="U4102" t="str">
        <f t="shared" si="690"/>
        <v>OCT</v>
      </c>
      <c r="V4102" t="str">
        <f t="shared" si="691"/>
        <v>OCT</v>
      </c>
      <c r="W4102">
        <f t="shared" si="692"/>
        <v>2014</v>
      </c>
      <c r="X4102">
        <f t="shared" si="693"/>
        <v>2014</v>
      </c>
    </row>
    <row r="4103" spans="1:2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86"/>
        <v>0</v>
      </c>
      <c r="P4103" s="7" t="str">
        <f t="shared" si="687"/>
        <v>No Backers</v>
      </c>
      <c r="Q4103" t="str">
        <f t="shared" si="684"/>
        <v>theater</v>
      </c>
      <c r="R4103" t="str">
        <f t="shared" si="685"/>
        <v>plays</v>
      </c>
      <c r="S4103" s="14">
        <f t="shared" si="688"/>
        <v>42760.903726851851</v>
      </c>
      <c r="T4103" s="14">
        <f t="shared" si="689"/>
        <v>42730.903726851851</v>
      </c>
      <c r="U4103" t="str">
        <f t="shared" si="690"/>
        <v>ENE</v>
      </c>
      <c r="V4103" t="str">
        <f t="shared" si="691"/>
        <v>DIC</v>
      </c>
      <c r="W4103">
        <f t="shared" si="692"/>
        <v>2017</v>
      </c>
      <c r="X4103">
        <f t="shared" si="693"/>
        <v>2016</v>
      </c>
    </row>
    <row r="4104" spans="1:2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86"/>
        <v>27.4</v>
      </c>
      <c r="P4104" s="7">
        <f t="shared" si="687"/>
        <v>22.833333333333332</v>
      </c>
      <c r="Q4104" t="str">
        <f t="shared" si="684"/>
        <v>theater</v>
      </c>
      <c r="R4104" t="str">
        <f t="shared" si="685"/>
        <v>plays</v>
      </c>
      <c r="S4104" s="14">
        <f t="shared" si="688"/>
        <v>42505.848067129627</v>
      </c>
      <c r="T4104" s="14">
        <f t="shared" si="689"/>
        <v>42475.848067129627</v>
      </c>
      <c r="U4104" t="str">
        <f t="shared" si="690"/>
        <v>MAY</v>
      </c>
      <c r="V4104" t="str">
        <f t="shared" si="691"/>
        <v>ABR</v>
      </c>
      <c r="W4104">
        <f t="shared" si="692"/>
        <v>2016</v>
      </c>
      <c r="X4104">
        <f t="shared" si="693"/>
        <v>2016</v>
      </c>
    </row>
    <row r="4105" spans="1:2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86"/>
        <v>10</v>
      </c>
      <c r="P4105" s="7">
        <f t="shared" si="687"/>
        <v>16.666666666666668</v>
      </c>
      <c r="Q4105" t="str">
        <f t="shared" si="684"/>
        <v>theater</v>
      </c>
      <c r="R4105" t="str">
        <f t="shared" si="685"/>
        <v>plays</v>
      </c>
      <c r="S4105" s="14">
        <f t="shared" si="688"/>
        <v>42242.772222222222</v>
      </c>
      <c r="T4105" s="14">
        <f t="shared" si="689"/>
        <v>42188.83293981482</v>
      </c>
      <c r="U4105" t="str">
        <f t="shared" si="690"/>
        <v>AGO</v>
      </c>
      <c r="V4105" t="str">
        <f t="shared" si="691"/>
        <v>JUL</v>
      </c>
      <c r="W4105">
        <f t="shared" si="692"/>
        <v>2015</v>
      </c>
      <c r="X4105">
        <f t="shared" si="693"/>
        <v>2015</v>
      </c>
    </row>
    <row r="4106" spans="1:2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86"/>
        <v>21.366666666666667</v>
      </c>
      <c r="P4106" s="7">
        <f t="shared" si="687"/>
        <v>45.785714285714285</v>
      </c>
      <c r="Q4106" t="str">
        <f t="shared" si="684"/>
        <v>theater</v>
      </c>
      <c r="R4106" t="str">
        <f t="shared" si="685"/>
        <v>plays</v>
      </c>
      <c r="S4106" s="14">
        <f t="shared" si="688"/>
        <v>42670.278171296297</v>
      </c>
      <c r="T4106" s="14">
        <f t="shared" si="689"/>
        <v>42640.278171296297</v>
      </c>
      <c r="U4106" t="str">
        <f t="shared" si="690"/>
        <v>OCT</v>
      </c>
      <c r="V4106" t="str">
        <f t="shared" si="691"/>
        <v>SEP</v>
      </c>
      <c r="W4106">
        <f t="shared" si="692"/>
        <v>2016</v>
      </c>
      <c r="X4106">
        <f t="shared" si="693"/>
        <v>2016</v>
      </c>
    </row>
    <row r="4107" spans="1:2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86"/>
        <v>6.9696969696969697</v>
      </c>
      <c r="P4107" s="7">
        <f t="shared" si="687"/>
        <v>383.33333333333331</v>
      </c>
      <c r="Q4107" t="str">
        <f t="shared" si="684"/>
        <v>theater</v>
      </c>
      <c r="R4107" t="str">
        <f t="shared" si="685"/>
        <v>plays</v>
      </c>
      <c r="S4107" s="14">
        <f t="shared" si="688"/>
        <v>42730.010520833333</v>
      </c>
      <c r="T4107" s="14">
        <f t="shared" si="689"/>
        <v>42697.010520833333</v>
      </c>
      <c r="U4107" t="str">
        <f t="shared" si="690"/>
        <v>DIC</v>
      </c>
      <c r="V4107" t="str">
        <f t="shared" si="691"/>
        <v>NOV</v>
      </c>
      <c r="W4107">
        <f t="shared" si="692"/>
        <v>2016</v>
      </c>
      <c r="X4107">
        <f t="shared" si="693"/>
        <v>2016</v>
      </c>
    </row>
    <row r="4108" spans="1:2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86"/>
        <v>70.599999999999994</v>
      </c>
      <c r="P4108" s="7">
        <f t="shared" si="687"/>
        <v>106.96969696969697</v>
      </c>
      <c r="Q4108" t="str">
        <f t="shared" si="684"/>
        <v>theater</v>
      </c>
      <c r="R4108" t="str">
        <f t="shared" si="685"/>
        <v>plays</v>
      </c>
      <c r="S4108" s="14">
        <f t="shared" si="688"/>
        <v>42096.041666666672</v>
      </c>
      <c r="T4108" s="14">
        <f t="shared" si="689"/>
        <v>42053.049375000002</v>
      </c>
      <c r="U4108" t="str">
        <f t="shared" si="690"/>
        <v>ABR</v>
      </c>
      <c r="V4108" t="str">
        <f t="shared" si="691"/>
        <v>FEB</v>
      </c>
      <c r="W4108">
        <f t="shared" si="692"/>
        <v>2015</v>
      </c>
      <c r="X4108">
        <f t="shared" si="693"/>
        <v>2015</v>
      </c>
    </row>
    <row r="4109" spans="1:2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86"/>
        <v>2.0499999999999998</v>
      </c>
      <c r="P4109" s="7">
        <f t="shared" si="687"/>
        <v>10.25</v>
      </c>
      <c r="Q4109" t="str">
        <f t="shared" si="684"/>
        <v>theater</v>
      </c>
      <c r="R4109" t="str">
        <f t="shared" si="685"/>
        <v>plays</v>
      </c>
      <c r="S4109" s="14">
        <f t="shared" si="688"/>
        <v>41906.916678240741</v>
      </c>
      <c r="T4109" s="14">
        <f t="shared" si="689"/>
        <v>41883.916678240741</v>
      </c>
      <c r="U4109" t="str">
        <f t="shared" si="690"/>
        <v>SEP</v>
      </c>
      <c r="V4109" t="str">
        <f t="shared" si="691"/>
        <v>SEP</v>
      </c>
      <c r="W4109">
        <f t="shared" si="692"/>
        <v>2014</v>
      </c>
      <c r="X4109">
        <f t="shared" si="693"/>
        <v>2014</v>
      </c>
    </row>
    <row r="4110" spans="1:2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86"/>
        <v>1.9666666666666666</v>
      </c>
      <c r="P4110" s="7">
        <f t="shared" si="687"/>
        <v>59</v>
      </c>
      <c r="Q4110" t="str">
        <f t="shared" si="684"/>
        <v>theater</v>
      </c>
      <c r="R4110" t="str">
        <f t="shared" si="685"/>
        <v>plays</v>
      </c>
      <c r="S4110" s="14">
        <f t="shared" si="688"/>
        <v>42797.208333333328</v>
      </c>
      <c r="T4110" s="14">
        <f t="shared" si="689"/>
        <v>42767.031678240746</v>
      </c>
      <c r="U4110" t="str">
        <f t="shared" si="690"/>
        <v>MAR</v>
      </c>
      <c r="V4110" t="str">
        <f t="shared" si="691"/>
        <v>FEB</v>
      </c>
      <c r="W4110">
        <f t="shared" si="692"/>
        <v>2017</v>
      </c>
      <c r="X4110">
        <f t="shared" si="693"/>
        <v>2017</v>
      </c>
    </row>
    <row r="4111" spans="1:2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86"/>
        <v>0</v>
      </c>
      <c r="P4111" s="7" t="str">
        <f t="shared" si="687"/>
        <v>No Backers</v>
      </c>
      <c r="Q4111" t="str">
        <f t="shared" si="684"/>
        <v>theater</v>
      </c>
      <c r="R4111" t="str">
        <f t="shared" si="685"/>
        <v>plays</v>
      </c>
      <c r="S4111" s="14">
        <f t="shared" si="688"/>
        <v>42337.581064814818</v>
      </c>
      <c r="T4111" s="14">
        <f t="shared" si="689"/>
        <v>42307.539398148147</v>
      </c>
      <c r="U4111" t="str">
        <f t="shared" si="690"/>
        <v>NOV</v>
      </c>
      <c r="V4111" t="str">
        <f t="shared" si="691"/>
        <v>OCT</v>
      </c>
      <c r="W4111">
        <f t="shared" si="692"/>
        <v>2015</v>
      </c>
      <c r="X4111">
        <f t="shared" si="693"/>
        <v>2015</v>
      </c>
    </row>
    <row r="4112" spans="1:2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86"/>
        <v>28.666666666666668</v>
      </c>
      <c r="P4112" s="7">
        <f t="shared" si="687"/>
        <v>14.333333333333334</v>
      </c>
      <c r="Q4112" t="str">
        <f t="shared" si="684"/>
        <v>theater</v>
      </c>
      <c r="R4112" t="str">
        <f t="shared" si="685"/>
        <v>plays</v>
      </c>
      <c r="S4112" s="14">
        <f t="shared" si="688"/>
        <v>42572.626747685179</v>
      </c>
      <c r="T4112" s="14">
        <f t="shared" si="689"/>
        <v>42512.626747685179</v>
      </c>
      <c r="U4112" t="str">
        <f t="shared" si="690"/>
        <v>JUL</v>
      </c>
      <c r="V4112" t="str">
        <f t="shared" si="691"/>
        <v>MAY</v>
      </c>
      <c r="W4112">
        <f t="shared" si="692"/>
        <v>2016</v>
      </c>
      <c r="X4112">
        <f t="shared" si="693"/>
        <v>2016</v>
      </c>
    </row>
    <row r="4113" spans="1:2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86"/>
        <v>3.1333333333333333</v>
      </c>
      <c r="P4113" s="7">
        <f t="shared" si="687"/>
        <v>15.666666666666666</v>
      </c>
      <c r="Q4113" t="str">
        <f t="shared" si="684"/>
        <v>theater</v>
      </c>
      <c r="R4113" t="str">
        <f t="shared" si="685"/>
        <v>plays</v>
      </c>
      <c r="S4113" s="14">
        <f t="shared" si="688"/>
        <v>42059.135879629626</v>
      </c>
      <c r="T4113" s="14">
        <f t="shared" si="689"/>
        <v>42029.135879629626</v>
      </c>
      <c r="U4113" t="str">
        <f t="shared" si="690"/>
        <v>FEB</v>
      </c>
      <c r="V4113" t="str">
        <f t="shared" si="691"/>
        <v>ENE</v>
      </c>
      <c r="W4113">
        <f t="shared" si="692"/>
        <v>2015</v>
      </c>
      <c r="X4113">
        <f t="shared" si="693"/>
        <v>2015</v>
      </c>
    </row>
    <row r="4114" spans="1:2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86"/>
        <v>0.04</v>
      </c>
      <c r="P4114" s="7">
        <f t="shared" si="687"/>
        <v>1</v>
      </c>
      <c r="Q4114" t="str">
        <f t="shared" si="684"/>
        <v>theater</v>
      </c>
      <c r="R4114" t="str">
        <f t="shared" si="685"/>
        <v>plays</v>
      </c>
      <c r="S4114" s="14">
        <f t="shared" si="688"/>
        <v>42428</v>
      </c>
      <c r="T4114" s="14">
        <f t="shared" si="689"/>
        <v>42400.946597222224</v>
      </c>
      <c r="U4114" t="str">
        <f t="shared" si="690"/>
        <v>FEB</v>
      </c>
      <c r="V4114" t="str">
        <f t="shared" si="691"/>
        <v>ENE</v>
      </c>
      <c r="W4114">
        <f t="shared" si="692"/>
        <v>2016</v>
      </c>
      <c r="X4114">
        <f t="shared" si="693"/>
        <v>2016</v>
      </c>
    </row>
    <row r="4115" spans="1:2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86"/>
        <v>0.2</v>
      </c>
      <c r="P4115" s="7">
        <f t="shared" si="687"/>
        <v>1</v>
      </c>
      <c r="Q4115" t="str">
        <f t="shared" si="684"/>
        <v>theater</v>
      </c>
      <c r="R4115" t="str">
        <f t="shared" si="685"/>
        <v>plays</v>
      </c>
      <c r="S4115" s="14">
        <f t="shared" si="688"/>
        <v>42377.273611111115</v>
      </c>
      <c r="T4115" s="14">
        <f t="shared" si="689"/>
        <v>42358.573182870372</v>
      </c>
      <c r="U4115" t="str">
        <f t="shared" si="690"/>
        <v>ENE</v>
      </c>
      <c r="V4115" t="str">
        <f t="shared" si="691"/>
        <v>DIC</v>
      </c>
      <c r="W4115">
        <f t="shared" si="692"/>
        <v>2016</v>
      </c>
      <c r="X4115">
        <f t="shared" si="693"/>
        <v>2015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49C17-8651-43BC-ACFE-34E981CD7947}">
  <sheetPr codeName="Sheet2"/>
  <dimension ref="A3:F14"/>
  <sheetViews>
    <sheetView zoomScale="70" zoomScaleNormal="70" workbookViewId="0">
      <selection activeCell="A13" sqref="A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3" spans="1:6" x14ac:dyDescent="0.3">
      <c r="A3" s="10" t="s">
        <v>8322</v>
      </c>
      <c r="B3" s="10" t="s">
        <v>8310</v>
      </c>
    </row>
    <row r="4" spans="1:6" x14ac:dyDescent="0.3">
      <c r="A4" s="10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1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8314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B3B3B-E547-4038-947B-06E192A157F3}">
  <sheetPr codeName="Sheet3"/>
  <dimension ref="A3:F46"/>
  <sheetViews>
    <sheetView topLeftCell="XDZ4" zoomScale="70" zoomScaleNormal="70" workbookViewId="0">
      <selection activeCell="XFD31" sqref="XFD3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0" t="s">
        <v>8322</v>
      </c>
      <c r="B3" s="10" t="s">
        <v>8310</v>
      </c>
    </row>
    <row r="4" spans="1:6" x14ac:dyDescent="0.3">
      <c r="A4" s="10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1" t="s">
        <v>8323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8324</v>
      </c>
      <c r="B6" s="12">
        <v>20</v>
      </c>
      <c r="C6" s="12"/>
      <c r="D6" s="12"/>
      <c r="E6" s="12"/>
      <c r="F6" s="12">
        <v>20</v>
      </c>
    </row>
    <row r="7" spans="1:6" x14ac:dyDescent="0.3">
      <c r="A7" s="11" t="s">
        <v>8325</v>
      </c>
      <c r="B7" s="12">
        <v>24</v>
      </c>
      <c r="C7" s="12"/>
      <c r="D7" s="12"/>
      <c r="E7" s="12"/>
      <c r="F7" s="12">
        <v>24</v>
      </c>
    </row>
    <row r="8" spans="1:6" x14ac:dyDescent="0.3">
      <c r="A8" s="11" t="s">
        <v>8326</v>
      </c>
      <c r="B8" s="12"/>
      <c r="C8" s="12">
        <v>40</v>
      </c>
      <c r="D8" s="12"/>
      <c r="E8" s="12"/>
      <c r="F8" s="12">
        <v>40</v>
      </c>
    </row>
    <row r="9" spans="1:6" x14ac:dyDescent="0.3">
      <c r="A9" s="11" t="s">
        <v>8327</v>
      </c>
      <c r="B9" s="12"/>
      <c r="C9" s="12"/>
      <c r="D9" s="12"/>
      <c r="E9" s="12">
        <v>40</v>
      </c>
      <c r="F9" s="12">
        <v>40</v>
      </c>
    </row>
    <row r="10" spans="1:6" x14ac:dyDescent="0.3">
      <c r="A10" s="11" t="s">
        <v>8328</v>
      </c>
      <c r="B10" s="12"/>
      <c r="C10" s="12"/>
      <c r="D10" s="12"/>
      <c r="E10" s="12">
        <v>180</v>
      </c>
      <c r="F10" s="12">
        <v>180</v>
      </c>
    </row>
    <row r="11" spans="1:6" x14ac:dyDescent="0.3">
      <c r="A11" s="11" t="s">
        <v>8329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1" t="s">
        <v>8330</v>
      </c>
      <c r="B12" s="12"/>
      <c r="C12" s="12"/>
      <c r="D12" s="12"/>
      <c r="E12" s="12">
        <v>40</v>
      </c>
      <c r="F12" s="12">
        <v>40</v>
      </c>
    </row>
    <row r="13" spans="1:6" x14ac:dyDescent="0.3">
      <c r="A13" s="11" t="s">
        <v>8331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3">
      <c r="A14" s="11" t="s">
        <v>8332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1" t="s">
        <v>8333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3">
      <c r="A16" s="11" t="s">
        <v>8334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8335</v>
      </c>
      <c r="B17" s="12"/>
      <c r="C17" s="12"/>
      <c r="D17" s="12"/>
      <c r="E17" s="12">
        <v>140</v>
      </c>
      <c r="F17" s="12">
        <v>140</v>
      </c>
    </row>
    <row r="18" spans="1:6" x14ac:dyDescent="0.3">
      <c r="A18" s="11" t="s">
        <v>8336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3">
      <c r="A19" s="11" t="s">
        <v>8337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1" t="s">
        <v>8338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3">
      <c r="A21" s="11" t="s">
        <v>8339</v>
      </c>
      <c r="B21" s="12"/>
      <c r="C21" s="12"/>
      <c r="D21" s="12"/>
      <c r="E21" s="12">
        <v>20</v>
      </c>
      <c r="F21" s="12">
        <v>20</v>
      </c>
    </row>
    <row r="22" spans="1:6" x14ac:dyDescent="0.3">
      <c r="A22" s="11" t="s">
        <v>8340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1" t="s">
        <v>8341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3">
      <c r="A24" s="11" t="s">
        <v>8342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1" t="s">
        <v>8343</v>
      </c>
      <c r="B25" s="12"/>
      <c r="C25" s="12"/>
      <c r="D25" s="12"/>
      <c r="E25" s="12">
        <v>60</v>
      </c>
      <c r="F25" s="12">
        <v>60</v>
      </c>
    </row>
    <row r="26" spans="1:6" x14ac:dyDescent="0.3">
      <c r="A26" s="11" t="s">
        <v>8344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8345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3">
      <c r="A28" s="11" t="s">
        <v>8346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8347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3">
      <c r="A30" s="11" t="s">
        <v>8348</v>
      </c>
      <c r="B30" s="12"/>
      <c r="C30" s="12"/>
      <c r="D30" s="12"/>
      <c r="E30" s="12">
        <v>40</v>
      </c>
      <c r="F30" s="12">
        <v>40</v>
      </c>
    </row>
    <row r="31" spans="1:6" x14ac:dyDescent="0.3">
      <c r="A31" s="11" t="s">
        <v>8349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1" t="s">
        <v>8350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1" t="s">
        <v>8351</v>
      </c>
      <c r="B33" s="12"/>
      <c r="C33" s="12"/>
      <c r="D33" s="12"/>
      <c r="E33" s="12">
        <v>260</v>
      </c>
      <c r="F33" s="12">
        <v>260</v>
      </c>
    </row>
    <row r="34" spans="1:6" x14ac:dyDescent="0.3">
      <c r="A34" s="11" t="s">
        <v>8352</v>
      </c>
      <c r="B34" s="12">
        <v>40</v>
      </c>
      <c r="C34" s="12"/>
      <c r="D34" s="12"/>
      <c r="E34" s="12"/>
      <c r="F34" s="12">
        <v>40</v>
      </c>
    </row>
    <row r="35" spans="1:6" x14ac:dyDescent="0.3">
      <c r="A35" s="11" t="s">
        <v>8353</v>
      </c>
      <c r="B35" s="12"/>
      <c r="C35" s="12"/>
      <c r="D35" s="12"/>
      <c r="E35" s="12">
        <v>60</v>
      </c>
      <c r="F35" s="12">
        <v>60</v>
      </c>
    </row>
    <row r="36" spans="1:6" x14ac:dyDescent="0.3">
      <c r="A36" s="11" t="s">
        <v>8354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3">
      <c r="A37" s="11" t="s">
        <v>8355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3">
      <c r="A38" s="11" t="s">
        <v>8356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3">
      <c r="A39" s="11" t="s">
        <v>8357</v>
      </c>
      <c r="B39" s="12"/>
      <c r="C39" s="12"/>
      <c r="D39" s="12"/>
      <c r="E39" s="12">
        <v>80</v>
      </c>
      <c r="F39" s="12">
        <v>80</v>
      </c>
    </row>
    <row r="40" spans="1:6" x14ac:dyDescent="0.3">
      <c r="A40" s="11" t="s">
        <v>8358</v>
      </c>
      <c r="B40" s="12"/>
      <c r="C40" s="12"/>
      <c r="D40" s="12"/>
      <c r="E40" s="12">
        <v>60</v>
      </c>
      <c r="F40" s="12">
        <v>60</v>
      </c>
    </row>
    <row r="41" spans="1:6" x14ac:dyDescent="0.3">
      <c r="A41" s="11" t="s">
        <v>8359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3">
      <c r="A42" s="11" t="s">
        <v>8360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1" t="s">
        <v>8361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3">
      <c r="A44" s="11" t="s">
        <v>8362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3">
      <c r="A45" s="11" t="s">
        <v>8363</v>
      </c>
      <c r="B45" s="12">
        <v>20</v>
      </c>
      <c r="C45" s="12"/>
      <c r="D45" s="12"/>
      <c r="E45" s="12"/>
      <c r="F45" s="12">
        <v>20</v>
      </c>
    </row>
    <row r="46" spans="1:6" x14ac:dyDescent="0.3">
      <c r="A46" s="11" t="s">
        <v>8320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CCD62-1155-4B67-BF47-0C7B0B1997E7}">
  <sheetPr codeName="Sheet5"/>
  <dimension ref="A1:F18"/>
  <sheetViews>
    <sheetView workbookViewId="0">
      <selection activeCell="E20" sqref="E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8368</v>
      </c>
    </row>
    <row r="2" spans="1:6" x14ac:dyDescent="0.3">
      <c r="A2" s="10" t="s">
        <v>8370</v>
      </c>
      <c r="B2" t="s">
        <v>8368</v>
      </c>
    </row>
    <row r="4" spans="1:6" x14ac:dyDescent="0.3">
      <c r="A4" s="10" t="s">
        <v>8322</v>
      </c>
      <c r="B4" s="10" t="s">
        <v>8310</v>
      </c>
    </row>
    <row r="5" spans="1:6" x14ac:dyDescent="0.3">
      <c r="A5" s="10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1" t="s">
        <v>8371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1" t="s">
        <v>8372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1" t="s">
        <v>8373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1" t="s">
        <v>8374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1" t="s">
        <v>8375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1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1" t="s">
        <v>8377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1" t="s">
        <v>8378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1" t="s">
        <v>8379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1" t="s">
        <v>8380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1" t="s">
        <v>8381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1" t="s">
        <v>8382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1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7B746-C6E3-4AFD-BD3D-69227C329B7E}">
  <sheetPr codeName="Sheet6"/>
  <dimension ref="B3:C11"/>
  <sheetViews>
    <sheetView tabSelected="1" workbookViewId="0">
      <selection activeCell="O14" sqref="O14"/>
    </sheetView>
  </sheetViews>
  <sheetFormatPr defaultRowHeight="14.4" x14ac:dyDescent="0.3"/>
  <sheetData>
    <row r="3" spans="2:3" x14ac:dyDescent="0.3">
      <c r="B3" t="s">
        <v>8384</v>
      </c>
      <c r="C3" s="15" t="s">
        <v>8383</v>
      </c>
    </row>
    <row r="4" spans="2:3" x14ac:dyDescent="0.3">
      <c r="B4" t="s">
        <v>8385</v>
      </c>
      <c r="C4" t="s">
        <v>8394</v>
      </c>
    </row>
    <row r="5" spans="2:3" x14ac:dyDescent="0.3">
      <c r="C5" t="s">
        <v>8392</v>
      </c>
    </row>
    <row r="6" spans="2:3" x14ac:dyDescent="0.3">
      <c r="C6" t="s">
        <v>8393</v>
      </c>
    </row>
    <row r="7" spans="2:3" x14ac:dyDescent="0.3">
      <c r="B7" t="s">
        <v>8386</v>
      </c>
      <c r="C7" t="s">
        <v>8390</v>
      </c>
    </row>
    <row r="8" spans="2:3" x14ac:dyDescent="0.3">
      <c r="B8" t="s">
        <v>8387</v>
      </c>
      <c r="C8" t="s">
        <v>8395</v>
      </c>
    </row>
    <row r="10" spans="2:3" x14ac:dyDescent="0.3">
      <c r="B10" t="s">
        <v>8388</v>
      </c>
      <c r="C10" t="s">
        <v>8391</v>
      </c>
    </row>
    <row r="11" spans="2:3" x14ac:dyDescent="0.3">
      <c r="B11" t="s">
        <v>8389</v>
      </c>
      <c r="C11" t="s">
        <v>8396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vs State </vt:lpstr>
      <vt:lpstr>Subcategory vs State</vt:lpstr>
      <vt:lpstr>State vs Category vs Date</vt:lpstr>
      <vt:lpstr>Conclusions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juanramon felix alvares tostado</cp:lastModifiedBy>
  <dcterms:created xsi:type="dcterms:W3CDTF">2017-04-20T15:17:24Z</dcterms:created>
  <dcterms:modified xsi:type="dcterms:W3CDTF">2020-05-02T14:30:01Z</dcterms:modified>
</cp:coreProperties>
</file>