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- Biblioteca Digital\Bases de Datos\1.-EstadisticasBD\"/>
    </mc:Choice>
  </mc:AlternateContent>
  <bookViews>
    <workbookView xWindow="0" yWindow="0" windowWidth="19200" windowHeight="7305"/>
  </bookViews>
  <sheets>
    <sheet name="Sheet2" sheetId="2" r:id="rId1"/>
  </sheets>
  <definedNames>
    <definedName name="ExpenditureReport_279842" localSheetId="0">Sheet2!$A$1:$K$89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E29" i="2"/>
  <c r="D11" i="2"/>
  <c r="E11" i="2"/>
  <c r="D15" i="2"/>
  <c r="E15" i="2"/>
  <c r="D12" i="2"/>
  <c r="E12" i="2"/>
  <c r="D10" i="2"/>
  <c r="E10" i="2"/>
  <c r="D67" i="2"/>
  <c r="E67" i="2"/>
  <c r="D86" i="2"/>
  <c r="E86" i="2"/>
  <c r="D66" i="2"/>
  <c r="E66" i="2"/>
  <c r="D5" i="2"/>
  <c r="E5" i="2"/>
  <c r="D68" i="2"/>
  <c r="E68" i="2"/>
  <c r="D60" i="2"/>
  <c r="E60" i="2"/>
  <c r="D45" i="2"/>
  <c r="E45" i="2"/>
  <c r="D8" i="2"/>
  <c r="E8" i="2"/>
  <c r="D48" i="2"/>
  <c r="E48" i="2"/>
  <c r="D54" i="2"/>
  <c r="E54" i="2"/>
  <c r="D51" i="2"/>
  <c r="E51" i="2"/>
  <c r="D49" i="2"/>
  <c r="E49" i="2"/>
  <c r="D58" i="2"/>
  <c r="E58" i="2"/>
  <c r="D85" i="2"/>
  <c r="E85" i="2"/>
  <c r="D43" i="2"/>
  <c r="E43" i="2"/>
  <c r="D82" i="2"/>
  <c r="E82" i="2"/>
  <c r="D36" i="2"/>
  <c r="E36" i="2"/>
  <c r="D50" i="2"/>
  <c r="E50" i="2"/>
  <c r="D78" i="2"/>
  <c r="E78" i="2"/>
  <c r="D14" i="2"/>
  <c r="E14" i="2"/>
  <c r="D34" i="2"/>
  <c r="E34" i="2"/>
  <c r="D44" i="2"/>
  <c r="E44" i="2"/>
  <c r="D81" i="2"/>
  <c r="E81" i="2"/>
  <c r="D42" i="2"/>
  <c r="E42" i="2"/>
  <c r="D13" i="2"/>
  <c r="E13" i="2"/>
  <c r="D76" i="2"/>
  <c r="E76" i="2"/>
  <c r="D39" i="2"/>
  <c r="E39" i="2"/>
  <c r="D33" i="2"/>
  <c r="E33" i="2"/>
  <c r="D19" i="2"/>
  <c r="E19" i="2"/>
  <c r="D9" i="2"/>
  <c r="E9" i="2"/>
  <c r="D88" i="2"/>
  <c r="E88" i="2"/>
  <c r="D87" i="2"/>
  <c r="E87" i="2"/>
  <c r="D24" i="2"/>
  <c r="E24" i="2"/>
  <c r="D77" i="2"/>
  <c r="E77" i="2"/>
  <c r="D25" i="2"/>
  <c r="E25" i="2"/>
  <c r="D18" i="2"/>
  <c r="E18" i="2"/>
  <c r="D73" i="2"/>
  <c r="E73" i="2"/>
  <c r="D69" i="2"/>
  <c r="E69" i="2"/>
  <c r="D7" i="2"/>
  <c r="E7" i="2"/>
  <c r="D61" i="2"/>
  <c r="E61" i="2"/>
  <c r="D63" i="2"/>
  <c r="E63" i="2"/>
  <c r="D31" i="2"/>
  <c r="E31" i="2"/>
  <c r="D23" i="2"/>
  <c r="E23" i="2"/>
  <c r="D70" i="2"/>
  <c r="E70" i="2"/>
  <c r="D4" i="2"/>
  <c r="E4" i="2"/>
  <c r="D28" i="2"/>
  <c r="E28" i="2"/>
  <c r="D84" i="2"/>
  <c r="E84" i="2"/>
  <c r="D57" i="2"/>
  <c r="E57" i="2"/>
  <c r="D30" i="2"/>
  <c r="E30" i="2"/>
  <c r="D62" i="2"/>
  <c r="E62" i="2"/>
  <c r="D26" i="2"/>
  <c r="E26" i="2"/>
  <c r="D65" i="2"/>
  <c r="E65" i="2"/>
  <c r="D71" i="2"/>
  <c r="E71" i="2"/>
  <c r="D38" i="2"/>
  <c r="E38" i="2"/>
  <c r="D17" i="2"/>
  <c r="E17" i="2"/>
  <c r="D56" i="2"/>
  <c r="E56" i="2"/>
  <c r="D74" i="2"/>
  <c r="E74" i="2"/>
  <c r="D35" i="2"/>
  <c r="E35" i="2"/>
  <c r="D47" i="2"/>
  <c r="E47" i="2"/>
  <c r="D52" i="2"/>
  <c r="E52" i="2"/>
  <c r="D59" i="2"/>
  <c r="E59" i="2"/>
  <c r="D32" i="2"/>
  <c r="E32" i="2"/>
  <c r="D79" i="2"/>
  <c r="E79" i="2"/>
  <c r="D3" i="2"/>
  <c r="E3" i="2"/>
  <c r="D83" i="2"/>
  <c r="E83" i="2"/>
  <c r="D16" i="2"/>
  <c r="E16" i="2"/>
  <c r="D46" i="2"/>
  <c r="E46" i="2"/>
  <c r="D40" i="2"/>
  <c r="E40" i="2"/>
  <c r="D6" i="2"/>
  <c r="E6" i="2"/>
  <c r="D41" i="2"/>
  <c r="E41" i="2"/>
  <c r="D2" i="2"/>
  <c r="E2" i="2"/>
  <c r="D22" i="2"/>
  <c r="E22" i="2"/>
  <c r="D72" i="2"/>
  <c r="E72" i="2"/>
  <c r="D53" i="2"/>
  <c r="E53" i="2"/>
  <c r="D75" i="2"/>
  <c r="E75" i="2"/>
  <c r="D80" i="2"/>
  <c r="E80" i="2"/>
  <c r="D27" i="2"/>
  <c r="E27" i="2"/>
  <c r="D21" i="2"/>
  <c r="E21" i="2"/>
  <c r="D20" i="2"/>
  <c r="E20" i="2"/>
  <c r="D64" i="2"/>
  <c r="E64" i="2"/>
  <c r="D55" i="2"/>
  <c r="E55" i="2"/>
  <c r="D37" i="2"/>
  <c r="E37" i="2"/>
</calcChain>
</file>

<file path=xl/connections.xml><?xml version="1.0" encoding="utf-8"?>
<connections xmlns="http://schemas.openxmlformats.org/spreadsheetml/2006/main">
  <connection id="1" name="ExpenditureReport_279842" type="6" refreshedVersion="5" background="1" saveData="1">
    <textPr codePage="65001" sourceFile="C:\Users\fmied\Downloads\ExpenditureReport_279842.csv" decimal="," thousands=".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<sst xmlns="http://schemas.openxmlformats.org/spreadsheetml/2006/main" count="573" uniqueCount="255">
  <si>
    <t>Document ID</t>
  </si>
  <si>
    <t>Title</t>
  </si>
  <si>
    <t>Publisher</t>
  </si>
  <si>
    <t>eISBN13</t>
  </si>
  <si>
    <t>PrintISBN13</t>
  </si>
  <si>
    <t>Subject</t>
  </si>
  <si>
    <t>Dewey</t>
  </si>
  <si>
    <t>LCC</t>
  </si>
  <si>
    <t>Supplemental Order ID</t>
  </si>
  <si>
    <t>Qty</t>
  </si>
  <si>
    <t>Full Record URL</t>
  </si>
  <si>
    <t>Derecho fiscal: parte general e impuestos federales</t>
  </si>
  <si>
    <t>Oxford University Press México</t>
  </si>
  <si>
    <t>18-667</t>
  </si>
  <si>
    <t>https://ebookcentral.proquest.com/lib/guadalajarasp/detail.action?docID=5213458</t>
  </si>
  <si>
    <t>Criminología, criminalística y victimología</t>
  </si>
  <si>
    <t>Social Science</t>
  </si>
  <si>
    <t>362.88</t>
  </si>
  <si>
    <t>HV6250.25</t>
  </si>
  <si>
    <t>https://ebookcentral.proquest.com/lib/guadalajarasp/detail.action?docID=5190718</t>
  </si>
  <si>
    <t>Derecho administrativo</t>
  </si>
  <si>
    <t>Law</t>
  </si>
  <si>
    <t>KGF3230</t>
  </si>
  <si>
    <t>https://ebookcentral.proquest.com/lib/guadalajarasp/detail.action?docID=4870773</t>
  </si>
  <si>
    <t>Curso de filosofía del derecho</t>
  </si>
  <si>
    <t>340.1</t>
  </si>
  <si>
    <t>K235</t>
  </si>
  <si>
    <t>https://ebookcentral.proquest.com/lib/guadalajarasp/detail.action?docID=4870094</t>
  </si>
  <si>
    <t>Contratos mercantiles (2a. ed.)</t>
  </si>
  <si>
    <t>KGF822</t>
  </si>
  <si>
    <t>https://ebookcentral.proquest.com/lib/guadalajarasp/detail.action?docID=4823847</t>
  </si>
  <si>
    <t>Los contratos civiles</t>
  </si>
  <si>
    <t>https://ebookcentral.proquest.com/lib/guadalajarasp/detail.action?docID=4794804</t>
  </si>
  <si>
    <t>Teoría general del proceso</t>
  </si>
  <si>
    <t>347.05</t>
  </si>
  <si>
    <t>K2110</t>
  </si>
  <si>
    <t>https://ebookcentral.proquest.com/lib/guadalajarasp/detail.action?docID=4794805</t>
  </si>
  <si>
    <t>Lógica jurídica en argumentación</t>
  </si>
  <si>
    <t>K212</t>
  </si>
  <si>
    <t>https://ebookcentral.proquest.com/lib/guadalajarasp/detail.action?docID=4794802</t>
  </si>
  <si>
    <t>Bases generales de criminología y política criminal</t>
  </si>
  <si>
    <t>345.72</t>
  </si>
  <si>
    <t>KGF5419</t>
  </si>
  <si>
    <t>https://ebookcentral.proquest.com/lib/guadalajarasp/detail.action?docID=4794801</t>
  </si>
  <si>
    <t>Los derechos humanos: aspectos jurídicos generales</t>
  </si>
  <si>
    <t>Political Science</t>
  </si>
  <si>
    <t>JC599.M4</t>
  </si>
  <si>
    <t>https://ebookcentral.proquest.com/lib/guadalajarasp/detail.action?docID=4794799</t>
  </si>
  <si>
    <t>Introducción al proceso penal acusatorio: juicios orales</t>
  </si>
  <si>
    <t>347.72</t>
  </si>
  <si>
    <t>KGF2501</t>
  </si>
  <si>
    <t>https://ebookcentral.proquest.com/lib/guadalajarasp/detail.action?docID=4794800</t>
  </si>
  <si>
    <t>Derechos de los consumidores</t>
  </si>
  <si>
    <t>K3842</t>
  </si>
  <si>
    <t>https://ebookcentral.proquest.com/lib/guadalajarasp/detail.action?docID=4776488</t>
  </si>
  <si>
    <t>Constitución política de los Estados Unidos Mexicanos comentada (3a. ed.)</t>
  </si>
  <si>
    <t>KKE2070</t>
  </si>
  <si>
    <t>https://ebookcentral.proquest.com/lib/guadalajarasp/detail.action?docID=4794797</t>
  </si>
  <si>
    <t>Diccionario de derecho administrativo y burocrático</t>
  </si>
  <si>
    <t>https://ebookcentral.proquest.com/lib/guadalajarasp/detail.action?docID=4776487</t>
  </si>
  <si>
    <t>Garantías constitucionales del proceso (3a. ed.)</t>
  </si>
  <si>
    <t>346.72</t>
  </si>
  <si>
    <t>KGF409</t>
  </si>
  <si>
    <t>https://ebookcentral.proquest.com/lib/guadalajarasp/detail.action?docID=4776486</t>
  </si>
  <si>
    <t>Diccionario de derecho laboral (2a. ed.)</t>
  </si>
  <si>
    <t>KGF1789</t>
  </si>
  <si>
    <t>https://ebookcentral.proquest.com/lib/guadalajarasp/detail.action?docID=4775855</t>
  </si>
  <si>
    <t>Diccionario de derecho constitucional</t>
  </si>
  <si>
    <t>342.72</t>
  </si>
  <si>
    <t>KGF2921</t>
  </si>
  <si>
    <t>https://ebookcentral.proquest.com/lib/guadalajarasp/detail.action?docID=4775854</t>
  </si>
  <si>
    <t>Introducción al derecho ecológico (2a. ed.)</t>
  </si>
  <si>
    <t>KGF3421</t>
  </si>
  <si>
    <t>https://ebookcentral.proquest.com/lib/guadalajarasp/detail.action?docID=4775852</t>
  </si>
  <si>
    <t>Teoría general del estado (2a. ed.)</t>
  </si>
  <si>
    <t>320.1</t>
  </si>
  <si>
    <t>JC11</t>
  </si>
  <si>
    <t>https://ebookcentral.proquest.com/lib/guadalajarasp/detail.action?docID=4760768</t>
  </si>
  <si>
    <t>Derecho romano (4a. ed.)</t>
  </si>
  <si>
    <t>340.54</t>
  </si>
  <si>
    <t>KJA147</t>
  </si>
  <si>
    <t>https://ebookcentral.proquest.com/lib/guadalajarasp/detail.action?docID=4760766</t>
  </si>
  <si>
    <t>Teoría del derecho</t>
  </si>
  <si>
    <t>https://ebookcentral.proquest.com/lib/guadalajarasp/detail.action?docID=4760767</t>
  </si>
  <si>
    <t>Derecho penal: banco de preguntas (2a. ed.)</t>
  </si>
  <si>
    <t>https://ebookcentral.proquest.com/lib/guadalajarasp/detail.action?docID=4760156</t>
  </si>
  <si>
    <t>Diccionario de derecho fiscal (3a. ed.)</t>
  </si>
  <si>
    <t>K4459.3</t>
  </si>
  <si>
    <t>https://ebookcentral.proquest.com/lib/guadalajarasp/detail.action?docID=4676014</t>
  </si>
  <si>
    <t>Sistemas jurídicos</t>
  </si>
  <si>
    <t>340.2</t>
  </si>
  <si>
    <t>K559</t>
  </si>
  <si>
    <t>https://ebookcentral.proquest.com/lib/guadalajarasp/detail.action?docID=4676011</t>
  </si>
  <si>
    <t>Curso general de amparo: banco de preguntas</t>
  </si>
  <si>
    <t>KGF2709</t>
  </si>
  <si>
    <t>https://ebookcentral.proquest.com/lib/guadalajarasp/detail.action?docID=4676010</t>
  </si>
  <si>
    <t>Derecho mercantil</t>
  </si>
  <si>
    <t>346.07</t>
  </si>
  <si>
    <t>K1005</t>
  </si>
  <si>
    <t>https://ebookcentral.proquest.com/lib/guadalajarasp/detail.action?docID=4676008</t>
  </si>
  <si>
    <t>Derecho sucesorio</t>
  </si>
  <si>
    <t>https://ebookcentral.proquest.com/lib/guadalajarasp/detail.action?docID=4676009</t>
  </si>
  <si>
    <t>https://ebookcentral.proquest.com/lib/guadalajarasp/detail.action?docID=4676007</t>
  </si>
  <si>
    <t>Derecho romano</t>
  </si>
  <si>
    <t>https://ebookcentral.proquest.com/lib/guadalajarasp/detail.action?docID=4676006</t>
  </si>
  <si>
    <t>Curso general de amparo</t>
  </si>
  <si>
    <t>https://ebookcentral.proquest.com/lib/guadalajarasp/detail.action?docID=4676005</t>
  </si>
  <si>
    <t>Obligaciones civiles: ayuda de memoria</t>
  </si>
  <si>
    <t>KHD745</t>
  </si>
  <si>
    <t>https://ebookcentral.proquest.com/lib/guadalajarasp/detail.action?docID=4676003</t>
  </si>
  <si>
    <t>Derecho procesal civil (7a. ed.)</t>
  </si>
  <si>
    <t>https://ebookcentral.proquest.com/lib/guadalajarasp/detail.action?docID=4676004</t>
  </si>
  <si>
    <t>Derecho internacional público (3a. ed.)</t>
  </si>
  <si>
    <t>KZ3410</t>
  </si>
  <si>
    <t>https://ebookcentral.proquest.com/lib/guadalajarasp/detail.action?docID=4676002</t>
  </si>
  <si>
    <t>Derecho bancario</t>
  </si>
  <si>
    <t>KGF1149</t>
  </si>
  <si>
    <t>https://ebookcentral.proquest.com/lib/guadalajarasp/detail.action?docID=4676001</t>
  </si>
  <si>
    <t>Contratos civiles: ayuda de memoria</t>
  </si>
  <si>
    <t>https://ebookcentral.proquest.com/lib/guadalajarasp/detail.action?docID=4676000</t>
  </si>
  <si>
    <t>Títulos y operaciones de crédito: análisis teórico práctico de la ley general de títulos y operaciones de crédito y temas afines (4a. ed.)</t>
  </si>
  <si>
    <t>Business/Management; Economics</t>
  </si>
  <si>
    <t>332.7</t>
  </si>
  <si>
    <t>HG3701</t>
  </si>
  <si>
    <t>https://ebookcentral.proquest.com/lib/guadalajarasp/detail.action?docID=4675998</t>
  </si>
  <si>
    <t>Teoría general del proceso (10a. ed.)</t>
  </si>
  <si>
    <t>https://ebookcentral.proquest.com/lib/guadalajarasp/detail.action?docID=4675999</t>
  </si>
  <si>
    <t>Derecho de las nuevas tecnologías: en el siglo XX derecho informático</t>
  </si>
  <si>
    <t>K564.C6</t>
  </si>
  <si>
    <t>https://ebookcentral.proquest.com/lib/guadalajarasp/detail.action?docID=4675738</t>
  </si>
  <si>
    <t>Sistema político mexicano (2a. ed.)</t>
  </si>
  <si>
    <t>JL1298.A3</t>
  </si>
  <si>
    <t>https://ebookcentral.proquest.com/lib/guadalajarasp/detail.action?docID=4675737</t>
  </si>
  <si>
    <t>Derecho económico</t>
  </si>
  <si>
    <t>https://ebookcentral.proquest.com/lib/guadalajarasp/detail.action?docID=4675736</t>
  </si>
  <si>
    <t>Derecho agrario (2a. ed.)</t>
  </si>
  <si>
    <t>KGF3789</t>
  </si>
  <si>
    <t>https://ebookcentral.proquest.com/lib/guadalajarasp/detail.action?docID=4675735</t>
  </si>
  <si>
    <t>Metodología de la investigación</t>
  </si>
  <si>
    <t>Science</t>
  </si>
  <si>
    <t>Q180.55.M4</t>
  </si>
  <si>
    <t>https://ebookcentral.proquest.com/lib/guadalajarasp/detail.action?docID=4675734</t>
  </si>
  <si>
    <t>Manual de derecho aduanero</t>
  </si>
  <si>
    <t>KGF4809</t>
  </si>
  <si>
    <t>https://ebookcentral.proquest.com/lib/guadalajarasp/detail.action?docID=4675732</t>
  </si>
  <si>
    <t>Concursos mercantiles: ayuda de memoria (2a. ed.)</t>
  </si>
  <si>
    <t>KGF1059</t>
  </si>
  <si>
    <t>https://ebookcentral.proquest.com/lib/guadalajarasp/detail.action?docID=4675733</t>
  </si>
  <si>
    <t>Juicio de amparo (2a. ed.)</t>
  </si>
  <si>
    <t>https://ebookcentral.proquest.com/lib/guadalajarasp/detail.action?docID=4675731</t>
  </si>
  <si>
    <t>Lecciones de derecho fiscal (2a. ed.)</t>
  </si>
  <si>
    <t>KGF4589</t>
  </si>
  <si>
    <t>https://ebookcentral.proquest.com/lib/guadalajarasp/detail.action?docID=4675730</t>
  </si>
  <si>
    <t>Derecho internacional privado: parte general (10a. ed.)</t>
  </si>
  <si>
    <t>340.9</t>
  </si>
  <si>
    <t>K7040</t>
  </si>
  <si>
    <t>https://ebookcentral.proquest.com/lib/guadalajarasp/detail.action?docID=4675728</t>
  </si>
  <si>
    <t>Derecho de la seguridad social (2a. ed.)</t>
  </si>
  <si>
    <t>KGF1980</t>
  </si>
  <si>
    <t>https://ebookcentral.proquest.com/lib/guadalajarasp/detail.action?docID=4675729</t>
  </si>
  <si>
    <t>Manual de derecho constitucional</t>
  </si>
  <si>
    <t>https://ebookcentral.proquest.com/lib/guadalajarasp/detail.action?docID=4675727</t>
  </si>
  <si>
    <t>Banca y derecho</t>
  </si>
  <si>
    <t>K1066</t>
  </si>
  <si>
    <t>https://ebookcentral.proquest.com/lib/guadalajarasp/detail.action?docID=4675725</t>
  </si>
  <si>
    <t>Derecho fiscal (3a. ed.)</t>
  </si>
  <si>
    <t>336.72</t>
  </si>
  <si>
    <t>HJ803</t>
  </si>
  <si>
    <t>https://ebookcentral.proquest.com/lib/guadalajarasp/detail.action?docID=4675726</t>
  </si>
  <si>
    <t>Teoría general del delito</t>
  </si>
  <si>
    <t>https://ebookcentral.proquest.com/lib/guadalajarasp/detail.action?docID=4675724</t>
  </si>
  <si>
    <t>Introducción a las Relaciones Internacionales: América Latina y la Política Global</t>
  </si>
  <si>
    <t>JX1395</t>
  </si>
  <si>
    <t>https://ebookcentral.proquest.com/lib/guadalajarasp/detail.action?docID=4675723</t>
  </si>
  <si>
    <t>Derecho individual del trabajo (2a. ed.)</t>
  </si>
  <si>
    <t>https://ebookcentral.proquest.com/lib/guadalajarasp/detail.action?docID=4675721</t>
  </si>
  <si>
    <t>Juicio oral mercantil: comentado</t>
  </si>
  <si>
    <t>https://ebookcentral.proquest.com/lib/guadalajarasp/detail.action?docID=4675722</t>
  </si>
  <si>
    <t>Derecho familiar</t>
  </si>
  <si>
    <t>KGF480</t>
  </si>
  <si>
    <t>https://ebookcentral.proquest.com/lib/guadalajarasp/detail.action?docID=4675720</t>
  </si>
  <si>
    <t>Ley Federal del Trabajo: comentada y concordada (7a. ed.)</t>
  </si>
  <si>
    <t>https://ebookcentral.proquest.com/lib/guadalajarasp/detail.action?docID=4675719</t>
  </si>
  <si>
    <t>Manual del juicio oral (reforma judicial federal)</t>
  </si>
  <si>
    <t>https://ebookcentral.proquest.com/lib/guadalajarasp/detail.action?docID=4675717</t>
  </si>
  <si>
    <t>Derecho procesal civil (10a. ed.)</t>
  </si>
  <si>
    <t>https://ebookcentral.proquest.com/lib/guadalajarasp/detail.action?docID=4675718</t>
  </si>
  <si>
    <t>Derecho administrativo: 2o. curso (5a. ed.)</t>
  </si>
  <si>
    <t>https://ebookcentral.proquest.com/lib/guadalajarasp/detail.action?docID=4675716</t>
  </si>
  <si>
    <t>Introducción a la ciencia política (4a. ed.)</t>
  </si>
  <si>
    <t>JA71</t>
  </si>
  <si>
    <t>https://ebookcentral.proquest.com/lib/guadalajarasp/detail.action?docID=4675714</t>
  </si>
  <si>
    <t>Métodos alternativos de solución de conflictos (2a. ed.)</t>
  </si>
  <si>
    <t>Social Science; Business/Management</t>
  </si>
  <si>
    <t>303.69</t>
  </si>
  <si>
    <t>HD42</t>
  </si>
  <si>
    <t>https://ebookcentral.proquest.com/lib/guadalajarasp/detail.action?docID=4675715</t>
  </si>
  <si>
    <t>Derecho penal (4a. ed.)</t>
  </si>
  <si>
    <t>https://ebookcentral.proquest.com/lib/guadalajarasp/detail.action?docID=4675713</t>
  </si>
  <si>
    <t>Derechos humanos, derechos fundamentales y garantías individuales</t>
  </si>
  <si>
    <t>K3240</t>
  </si>
  <si>
    <t>https://ebookcentral.proquest.com/lib/guadalajarasp/detail.action?docID=4675712</t>
  </si>
  <si>
    <t>El proceso ordinario civil (3a. ed.)</t>
  </si>
  <si>
    <t>https://ebookcentral.proquest.com/lib/guadalajarasp/detail.action?docID=4675711</t>
  </si>
  <si>
    <t>Introducción al estudio del derecho (7a. ed.)</t>
  </si>
  <si>
    <t>https://ebookcentral.proquest.com/lib/guadalajarasp/detail.action?docID=4675709</t>
  </si>
  <si>
    <t>Derecho internacional privado: parte general (5a. ed.)</t>
  </si>
  <si>
    <t>https://ebookcentral.proquest.com/lib/guadalajarasp/detail.action?docID=4675710</t>
  </si>
  <si>
    <t>Sociología general y jurídica</t>
  </si>
  <si>
    <t>K370</t>
  </si>
  <si>
    <t>https://ebookcentral.proquest.com/lib/guadalajarasp/detail.action?docID=4675708</t>
  </si>
  <si>
    <t>Argumentación jurídica</t>
  </si>
  <si>
    <t>https://ebookcentral.proquest.com/lib/guadalajarasp/detail.action?docID=4675707</t>
  </si>
  <si>
    <t>Teoría general de las obligaciones</t>
  </si>
  <si>
    <t>https://ebookcentral.proquest.com/lib/guadalajarasp/detail.action?docID=4675705</t>
  </si>
  <si>
    <t>Derecho administrativo: 1er.curso (6a. ed.)</t>
  </si>
  <si>
    <t>https://ebookcentral.proquest.com/lib/guadalajarasp/detail.action?docID=4675706</t>
  </si>
  <si>
    <t>Derechos humanos</t>
  </si>
  <si>
    <t>https://ebookcentral.proquest.com/lib/guadalajarasp/detail.action?docID=4675704</t>
  </si>
  <si>
    <t>Derecho procesal civil: teoría y clínica</t>
  </si>
  <si>
    <t>https://ebookcentral.proquest.com/lib/guadalajarasp/detail.action?docID=4675703</t>
  </si>
  <si>
    <t>Bienes y derechos reales</t>
  </si>
  <si>
    <t>KGF576</t>
  </si>
  <si>
    <t>https://ebookcentral.proquest.com/lib/guadalajarasp/detail.action?docID=4675701</t>
  </si>
  <si>
    <t>Derecho procesal mercantil: teoría y clínica (2a. ed.)</t>
  </si>
  <si>
    <t>https://ebookcentral.proquest.com/lib/guadalajarasp/detail.action?docID=4675702</t>
  </si>
  <si>
    <t>https://ebookcentral.proquest.com/lib/guadalajarasp/detail.action?docID=4675700</t>
  </si>
  <si>
    <t>Derecho de la propiedad intelectual</t>
  </si>
  <si>
    <t>KGF1570</t>
  </si>
  <si>
    <t>https://ebookcentral.proquest.com/lib/guadalajarasp/detail.action?docID=4675699</t>
  </si>
  <si>
    <t>Manual para la presentación de anteproyectos e informes de investigación: tesis (3a. ed.)</t>
  </si>
  <si>
    <t>Engineering; Engineering: General</t>
  </si>
  <si>
    <t>T11</t>
  </si>
  <si>
    <t>https://ebookcentral.proquest.com/lib/guadalajarasp/detail.action?docID=4675697</t>
  </si>
  <si>
    <t>Fundamentos de psicología jurídica y forense</t>
  </si>
  <si>
    <t>340.19</t>
  </si>
  <si>
    <t>K346</t>
  </si>
  <si>
    <t>https://ebookcentral.proquest.com/lib/guadalajarasp/detail.action?docID=4675698</t>
  </si>
  <si>
    <t>Obligaciones civiles (6a. ed.)</t>
  </si>
  <si>
    <t>https://ebookcentral.proquest.com/lib/guadalajarasp/detail.action?docID=4675696</t>
  </si>
  <si>
    <t>https://ebookcentral.proquest.com/lib/guadalajarasp/detail.action?docID=4675694</t>
  </si>
  <si>
    <t>Derecho fiscal</t>
  </si>
  <si>
    <t>https://ebookcentral.proquest.com/lib/guadalajarasp/detail.action?docID=4675695</t>
  </si>
  <si>
    <t>Derecho de familia (2a. ed.)</t>
  </si>
  <si>
    <t>https://ebookcentral.proquest.com/lib/guadalajarasp/detail.action?docID=4675693</t>
  </si>
  <si>
    <t>Derecho civil: introducción y personas (2a. ed.)</t>
  </si>
  <si>
    <t>https://ebookcentral.proquest.com/lib/guadalajarasp/detail.action?docID=4675692</t>
  </si>
  <si>
    <t>Lexicología jurídica</t>
  </si>
  <si>
    <t>K50</t>
  </si>
  <si>
    <t>https://ebookcentral.proquest.com/lib/guadalajarasp/detail.action?docID=4675690</t>
  </si>
  <si>
    <t>Garantías individuales</t>
  </si>
  <si>
    <t>https://ebookcentral.proquest.com/lib/guadalajarasp/detail.action?docID=4675691</t>
  </si>
  <si>
    <t>Derecho penitenciario</t>
  </si>
  <si>
    <t>HV8756</t>
  </si>
  <si>
    <t>https://ebookcentral.proquest.com/lib/guadalajarasp/detail.action?docID=4675689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</si>
</sst>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nditureReport_27984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zoomScale="86" zoomScaleNormal="86" workbookViewId="0">
      <pane xSplit="3" ySplit="1" topLeftCell="D49" activePane="bottomRight" state="frozen"/>
      <selection pane="topRight" activeCell="D1" sqref="D1"/>
      <selection pane="bottomLeft" activeCell="A2" sqref="A2"/>
      <selection pane="bottomRight" activeCell="A2" sqref="A2:A88"/>
    </sheetView>
  </sheetViews>
  <sheetFormatPr baseColWidth="10" defaultColWidth="9.140625" defaultRowHeight="15" x14ac:dyDescent="0.25"/>
  <cols>
    <col min="1" max="1" width="11.7109375" bestFit="1" customWidth="1"/>
    <col min="2" max="2" width="63.7109375" customWidth="1"/>
    <col min="3" max="3" width="27" bestFit="1" customWidth="1"/>
    <col min="4" max="5" width="13.85546875" bestFit="1" customWidth="1"/>
    <col min="6" max="6" width="12.140625" customWidth="1"/>
    <col min="7" max="7" width="9.85546875" bestFit="1" customWidth="1"/>
    <col min="8" max="8" width="11" bestFit="1" customWidth="1"/>
    <col min="9" max="9" width="9" customWidth="1"/>
    <col min="10" max="10" width="3.7109375" bestFit="1" customWidth="1"/>
    <col min="11" max="11" width="71.85546875" bestFit="1" customWidth="1"/>
    <col min="12" max="12" width="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4675700</v>
      </c>
      <c r="B2" t="s">
        <v>211</v>
      </c>
      <c r="C2" t="s">
        <v>12</v>
      </c>
      <c r="D2" t="str">
        <f>"9781512932867"</f>
        <v>9781512932867</v>
      </c>
      <c r="E2" t="str">
        <f>"9786074261523"</f>
        <v>9786074261523</v>
      </c>
      <c r="F2" t="s">
        <v>21</v>
      </c>
      <c r="G2" t="s">
        <v>25</v>
      </c>
      <c r="H2" t="s">
        <v>26</v>
      </c>
      <c r="I2" t="s">
        <v>13</v>
      </c>
      <c r="J2">
        <v>7</v>
      </c>
      <c r="K2" t="s">
        <v>226</v>
      </c>
    </row>
    <row r="3" spans="1:11" x14ac:dyDescent="0.25">
      <c r="A3">
        <v>4675707</v>
      </c>
      <c r="B3" t="s">
        <v>211</v>
      </c>
      <c r="C3" t="s">
        <v>12</v>
      </c>
      <c r="D3" t="str">
        <f>"9781512932690"</f>
        <v>9781512932690</v>
      </c>
      <c r="E3" t="str">
        <f>"9786074261882"</f>
        <v>9786074261882</v>
      </c>
      <c r="F3" t="s">
        <v>21</v>
      </c>
      <c r="G3" t="s">
        <v>25</v>
      </c>
      <c r="H3" t="s">
        <v>26</v>
      </c>
      <c r="I3" t="s">
        <v>13</v>
      </c>
      <c r="J3">
        <v>7</v>
      </c>
      <c r="K3" t="s">
        <v>212</v>
      </c>
    </row>
    <row r="4" spans="1:11" x14ac:dyDescent="0.25">
      <c r="A4">
        <v>4675725</v>
      </c>
      <c r="B4" t="s">
        <v>162</v>
      </c>
      <c r="C4" t="s">
        <v>12</v>
      </c>
      <c r="D4" t="str">
        <f>"9786074265354"</f>
        <v>9786074265354</v>
      </c>
      <c r="E4" t="str">
        <f>"9786074264838"</f>
        <v>9786074264838</v>
      </c>
      <c r="F4" t="s">
        <v>21</v>
      </c>
      <c r="G4" t="s">
        <v>97</v>
      </c>
      <c r="H4" t="s">
        <v>163</v>
      </c>
      <c r="I4" t="s">
        <v>13</v>
      </c>
      <c r="J4">
        <v>7</v>
      </c>
      <c r="K4" t="s">
        <v>164</v>
      </c>
    </row>
    <row r="5" spans="1:11" x14ac:dyDescent="0.25">
      <c r="A5">
        <v>4794801</v>
      </c>
      <c r="B5" t="s">
        <v>40</v>
      </c>
      <c r="C5" t="s">
        <v>12</v>
      </c>
      <c r="D5" t="str">
        <f>"9781512934847"</f>
        <v>9781512934847</v>
      </c>
      <c r="E5" t="str">
        <f>"9786074265521"</f>
        <v>9786074265521</v>
      </c>
      <c r="F5" t="s">
        <v>21</v>
      </c>
      <c r="G5" t="s">
        <v>41</v>
      </c>
      <c r="H5" t="s">
        <v>42</v>
      </c>
      <c r="I5" t="s">
        <v>13</v>
      </c>
      <c r="J5">
        <v>7</v>
      </c>
      <c r="K5" t="s">
        <v>43</v>
      </c>
    </row>
    <row r="6" spans="1:11" x14ac:dyDescent="0.25">
      <c r="A6">
        <v>4675701</v>
      </c>
      <c r="B6" t="s">
        <v>221</v>
      </c>
      <c r="C6" t="s">
        <v>12</v>
      </c>
      <c r="D6" t="str">
        <f>"9781512932683"</f>
        <v>9781512932683</v>
      </c>
      <c r="E6" t="str">
        <f>"9786074261530"</f>
        <v>9786074261530</v>
      </c>
      <c r="F6" t="s">
        <v>21</v>
      </c>
      <c r="G6" t="s">
        <v>61</v>
      </c>
      <c r="H6" t="s">
        <v>222</v>
      </c>
      <c r="I6" t="s">
        <v>13</v>
      </c>
      <c r="J6">
        <v>7</v>
      </c>
      <c r="K6" t="s">
        <v>223</v>
      </c>
    </row>
    <row r="7" spans="1:11" x14ac:dyDescent="0.25">
      <c r="A7">
        <v>4675733</v>
      </c>
      <c r="B7" t="s">
        <v>145</v>
      </c>
      <c r="C7" t="s">
        <v>12</v>
      </c>
      <c r="D7" t="str">
        <f>"9786074265446"</f>
        <v>9786074265446</v>
      </c>
      <c r="E7" t="str">
        <f>"9786074265231"</f>
        <v>9786074265231</v>
      </c>
      <c r="F7" t="s">
        <v>21</v>
      </c>
      <c r="G7">
        <v>3467207</v>
      </c>
      <c r="H7" t="s">
        <v>146</v>
      </c>
      <c r="I7" t="s">
        <v>13</v>
      </c>
      <c r="J7">
        <v>7</v>
      </c>
      <c r="K7" t="s">
        <v>147</v>
      </c>
    </row>
    <row r="8" spans="1:11" x14ac:dyDescent="0.25">
      <c r="A8">
        <v>4794797</v>
      </c>
      <c r="B8" t="s">
        <v>55</v>
      </c>
      <c r="C8" t="s">
        <v>12</v>
      </c>
      <c r="D8" t="str">
        <f>"9781512934854"</f>
        <v>9781512934854</v>
      </c>
      <c r="E8" t="str">
        <f>"9786074265491"</f>
        <v>9786074265491</v>
      </c>
      <c r="F8" t="s">
        <v>21</v>
      </c>
      <c r="G8">
        <v>342495</v>
      </c>
      <c r="H8" t="s">
        <v>56</v>
      </c>
      <c r="I8" t="s">
        <v>13</v>
      </c>
      <c r="J8">
        <v>7</v>
      </c>
      <c r="K8" t="s">
        <v>57</v>
      </c>
    </row>
    <row r="9" spans="1:11" x14ac:dyDescent="0.25">
      <c r="A9">
        <v>4676000</v>
      </c>
      <c r="B9" t="s">
        <v>118</v>
      </c>
      <c r="C9" t="s">
        <v>12</v>
      </c>
      <c r="D9" t="str">
        <f>"9781512932645"</f>
        <v>9781512932645</v>
      </c>
      <c r="E9" t="str">
        <f>"9789706137265"</f>
        <v>9789706137265</v>
      </c>
      <c r="F9" t="s">
        <v>21</v>
      </c>
      <c r="G9">
        <v>3467202</v>
      </c>
      <c r="H9" t="s">
        <v>29</v>
      </c>
      <c r="I9" t="s">
        <v>13</v>
      </c>
      <c r="J9">
        <v>7</v>
      </c>
      <c r="K9" t="s">
        <v>119</v>
      </c>
    </row>
    <row r="10" spans="1:11" x14ac:dyDescent="0.25">
      <c r="A10">
        <v>4823847</v>
      </c>
      <c r="B10" t="s">
        <v>28</v>
      </c>
      <c r="C10" t="s">
        <v>12</v>
      </c>
      <c r="D10" t="str">
        <f>"9781512937367"</f>
        <v>9781512937367</v>
      </c>
      <c r="E10" t="str">
        <f>"9786074265552"</f>
        <v>9786074265552</v>
      </c>
      <c r="F10" t="s">
        <v>21</v>
      </c>
      <c r="G10">
        <v>3467202</v>
      </c>
      <c r="H10" t="s">
        <v>29</v>
      </c>
      <c r="I10" t="s">
        <v>13</v>
      </c>
      <c r="J10">
        <v>7</v>
      </c>
      <c r="K10" t="s">
        <v>30</v>
      </c>
    </row>
    <row r="11" spans="1:11" x14ac:dyDescent="0.25">
      <c r="A11">
        <v>5190718</v>
      </c>
      <c r="B11" t="s">
        <v>15</v>
      </c>
      <c r="C11" t="s">
        <v>12</v>
      </c>
      <c r="D11" t="str">
        <f>"9781512945379"</f>
        <v>9781512945379</v>
      </c>
      <c r="E11" t="str">
        <f>"9789706138729"</f>
        <v>9789706138729</v>
      </c>
      <c r="F11" t="s">
        <v>16</v>
      </c>
      <c r="G11" t="s">
        <v>17</v>
      </c>
      <c r="H11" t="s">
        <v>18</v>
      </c>
      <c r="I11" t="s">
        <v>13</v>
      </c>
      <c r="J11">
        <v>7</v>
      </c>
      <c r="K11" t="s">
        <v>19</v>
      </c>
    </row>
    <row r="12" spans="1:11" x14ac:dyDescent="0.25">
      <c r="A12">
        <v>4870094</v>
      </c>
      <c r="B12" t="s">
        <v>24</v>
      </c>
      <c r="C12" t="s">
        <v>12</v>
      </c>
      <c r="D12" t="str">
        <f>"9781512940992"</f>
        <v>9781512940992</v>
      </c>
      <c r="E12" t="str">
        <f>"9786074260045"</f>
        <v>9786074260045</v>
      </c>
      <c r="F12" t="s">
        <v>21</v>
      </c>
      <c r="G12" t="s">
        <v>25</v>
      </c>
      <c r="H12" t="s">
        <v>26</v>
      </c>
      <c r="I12" t="s">
        <v>13</v>
      </c>
      <c r="J12">
        <v>7</v>
      </c>
      <c r="K12" t="s">
        <v>27</v>
      </c>
    </row>
    <row r="13" spans="1:11" x14ac:dyDescent="0.25">
      <c r="A13">
        <v>4676005</v>
      </c>
      <c r="B13" t="s">
        <v>105</v>
      </c>
      <c r="C13" t="s">
        <v>12</v>
      </c>
      <c r="D13" t="str">
        <f>"9781512932669"</f>
        <v>9781512932669</v>
      </c>
      <c r="E13" t="str">
        <f>"9789706138354"</f>
        <v>9789706138354</v>
      </c>
      <c r="F13" t="s">
        <v>21</v>
      </c>
      <c r="G13">
        <v>346720432</v>
      </c>
      <c r="H13" t="s">
        <v>94</v>
      </c>
      <c r="I13" t="s">
        <v>13</v>
      </c>
      <c r="J13">
        <v>7</v>
      </c>
      <c r="K13" t="s">
        <v>106</v>
      </c>
    </row>
    <row r="14" spans="1:11" x14ac:dyDescent="0.25">
      <c r="A14">
        <v>4676010</v>
      </c>
      <c r="B14" t="s">
        <v>93</v>
      </c>
      <c r="C14" t="s">
        <v>12</v>
      </c>
      <c r="D14" t="str">
        <f>"9781512932843"</f>
        <v>9781512932843</v>
      </c>
      <c r="E14" t="str">
        <f>"9789706138927"</f>
        <v>9789706138927</v>
      </c>
      <c r="F14" t="s">
        <v>21</v>
      </c>
      <c r="G14">
        <v>346720432</v>
      </c>
      <c r="H14" t="s">
        <v>94</v>
      </c>
      <c r="I14" t="s">
        <v>13</v>
      </c>
      <c r="J14">
        <v>7</v>
      </c>
      <c r="K14" t="s">
        <v>95</v>
      </c>
    </row>
    <row r="15" spans="1:11" x14ac:dyDescent="0.25">
      <c r="A15">
        <v>4870773</v>
      </c>
      <c r="B15" t="s">
        <v>20</v>
      </c>
      <c r="C15" t="s">
        <v>12</v>
      </c>
      <c r="D15" t="str">
        <f>"9781512940985"</f>
        <v>9781512940985</v>
      </c>
      <c r="E15" t="str">
        <f>"9789706139306"</f>
        <v>9789706139306</v>
      </c>
      <c r="F15" t="s">
        <v>21</v>
      </c>
      <c r="G15">
        <v>3427206</v>
      </c>
      <c r="H15" t="s">
        <v>22</v>
      </c>
      <c r="I15" t="s">
        <v>13</v>
      </c>
      <c r="J15">
        <v>7</v>
      </c>
      <c r="K15" t="s">
        <v>23</v>
      </c>
    </row>
    <row r="16" spans="1:11" x14ac:dyDescent="0.25">
      <c r="A16">
        <v>4675706</v>
      </c>
      <c r="B16" t="s">
        <v>215</v>
      </c>
      <c r="C16" t="s">
        <v>12</v>
      </c>
      <c r="D16" t="str">
        <f>"9786074262674"</f>
        <v>9786074262674</v>
      </c>
      <c r="E16" t="str">
        <f>"9786074261769"</f>
        <v>9786074261769</v>
      </c>
      <c r="F16" t="s">
        <v>21</v>
      </c>
      <c r="G16">
        <v>3427206</v>
      </c>
      <c r="H16" t="s">
        <v>22</v>
      </c>
      <c r="I16" t="s">
        <v>13</v>
      </c>
      <c r="J16">
        <v>7</v>
      </c>
      <c r="K16" t="s">
        <v>216</v>
      </c>
    </row>
    <row r="17" spans="1:11" x14ac:dyDescent="0.25">
      <c r="A17">
        <v>4675716</v>
      </c>
      <c r="B17" t="s">
        <v>187</v>
      </c>
      <c r="C17" t="s">
        <v>12</v>
      </c>
      <c r="D17" t="str">
        <f>"9786074264180"</f>
        <v>9786074264180</v>
      </c>
      <c r="E17" t="str">
        <f>"9786074262827"</f>
        <v>9786074262827</v>
      </c>
      <c r="F17" t="s">
        <v>21</v>
      </c>
      <c r="G17">
        <v>3427206</v>
      </c>
      <c r="H17" t="s">
        <v>22</v>
      </c>
      <c r="I17" t="s">
        <v>13</v>
      </c>
      <c r="J17">
        <v>7</v>
      </c>
      <c r="K17" t="s">
        <v>188</v>
      </c>
    </row>
    <row r="18" spans="1:11" x14ac:dyDescent="0.25">
      <c r="A18">
        <v>4675735</v>
      </c>
      <c r="B18" t="s">
        <v>135</v>
      </c>
      <c r="C18" t="s">
        <v>12</v>
      </c>
      <c r="D18" t="str">
        <f>"9786074265309"</f>
        <v>9786074265309</v>
      </c>
      <c r="E18" t="str">
        <f>"9786074265262"</f>
        <v>9786074265262</v>
      </c>
      <c r="F18" t="s">
        <v>21</v>
      </c>
      <c r="G18">
        <v>34372076</v>
      </c>
      <c r="H18" t="s">
        <v>136</v>
      </c>
      <c r="I18" t="s">
        <v>13</v>
      </c>
      <c r="J18">
        <v>7</v>
      </c>
      <c r="K18" t="s">
        <v>137</v>
      </c>
    </row>
    <row r="19" spans="1:11" x14ac:dyDescent="0.25">
      <c r="A19">
        <v>4676001</v>
      </c>
      <c r="B19" t="s">
        <v>115</v>
      </c>
      <c r="C19" t="s">
        <v>12</v>
      </c>
      <c r="D19" t="str">
        <f>"9781512932577"</f>
        <v>9781512932577</v>
      </c>
      <c r="E19" t="str">
        <f>"9789706137616"</f>
        <v>9789706137616</v>
      </c>
      <c r="F19" t="s">
        <v>21</v>
      </c>
      <c r="G19">
        <v>34672082</v>
      </c>
      <c r="H19" t="s">
        <v>116</v>
      </c>
      <c r="I19" t="s">
        <v>13</v>
      </c>
      <c r="J19">
        <v>7</v>
      </c>
      <c r="K19" t="s">
        <v>117</v>
      </c>
    </row>
    <row r="20" spans="1:11" x14ac:dyDescent="0.25">
      <c r="A20">
        <v>4675692</v>
      </c>
      <c r="B20" t="s">
        <v>245</v>
      </c>
      <c r="C20" t="s">
        <v>12</v>
      </c>
      <c r="D20" t="str">
        <f>"9781512932812"</f>
        <v>9781512932812</v>
      </c>
      <c r="E20" t="str">
        <f>"9786074260106"</f>
        <v>9786074260106</v>
      </c>
      <c r="F20" t="s">
        <v>21</v>
      </c>
      <c r="G20" t="s">
        <v>61</v>
      </c>
      <c r="H20" t="s">
        <v>62</v>
      </c>
      <c r="I20" t="s">
        <v>13</v>
      </c>
      <c r="J20">
        <v>7</v>
      </c>
      <c r="K20" t="s">
        <v>246</v>
      </c>
    </row>
    <row r="21" spans="1:11" x14ac:dyDescent="0.25">
      <c r="A21">
        <v>4675693</v>
      </c>
      <c r="B21" t="s">
        <v>243</v>
      </c>
      <c r="C21" t="s">
        <v>12</v>
      </c>
      <c r="D21" t="str">
        <f>"9781512932652"</f>
        <v>9781512932652</v>
      </c>
      <c r="E21" t="str">
        <f>"9786074260328"</f>
        <v>9786074260328</v>
      </c>
      <c r="F21" t="s">
        <v>21</v>
      </c>
      <c r="G21">
        <v>34672015</v>
      </c>
      <c r="H21" t="s">
        <v>179</v>
      </c>
      <c r="I21" t="s">
        <v>13</v>
      </c>
      <c r="J21">
        <v>7</v>
      </c>
      <c r="K21" t="s">
        <v>244</v>
      </c>
    </row>
    <row r="22" spans="1:11" x14ac:dyDescent="0.25">
      <c r="A22">
        <v>4675699</v>
      </c>
      <c r="B22" t="s">
        <v>227</v>
      </c>
      <c r="C22" t="s">
        <v>12</v>
      </c>
      <c r="D22" t="str">
        <f>"9781512932874"</f>
        <v>9781512932874</v>
      </c>
      <c r="E22" t="str">
        <f>"9786074261301"</f>
        <v>9786074261301</v>
      </c>
      <c r="F22" t="s">
        <v>21</v>
      </c>
      <c r="G22">
        <v>34672048</v>
      </c>
      <c r="H22" t="s">
        <v>228</v>
      </c>
      <c r="I22" t="s">
        <v>13</v>
      </c>
      <c r="J22">
        <v>7</v>
      </c>
      <c r="K22" t="s">
        <v>229</v>
      </c>
    </row>
    <row r="23" spans="1:11" x14ac:dyDescent="0.25">
      <c r="A23">
        <v>4675729</v>
      </c>
      <c r="B23" t="s">
        <v>157</v>
      </c>
      <c r="C23" t="s">
        <v>12</v>
      </c>
      <c r="D23" t="str">
        <f>"9781512932706"</f>
        <v>9781512932706</v>
      </c>
      <c r="E23" t="str">
        <f>"9786074265194"</f>
        <v>9786074265194</v>
      </c>
      <c r="F23" t="s">
        <v>21</v>
      </c>
      <c r="G23">
        <v>3447202</v>
      </c>
      <c r="H23" t="s">
        <v>158</v>
      </c>
      <c r="I23" t="s">
        <v>13</v>
      </c>
      <c r="J23">
        <v>7</v>
      </c>
      <c r="K23" t="s">
        <v>159</v>
      </c>
    </row>
    <row r="24" spans="1:11" x14ac:dyDescent="0.25">
      <c r="A24">
        <v>4675738</v>
      </c>
      <c r="B24" t="s">
        <v>127</v>
      </c>
      <c r="C24" t="s">
        <v>12</v>
      </c>
      <c r="D24" t="str">
        <f>"9786074265323"</f>
        <v>9786074265323</v>
      </c>
      <c r="E24" t="str">
        <f>"9786074265248"</f>
        <v>9786074265248</v>
      </c>
      <c r="F24" t="s">
        <v>21</v>
      </c>
      <c r="G24">
        <v>3430999</v>
      </c>
      <c r="H24" t="s">
        <v>128</v>
      </c>
      <c r="I24" t="s">
        <v>13</v>
      </c>
      <c r="J24">
        <v>7</v>
      </c>
      <c r="K24" t="s">
        <v>129</v>
      </c>
    </row>
    <row r="25" spans="1:11" x14ac:dyDescent="0.25">
      <c r="A25">
        <v>4675736</v>
      </c>
      <c r="B25" t="s">
        <v>133</v>
      </c>
      <c r="C25" t="s">
        <v>12</v>
      </c>
      <c r="D25" t="str">
        <f>"9786074265378"</f>
        <v>9786074265378</v>
      </c>
      <c r="E25" t="str">
        <f>"9786074265279"</f>
        <v>9786074265279</v>
      </c>
      <c r="F25" t="s">
        <v>21</v>
      </c>
      <c r="G25">
        <v>3427206</v>
      </c>
      <c r="H25" t="s">
        <v>22</v>
      </c>
      <c r="I25" t="s">
        <v>13</v>
      </c>
      <c r="J25">
        <v>7</v>
      </c>
      <c r="K25" t="s">
        <v>134</v>
      </c>
    </row>
    <row r="26" spans="1:11" x14ac:dyDescent="0.25">
      <c r="A26">
        <v>4675720</v>
      </c>
      <c r="B26" t="s">
        <v>178</v>
      </c>
      <c r="C26" t="s">
        <v>12</v>
      </c>
      <c r="D26" t="str">
        <f>"9786074264319"</f>
        <v>9786074264319</v>
      </c>
      <c r="E26" t="str">
        <f>"9786074264265"</f>
        <v>9786074264265</v>
      </c>
      <c r="F26" t="s">
        <v>21</v>
      </c>
      <c r="G26">
        <v>34672015</v>
      </c>
      <c r="H26" t="s">
        <v>179</v>
      </c>
      <c r="I26" t="s">
        <v>13</v>
      </c>
      <c r="J26">
        <v>7</v>
      </c>
      <c r="K26" t="s">
        <v>180</v>
      </c>
    </row>
    <row r="27" spans="1:11" x14ac:dyDescent="0.25">
      <c r="A27">
        <v>4675695</v>
      </c>
      <c r="B27" t="s">
        <v>241</v>
      </c>
      <c r="C27" t="s">
        <v>12</v>
      </c>
      <c r="D27" t="str">
        <f>"9786074262742"</f>
        <v>9786074262742</v>
      </c>
      <c r="E27" t="str">
        <f>"9786074260809"</f>
        <v>9786074260809</v>
      </c>
      <c r="F27" t="s">
        <v>21</v>
      </c>
      <c r="G27">
        <v>3437204</v>
      </c>
      <c r="H27" t="s">
        <v>151</v>
      </c>
      <c r="I27" t="s">
        <v>13</v>
      </c>
      <c r="J27">
        <v>7</v>
      </c>
      <c r="K27" t="s">
        <v>242</v>
      </c>
    </row>
    <row r="28" spans="1:11" x14ac:dyDescent="0.25">
      <c r="A28">
        <v>4675726</v>
      </c>
      <c r="B28" t="s">
        <v>165</v>
      </c>
      <c r="C28" t="s">
        <v>12</v>
      </c>
      <c r="D28" t="str">
        <f>"9786074265415"</f>
        <v>9786074265415</v>
      </c>
      <c r="E28" t="str">
        <f>"9786074264913"</f>
        <v>9786074264913</v>
      </c>
      <c r="F28" t="s">
        <v>121</v>
      </c>
      <c r="G28" t="s">
        <v>166</v>
      </c>
      <c r="H28" t="s">
        <v>167</v>
      </c>
      <c r="I28" t="s">
        <v>13</v>
      </c>
      <c r="J28">
        <v>7</v>
      </c>
      <c r="K28" t="s">
        <v>168</v>
      </c>
    </row>
    <row r="29" spans="1:11" x14ac:dyDescent="0.25">
      <c r="A29">
        <v>5213458</v>
      </c>
      <c r="B29" t="s">
        <v>11</v>
      </c>
      <c r="C29" t="s">
        <v>12</v>
      </c>
      <c r="D29" t="str">
        <f>"9781512945430"</f>
        <v>9781512945430</v>
      </c>
      <c r="E29" t="str">
        <f>"9786074265576"</f>
        <v>9786074265576</v>
      </c>
      <c r="I29" t="s">
        <v>13</v>
      </c>
      <c r="J29">
        <v>7</v>
      </c>
      <c r="K29" t="s">
        <v>14</v>
      </c>
    </row>
    <row r="30" spans="1:11" x14ac:dyDescent="0.25">
      <c r="A30">
        <v>4675721</v>
      </c>
      <c r="B30" t="s">
        <v>174</v>
      </c>
      <c r="C30" t="s">
        <v>12</v>
      </c>
      <c r="D30" t="str">
        <f>"9786074265385"</f>
        <v>9786074265385</v>
      </c>
      <c r="E30" t="str">
        <f>"9786074264289"</f>
        <v>9786074264289</v>
      </c>
      <c r="F30" t="s">
        <v>21</v>
      </c>
      <c r="G30">
        <v>3447201</v>
      </c>
      <c r="H30" t="s">
        <v>65</v>
      </c>
      <c r="I30" t="s">
        <v>13</v>
      </c>
      <c r="J30">
        <v>7</v>
      </c>
      <c r="K30" t="s">
        <v>175</v>
      </c>
    </row>
    <row r="31" spans="1:11" x14ac:dyDescent="0.25">
      <c r="A31">
        <v>4675728</v>
      </c>
      <c r="B31" t="s">
        <v>153</v>
      </c>
      <c r="C31" t="s">
        <v>12</v>
      </c>
      <c r="D31" t="str">
        <f>"9786074265347"</f>
        <v>9786074265347</v>
      </c>
      <c r="E31" t="str">
        <f>"9786074265187"</f>
        <v>9786074265187</v>
      </c>
      <c r="F31" t="s">
        <v>21</v>
      </c>
      <c r="G31" t="s">
        <v>154</v>
      </c>
      <c r="H31" t="s">
        <v>155</v>
      </c>
      <c r="I31" t="s">
        <v>13</v>
      </c>
      <c r="J31">
        <v>7</v>
      </c>
      <c r="K31" t="s">
        <v>156</v>
      </c>
    </row>
    <row r="32" spans="1:11" x14ac:dyDescent="0.25">
      <c r="A32">
        <v>4675710</v>
      </c>
      <c r="B32" t="s">
        <v>206</v>
      </c>
      <c r="C32" t="s">
        <v>12</v>
      </c>
      <c r="D32" t="str">
        <f>"9781512932713"</f>
        <v>9781512932713</v>
      </c>
      <c r="E32" t="str">
        <f>"9786074262162"</f>
        <v>9786074262162</v>
      </c>
      <c r="F32" t="s">
        <v>21</v>
      </c>
      <c r="G32" t="s">
        <v>154</v>
      </c>
      <c r="H32" t="s">
        <v>155</v>
      </c>
      <c r="I32" t="s">
        <v>13</v>
      </c>
      <c r="J32">
        <v>7</v>
      </c>
      <c r="K32" t="s">
        <v>207</v>
      </c>
    </row>
    <row r="33" spans="1:11" x14ac:dyDescent="0.25">
      <c r="A33">
        <v>4676002</v>
      </c>
      <c r="B33" t="s">
        <v>112</v>
      </c>
      <c r="C33" t="s">
        <v>12</v>
      </c>
      <c r="D33" t="str">
        <f>"9786074262650"</f>
        <v>9786074262650</v>
      </c>
      <c r="E33" t="str">
        <f>"9789706137791"</f>
        <v>9789706137791</v>
      </c>
      <c r="F33" t="s">
        <v>21</v>
      </c>
      <c r="G33">
        <v>341</v>
      </c>
      <c r="H33" t="s">
        <v>113</v>
      </c>
      <c r="I33" t="s">
        <v>13</v>
      </c>
      <c r="J33">
        <v>7</v>
      </c>
      <c r="K33" t="s">
        <v>114</v>
      </c>
    </row>
    <row r="34" spans="1:11" x14ac:dyDescent="0.25">
      <c r="A34">
        <v>4676008</v>
      </c>
      <c r="B34" t="s">
        <v>96</v>
      </c>
      <c r="C34" t="s">
        <v>12</v>
      </c>
      <c r="D34" t="str">
        <f>"9781512932621"</f>
        <v>9781512932621</v>
      </c>
      <c r="E34" t="str">
        <f>"9789706138637"</f>
        <v>9789706138637</v>
      </c>
      <c r="F34" t="s">
        <v>21</v>
      </c>
      <c r="G34" t="s">
        <v>97</v>
      </c>
      <c r="H34" t="s">
        <v>98</v>
      </c>
      <c r="I34" t="s">
        <v>13</v>
      </c>
      <c r="J34">
        <v>7</v>
      </c>
      <c r="K34" t="s">
        <v>99</v>
      </c>
    </row>
    <row r="35" spans="1:11" x14ac:dyDescent="0.25">
      <c r="A35">
        <v>4675713</v>
      </c>
      <c r="B35" t="s">
        <v>197</v>
      </c>
      <c r="C35" t="s">
        <v>12</v>
      </c>
      <c r="D35" t="str">
        <f>"9786074262759"</f>
        <v>9786074262759</v>
      </c>
      <c r="E35" t="str">
        <f>"9786074262629"</f>
        <v>9786074262629</v>
      </c>
      <c r="F35" t="s">
        <v>21</v>
      </c>
      <c r="G35" t="s">
        <v>41</v>
      </c>
      <c r="H35" t="s">
        <v>42</v>
      </c>
      <c r="I35" t="s">
        <v>13</v>
      </c>
      <c r="J35">
        <v>7</v>
      </c>
      <c r="K35" t="s">
        <v>198</v>
      </c>
    </row>
    <row r="36" spans="1:11" x14ac:dyDescent="0.25">
      <c r="A36">
        <v>4760156</v>
      </c>
      <c r="B36" t="s">
        <v>84</v>
      </c>
      <c r="C36" t="s">
        <v>12</v>
      </c>
      <c r="D36" t="str">
        <f>"9786074265361"</f>
        <v>9786074265361</v>
      </c>
      <c r="E36" t="str">
        <f>"9786074265286"</f>
        <v>9786074265286</v>
      </c>
      <c r="F36" t="s">
        <v>21</v>
      </c>
      <c r="G36" t="s">
        <v>41</v>
      </c>
      <c r="H36" t="s">
        <v>42</v>
      </c>
      <c r="I36" t="s">
        <v>13</v>
      </c>
      <c r="J36">
        <v>7</v>
      </c>
      <c r="K36" t="s">
        <v>85</v>
      </c>
    </row>
    <row r="37" spans="1:11" x14ac:dyDescent="0.25">
      <c r="A37">
        <v>4675689</v>
      </c>
      <c r="B37" t="s">
        <v>252</v>
      </c>
      <c r="C37" t="s">
        <v>12</v>
      </c>
      <c r="D37" t="str">
        <f>"9781512932850"</f>
        <v>9781512932850</v>
      </c>
      <c r="E37" t="str">
        <f>"9786074260007"</f>
        <v>9786074260007</v>
      </c>
      <c r="F37" t="s">
        <v>16</v>
      </c>
      <c r="G37">
        <v>3650684</v>
      </c>
      <c r="H37" t="s">
        <v>253</v>
      </c>
      <c r="I37" t="s">
        <v>13</v>
      </c>
      <c r="J37">
        <v>7</v>
      </c>
      <c r="K37" t="s">
        <v>254</v>
      </c>
    </row>
    <row r="38" spans="1:11" x14ac:dyDescent="0.25">
      <c r="A38">
        <v>4675718</v>
      </c>
      <c r="B38" t="s">
        <v>185</v>
      </c>
      <c r="C38" t="s">
        <v>12</v>
      </c>
      <c r="D38" t="str">
        <f>"9786074264227"</f>
        <v>9786074264227</v>
      </c>
      <c r="E38" t="str">
        <f>"9786074263848"</f>
        <v>9786074263848</v>
      </c>
      <c r="F38" t="s">
        <v>21</v>
      </c>
      <c r="G38" t="s">
        <v>34</v>
      </c>
      <c r="H38" t="s">
        <v>35</v>
      </c>
      <c r="I38" t="s">
        <v>13</v>
      </c>
      <c r="J38">
        <v>7</v>
      </c>
      <c r="K38" t="s">
        <v>186</v>
      </c>
    </row>
    <row r="39" spans="1:11" x14ac:dyDescent="0.25">
      <c r="A39">
        <v>4676004</v>
      </c>
      <c r="B39" t="s">
        <v>110</v>
      </c>
      <c r="C39" t="s">
        <v>12</v>
      </c>
      <c r="D39" t="str">
        <f>"9781512932614"</f>
        <v>9781512932614</v>
      </c>
      <c r="E39" t="str">
        <f>"9789706138125"</f>
        <v>9789706138125</v>
      </c>
      <c r="F39" t="s">
        <v>21</v>
      </c>
      <c r="G39" t="s">
        <v>34</v>
      </c>
      <c r="H39" t="s">
        <v>35</v>
      </c>
      <c r="I39" t="s">
        <v>13</v>
      </c>
      <c r="J39">
        <v>7</v>
      </c>
      <c r="K39" t="s">
        <v>111</v>
      </c>
    </row>
    <row r="40" spans="1:11" x14ac:dyDescent="0.25">
      <c r="A40">
        <v>4675703</v>
      </c>
      <c r="B40" t="s">
        <v>219</v>
      </c>
      <c r="C40" t="s">
        <v>12</v>
      </c>
      <c r="D40" t="str">
        <f>"9781512932591"</f>
        <v>9781512932591</v>
      </c>
      <c r="E40" t="str">
        <f>"9786074261561"</f>
        <v>9786074261561</v>
      </c>
      <c r="F40" t="s">
        <v>21</v>
      </c>
      <c r="G40" t="s">
        <v>34</v>
      </c>
      <c r="H40" t="s">
        <v>35</v>
      </c>
      <c r="I40" t="s">
        <v>13</v>
      </c>
      <c r="J40">
        <v>7</v>
      </c>
      <c r="K40" t="s">
        <v>220</v>
      </c>
    </row>
    <row r="41" spans="1:11" x14ac:dyDescent="0.25">
      <c r="A41">
        <v>4675702</v>
      </c>
      <c r="B41" t="s">
        <v>224</v>
      </c>
      <c r="C41" t="s">
        <v>12</v>
      </c>
      <c r="D41" t="str">
        <f>"9781512932638"</f>
        <v>9781512932638</v>
      </c>
      <c r="E41" t="str">
        <f>"9786074261554"</f>
        <v>9786074261554</v>
      </c>
      <c r="F41" t="s">
        <v>21</v>
      </c>
      <c r="G41" t="s">
        <v>97</v>
      </c>
      <c r="H41" t="s">
        <v>98</v>
      </c>
      <c r="I41" t="s">
        <v>13</v>
      </c>
      <c r="J41">
        <v>7</v>
      </c>
      <c r="K41" t="s">
        <v>225</v>
      </c>
    </row>
    <row r="42" spans="1:11" x14ac:dyDescent="0.25">
      <c r="A42">
        <v>4676006</v>
      </c>
      <c r="B42" t="s">
        <v>103</v>
      </c>
      <c r="C42" t="s">
        <v>12</v>
      </c>
      <c r="D42" t="str">
        <f>"9781512932676"</f>
        <v>9781512932676</v>
      </c>
      <c r="E42" t="str">
        <f>"9789706138545"</f>
        <v>9789706138545</v>
      </c>
      <c r="F42" t="s">
        <v>21</v>
      </c>
      <c r="G42" t="s">
        <v>79</v>
      </c>
      <c r="H42" t="s">
        <v>80</v>
      </c>
      <c r="I42" t="s">
        <v>13</v>
      </c>
      <c r="J42">
        <v>7</v>
      </c>
      <c r="K42" t="s">
        <v>104</v>
      </c>
    </row>
    <row r="43" spans="1:11" x14ac:dyDescent="0.25">
      <c r="A43">
        <v>4760766</v>
      </c>
      <c r="B43" t="s">
        <v>78</v>
      </c>
      <c r="C43" t="s">
        <v>12</v>
      </c>
      <c r="D43" t="str">
        <f>"9786074262803"</f>
        <v>9786074262803</v>
      </c>
      <c r="E43" t="str">
        <f>"9789706132772"</f>
        <v>9789706132772</v>
      </c>
      <c r="F43" t="s">
        <v>21</v>
      </c>
      <c r="G43" t="s">
        <v>79</v>
      </c>
      <c r="H43" t="s">
        <v>80</v>
      </c>
      <c r="I43" t="s">
        <v>13</v>
      </c>
      <c r="J43">
        <v>7</v>
      </c>
      <c r="K43" t="s">
        <v>81</v>
      </c>
    </row>
    <row r="44" spans="1:11" x14ac:dyDescent="0.25">
      <c r="A44">
        <v>4676009</v>
      </c>
      <c r="B44" t="s">
        <v>100</v>
      </c>
      <c r="C44" t="s">
        <v>12</v>
      </c>
      <c r="D44" t="str">
        <f>"9781512932584"</f>
        <v>9781512932584</v>
      </c>
      <c r="E44" t="str">
        <f>"9789706138767"</f>
        <v>9789706138767</v>
      </c>
      <c r="F44" t="s">
        <v>21</v>
      </c>
      <c r="G44" t="s">
        <v>61</v>
      </c>
      <c r="H44" t="s">
        <v>62</v>
      </c>
      <c r="I44" t="s">
        <v>13</v>
      </c>
      <c r="J44">
        <v>7</v>
      </c>
      <c r="K44" t="s">
        <v>101</v>
      </c>
    </row>
    <row r="45" spans="1:11" x14ac:dyDescent="0.25">
      <c r="A45">
        <v>4776488</v>
      </c>
      <c r="B45" t="s">
        <v>52</v>
      </c>
      <c r="C45" t="s">
        <v>12</v>
      </c>
      <c r="D45" t="str">
        <f>"9781512934496"</f>
        <v>9781512934496</v>
      </c>
      <c r="E45" t="str">
        <f>"9789706139641"</f>
        <v>9789706139641</v>
      </c>
      <c r="F45" t="s">
        <v>21</v>
      </c>
      <c r="G45">
        <v>343071</v>
      </c>
      <c r="H45" t="s">
        <v>53</v>
      </c>
      <c r="I45" t="s">
        <v>13</v>
      </c>
      <c r="J45">
        <v>7</v>
      </c>
      <c r="K45" t="s">
        <v>54</v>
      </c>
    </row>
    <row r="46" spans="1:11" x14ac:dyDescent="0.25">
      <c r="A46">
        <v>4675704</v>
      </c>
      <c r="B46" t="s">
        <v>217</v>
      </c>
      <c r="C46" t="s">
        <v>12</v>
      </c>
      <c r="D46" t="str">
        <f>"9781512932898"</f>
        <v>9781512932898</v>
      </c>
      <c r="E46" t="str">
        <f>"9786074261608"</f>
        <v>9786074261608</v>
      </c>
      <c r="F46" t="s">
        <v>21</v>
      </c>
      <c r="G46">
        <v>341481</v>
      </c>
      <c r="H46" t="s">
        <v>200</v>
      </c>
      <c r="I46" t="s">
        <v>13</v>
      </c>
      <c r="J46">
        <v>7</v>
      </c>
      <c r="K46" t="s">
        <v>218</v>
      </c>
    </row>
    <row r="47" spans="1:11" x14ac:dyDescent="0.25">
      <c r="A47">
        <v>4675712</v>
      </c>
      <c r="B47" t="s">
        <v>199</v>
      </c>
      <c r="C47" t="s">
        <v>12</v>
      </c>
      <c r="D47" t="str">
        <f>"9781512932904"</f>
        <v>9781512932904</v>
      </c>
      <c r="E47" t="str">
        <f>"9786074262414"</f>
        <v>9786074262414</v>
      </c>
      <c r="F47" t="s">
        <v>21</v>
      </c>
      <c r="G47">
        <v>341481</v>
      </c>
      <c r="H47" t="s">
        <v>200</v>
      </c>
      <c r="I47" t="s">
        <v>13</v>
      </c>
      <c r="J47">
        <v>7</v>
      </c>
      <c r="K47" t="s">
        <v>201</v>
      </c>
    </row>
    <row r="48" spans="1:11" x14ac:dyDescent="0.25">
      <c r="A48">
        <v>4776487</v>
      </c>
      <c r="B48" t="s">
        <v>58</v>
      </c>
      <c r="C48" t="s">
        <v>12</v>
      </c>
      <c r="D48" t="str">
        <f>"9781512934502"</f>
        <v>9781512934502</v>
      </c>
      <c r="E48" t="str">
        <f>"9789706139276"</f>
        <v>9789706139276</v>
      </c>
      <c r="F48" t="s">
        <v>21</v>
      </c>
      <c r="G48">
        <v>3427206</v>
      </c>
      <c r="H48" t="s">
        <v>22</v>
      </c>
      <c r="I48" t="s">
        <v>13</v>
      </c>
      <c r="J48">
        <v>7</v>
      </c>
      <c r="K48" t="s">
        <v>59</v>
      </c>
    </row>
    <row r="49" spans="1:11" x14ac:dyDescent="0.25">
      <c r="A49">
        <v>4775854</v>
      </c>
      <c r="B49" t="s">
        <v>67</v>
      </c>
      <c r="C49" t="s">
        <v>12</v>
      </c>
      <c r="D49" t="str">
        <f>"9781512934519"</f>
        <v>9781512934519</v>
      </c>
      <c r="E49" t="str">
        <f>"9786074261943"</f>
        <v>9786074261943</v>
      </c>
      <c r="F49" t="s">
        <v>21</v>
      </c>
      <c r="G49" t="s">
        <v>68</v>
      </c>
      <c r="H49" t="s">
        <v>69</v>
      </c>
      <c r="I49" t="s">
        <v>13</v>
      </c>
      <c r="J49">
        <v>7</v>
      </c>
      <c r="K49" t="s">
        <v>70</v>
      </c>
    </row>
    <row r="50" spans="1:11" x14ac:dyDescent="0.25">
      <c r="A50">
        <v>4676014</v>
      </c>
      <c r="B50" t="s">
        <v>86</v>
      </c>
      <c r="C50" t="s">
        <v>12</v>
      </c>
      <c r="D50" t="str">
        <f>"9781512932881"</f>
        <v>9781512932881</v>
      </c>
      <c r="E50" t="str">
        <f>"9789706139245"</f>
        <v>9789706139245</v>
      </c>
      <c r="F50" t="s">
        <v>21</v>
      </c>
      <c r="G50">
        <v>3362003</v>
      </c>
      <c r="H50" t="s">
        <v>87</v>
      </c>
      <c r="I50" t="s">
        <v>13</v>
      </c>
      <c r="J50">
        <v>7</v>
      </c>
      <c r="K50" t="s">
        <v>88</v>
      </c>
    </row>
    <row r="51" spans="1:11" x14ac:dyDescent="0.25">
      <c r="A51">
        <v>4775855</v>
      </c>
      <c r="B51" t="s">
        <v>64</v>
      </c>
      <c r="C51" t="s">
        <v>12</v>
      </c>
      <c r="D51" t="str">
        <f>"9786074264203"</f>
        <v>9786074264203</v>
      </c>
      <c r="E51" t="str">
        <f>"9786074263992"</f>
        <v>9786074263992</v>
      </c>
      <c r="F51" t="s">
        <v>21</v>
      </c>
      <c r="G51">
        <v>3447201</v>
      </c>
      <c r="H51" t="s">
        <v>65</v>
      </c>
      <c r="I51" t="s">
        <v>13</v>
      </c>
      <c r="J51">
        <v>7</v>
      </c>
      <c r="K51" t="s">
        <v>66</v>
      </c>
    </row>
    <row r="52" spans="1:11" x14ac:dyDescent="0.25">
      <c r="A52">
        <v>4675711</v>
      </c>
      <c r="B52" t="s">
        <v>202</v>
      </c>
      <c r="C52" t="s">
        <v>12</v>
      </c>
      <c r="D52" t="str">
        <f>"9781512932829"</f>
        <v>9781512932829</v>
      </c>
      <c r="E52" t="str">
        <f>"9786074262391"</f>
        <v>9786074262391</v>
      </c>
      <c r="F52" t="s">
        <v>21</v>
      </c>
      <c r="G52" t="s">
        <v>34</v>
      </c>
      <c r="H52" t="s">
        <v>35</v>
      </c>
      <c r="I52" t="s">
        <v>13</v>
      </c>
      <c r="J52">
        <v>7</v>
      </c>
      <c r="K52" t="s">
        <v>203</v>
      </c>
    </row>
    <row r="53" spans="1:11" x14ac:dyDescent="0.25">
      <c r="A53">
        <v>4675698</v>
      </c>
      <c r="B53" t="s">
        <v>234</v>
      </c>
      <c r="C53" t="s">
        <v>12</v>
      </c>
      <c r="D53" t="str">
        <f>"9781512932720"</f>
        <v>9781512932720</v>
      </c>
      <c r="E53" t="str">
        <f>"9786074260960"</f>
        <v>9786074260960</v>
      </c>
      <c r="F53" t="s">
        <v>21</v>
      </c>
      <c r="G53" t="s">
        <v>235</v>
      </c>
      <c r="H53" t="s">
        <v>236</v>
      </c>
      <c r="I53" t="s">
        <v>13</v>
      </c>
      <c r="J53">
        <v>7</v>
      </c>
      <c r="K53" t="s">
        <v>237</v>
      </c>
    </row>
    <row r="54" spans="1:11" x14ac:dyDescent="0.25">
      <c r="A54">
        <v>4776486</v>
      </c>
      <c r="B54" t="s">
        <v>60</v>
      </c>
      <c r="C54" t="s">
        <v>12</v>
      </c>
      <c r="D54" t="str">
        <f>"9781512934526"</f>
        <v>9781512934526</v>
      </c>
      <c r="E54" t="str">
        <f>"9789706138873"</f>
        <v>9789706138873</v>
      </c>
      <c r="F54" t="s">
        <v>21</v>
      </c>
      <c r="G54" t="s">
        <v>61</v>
      </c>
      <c r="H54" t="s">
        <v>62</v>
      </c>
      <c r="I54" t="s">
        <v>13</v>
      </c>
      <c r="J54">
        <v>7</v>
      </c>
      <c r="K54" t="s">
        <v>63</v>
      </c>
    </row>
    <row r="55" spans="1:11" x14ac:dyDescent="0.25">
      <c r="A55">
        <v>4675691</v>
      </c>
      <c r="B55" t="s">
        <v>250</v>
      </c>
      <c r="C55" t="s">
        <v>12</v>
      </c>
      <c r="D55" t="str">
        <f>"9781512932737"</f>
        <v>9781512932737</v>
      </c>
      <c r="E55" t="str">
        <f>"9786074260090"</f>
        <v>9786074260090</v>
      </c>
      <c r="F55" t="s">
        <v>21</v>
      </c>
      <c r="G55" t="s">
        <v>68</v>
      </c>
      <c r="H55" t="s">
        <v>69</v>
      </c>
      <c r="I55" t="s">
        <v>13</v>
      </c>
      <c r="J55">
        <v>7</v>
      </c>
      <c r="K55" t="s">
        <v>251</v>
      </c>
    </row>
    <row r="56" spans="1:11" x14ac:dyDescent="0.25">
      <c r="A56">
        <v>4675714</v>
      </c>
      <c r="B56" t="s">
        <v>189</v>
      </c>
      <c r="C56" t="s">
        <v>12</v>
      </c>
      <c r="D56" t="str">
        <f>"9786074264234"</f>
        <v>9786074264234</v>
      </c>
      <c r="E56" t="str">
        <f>"9786074262797"</f>
        <v>9786074262797</v>
      </c>
      <c r="F56" t="s">
        <v>45</v>
      </c>
      <c r="G56">
        <v>320</v>
      </c>
      <c r="H56" t="s">
        <v>190</v>
      </c>
      <c r="I56" t="s">
        <v>13</v>
      </c>
      <c r="J56">
        <v>7</v>
      </c>
      <c r="K56" t="s">
        <v>191</v>
      </c>
    </row>
    <row r="57" spans="1:11" x14ac:dyDescent="0.25">
      <c r="A57">
        <v>4675723</v>
      </c>
      <c r="B57" t="s">
        <v>171</v>
      </c>
      <c r="C57" t="s">
        <v>12</v>
      </c>
      <c r="D57" t="str">
        <f>"9786074264814"</f>
        <v>9786074264814</v>
      </c>
      <c r="E57" t="str">
        <f>"9786074264340"</f>
        <v>9786074264340</v>
      </c>
      <c r="F57" t="s">
        <v>45</v>
      </c>
      <c r="G57">
        <v>327</v>
      </c>
      <c r="H57" t="s">
        <v>172</v>
      </c>
      <c r="I57" t="s">
        <v>13</v>
      </c>
      <c r="J57">
        <v>7</v>
      </c>
      <c r="K57" t="s">
        <v>173</v>
      </c>
    </row>
    <row r="58" spans="1:11" x14ac:dyDescent="0.25">
      <c r="A58">
        <v>4775852</v>
      </c>
      <c r="B58" t="s">
        <v>71</v>
      </c>
      <c r="C58" t="s">
        <v>12</v>
      </c>
      <c r="D58" t="str">
        <f>"9781512934533"</f>
        <v>9781512934533</v>
      </c>
      <c r="E58" t="str">
        <f>"9786074261066"</f>
        <v>9786074261066</v>
      </c>
      <c r="F58" t="s">
        <v>21</v>
      </c>
      <c r="G58">
        <v>34472046</v>
      </c>
      <c r="H58" t="s">
        <v>72</v>
      </c>
      <c r="I58" t="s">
        <v>13</v>
      </c>
      <c r="J58">
        <v>7</v>
      </c>
      <c r="K58" t="s">
        <v>73</v>
      </c>
    </row>
    <row r="59" spans="1:11" x14ac:dyDescent="0.25">
      <c r="A59">
        <v>4675709</v>
      </c>
      <c r="B59" t="s">
        <v>204</v>
      </c>
      <c r="C59" t="s">
        <v>12</v>
      </c>
      <c r="D59" t="str">
        <f>"9786074262735"</f>
        <v>9786074262735</v>
      </c>
      <c r="E59" t="str">
        <f>"9786074262155"</f>
        <v>9786074262155</v>
      </c>
      <c r="F59" t="s">
        <v>21</v>
      </c>
      <c r="G59" t="s">
        <v>25</v>
      </c>
      <c r="H59" t="s">
        <v>26</v>
      </c>
      <c r="I59" t="s">
        <v>13</v>
      </c>
      <c r="J59">
        <v>7</v>
      </c>
      <c r="K59" t="s">
        <v>205</v>
      </c>
    </row>
    <row r="60" spans="1:11" x14ac:dyDescent="0.25">
      <c r="A60">
        <v>4794800</v>
      </c>
      <c r="B60" t="s">
        <v>48</v>
      </c>
      <c r="C60" t="s">
        <v>12</v>
      </c>
      <c r="D60" t="str">
        <f>"9781512934861"</f>
        <v>9781512934861</v>
      </c>
      <c r="E60" t="str">
        <f>"9786074265514"</f>
        <v>9786074265514</v>
      </c>
      <c r="F60" t="s">
        <v>21</v>
      </c>
      <c r="G60" t="s">
        <v>49</v>
      </c>
      <c r="H60" t="s">
        <v>50</v>
      </c>
      <c r="I60" t="s">
        <v>13</v>
      </c>
      <c r="J60">
        <v>7</v>
      </c>
      <c r="K60" t="s">
        <v>51</v>
      </c>
    </row>
    <row r="61" spans="1:11" x14ac:dyDescent="0.25">
      <c r="A61">
        <v>4675731</v>
      </c>
      <c r="B61" t="s">
        <v>148</v>
      </c>
      <c r="C61" t="s">
        <v>12</v>
      </c>
      <c r="D61" t="str">
        <f>"9786074265392"</f>
        <v>9786074265392</v>
      </c>
      <c r="E61" t="str">
        <f>"9786074265217"</f>
        <v>9786074265217</v>
      </c>
      <c r="F61" t="s">
        <v>21</v>
      </c>
      <c r="G61">
        <v>346720432</v>
      </c>
      <c r="H61" t="s">
        <v>94</v>
      </c>
      <c r="I61" t="s">
        <v>13</v>
      </c>
      <c r="J61">
        <v>7</v>
      </c>
      <c r="K61" t="s">
        <v>149</v>
      </c>
    </row>
    <row r="62" spans="1:11" x14ac:dyDescent="0.25">
      <c r="A62">
        <v>4675722</v>
      </c>
      <c r="B62" t="s">
        <v>176</v>
      </c>
      <c r="C62" t="s">
        <v>12</v>
      </c>
      <c r="D62" t="str">
        <f>"9786074264326"</f>
        <v>9786074264326</v>
      </c>
      <c r="E62" t="str">
        <f>"9786074264272"</f>
        <v>9786074264272</v>
      </c>
      <c r="F62" t="s">
        <v>21</v>
      </c>
      <c r="G62">
        <v>3467207</v>
      </c>
      <c r="H62" t="s">
        <v>146</v>
      </c>
      <c r="I62" t="s">
        <v>13</v>
      </c>
      <c r="J62">
        <v>7</v>
      </c>
      <c r="K62" t="s">
        <v>177</v>
      </c>
    </row>
    <row r="63" spans="1:11" x14ac:dyDescent="0.25">
      <c r="A63">
        <v>4675730</v>
      </c>
      <c r="B63" t="s">
        <v>150</v>
      </c>
      <c r="C63" t="s">
        <v>12</v>
      </c>
      <c r="D63" t="str">
        <f>"9781512932744"</f>
        <v>9781512932744</v>
      </c>
      <c r="E63" t="str">
        <f>"9786074265200"</f>
        <v>9786074265200</v>
      </c>
      <c r="F63" t="s">
        <v>21</v>
      </c>
      <c r="G63">
        <v>3437204</v>
      </c>
      <c r="H63" t="s">
        <v>151</v>
      </c>
      <c r="I63" t="s">
        <v>13</v>
      </c>
      <c r="J63">
        <v>7</v>
      </c>
      <c r="K63" t="s">
        <v>152</v>
      </c>
    </row>
    <row r="64" spans="1:11" x14ac:dyDescent="0.25">
      <c r="A64">
        <v>4675690</v>
      </c>
      <c r="B64" t="s">
        <v>247</v>
      </c>
      <c r="C64" t="s">
        <v>12</v>
      </c>
      <c r="D64" t="str">
        <f>"9781512932751"</f>
        <v>9781512932751</v>
      </c>
      <c r="E64" t="str">
        <f>"9786074260038"</f>
        <v>9786074260038</v>
      </c>
      <c r="F64" t="s">
        <v>21</v>
      </c>
      <c r="G64" t="s">
        <v>25</v>
      </c>
      <c r="H64" t="s">
        <v>248</v>
      </c>
      <c r="I64" t="s">
        <v>13</v>
      </c>
      <c r="J64">
        <v>7</v>
      </c>
      <c r="K64" t="s">
        <v>249</v>
      </c>
    </row>
    <row r="65" spans="1:11" x14ac:dyDescent="0.25">
      <c r="A65">
        <v>4675719</v>
      </c>
      <c r="B65" t="s">
        <v>181</v>
      </c>
      <c r="C65" t="s">
        <v>12</v>
      </c>
      <c r="D65" t="str">
        <f>"9786074264302"</f>
        <v>9786074264302</v>
      </c>
      <c r="E65" t="str">
        <f>"9786074264258"</f>
        <v>9786074264258</v>
      </c>
      <c r="F65" t="s">
        <v>21</v>
      </c>
      <c r="G65">
        <v>3447201</v>
      </c>
      <c r="H65" t="s">
        <v>65</v>
      </c>
      <c r="I65" t="s">
        <v>13</v>
      </c>
      <c r="J65">
        <v>7</v>
      </c>
      <c r="K65" t="s">
        <v>182</v>
      </c>
    </row>
    <row r="66" spans="1:11" x14ac:dyDescent="0.25">
      <c r="A66">
        <v>4794802</v>
      </c>
      <c r="B66" t="s">
        <v>37</v>
      </c>
      <c r="C66" t="s">
        <v>12</v>
      </c>
      <c r="D66" t="str">
        <f>"9781512934878"</f>
        <v>9781512934878</v>
      </c>
      <c r="E66" t="str">
        <f>"9786074265538"</f>
        <v>9786074265538</v>
      </c>
      <c r="F66" t="s">
        <v>21</v>
      </c>
      <c r="G66" t="s">
        <v>25</v>
      </c>
      <c r="H66" t="s">
        <v>38</v>
      </c>
      <c r="I66" t="s">
        <v>13</v>
      </c>
      <c r="J66">
        <v>7</v>
      </c>
      <c r="K66" t="s">
        <v>39</v>
      </c>
    </row>
    <row r="67" spans="1:11" x14ac:dyDescent="0.25">
      <c r="A67">
        <v>4794804</v>
      </c>
      <c r="B67" t="s">
        <v>31</v>
      </c>
      <c r="C67" t="s">
        <v>12</v>
      </c>
      <c r="D67" t="str">
        <f>"9781512934885"</f>
        <v>9781512934885</v>
      </c>
      <c r="E67" t="str">
        <f>"9786074265545"</f>
        <v>9786074265545</v>
      </c>
      <c r="F67" t="s">
        <v>21</v>
      </c>
      <c r="G67">
        <v>3467202</v>
      </c>
      <c r="H67" t="s">
        <v>29</v>
      </c>
      <c r="I67" t="s">
        <v>13</v>
      </c>
      <c r="J67">
        <v>7</v>
      </c>
      <c r="K67" t="s">
        <v>32</v>
      </c>
    </row>
    <row r="68" spans="1:11" x14ac:dyDescent="0.25">
      <c r="A68">
        <v>4794799</v>
      </c>
      <c r="B68" t="s">
        <v>44</v>
      </c>
      <c r="C68" t="s">
        <v>12</v>
      </c>
      <c r="D68" t="str">
        <f>"9781512934892"</f>
        <v>9781512934892</v>
      </c>
      <c r="E68" t="str">
        <f>"9786074265507"</f>
        <v>9786074265507</v>
      </c>
      <c r="F68" t="s">
        <v>45</v>
      </c>
      <c r="G68">
        <v>3230972</v>
      </c>
      <c r="H68" t="s">
        <v>46</v>
      </c>
      <c r="I68" t="s">
        <v>13</v>
      </c>
      <c r="J68">
        <v>7</v>
      </c>
      <c r="K68" t="s">
        <v>47</v>
      </c>
    </row>
    <row r="69" spans="1:11" x14ac:dyDescent="0.25">
      <c r="A69">
        <v>4675732</v>
      </c>
      <c r="B69" t="s">
        <v>142</v>
      </c>
      <c r="C69" t="s">
        <v>12</v>
      </c>
      <c r="D69" t="str">
        <f>"9786074265330"</f>
        <v>9786074265330</v>
      </c>
      <c r="E69" t="str">
        <f>"9786074265224"</f>
        <v>9786074265224</v>
      </c>
      <c r="F69" t="s">
        <v>21</v>
      </c>
      <c r="G69">
        <v>34372056</v>
      </c>
      <c r="H69" t="s">
        <v>143</v>
      </c>
      <c r="I69" t="s">
        <v>13</v>
      </c>
      <c r="J69">
        <v>7</v>
      </c>
      <c r="K69" t="s">
        <v>144</v>
      </c>
    </row>
    <row r="70" spans="1:11" x14ac:dyDescent="0.25">
      <c r="A70">
        <v>4675727</v>
      </c>
      <c r="B70" t="s">
        <v>160</v>
      </c>
      <c r="C70" t="s">
        <v>12</v>
      </c>
      <c r="D70" t="str">
        <f>"9786074265316"</f>
        <v>9786074265316</v>
      </c>
      <c r="E70" t="str">
        <f>"9786074265170"</f>
        <v>9786074265170</v>
      </c>
      <c r="F70" t="s">
        <v>21</v>
      </c>
      <c r="G70" t="s">
        <v>68</v>
      </c>
      <c r="H70" t="s">
        <v>69</v>
      </c>
      <c r="I70" t="s">
        <v>13</v>
      </c>
      <c r="J70">
        <v>7</v>
      </c>
      <c r="K70" t="s">
        <v>161</v>
      </c>
    </row>
    <row r="71" spans="1:11" x14ac:dyDescent="0.25">
      <c r="A71">
        <v>4675717</v>
      </c>
      <c r="B71" t="s">
        <v>183</v>
      </c>
      <c r="C71" t="s">
        <v>12</v>
      </c>
      <c r="D71" t="str">
        <f>"9786074264210"</f>
        <v>9786074264210</v>
      </c>
      <c r="E71" t="str">
        <f>"9786074263855"</f>
        <v>9786074263855</v>
      </c>
      <c r="F71" t="s">
        <v>21</v>
      </c>
      <c r="G71" t="s">
        <v>41</v>
      </c>
      <c r="H71" t="s">
        <v>42</v>
      </c>
      <c r="I71" t="s">
        <v>13</v>
      </c>
      <c r="J71">
        <v>7</v>
      </c>
      <c r="K71" t="s">
        <v>184</v>
      </c>
    </row>
    <row r="72" spans="1:11" x14ac:dyDescent="0.25">
      <c r="A72">
        <v>4675697</v>
      </c>
      <c r="B72" t="s">
        <v>230</v>
      </c>
      <c r="C72" t="s">
        <v>12</v>
      </c>
      <c r="D72" t="str">
        <f>"9786074262773"</f>
        <v>9786074262773</v>
      </c>
      <c r="E72" t="str">
        <f>"9786074260915"</f>
        <v>9786074260915</v>
      </c>
      <c r="F72" t="s">
        <v>231</v>
      </c>
      <c r="G72">
        <v>808066</v>
      </c>
      <c r="H72" t="s">
        <v>232</v>
      </c>
      <c r="I72" t="s">
        <v>13</v>
      </c>
      <c r="J72">
        <v>7</v>
      </c>
      <c r="K72" t="s">
        <v>233</v>
      </c>
    </row>
    <row r="73" spans="1:11" x14ac:dyDescent="0.25">
      <c r="A73">
        <v>4675734</v>
      </c>
      <c r="B73" t="s">
        <v>138</v>
      </c>
      <c r="C73" t="s">
        <v>12</v>
      </c>
      <c r="D73" t="str">
        <f>"9786074265422"</f>
        <v>9786074265422</v>
      </c>
      <c r="E73" t="str">
        <f>"9786074265255"</f>
        <v>9786074265255</v>
      </c>
      <c r="F73" t="s">
        <v>139</v>
      </c>
      <c r="G73">
        <v>1432</v>
      </c>
      <c r="H73" t="s">
        <v>140</v>
      </c>
      <c r="I73" t="s">
        <v>13</v>
      </c>
      <c r="J73">
        <v>7</v>
      </c>
      <c r="K73" t="s">
        <v>141</v>
      </c>
    </row>
    <row r="74" spans="1:11" x14ac:dyDescent="0.25">
      <c r="A74">
        <v>4675715</v>
      </c>
      <c r="B74" t="s">
        <v>192</v>
      </c>
      <c r="C74" t="s">
        <v>12</v>
      </c>
      <c r="D74" t="str">
        <f>"9781512932805"</f>
        <v>9781512932805</v>
      </c>
      <c r="E74" t="str">
        <f>"9786074262810"</f>
        <v>9786074262810</v>
      </c>
      <c r="F74" t="s">
        <v>193</v>
      </c>
      <c r="G74" t="s">
        <v>194</v>
      </c>
      <c r="H74" t="s">
        <v>195</v>
      </c>
      <c r="I74" t="s">
        <v>13</v>
      </c>
      <c r="J74">
        <v>7</v>
      </c>
      <c r="K74" t="s">
        <v>196</v>
      </c>
    </row>
    <row r="75" spans="1:11" x14ac:dyDescent="0.25">
      <c r="A75">
        <v>4675696</v>
      </c>
      <c r="B75" t="s">
        <v>238</v>
      </c>
      <c r="C75" t="s">
        <v>12</v>
      </c>
      <c r="D75" t="str">
        <f>"9786074262711"</f>
        <v>9786074262711</v>
      </c>
      <c r="E75" t="str">
        <f>"9786074260816"</f>
        <v>9786074260816</v>
      </c>
      <c r="F75" t="s">
        <v>21</v>
      </c>
      <c r="G75">
        <v>3468102</v>
      </c>
      <c r="H75" t="s">
        <v>108</v>
      </c>
      <c r="I75" t="s">
        <v>13</v>
      </c>
      <c r="J75">
        <v>7</v>
      </c>
      <c r="K75" t="s">
        <v>239</v>
      </c>
    </row>
    <row r="76" spans="1:11" x14ac:dyDescent="0.25">
      <c r="A76">
        <v>4676003</v>
      </c>
      <c r="B76" t="s">
        <v>107</v>
      </c>
      <c r="C76" t="s">
        <v>12</v>
      </c>
      <c r="D76" t="str">
        <f>"9781512932836"</f>
        <v>9781512932836</v>
      </c>
      <c r="E76" t="str">
        <f>"9789706138057"</f>
        <v>9789706138057</v>
      </c>
      <c r="F76" t="s">
        <v>21</v>
      </c>
      <c r="G76">
        <v>3468102</v>
      </c>
      <c r="H76" t="s">
        <v>108</v>
      </c>
      <c r="I76" t="s">
        <v>13</v>
      </c>
      <c r="J76">
        <v>7</v>
      </c>
      <c r="K76" t="s">
        <v>109</v>
      </c>
    </row>
    <row r="77" spans="1:11" x14ac:dyDescent="0.25">
      <c r="A77">
        <v>4675737</v>
      </c>
      <c r="B77" t="s">
        <v>130</v>
      </c>
      <c r="C77" t="s">
        <v>12</v>
      </c>
      <c r="D77" t="str">
        <f>"9786074265408"</f>
        <v>9786074265408</v>
      </c>
      <c r="E77" t="str">
        <f>"9786074265293"</f>
        <v>9786074265293</v>
      </c>
      <c r="F77" t="s">
        <v>45</v>
      </c>
      <c r="G77">
        <v>32427204</v>
      </c>
      <c r="H77" t="s">
        <v>131</v>
      </c>
      <c r="I77" t="s">
        <v>13</v>
      </c>
      <c r="J77">
        <v>7</v>
      </c>
      <c r="K77" t="s">
        <v>132</v>
      </c>
    </row>
    <row r="78" spans="1:11" x14ac:dyDescent="0.25">
      <c r="A78">
        <v>4676011</v>
      </c>
      <c r="B78" t="s">
        <v>89</v>
      </c>
      <c r="C78" t="s">
        <v>12</v>
      </c>
      <c r="D78" t="str">
        <f>"9781512932768"</f>
        <v>9781512932768</v>
      </c>
      <c r="E78" t="str">
        <f>"9789706139221"</f>
        <v>9789706139221</v>
      </c>
      <c r="F78" t="s">
        <v>21</v>
      </c>
      <c r="G78" t="s">
        <v>90</v>
      </c>
      <c r="H78" t="s">
        <v>91</v>
      </c>
      <c r="I78" t="s">
        <v>13</v>
      </c>
      <c r="J78">
        <v>7</v>
      </c>
      <c r="K78" t="s">
        <v>92</v>
      </c>
    </row>
    <row r="79" spans="1:11" x14ac:dyDescent="0.25">
      <c r="A79">
        <v>4675708</v>
      </c>
      <c r="B79" t="s">
        <v>208</v>
      </c>
      <c r="C79" t="s">
        <v>12</v>
      </c>
      <c r="D79" t="str">
        <f>"9781512932775"</f>
        <v>9781512932775</v>
      </c>
      <c r="E79" t="str">
        <f>"9786074261950"</f>
        <v>9786074261950</v>
      </c>
      <c r="F79" t="s">
        <v>21</v>
      </c>
      <c r="G79">
        <v>340115</v>
      </c>
      <c r="H79" t="s">
        <v>209</v>
      </c>
      <c r="I79" t="s">
        <v>13</v>
      </c>
      <c r="J79">
        <v>7</v>
      </c>
      <c r="K79" t="s">
        <v>210</v>
      </c>
    </row>
    <row r="80" spans="1:11" x14ac:dyDescent="0.25">
      <c r="A80">
        <v>4675694</v>
      </c>
      <c r="B80" t="s">
        <v>82</v>
      </c>
      <c r="C80" t="s">
        <v>12</v>
      </c>
      <c r="D80" t="str">
        <f>"9781512932782"</f>
        <v>9781512932782</v>
      </c>
      <c r="E80" t="str">
        <f>"9786074260397"</f>
        <v>9786074260397</v>
      </c>
      <c r="F80" t="s">
        <v>21</v>
      </c>
      <c r="G80" t="s">
        <v>25</v>
      </c>
      <c r="H80" t="s">
        <v>26</v>
      </c>
      <c r="I80" t="s">
        <v>13</v>
      </c>
      <c r="J80">
        <v>7</v>
      </c>
      <c r="K80" t="s">
        <v>240</v>
      </c>
    </row>
    <row r="81" spans="1:11" x14ac:dyDescent="0.25">
      <c r="A81">
        <v>4676007</v>
      </c>
      <c r="B81" t="s">
        <v>82</v>
      </c>
      <c r="C81" t="s">
        <v>12</v>
      </c>
      <c r="D81" t="str">
        <f>"9781512932799"</f>
        <v>9781512932799</v>
      </c>
      <c r="E81" t="str">
        <f>"9789706138484"</f>
        <v>9789706138484</v>
      </c>
      <c r="F81" t="s">
        <v>21</v>
      </c>
      <c r="G81" t="s">
        <v>25</v>
      </c>
      <c r="H81" t="s">
        <v>26</v>
      </c>
      <c r="I81" t="s">
        <v>13</v>
      </c>
      <c r="J81">
        <v>7</v>
      </c>
      <c r="K81" t="s">
        <v>102</v>
      </c>
    </row>
    <row r="82" spans="1:11" x14ac:dyDescent="0.25">
      <c r="A82">
        <v>4760767</v>
      </c>
      <c r="B82" t="s">
        <v>82</v>
      </c>
      <c r="C82" t="s">
        <v>12</v>
      </c>
      <c r="D82" t="str">
        <f>"9781512933581"</f>
        <v>9781512933581</v>
      </c>
      <c r="E82" t="str">
        <f>"9789706139214"</f>
        <v>9789706139214</v>
      </c>
      <c r="F82" t="s">
        <v>21</v>
      </c>
      <c r="G82" t="s">
        <v>25</v>
      </c>
      <c r="H82" t="s">
        <v>26</v>
      </c>
      <c r="I82" t="s">
        <v>13</v>
      </c>
      <c r="J82">
        <v>7</v>
      </c>
      <c r="K82" t="s">
        <v>83</v>
      </c>
    </row>
    <row r="83" spans="1:11" x14ac:dyDescent="0.25">
      <c r="A83">
        <v>4675705</v>
      </c>
      <c r="B83" t="s">
        <v>213</v>
      </c>
      <c r="C83" t="s">
        <v>12</v>
      </c>
      <c r="D83" t="str">
        <f>"9781512932607"</f>
        <v>9781512932607</v>
      </c>
      <c r="E83" t="str">
        <f>"9786074261752"</f>
        <v>9786074261752</v>
      </c>
      <c r="F83" t="s">
        <v>21</v>
      </c>
      <c r="G83">
        <v>3468102</v>
      </c>
      <c r="H83" t="s">
        <v>108</v>
      </c>
      <c r="I83" t="s">
        <v>13</v>
      </c>
      <c r="J83">
        <v>7</v>
      </c>
      <c r="K83" t="s">
        <v>214</v>
      </c>
    </row>
    <row r="84" spans="1:11" x14ac:dyDescent="0.25">
      <c r="A84">
        <v>4675724</v>
      </c>
      <c r="B84" t="s">
        <v>169</v>
      </c>
      <c r="C84" t="s">
        <v>12</v>
      </c>
      <c r="D84" t="str">
        <f>"9786074264821"</f>
        <v>9786074264821</v>
      </c>
      <c r="E84" t="str">
        <f>"9786074264333"</f>
        <v>9786074264333</v>
      </c>
      <c r="F84" t="s">
        <v>21</v>
      </c>
      <c r="G84" t="s">
        <v>41</v>
      </c>
      <c r="H84" t="s">
        <v>42</v>
      </c>
      <c r="I84" t="s">
        <v>13</v>
      </c>
      <c r="J84">
        <v>7</v>
      </c>
      <c r="K84" t="s">
        <v>170</v>
      </c>
    </row>
    <row r="85" spans="1:11" x14ac:dyDescent="0.25">
      <c r="A85">
        <v>4760768</v>
      </c>
      <c r="B85" t="s">
        <v>74</v>
      </c>
      <c r="C85" t="s">
        <v>12</v>
      </c>
      <c r="D85" t="str">
        <f>"9781512933116"</f>
        <v>9781512933116</v>
      </c>
      <c r="E85" t="str">
        <f>"9789706131010"</f>
        <v>9789706131010</v>
      </c>
      <c r="F85" t="s">
        <v>45</v>
      </c>
      <c r="G85" t="s">
        <v>75</v>
      </c>
      <c r="H85" t="s">
        <v>76</v>
      </c>
      <c r="I85" t="s">
        <v>13</v>
      </c>
      <c r="J85">
        <v>7</v>
      </c>
      <c r="K85" t="s">
        <v>77</v>
      </c>
    </row>
    <row r="86" spans="1:11" x14ac:dyDescent="0.25">
      <c r="A86">
        <v>4794805</v>
      </c>
      <c r="B86" t="s">
        <v>33</v>
      </c>
      <c r="C86" t="s">
        <v>12</v>
      </c>
      <c r="D86" t="str">
        <f>"9781512934908"</f>
        <v>9781512934908</v>
      </c>
      <c r="E86" t="str">
        <f>"9786074265569"</f>
        <v>9786074265569</v>
      </c>
      <c r="F86" t="s">
        <v>21</v>
      </c>
      <c r="G86" t="s">
        <v>34</v>
      </c>
      <c r="H86" t="s">
        <v>35</v>
      </c>
      <c r="I86" t="s">
        <v>13</v>
      </c>
      <c r="J86">
        <v>7</v>
      </c>
      <c r="K86" t="s">
        <v>36</v>
      </c>
    </row>
    <row r="87" spans="1:11" x14ac:dyDescent="0.25">
      <c r="A87">
        <v>4675999</v>
      </c>
      <c r="B87" t="s">
        <v>125</v>
      </c>
      <c r="C87" t="s">
        <v>12</v>
      </c>
      <c r="D87" t="str">
        <f>"9786074262780"</f>
        <v>9786074262780</v>
      </c>
      <c r="E87" t="str">
        <f>"9789706137241"</f>
        <v>9789706137241</v>
      </c>
      <c r="F87" t="s">
        <v>21</v>
      </c>
      <c r="G87" t="s">
        <v>34</v>
      </c>
      <c r="H87" t="s">
        <v>35</v>
      </c>
      <c r="I87" t="s">
        <v>13</v>
      </c>
      <c r="J87">
        <v>7</v>
      </c>
      <c r="K87" t="s">
        <v>126</v>
      </c>
    </row>
    <row r="88" spans="1:11" x14ac:dyDescent="0.25">
      <c r="A88">
        <v>4675998</v>
      </c>
      <c r="B88" t="s">
        <v>120</v>
      </c>
      <c r="C88" t="s">
        <v>12</v>
      </c>
      <c r="D88" t="str">
        <f>"9781512932911"</f>
        <v>9781512932911</v>
      </c>
      <c r="E88" t="str">
        <f>"9789704262025"</f>
        <v>9789704262025</v>
      </c>
      <c r="F88" t="s">
        <v>121</v>
      </c>
      <c r="G88" t="s">
        <v>122</v>
      </c>
      <c r="H88" t="s">
        <v>123</v>
      </c>
      <c r="I88" t="s">
        <v>13</v>
      </c>
      <c r="J88">
        <v>7</v>
      </c>
      <c r="K88" t="s">
        <v>124</v>
      </c>
    </row>
  </sheetData>
  <sortState ref="A2:K88">
    <sortCondition ref="B2:B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Sheet2</vt:lpstr>
      <vt:lpstr>Sheet2!ExpenditureReport_279842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CIDEDITOR1</dc:creator>
  <cp:lastModifiedBy>Danielwdg</cp:lastModifiedBy>
  <dcterms:created xsi:type="dcterms:W3CDTF">2018-06-12T15:28:31Z</dcterms:created>
  <dcterms:modified xsi:type="dcterms:W3CDTF">2018-12-14T17:42:44Z</dcterms:modified>
</cp:coreProperties>
</file>