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Blood_Science\f_docs\"/>
    </mc:Choice>
  </mc:AlternateContent>
  <xr:revisionPtr revIDLastSave="0" documentId="13_ncr:1_{DA7D7756-0EEF-4EEF-8285-EC079795A91F}" xr6:coauthVersionLast="47" xr6:coauthVersionMax="47" xr10:uidLastSave="{00000000-0000-0000-0000-000000000000}"/>
  <bookViews>
    <workbookView xWindow="-120" yWindow="-120" windowWidth="29040" windowHeight="17520" xr2:uid="{95F94ED8-E557-4303-916E-CFAB635386E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K9" i="1"/>
  <c r="K8" i="1"/>
  <c r="K7" i="1"/>
  <c r="K6" i="1"/>
  <c r="K5" i="1"/>
  <c r="K4" i="1"/>
  <c r="L9" i="1"/>
  <c r="L8" i="1"/>
  <c r="L7" i="1"/>
  <c r="L6" i="1"/>
  <c r="L5" i="1"/>
  <c r="L4" i="1"/>
  <c r="M9" i="1"/>
  <c r="M8" i="1"/>
  <c r="M7" i="1"/>
  <c r="M6" i="1"/>
  <c r="M5" i="1"/>
  <c r="M4" i="1"/>
  <c r="N9" i="1"/>
  <c r="N8" i="1"/>
  <c r="N7" i="1"/>
  <c r="N6" i="1"/>
  <c r="N5" i="1"/>
  <c r="N4" i="1"/>
  <c r="F34" i="1"/>
  <c r="E34" i="1"/>
  <c r="D34" i="1"/>
  <c r="C34" i="1"/>
  <c r="B34" i="1"/>
  <c r="A34" i="1"/>
  <c r="F27" i="1"/>
  <c r="E27" i="1"/>
  <c r="D27" i="1"/>
  <c r="C27" i="1"/>
  <c r="B27" i="1"/>
  <c r="A27" i="1"/>
  <c r="F20" i="1"/>
  <c r="E20" i="1"/>
  <c r="D20" i="1"/>
  <c r="C20" i="1"/>
  <c r="B20" i="1"/>
  <c r="A20" i="1"/>
  <c r="F13" i="1"/>
  <c r="E13" i="1"/>
  <c r="D13" i="1"/>
  <c r="C13" i="1"/>
  <c r="B13" i="1"/>
  <c r="A13" i="1"/>
  <c r="B6" i="1"/>
  <c r="C6" i="1"/>
  <c r="D6" i="1"/>
  <c r="E6" i="1"/>
  <c r="F6" i="1"/>
  <c r="A6" i="1"/>
  <c r="C30" i="1"/>
  <c r="C23" i="1"/>
  <c r="C16" i="1"/>
  <c r="C9" i="1"/>
  <c r="C2" i="1"/>
  <c r="H2" i="1"/>
  <c r="F35" i="1"/>
  <c r="E35" i="1"/>
  <c r="D35" i="1"/>
  <c r="C35" i="1"/>
  <c r="B35" i="1"/>
  <c r="A35" i="1"/>
  <c r="F28" i="1"/>
  <c r="E28" i="1"/>
  <c r="D28" i="1"/>
  <c r="C28" i="1"/>
  <c r="B28" i="1"/>
  <c r="A28" i="1"/>
  <c r="F21" i="1"/>
  <c r="E21" i="1"/>
  <c r="D21" i="1"/>
  <c r="C21" i="1"/>
  <c r="B21" i="1"/>
  <c r="A21" i="1"/>
  <c r="F14" i="1"/>
  <c r="E14" i="1"/>
  <c r="D14" i="1"/>
  <c r="C14" i="1"/>
  <c r="B14" i="1"/>
  <c r="A14" i="1"/>
  <c r="E7" i="1"/>
  <c r="F7" i="1"/>
  <c r="D7" i="1"/>
  <c r="C7" i="1"/>
  <c r="B7" i="1"/>
  <c r="A7" i="1"/>
</calcChain>
</file>

<file path=xl/sharedStrings.xml><?xml version="1.0" encoding="utf-8"?>
<sst xmlns="http://schemas.openxmlformats.org/spreadsheetml/2006/main" count="44" uniqueCount="28">
  <si>
    <t>RBC</t>
  </si>
  <si>
    <t>Plasma</t>
  </si>
  <si>
    <t>Error</t>
  </si>
  <si>
    <t>По OX — H</t>
  </si>
  <si>
    <t>1. Фиксируем коэф. Деформ.</t>
  </si>
  <si>
    <t>2. Сравниваем поток для H (0.1 - 0.5)</t>
  </si>
  <si>
    <t>(Сравнение поведения скоростей при изменении гематокрита при константной скорости)</t>
  </si>
  <si>
    <t>(ПЕРЕПРОВЕРИТЬ ГРАФИКИ!!!!!!!!)</t>
  </si>
  <si>
    <t>Уравнение Стокса с переменной вязкостью</t>
  </si>
  <si>
    <t>Целью чис. Мод. Было исследование влияния коэффициента деформации на величину потока крови</t>
  </si>
  <si>
    <t>(Актуальность -&gt; /Мат. Модель -&gt; Численная реализация\ -&gt; Вывод)</t>
  </si>
  <si>
    <t>Так как ошибка достаточно мала (1% в пределах ошибки измерений), то можно пренебречь деформацией при моделировании -&gt; можно вместо численного подхода использовать аналитические формулы -&gt; ускорение вычислений</t>
  </si>
  <si>
    <t>0.2</t>
  </si>
  <si>
    <t>0.5</t>
  </si>
  <si>
    <t>0.4</t>
  </si>
  <si>
    <t>0.3</t>
  </si>
  <si>
    <t>0.1</t>
  </si>
  <si>
    <t>0.0</t>
  </si>
  <si>
    <t xml:space="preserve">Сделать график с эффективной вязкостью делённой на вязкость плазмы. </t>
  </si>
  <si>
    <t>Перевести в термины вязкости</t>
  </si>
  <si>
    <t>Переделать под милимметры кубические</t>
  </si>
  <si>
    <t>(Убрать М/С)</t>
  </si>
  <si>
    <t>Вязкость</t>
  </si>
  <si>
    <t>H</t>
  </si>
  <si>
    <t>L</t>
  </si>
  <si>
    <t>Delta p</t>
  </si>
  <si>
    <t>rc</t>
  </si>
  <si>
    <t>Показать вязкость, показать поток (между ними формула) и в конце погрешность и немного информации про реалистичный гематокрит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</si>
</sst>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E+00"/>
    <numFmt numFmtId="165" formatCode="0.0000000000E+00"/>
    <numFmt numFmtId="166" formatCode="0.0"/>
    <numFmt numFmtId="168" formatCode="0.0000"/>
    <numFmt numFmtId="170" formatCode="0.000000"/>
  </numFmts>
  <fonts count="3" x14ac:knownFonts="1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sz val="11"/>
      <color rgb="FFABB2BF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170" fontId="0" fillId="0" borderId="0" xfId="0" applyNumberFormat="1"/>
    <xf numFmtId="0" fontId="2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 = 0,5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Лист1!$A$6:$F$6</c:f>
              <c:numCache>
                <c:formatCode>0.000000000E+00</c:formatCode>
                <c:ptCount val="6"/>
                <c:pt idx="0">
                  <c:v>1.6543784423082291</c:v>
                </c:pt>
                <c:pt idx="1">
                  <c:v>1.659429533663958</c:v>
                </c:pt>
                <c:pt idx="2">
                  <c:v>1.6707590253997096</c:v>
                </c:pt>
                <c:pt idx="3">
                  <c:v>1.6846383113516779</c:v>
                </c:pt>
                <c:pt idx="4">
                  <c:v>1.6978421617577495</c:v>
                </c:pt>
                <c:pt idx="5">
                  <c:v>1.7095619604382966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7-421F-9274-181E331B29F7}"/>
            </c:ext>
          </c:extLst>
        </c:ser>
        <c:ser>
          <c:idx val="1"/>
          <c:order val="1"/>
          <c:tx>
            <c:v>H = 0,3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Лист1!$A$20:$F$20</c:f>
              <c:numCache>
                <c:formatCode>0.000000000E+00</c:formatCode>
                <c:ptCount val="6"/>
                <c:pt idx="0">
                  <c:v>1.4149228520809496</c:v>
                </c:pt>
                <c:pt idx="1">
                  <c:v>1.417751962510257</c:v>
                </c:pt>
                <c:pt idx="2">
                  <c:v>1.4251154212878376</c:v>
                </c:pt>
                <c:pt idx="3">
                  <c:v>1.4348027578475773</c:v>
                </c:pt>
                <c:pt idx="4">
                  <c:v>1.4448587704851443</c:v>
                </c:pt>
                <c:pt idx="5">
                  <c:v>1.4553997101265856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27-421F-9274-181E331B29F7}"/>
            </c:ext>
          </c:extLst>
        </c:ser>
        <c:ser>
          <c:idx val="2"/>
          <c:order val="2"/>
          <c:tx>
            <c:v>H = 0,1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Лист1!$A$34:$F$34</c:f>
              <c:numCache>
                <c:formatCode>0.000000000E+00</c:formatCode>
                <c:ptCount val="6"/>
                <c:pt idx="0">
                  <c:v>1.1450020884472201</c:v>
                </c:pt>
                <c:pt idx="1">
                  <c:v>1.1458763027404444</c:v>
                </c:pt>
                <c:pt idx="2">
                  <c:v>1.1483121107067069</c:v>
                </c:pt>
                <c:pt idx="3">
                  <c:v>1.1518344412874697</c:v>
                </c:pt>
                <c:pt idx="4">
                  <c:v>1.1551515287046656</c:v>
                </c:pt>
                <c:pt idx="5">
                  <c:v>1.1584991890087417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27-421F-9274-181E331B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040336"/>
        <c:axId val="444031216"/>
      </c:lineChart>
      <c:catAx>
        <c:axId val="4440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</a:t>
                </a:r>
                <a:r>
                  <a:rPr lang="ru-RU" b="1" baseline="0"/>
                  <a:t> деформации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31216"/>
        <c:crosses val="autoZero"/>
        <c:auto val="1"/>
        <c:lblAlgn val="ctr"/>
        <c:lblOffset val="100"/>
        <c:tickMarkSkip val="1"/>
        <c:noMultiLvlLbl val="0"/>
      </c:catAx>
      <c:valAx>
        <c:axId val="444031216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Относительная вязкость</a:t>
                </a:r>
                <a:r>
                  <a:rPr lang="en-US" b="1"/>
                  <a:t> (Pa</a:t>
                </a:r>
                <a:r>
                  <a:rPr lang="en-US" b="1" baseline="0"/>
                  <a:t> * </a:t>
                </a:r>
                <a:r>
                  <a:rPr lang="ru-RU" b="1" baseline="0"/>
                  <a:t>с</a:t>
                </a:r>
                <a:r>
                  <a:rPr lang="en-US" b="1" baseline="0"/>
                  <a:t>)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403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 = 0,5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Лист1!$A$7:$F$7</c:f>
              <c:numCache>
                <c:formatCode>0.000000000E+00</c:formatCode>
                <c:ptCount val="6"/>
                <c:pt idx="0">
                  <c:v>0</c:v>
                </c:pt>
                <c:pt idx="1">
                  <c:v>3.0531656038030866E-3</c:v>
                </c:pt>
                <c:pt idx="2">
                  <c:v>9.9013518748624491E-3</c:v>
                </c:pt>
                <c:pt idx="3">
                  <c:v>1.829077813733453E-2</c:v>
                </c:pt>
                <c:pt idx="4">
                  <c:v>2.6271932913293411E-2</c:v>
                </c:pt>
                <c:pt idx="5">
                  <c:v>3.3356042800626762E-2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E7-4865-A550-798C25FD6866}"/>
            </c:ext>
          </c:extLst>
        </c:ser>
        <c:ser>
          <c:idx val="1"/>
          <c:order val="1"/>
          <c:tx>
            <c:v>H = 0,3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Лист1!$A$21:$F$21</c:f>
              <c:numCache>
                <c:formatCode>0.000000000E+00</c:formatCode>
                <c:ptCount val="6"/>
                <c:pt idx="0">
                  <c:v>0</c:v>
                </c:pt>
                <c:pt idx="1">
                  <c:v>1.9994803427952194E-3</c:v>
                </c:pt>
                <c:pt idx="2">
                  <c:v>7.2036218737281995E-3</c:v>
                </c:pt>
                <c:pt idx="3">
                  <c:v>1.4050169404918482E-2</c:v>
                </c:pt>
                <c:pt idx="4">
                  <c:v>2.1157279607271543E-2</c:v>
                </c:pt>
                <c:pt idx="5">
                  <c:v>2.8607113091788882E-2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E7-4865-A550-798C25FD6866}"/>
            </c:ext>
          </c:extLst>
        </c:ser>
        <c:ser>
          <c:idx val="2"/>
          <c:order val="2"/>
          <c:tx>
            <c:v>H = 0,1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Лист1!$A$35:$F$35</c:f>
              <c:numCache>
                <c:formatCode>0.000000000E+00</c:formatCode>
                <c:ptCount val="6"/>
                <c:pt idx="0">
                  <c:v>0</c:v>
                </c:pt>
                <c:pt idx="1">
                  <c:v>7.6350454033668319E-4</c:v>
                </c:pt>
                <c:pt idx="2">
                  <c:v>2.8908438621067837E-3</c:v>
                </c:pt>
                <c:pt idx="3">
                  <c:v>5.9671095006606561E-3</c:v>
                </c:pt>
                <c:pt idx="4">
                  <c:v>8.864123794926751E-3</c:v>
                </c:pt>
                <c:pt idx="5">
                  <c:v>1.1787839251739457E-2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E7-4865-A550-798C25FD6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571904"/>
        <c:axId val="604559904"/>
      </c:lineChart>
      <c:catAx>
        <c:axId val="60457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 деформации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559904"/>
        <c:crosses val="autoZero"/>
        <c:auto val="1"/>
        <c:lblAlgn val="ctr"/>
        <c:lblOffset val="100"/>
        <c:noMultiLvlLbl val="0"/>
      </c:catAx>
      <c:valAx>
        <c:axId val="6045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Погрешность (</a:t>
                </a:r>
                <a:r>
                  <a:rPr lang="en-US" b="1"/>
                  <a:t>%)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5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kd=0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Лист1!$J$3:$N$3</c:f>
              <c:numCache>
                <c:formatCode>0.0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Лист1!$J$4:$N$4</c:f>
              <c:numCache>
                <c:formatCode>0.000000000E+00</c:formatCode>
                <c:ptCount val="5"/>
                <c:pt idx="0">
                  <c:v>4.6300680640000003E-5</c:v>
                </c:pt>
                <c:pt idx="1">
                  <c:v>4.0828182669999999E-5</c:v>
                </c:pt>
                <c:pt idx="2">
                  <c:v>3.7468032939999999E-5</c:v>
                </c:pt>
                <c:pt idx="3">
                  <c:v>3.4489263899999999E-5</c:v>
                </c:pt>
                <c:pt idx="4">
                  <c:v>3.2044890499999999E-5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8-47EA-B380-59007F081B57}"/>
            </c:ext>
          </c:extLst>
        </c:ser>
        <c:ser>
          <c:idx val="5"/>
          <c:order val="5"/>
          <c:tx>
            <c:v>kd=0.5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Лист1!$J$3:$N$3</c:f>
              <c:numCache>
                <c:formatCode>0.0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Лист1!$J$9:$N$9</c:f>
              <c:numCache>
                <c:formatCode>0.000000000E+00</c:formatCode>
                <c:ptCount val="5"/>
                <c:pt idx="0">
                  <c:v>4.5761254329999997E-5</c:v>
                </c:pt>
                <c:pt idx="1">
                  <c:v>3.9964900870000003E-5</c:v>
                </c:pt>
                <c:pt idx="2">
                  <c:v>3.642599051E-5</c:v>
                </c:pt>
                <c:pt idx="3">
                  <c:v>3.3354694880000003E-5</c:v>
                </c:pt>
                <c:pt idx="4">
                  <c:v>3.1010502840000002E-5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B8-47EA-B380-59007F081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003168"/>
        <c:axId val="6530036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kd=0.1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Лист1!$J$3:$N$3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Лист1!$J$5:$N$5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4.6265356830000001E-5</c:v>
                      </c:pt>
                      <c:pt idx="1">
                        <c:v>4.075766915E-5</c:v>
                      </c:pt>
                      <c:pt idx="2">
                        <c:v>3.7393265840000003E-5</c:v>
                      </c:pt>
                      <c:pt idx="3">
                        <c:v>3.4410849859999998E-5</c:v>
                      </c:pt>
                      <c:pt idx="4">
                        <c:v>3.1947349949999999E-5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8B8-47EA-B380-59007F081B5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kd=0.2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Лист1!$J$3:$N$3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Лист1!$J$6:$N$6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4.6167218420000003E-5</c:v>
                      </c:pt>
                      <c:pt idx="1">
                        <c:v>4.0611441280000003E-5</c:v>
                      </c:pt>
                      <c:pt idx="2">
                        <c:v>3.7200057790000002E-5</c:v>
                      </c:pt>
                      <c:pt idx="3">
                        <c:v>3.4189056510000002E-5</c:v>
                      </c:pt>
                      <c:pt idx="4">
                        <c:v>3.1730713539999997E-5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B8-47EA-B380-59007F081B5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kd=0.3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Лист1!$J$3:$N$3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Лист1!$J$7:$N$7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4.6026038229999999E-5</c:v>
                      </c:pt>
                      <c:pt idx="1">
                        <c:v>4.0397300870000002E-5</c:v>
                      </c:pt>
                      <c:pt idx="2">
                        <c:v>3.6948894710000003E-5</c:v>
                      </c:pt>
                      <c:pt idx="3">
                        <c:v>3.3914951550000003E-5</c:v>
                      </c:pt>
                      <c:pt idx="4">
                        <c:v>3.1469292649999997E-5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B8-47EA-B380-59007F081B5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kd=0.4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Лист1!$J$3:$N$3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Лист1!$J$8:$N$8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4.589387168E-5</c:v>
                      </c:pt>
                      <c:pt idx="1">
                        <c:v>4.0181695959999998E-5</c:v>
                      </c:pt>
                      <c:pt idx="2">
                        <c:v>3.6691735630000001E-5</c:v>
                      </c:pt>
                      <c:pt idx="3">
                        <c:v>3.362851555E-5</c:v>
                      </c:pt>
                      <c:pt idx="4">
                        <c:v>3.1224560929999997E-5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B8-47EA-B380-59007F081B57}"/>
                  </c:ext>
                </c:extLst>
              </c15:ser>
            </c15:filteredLineSeries>
          </c:ext>
        </c:extLst>
      </c:lineChart>
      <c:catAx>
        <c:axId val="65300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Гематокрит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003648"/>
        <c:crosses val="autoZero"/>
        <c:auto val="1"/>
        <c:lblAlgn val="ctr"/>
        <c:lblOffset val="100"/>
        <c:noMultiLvlLbl val="0"/>
      </c:catAx>
      <c:valAx>
        <c:axId val="653003648"/>
        <c:scaling>
          <c:orientation val="minMax"/>
          <c:min val="2.000000000000001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Скорость потока (мм</a:t>
                </a: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^3/</a:t>
                </a:r>
                <a:r>
                  <a:rPr lang="ru-RU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с</a:t>
                </a: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ru-RU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0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1306083</xdr:colOff>
      <xdr:row>40</xdr:row>
      <xdr:rowOff>193643</xdr:rowOff>
    </xdr:from>
    <xdr:to>
      <xdr:col>5</xdr:col>
      <xdr:colOff>65347</xdr:colOff>
      <xdr:row>58</xdr:row>
      <xdr:rowOff>187073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72FEB81-97E5-1813-50E0-CABC1B44A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1255643</xdr:colOff>
      <xdr:row>41</xdr:row>
      <xdr:rowOff>3312</xdr:rowOff>
    </xdr:from>
    <xdr:to>
      <xdr:col>13</xdr:col>
      <xdr:colOff>662940</xdr:colOff>
      <xdr:row>59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2BB1DF-3E5C-2D64-0C45-EE948131D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</xdr:colOff>
      <xdr:row>17</xdr:row>
      <xdr:rowOff>3401</xdr:rowOff>
    </xdr:from>
    <xdr:to>
      <xdr:col>15</xdr:col>
      <xdr:colOff>0</xdr:colOff>
      <xdr:row>37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5578C97-36F1-F8C1-E0D5-97D0E5EDE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14D8-D60F-4F11-9E53-FB087E6D2D1E}">
  <dimension ref="A1:P69"/>
  <sheetViews>
    <sheetView tabSelected="1" topLeftCell="A22" zoomScaleNormal="100" workbookViewId="0">
      <selection activeCell="D63" sqref="D63"/>
    </sheetView>
  </sheetViews>
  <sheetFormatPr defaultRowHeight="15.75" x14ac:dyDescent="0.25"/>
  <cols>
    <col min="1" max="1" width="17.625" bestFit="1" customWidth="1"/>
    <col min="2" max="6" width="16.5" bestFit="1" customWidth="1"/>
    <col min="10" max="14" width="16.375" bestFit="1" customWidth="1"/>
  </cols>
  <sheetData>
    <row r="1" spans="1:16" x14ac:dyDescent="0.25">
      <c r="A1" t="s">
        <v>23</v>
      </c>
      <c r="B1" t="s">
        <v>24</v>
      </c>
      <c r="C1" t="s">
        <v>25</v>
      </c>
      <c r="H1" t="s">
        <v>26</v>
      </c>
    </row>
    <row r="2" spans="1:16" x14ac:dyDescent="0.25">
      <c r="A2" s="4">
        <v>0.5</v>
      </c>
      <c r="B2" s="6">
        <v>2.6890799999999999E-2</v>
      </c>
      <c r="C2" s="5">
        <f>(5 * B2) / 3 * 1000</f>
        <v>44.817999999999998</v>
      </c>
      <c r="D2" s="4"/>
      <c r="E2" s="4"/>
      <c r="F2" s="4"/>
      <c r="H2">
        <f xml:space="preserve"> 0.003</f>
        <v>3.0000000000000001E-3</v>
      </c>
    </row>
    <row r="3" spans="1:16" x14ac:dyDescent="0.25">
      <c r="A3" s="4">
        <v>0</v>
      </c>
      <c r="B3" s="4">
        <v>0.1</v>
      </c>
      <c r="C3" s="4">
        <v>0.2</v>
      </c>
      <c r="D3" s="4">
        <v>0.3</v>
      </c>
      <c r="E3" s="4">
        <v>0.4</v>
      </c>
      <c r="F3" s="4">
        <v>0.5</v>
      </c>
      <c r="J3" s="4">
        <v>0.1</v>
      </c>
      <c r="K3" s="4">
        <v>0.2</v>
      </c>
      <c r="L3" s="4">
        <v>0.3</v>
      </c>
      <c r="M3" s="4">
        <v>0.4</v>
      </c>
      <c r="N3" s="4">
        <v>0.5</v>
      </c>
    </row>
    <row r="4" spans="1:16" x14ac:dyDescent="0.25">
      <c r="A4" s="2">
        <v>3.2044890499999999E-5</v>
      </c>
      <c r="B4" s="2">
        <v>3.1947349949999999E-5</v>
      </c>
      <c r="C4" s="2">
        <v>3.1730713539999997E-5</v>
      </c>
      <c r="D4" s="2">
        <v>3.1469292649999997E-5</v>
      </c>
      <c r="E4" s="2">
        <v>3.1224560929999997E-5</v>
      </c>
      <c r="F4" s="2">
        <v>3.1010502840000002E-5</v>
      </c>
      <c r="G4" t="s">
        <v>0</v>
      </c>
      <c r="I4" t="s">
        <v>17</v>
      </c>
      <c r="J4" s="2">
        <f>A32</f>
        <v>4.6300680640000003E-5</v>
      </c>
      <c r="K4" s="2">
        <f>A25</f>
        <v>4.0828182669999999E-5</v>
      </c>
      <c r="L4" s="2">
        <f>A18</f>
        <v>3.7468032939999999E-5</v>
      </c>
      <c r="M4" s="2">
        <f>A11</f>
        <v>3.4489263899999999E-5</v>
      </c>
      <c r="N4" s="2">
        <f>A4</f>
        <v>3.2044890499999999E-5</v>
      </c>
      <c r="O4" s="2"/>
      <c r="P4" s="2"/>
    </row>
    <row r="5" spans="1:16" x14ac:dyDescent="0.25">
      <c r="A5" s="2">
        <v>3.2041589059999997E-5</v>
      </c>
      <c r="B5" s="2">
        <v>3.1943903419999998E-5</v>
      </c>
      <c r="C5" s="2">
        <v>3.1727213960000002E-5</v>
      </c>
      <c r="D5" s="2">
        <v>3.1465773689999997E-5</v>
      </c>
      <c r="E5" s="2">
        <v>3.1221047769999997E-5</v>
      </c>
      <c r="F5" s="2">
        <v>3.1007014449999997E-5</v>
      </c>
      <c r="G5" t="s">
        <v>1</v>
      </c>
      <c r="I5" t="s">
        <v>16</v>
      </c>
      <c r="J5" s="2">
        <f>B32</f>
        <v>4.6265356830000001E-5</v>
      </c>
      <c r="K5" s="2">
        <f>B25</f>
        <v>4.075766915E-5</v>
      </c>
      <c r="L5" s="2">
        <f>B18</f>
        <v>3.7393265840000003E-5</v>
      </c>
      <c r="M5" s="2">
        <f>B11</f>
        <v>3.4410849859999998E-5</v>
      </c>
      <c r="N5" s="2">
        <f>B4</f>
        <v>3.1947349949999999E-5</v>
      </c>
    </row>
    <row r="6" spans="1:16" x14ac:dyDescent="0.25">
      <c r="A6" s="2">
        <f>((PI() / 8) * ($H$2^4 / $B2) * ($C2 / A4)) / 0.001</f>
        <v>1.6543784423082291</v>
      </c>
      <c r="B6" s="2">
        <f t="shared" ref="B6:F6" si="0">((PI() / 8) * ($H$2^4 / $B2) * ($C2 / B4)) / 0.001</f>
        <v>1.659429533663958</v>
      </c>
      <c r="C6" s="2">
        <f t="shared" si="0"/>
        <v>1.6707590253997096</v>
      </c>
      <c r="D6" s="2">
        <f t="shared" si="0"/>
        <v>1.6846383113516779</v>
      </c>
      <c r="E6" s="2">
        <f t="shared" si="0"/>
        <v>1.6978421617577495</v>
      </c>
      <c r="F6" s="2">
        <f t="shared" si="0"/>
        <v>1.7095619604382966</v>
      </c>
      <c r="G6" t="s">
        <v>22</v>
      </c>
      <c r="I6" t="s">
        <v>12</v>
      </c>
      <c r="J6" s="2">
        <f>C32</f>
        <v>4.6167218420000003E-5</v>
      </c>
      <c r="K6" s="2">
        <f>C25</f>
        <v>4.0611441280000003E-5</v>
      </c>
      <c r="L6" s="2">
        <f>C18</f>
        <v>3.7200057790000002E-5</v>
      </c>
      <c r="M6" s="2">
        <f>C11</f>
        <v>3.4189056510000002E-5</v>
      </c>
      <c r="N6" s="2">
        <f>C4</f>
        <v>3.1730713539999997E-5</v>
      </c>
    </row>
    <row r="7" spans="1:16" x14ac:dyDescent="0.25">
      <c r="A7" s="2">
        <f>($A4 - A4 ) / A4</f>
        <v>0</v>
      </c>
      <c r="B7" s="2">
        <f t="shared" ref="B7:F7" si="1">($A4 - B4 ) / B4</f>
        <v>3.0531656038030866E-3</v>
      </c>
      <c r="C7" s="2">
        <f t="shared" si="1"/>
        <v>9.9013518748624491E-3</v>
      </c>
      <c r="D7" s="2">
        <f t="shared" si="1"/>
        <v>1.829077813733453E-2</v>
      </c>
      <c r="E7" s="2">
        <f>($A4 - E4 ) / E4</f>
        <v>2.6271932913293411E-2</v>
      </c>
      <c r="F7" s="2">
        <f t="shared" si="1"/>
        <v>3.3356042800626762E-2</v>
      </c>
      <c r="G7" t="s">
        <v>2</v>
      </c>
      <c r="I7" t="s">
        <v>15</v>
      </c>
      <c r="J7" s="2">
        <f>D32</f>
        <v>4.6026038229999999E-5</v>
      </c>
      <c r="K7" s="2">
        <f>D25</f>
        <v>4.0397300870000002E-5</v>
      </c>
      <c r="L7" s="2">
        <f>D18</f>
        <v>3.6948894710000003E-5</v>
      </c>
      <c r="M7" s="2">
        <f>D11</f>
        <v>3.3914951550000003E-5</v>
      </c>
      <c r="N7" s="2">
        <f>D4</f>
        <v>3.1469292649999997E-5</v>
      </c>
    </row>
    <row r="8" spans="1:16" x14ac:dyDescent="0.25">
      <c r="A8" s="3"/>
      <c r="B8" s="3"/>
      <c r="C8" s="3"/>
      <c r="D8" s="3"/>
      <c r="E8" s="3"/>
      <c r="F8" s="3"/>
      <c r="I8" t="s">
        <v>14</v>
      </c>
      <c r="J8" s="2">
        <f>E32</f>
        <v>4.589387168E-5</v>
      </c>
      <c r="K8" s="2">
        <f>E25</f>
        <v>4.0181695959999998E-5</v>
      </c>
      <c r="L8" s="2">
        <f>E18</f>
        <v>3.6691735630000001E-5</v>
      </c>
      <c r="M8" s="2">
        <f>E11</f>
        <v>3.362851555E-5</v>
      </c>
      <c r="N8" s="2">
        <f>E4</f>
        <v>3.1224560929999997E-5</v>
      </c>
    </row>
    <row r="9" spans="1:16" x14ac:dyDescent="0.25">
      <c r="A9" s="4">
        <v>0.4</v>
      </c>
      <c r="B9" s="6">
        <v>3.3613499999999998E-2</v>
      </c>
      <c r="C9" s="5">
        <f>(5 * B9) / 3 * 1000</f>
        <v>56.022499999999994</v>
      </c>
      <c r="D9" s="4"/>
      <c r="E9" s="4"/>
      <c r="F9" s="4"/>
      <c r="I9" t="s">
        <v>13</v>
      </c>
      <c r="J9" s="2">
        <f>F32</f>
        <v>4.5761254329999997E-5</v>
      </c>
      <c r="K9" s="2">
        <f>F25</f>
        <v>3.9964900870000003E-5</v>
      </c>
      <c r="L9" s="2">
        <f>F18</f>
        <v>3.642599051E-5</v>
      </c>
      <c r="M9" s="2">
        <f>F11</f>
        <v>3.3354694880000003E-5</v>
      </c>
      <c r="N9" s="2">
        <f>F4</f>
        <v>3.1010502840000002E-5</v>
      </c>
    </row>
    <row r="10" spans="1:16" x14ac:dyDescent="0.25">
      <c r="A10" s="4">
        <v>0</v>
      </c>
      <c r="B10" s="4">
        <v>0.1</v>
      </c>
      <c r="C10" s="4">
        <v>0.2</v>
      </c>
      <c r="D10" s="4">
        <v>0.3</v>
      </c>
      <c r="E10" s="4">
        <v>0.4</v>
      </c>
      <c r="F10" s="4">
        <v>0.5</v>
      </c>
    </row>
    <row r="11" spans="1:16" x14ac:dyDescent="0.25">
      <c r="A11" s="2">
        <v>3.4489263899999999E-5</v>
      </c>
      <c r="B11" s="2">
        <v>3.4410849859999998E-5</v>
      </c>
      <c r="C11" s="2">
        <v>3.4189056510000002E-5</v>
      </c>
      <c r="D11" s="2">
        <v>3.3914951550000003E-5</v>
      </c>
      <c r="E11" s="2">
        <v>3.362851555E-5</v>
      </c>
      <c r="F11" s="2">
        <v>3.3354694880000003E-5</v>
      </c>
      <c r="G11" t="s">
        <v>0</v>
      </c>
    </row>
    <row r="12" spans="1:16" x14ac:dyDescent="0.25">
      <c r="A12" s="2">
        <v>3.4488175180000001E-5</v>
      </c>
      <c r="B12" s="2">
        <v>3.4409680060000001E-5</v>
      </c>
      <c r="C12" s="2">
        <v>3.4187882809999999E-5</v>
      </c>
      <c r="D12" s="2">
        <v>3.3913809399999998E-5</v>
      </c>
      <c r="E12" s="2">
        <v>3.3627419139999999E-5</v>
      </c>
      <c r="F12" s="2">
        <v>3.3353637530000001E-5</v>
      </c>
      <c r="G12" t="s">
        <v>1</v>
      </c>
    </row>
    <row r="13" spans="1:16" x14ac:dyDescent="0.25">
      <c r="A13" s="2">
        <f>((PI() / 8) * ($H$2^4 / $B9) * ($C9 / A11)) / 0.001</f>
        <v>1.537126921091748</v>
      </c>
      <c r="B13" s="2">
        <f t="shared" ref="B13:F13" si="2">((PI() / 8) * ($H$2^4 / $B9) * ($C9 / B11)) / 0.001</f>
        <v>1.5406296631735608</v>
      </c>
      <c r="C13" s="2">
        <f t="shared" si="2"/>
        <v>1.550624130672384</v>
      </c>
      <c r="D13" s="2">
        <f t="shared" si="2"/>
        <v>1.5631564724829383</v>
      </c>
      <c r="E13" s="2">
        <f t="shared" si="2"/>
        <v>1.5764708956749585</v>
      </c>
      <c r="F13" s="2">
        <f t="shared" si="2"/>
        <v>1.5894127114655761</v>
      </c>
      <c r="G13" t="s">
        <v>22</v>
      </c>
    </row>
    <row r="14" spans="1:16" x14ac:dyDescent="0.25">
      <c r="A14" s="2">
        <f>($A11 - A11 ) / A11</f>
        <v>0</v>
      </c>
      <c r="B14" s="2">
        <f t="shared" ref="B14:F14" si="3">($A11 - B11 ) / B11</f>
        <v>2.2787591797071667E-3</v>
      </c>
      <c r="C14" s="2">
        <f t="shared" si="3"/>
        <v>8.7808035858546896E-3</v>
      </c>
      <c r="D14" s="2">
        <f t="shared" si="3"/>
        <v>1.6933898583145566E-2</v>
      </c>
      <c r="E14" s="2">
        <f>($A11 - E11 ) / E11</f>
        <v>2.5595787858081611E-2</v>
      </c>
      <c r="F14" s="2">
        <f t="shared" si="3"/>
        <v>3.4015272035370983E-2</v>
      </c>
      <c r="G14" t="s">
        <v>2</v>
      </c>
    </row>
    <row r="15" spans="1:16" x14ac:dyDescent="0.25">
      <c r="I15" t="s">
        <v>21</v>
      </c>
    </row>
    <row r="16" spans="1:16" x14ac:dyDescent="0.25">
      <c r="A16" s="4">
        <v>0.3</v>
      </c>
      <c r="B16" s="6">
        <v>4.4817999999999997E-2</v>
      </c>
      <c r="C16" s="5">
        <f>(5 * B16) / 3 * 1000</f>
        <v>74.696666666666658</v>
      </c>
      <c r="D16" s="4"/>
      <c r="E16" s="4"/>
      <c r="F16" s="4"/>
      <c r="I16" t="s">
        <v>20</v>
      </c>
      <c r="L16" t="s">
        <v>18</v>
      </c>
    </row>
    <row r="17" spans="1:7" x14ac:dyDescent="0.25">
      <c r="A17" s="4">
        <v>0</v>
      </c>
      <c r="B17" s="4">
        <v>0.1</v>
      </c>
      <c r="C17" s="4">
        <v>0.2</v>
      </c>
      <c r="D17" s="4">
        <v>0.3</v>
      </c>
      <c r="E17" s="4">
        <v>0.4</v>
      </c>
      <c r="F17" s="4">
        <v>0.5</v>
      </c>
    </row>
    <row r="18" spans="1:7" x14ac:dyDescent="0.25">
      <c r="A18" s="2">
        <v>3.7468032939999999E-5</v>
      </c>
      <c r="B18" s="2">
        <v>3.7393265840000003E-5</v>
      </c>
      <c r="C18" s="2">
        <v>3.7200057790000002E-5</v>
      </c>
      <c r="D18" s="2">
        <v>3.6948894710000003E-5</v>
      </c>
      <c r="E18" s="2">
        <v>3.6691735630000001E-5</v>
      </c>
      <c r="F18" s="2">
        <v>3.642599051E-5</v>
      </c>
      <c r="G18" t="s">
        <v>0</v>
      </c>
    </row>
    <row r="19" spans="1:7" x14ac:dyDescent="0.25">
      <c r="A19" s="2">
        <v>3.7469717730000002E-5</v>
      </c>
      <c r="B19" s="2">
        <v>3.7394964249999997E-5</v>
      </c>
      <c r="C19" s="2">
        <v>3.7201825420000001E-5</v>
      </c>
      <c r="D19" s="2">
        <v>3.695073911E-5</v>
      </c>
      <c r="E19" s="2">
        <v>3.6693667620000003E-5</v>
      </c>
      <c r="F19" s="2">
        <v>3.6427938280000003E-5</v>
      </c>
      <c r="G19" t="s">
        <v>1</v>
      </c>
    </row>
    <row r="20" spans="1:7" x14ac:dyDescent="0.25">
      <c r="A20" s="2">
        <f>((PI() / 8) * ($H$2^4 / $B16) * ($C16 / A18)) / 0.001</f>
        <v>1.4149228520809496</v>
      </c>
      <c r="B20" s="2">
        <f t="shared" ref="B20:F20" si="4">((PI() / 8) * ($H$2^4 / $B16) * ($C16 / B18)) / 0.001</f>
        <v>1.417751962510257</v>
      </c>
      <c r="C20" s="2">
        <f t="shared" si="4"/>
        <v>1.4251154212878376</v>
      </c>
      <c r="D20" s="2">
        <f t="shared" si="4"/>
        <v>1.4348027578475773</v>
      </c>
      <c r="E20" s="2">
        <f t="shared" si="4"/>
        <v>1.4448587704851443</v>
      </c>
      <c r="F20" s="2">
        <f t="shared" si="4"/>
        <v>1.4553997101265856</v>
      </c>
      <c r="G20" t="s">
        <v>22</v>
      </c>
    </row>
    <row r="21" spans="1:7" x14ac:dyDescent="0.25">
      <c r="A21" s="2">
        <f>($A18 - A18 ) / A18</f>
        <v>0</v>
      </c>
      <c r="B21" s="2">
        <f t="shared" ref="B21:F21" si="5">($A18 - B18 ) / B18</f>
        <v>1.9994803427952194E-3</v>
      </c>
      <c r="C21" s="2">
        <f t="shared" si="5"/>
        <v>7.2036218737281995E-3</v>
      </c>
      <c r="D21" s="2">
        <f t="shared" si="5"/>
        <v>1.4050169404918482E-2</v>
      </c>
      <c r="E21" s="2">
        <f>($A18 - E18 ) / E18</f>
        <v>2.1157279607271543E-2</v>
      </c>
      <c r="F21" s="2">
        <f t="shared" si="5"/>
        <v>2.8607113091788882E-2</v>
      </c>
      <c r="G21" t="s">
        <v>2</v>
      </c>
    </row>
    <row r="23" spans="1:7" x14ac:dyDescent="0.25">
      <c r="A23">
        <v>0.2</v>
      </c>
      <c r="B23">
        <v>6.7226999999999995E-2</v>
      </c>
      <c r="C23" s="5">
        <f>(5 * B23) / 3 * 1000</f>
        <v>112.04499999999999</v>
      </c>
    </row>
    <row r="24" spans="1:7" x14ac:dyDescent="0.25">
      <c r="A24" s="4">
        <v>0</v>
      </c>
      <c r="B24" s="4">
        <v>0.1</v>
      </c>
      <c r="C24" s="4">
        <v>0.2</v>
      </c>
      <c r="D24" s="4">
        <v>0.3</v>
      </c>
      <c r="E24" s="4">
        <v>0.4</v>
      </c>
      <c r="F24" s="4">
        <v>0.5</v>
      </c>
    </row>
    <row r="25" spans="1:7" x14ac:dyDescent="0.25">
      <c r="A25" s="2">
        <v>4.0828182669999999E-5</v>
      </c>
      <c r="B25" s="2">
        <v>4.075766915E-5</v>
      </c>
      <c r="C25" s="2">
        <v>4.0611441280000003E-5</v>
      </c>
      <c r="D25" s="2">
        <v>4.0397300870000002E-5</v>
      </c>
      <c r="E25" s="2">
        <v>4.0181695959999998E-5</v>
      </c>
      <c r="F25" s="2">
        <v>3.9964900870000003E-5</v>
      </c>
      <c r="G25" t="s">
        <v>0</v>
      </c>
    </row>
    <row r="26" spans="1:7" x14ac:dyDescent="0.25">
      <c r="A26" s="2">
        <v>4.0830465399999999E-5</v>
      </c>
      <c r="B26" s="2">
        <v>4.0760041469999997E-5</v>
      </c>
      <c r="C26" s="2">
        <v>4.0613937530000003E-5</v>
      </c>
      <c r="D26" s="2">
        <v>4.0399903009999997E-5</v>
      </c>
      <c r="E26" s="2">
        <v>4.0184420590000002E-5</v>
      </c>
      <c r="F26" s="2">
        <v>3.9967713599999999E-5</v>
      </c>
      <c r="G26" t="s">
        <v>1</v>
      </c>
    </row>
    <row r="27" spans="1:7" x14ac:dyDescent="0.25">
      <c r="A27" s="2">
        <f>((PI() / 8) * ($H$2^4 / $B23) * ($C23 / A25)) / 0.001</f>
        <v>1.2984750376431038</v>
      </c>
      <c r="B27" s="2">
        <f t="shared" ref="B27:F27" si="6">((PI() / 8) * ($H$2^4 / $B23) * ($C23 / B25)) / 0.001</f>
        <v>1.3007214871444082</v>
      </c>
      <c r="C27" s="2">
        <f t="shared" si="6"/>
        <v>1.3054049390617384</v>
      </c>
      <c r="D27" s="2">
        <f t="shared" si="6"/>
        <v>1.3123247070374819</v>
      </c>
      <c r="E27" s="2">
        <f t="shared" si="6"/>
        <v>1.3193663125145942</v>
      </c>
      <c r="F27" s="2">
        <f t="shared" si="6"/>
        <v>1.326523396161442</v>
      </c>
      <c r="G27" t="s">
        <v>22</v>
      </c>
    </row>
    <row r="28" spans="1:7" x14ac:dyDescent="0.25">
      <c r="A28" s="2">
        <f>($A25 - A25 ) / A25</f>
        <v>0</v>
      </c>
      <c r="B28" s="2">
        <f t="shared" ref="B28:F28" si="7">($A25 - B25 ) / B25</f>
        <v>1.730067530125153E-3</v>
      </c>
      <c r="C28" s="2">
        <f t="shared" si="7"/>
        <v>5.3369539018733427E-3</v>
      </c>
      <c r="D28" s="2">
        <f t="shared" si="7"/>
        <v>1.0666103693080646E-2</v>
      </c>
      <c r="E28" s="2">
        <f>($A25 - E25 ) / E25</f>
        <v>1.6089084707712791E-2</v>
      </c>
      <c r="F28" s="2">
        <f t="shared" si="7"/>
        <v>2.1600999407157956E-2</v>
      </c>
      <c r="G28" t="s">
        <v>2</v>
      </c>
    </row>
    <row r="30" spans="1:7" x14ac:dyDescent="0.25">
      <c r="A30" s="4">
        <v>0.1</v>
      </c>
      <c r="B30" s="6">
        <v>0.13445399999999999</v>
      </c>
      <c r="C30" s="5">
        <f>(5 * B30) / 3 * 1000</f>
        <v>224.08999999999997</v>
      </c>
      <c r="D30" s="4"/>
      <c r="E30" s="4"/>
      <c r="F30" s="4"/>
    </row>
    <row r="31" spans="1:7" x14ac:dyDescent="0.25">
      <c r="A31" s="4">
        <v>0</v>
      </c>
      <c r="B31" s="4">
        <v>0.1</v>
      </c>
      <c r="C31" s="4">
        <v>0.2</v>
      </c>
      <c r="D31" s="4">
        <v>0.3</v>
      </c>
      <c r="E31" s="4">
        <v>0.4</v>
      </c>
      <c r="F31" s="4">
        <v>0.5</v>
      </c>
    </row>
    <row r="32" spans="1:7" x14ac:dyDescent="0.25">
      <c r="A32" s="2">
        <v>4.6300680640000003E-5</v>
      </c>
      <c r="B32" s="2">
        <v>4.6265356830000001E-5</v>
      </c>
      <c r="C32" s="2">
        <v>4.6167218420000003E-5</v>
      </c>
      <c r="D32" s="2">
        <v>4.6026038229999999E-5</v>
      </c>
      <c r="E32" s="2">
        <v>4.589387168E-5</v>
      </c>
      <c r="F32" s="2">
        <v>4.5761254329999997E-5</v>
      </c>
      <c r="G32" t="s">
        <v>0</v>
      </c>
    </row>
    <row r="33" spans="1:7" x14ac:dyDescent="0.25">
      <c r="A33" s="2">
        <v>4.628104246E-5</v>
      </c>
      <c r="B33" s="2">
        <v>4.6245708739999999E-5</v>
      </c>
      <c r="C33" s="2">
        <v>4.6147570000000003E-5</v>
      </c>
      <c r="D33" s="2">
        <v>4.6006397689999997E-5</v>
      </c>
      <c r="E33" s="2">
        <v>4.587424277E-5</v>
      </c>
      <c r="F33" s="2">
        <v>4.5741629190000002E-5</v>
      </c>
      <c r="G33" t="s">
        <v>1</v>
      </c>
    </row>
    <row r="34" spans="1:7" x14ac:dyDescent="0.25">
      <c r="A34" s="2">
        <f>((PI() / 8) * ($H$2^4 / $B30) * ($C30 / A32)) / 0.001</f>
        <v>1.1450020884472201</v>
      </c>
      <c r="B34" s="2">
        <f t="shared" ref="B34:F34" si="8">((PI() / 8) * ($H$2^4 / $B30) * ($C30 / B32)) / 0.001</f>
        <v>1.1458763027404444</v>
      </c>
      <c r="C34" s="2">
        <f t="shared" si="8"/>
        <v>1.1483121107067069</v>
      </c>
      <c r="D34" s="2">
        <f t="shared" si="8"/>
        <v>1.1518344412874697</v>
      </c>
      <c r="E34" s="2">
        <f t="shared" si="8"/>
        <v>1.1551515287046656</v>
      </c>
      <c r="F34" s="2">
        <f t="shared" si="8"/>
        <v>1.1584991890087417</v>
      </c>
      <c r="G34" t="s">
        <v>22</v>
      </c>
    </row>
    <row r="35" spans="1:7" x14ac:dyDescent="0.25">
      <c r="A35" s="2">
        <f>($A32 - A32 ) / A32</f>
        <v>0</v>
      </c>
      <c r="B35" s="2">
        <f t="shared" ref="B35:F35" si="9">($A32 - B32 ) / B32</f>
        <v>7.6350454033668319E-4</v>
      </c>
      <c r="C35" s="2">
        <f t="shared" si="9"/>
        <v>2.8908438621067837E-3</v>
      </c>
      <c r="D35" s="2">
        <f t="shared" si="9"/>
        <v>5.9671095006606561E-3</v>
      </c>
      <c r="E35" s="2">
        <f>($A32 - E32 ) / E32</f>
        <v>8.864123794926751E-3</v>
      </c>
      <c r="F35" s="2">
        <f t="shared" si="9"/>
        <v>1.1787839251739457E-2</v>
      </c>
      <c r="G35" t="s">
        <v>2</v>
      </c>
    </row>
    <row r="38" spans="1:7" x14ac:dyDescent="0.25">
      <c r="B38" t="s">
        <v>19</v>
      </c>
    </row>
    <row r="39" spans="1:7" x14ac:dyDescent="0.25">
      <c r="A39" s="1"/>
    </row>
    <row r="40" spans="1:7" x14ac:dyDescent="0.25">
      <c r="A40" s="7"/>
      <c r="F40" t="s">
        <v>7</v>
      </c>
    </row>
    <row r="62" spans="2:4" x14ac:dyDescent="0.25">
      <c r="B62" t="s">
        <v>3</v>
      </c>
      <c r="D62" t="s">
        <v>27</v>
      </c>
    </row>
    <row r="64" spans="2:4" x14ac:dyDescent="0.25">
      <c r="B64" t="s">
        <v>4</v>
      </c>
      <c r="D64" t="s">
        <v>6</v>
      </c>
    </row>
    <row r="65" spans="2:7" x14ac:dyDescent="0.25">
      <c r="B65" t="s">
        <v>5</v>
      </c>
    </row>
    <row r="67" spans="2:7" x14ac:dyDescent="0.25">
      <c r="D67" t="s">
        <v>10</v>
      </c>
    </row>
    <row r="68" spans="2:7" x14ac:dyDescent="0.25">
      <c r="D68" t="s">
        <v>8</v>
      </c>
      <c r="G68" t="s">
        <v>9</v>
      </c>
    </row>
    <row r="69" spans="2:7" x14ac:dyDescent="0.25">
      <c r="G69" t="s">
        <v>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Поповкин</dc:creator>
  <cp:lastModifiedBy>Артемий Поповкин</cp:lastModifiedBy>
  <dcterms:created xsi:type="dcterms:W3CDTF">2024-04-19T11:54:34Z</dcterms:created>
  <dcterms:modified xsi:type="dcterms:W3CDTF">2024-04-24T01:43:40Z</dcterms:modified>
</cp:coreProperties>
</file>