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hansalas/R_Projects/VCAS1_prelim_efficiency/data/raw/"/>
    </mc:Choice>
  </mc:AlternateContent>
  <xr:revisionPtr revIDLastSave="0" documentId="13_ncr:1_{8A69525F-76B0-644A-B59D-10335C5DD412}" xr6:coauthVersionLast="47" xr6:coauthVersionMax="47" xr10:uidLastSave="{00000000-0000-0000-0000-000000000000}"/>
  <bookViews>
    <workbookView xWindow="0" yWindow="740" windowWidth="34560" windowHeight="21600" activeTab="1" xr2:uid="{0490BC07-0248-8949-839E-74C08EF47166}"/>
  </bookViews>
  <sheets>
    <sheet name="Notes" sheetId="1" r:id="rId1"/>
    <sheet name="results" sheetId="2" r:id="rId2"/>
    <sheet name="1-001" sheetId="10" r:id="rId3"/>
    <sheet name="1-002" sheetId="13" r:id="rId4"/>
    <sheet name="1-005" sheetId="14" r:id="rId5"/>
    <sheet name="1-010-original" sheetId="20" state="hidden" r:id="rId6"/>
    <sheet name="1-010" sheetId="15" r:id="rId7"/>
    <sheet name="1-012" sheetId="17" r:id="rId8"/>
    <sheet name="1-013" sheetId="16" r:id="rId9"/>
    <sheet name="1-014" sheetId="19" r:id="rId10"/>
    <sheet name="1-015" sheetId="18" r:id="rId11"/>
    <sheet name="template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2" l="1"/>
  <c r="E9" i="2"/>
  <c r="E8" i="2"/>
  <c r="E7" i="2"/>
  <c r="E5" i="2"/>
  <c r="E4" i="2"/>
  <c r="E3" i="2"/>
  <c r="E2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C42" i="19"/>
  <c r="C42" i="18"/>
  <c r="C42" i="16"/>
  <c r="C42" i="17"/>
  <c r="C42" i="15"/>
  <c r="C42" i="14"/>
  <c r="C37" i="14"/>
  <c r="C42" i="13"/>
  <c r="C42" i="10"/>
  <c r="C33" i="17"/>
  <c r="C33" i="14"/>
  <c r="C33" i="13"/>
  <c r="C33" i="15"/>
  <c r="C37" i="10"/>
  <c r="C6" i="15"/>
  <c r="C5" i="15"/>
  <c r="C4" i="15"/>
  <c r="C3" i="15"/>
  <c r="C2" i="15"/>
  <c r="C37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C37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" i="19"/>
  <c r="C37" i="18"/>
  <c r="C33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C37" i="11"/>
  <c r="C37" i="13"/>
  <c r="C37" i="15"/>
  <c r="C37" i="17"/>
  <c r="C37" i="16"/>
  <c r="C33" i="11"/>
  <c r="C33" i="16"/>
  <c r="C2" i="11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4" i="13"/>
  <c r="C3" i="13"/>
  <c r="C2" i="13"/>
  <c r="C15" i="13"/>
  <c r="C14" i="13"/>
  <c r="C13" i="13"/>
  <c r="C12" i="13"/>
  <c r="C11" i="13"/>
  <c r="C10" i="13"/>
  <c r="C9" i="13"/>
  <c r="C8" i="13"/>
  <c r="C7" i="13"/>
  <c r="C6" i="13"/>
  <c r="C5" i="13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3" i="10" l="1"/>
  <c r="C33" i="20"/>
  <c r="C33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tc={7BE208D0-42FA-2B4E-851E-C34653FDA30D}</author>
    <author>tc={B84037D4-0D94-FF45-A18E-2604E7D7E883}</author>
    <author>tc={3256EE5F-4B7B-4A4B-94EB-63488F43CEF4}</author>
  </authors>
  <commentList>
    <comment ref="C35" authorId="0" shapeId="0" xr:uid="{7BE208D0-42FA-2B4E-851E-C34653FDA3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At the start of the video, we already have an agilis in. </t>
      </text>
    </comment>
    <comment ref="C36" authorId="1" shapeId="0" xr:uid="{B84037D4-0D94-FF45-A18E-2604E7D7E8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time on the Pruka when skin closure happened on the camera files. We still don’t have access time. </t>
      </text>
    </comment>
    <comment ref="C37" authorId="2" shapeId="0" xr:uid="{3256EE5F-4B7B-4A4B-94EB-63488F43CEF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Wrong, don’t use this value. </t>
      </text>
    </comment>
  </commentList>
</comments>
</file>

<file path=xl/sharedStrings.xml><?xml version="1.0" encoding="utf-8"?>
<sst xmlns="http://schemas.openxmlformats.org/spreadsheetml/2006/main" count="223" uniqueCount="98">
  <si>
    <t>Here we track total ablation time which I will refer to going forward as rove_time</t>
  </si>
  <si>
    <t>id</t>
  </si>
  <si>
    <t>rove_time</t>
  </si>
  <si>
    <t>link_to_data</t>
  </si>
  <si>
    <t>1-001</t>
  </si>
  <si>
    <t>1-002</t>
  </si>
  <si>
    <t>1-005</t>
  </si>
  <si>
    <t>1-010</t>
  </si>
  <si>
    <t>rove_time is expressed in seconds</t>
  </si>
  <si>
    <t>link_to_data should be a link to dropbox/sharepoint that dynamically updates if data gets moved</t>
  </si>
  <si>
    <t>1-011</t>
  </si>
  <si>
    <t>1-012</t>
  </si>
  <si>
    <t>1-013</t>
  </si>
  <si>
    <t>1_001.mp4</t>
  </si>
  <si>
    <t>https://www.dropbox.com/scl/fo/edy1jxlx9nh05sxedwuk0/ABHiHnnUacjbME5FkjwVQvA?rlkey=fv2j80py9pmipcp3j4tc2eqsr&amp;st=09ynck9r&amp;dl=0</t>
  </si>
  <si>
    <t>https://www.dropbox.com/scl/fo/q1tba9iyynwoeceh8qfv3/APyARUVqai82OSEcUvw0p1g?rlkey=noxj9yewkgsqrboh2kexjftyd&amp;st=yae78lfa&amp;dl=0</t>
  </si>
  <si>
    <t>notes</t>
  </si>
  <si>
    <t>rove_time includes RFA, we switched due to generator issues</t>
  </si>
  <si>
    <t>start_time</t>
  </si>
  <si>
    <t>end_time</t>
  </si>
  <si>
    <t>time_diff</t>
  </si>
  <si>
    <t>How To:</t>
  </si>
  <si>
    <t>In "results" we have the aggregate rove_time</t>
  </si>
  <si>
    <t>In individual data files such as "1-001", we take notes for when physician started/stopped an ablation series</t>
  </si>
  <si>
    <t>rove_time is the sum of time spent ablating/positioning catheters for ablation. This timer starts at the beginning of the first lesion</t>
  </si>
  <si>
    <t xml:space="preserve">a resistor fries in the generator after the first appplication of the first lesion. </t>
  </si>
  <si>
    <t>with FieldForce catheter and runs continuously until all ablations are complete or if we stop ablating for EPS, remapping</t>
  </si>
  <si>
    <t>rove_time DOES include time spent between lesions if/when we need to wait for paralytics</t>
  </si>
  <si>
    <t>abl 2 - 3</t>
  </si>
  <si>
    <t>1_002.mp4</t>
  </si>
  <si>
    <t>If we go back in to ablate again, we start the timer once more after the first lesion of the next set</t>
  </si>
  <si>
    <t xml:space="preserve">Vivek wanted to come on at 2:55:11 but gating issues delayed until 2:57:08 </t>
  </si>
  <si>
    <t>started to remap ater 3:28:30. Put in 1 lesions ten proceeded to upsize catheters</t>
  </si>
  <si>
    <t>generator dies</t>
  </si>
  <si>
    <t>Switch to RFA</t>
  </si>
  <si>
    <t>we stop ablating to terminate VT</t>
  </si>
  <si>
    <t>Induced a new VT</t>
  </si>
  <si>
    <t>epi remap after last lesion</t>
  </si>
  <si>
    <t>after epi remap we identified more endocardial targets. Induction after another endo lesion</t>
  </si>
  <si>
    <t>Targetting that annuluar exit that's hard to reach</t>
  </si>
  <si>
    <t>stopped to remap</t>
  </si>
  <si>
    <t>stops for induction/remapping</t>
  </si>
  <si>
    <t>Excluded - patient procedure was aborted</t>
  </si>
  <si>
    <t>https://www.dropbox.com/scl/fo/wqvpzty7er5co1je1q5a8/AGeRgYaALyUJ7ocLsmvpQys?rlkey=grix0fwmf986x5v5n8xrz6jbf&amp;st=bodgtces&amp;dl=0</t>
  </si>
  <si>
    <t>Stopped for anesthesia</t>
  </si>
  <si>
    <t>stopped to attempt induction - induced and cardioverted</t>
  </si>
  <si>
    <t>final lesion</t>
  </si>
  <si>
    <t>Vascular Access:</t>
  </si>
  <si>
    <t>Total Procedure Time</t>
  </si>
  <si>
    <t>Total Procedure Time = Skin Closure - Vascular Access</t>
  </si>
  <si>
    <t>Skin Closure:</t>
  </si>
  <si>
    <t>This doesn't work correctly if done across days</t>
  </si>
  <si>
    <t>num_applications</t>
  </si>
  <si>
    <t>procedure_time</t>
  </si>
  <si>
    <t>procedure_time is sum procedure time in seconds: skin closure - vascular access</t>
  </si>
  <si>
    <t>Ablation after VT induction</t>
  </si>
  <si>
    <t>Sum rove_time in seconds</t>
  </si>
  <si>
    <t>What is “ablation” time? </t>
  </si>
  <si>
    <t>From the start of the first ablation to the end of the last. Total time includes time spent ablating, time between applications, time spent moving between lesion sites, trivial tasks (&lt;60s)</t>
  </si>
  <si>
    <t>60s rule: If a physician gets distracted with something other than ablate/move for more than 60s</t>
  </si>
  <si>
    <r>
      <t xml:space="preserve">Example 1: Dr. Reddy is asked to attend to a patient in the other lab: </t>
    </r>
    <r>
      <rPr>
        <b/>
        <sz val="12"/>
        <color theme="1"/>
        <rFont val="Helvetica"/>
        <family val="2"/>
      </rPr>
      <t>stop</t>
    </r>
    <r>
      <rPr>
        <sz val="12"/>
        <color theme="1"/>
        <rFont val="Helvetica"/>
        <family val="2"/>
      </rPr>
      <t xml:space="preserve"> the timer and record end of last lesion</t>
    </r>
  </si>
  <si>
    <r>
      <t xml:space="preserve">Example 2: Dr. Reddy needs anesthesia to paralyze the patient, this takes a total of 3 minutes between Dr. Reddy last positioning/ablating and when he’s ready to go again the next time: </t>
    </r>
    <r>
      <rPr>
        <b/>
        <sz val="12"/>
        <color theme="1"/>
        <rFont val="Helvetica"/>
        <family val="2"/>
      </rPr>
      <t>stop</t>
    </r>
    <r>
      <rPr>
        <sz val="12"/>
        <color theme="1"/>
        <rFont val="Helvetica"/>
        <family val="2"/>
      </rPr>
      <t xml:space="preserve"> the timer and record end of last lesion</t>
    </r>
  </si>
  <si>
    <r>
      <t xml:space="preserve">Example 3: Dr. Reddy needs to draw a blood gas for an ACT every 15 minutes: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</t>
    </r>
  </si>
  <si>
    <r>
      <t xml:space="preserve">Example 4: Dr. Reddy wants to enter a waiting period OR re-map post-ablation: </t>
    </r>
    <r>
      <rPr>
        <b/>
        <sz val="12"/>
        <color theme="1"/>
        <rFont val="Helvetica"/>
        <family val="2"/>
      </rPr>
      <t>stop</t>
    </r>
    <r>
      <rPr>
        <sz val="12"/>
        <color theme="1"/>
        <rFont val="Helvetica"/>
        <family val="2"/>
      </rPr>
      <t xml:space="preserve"> the timer</t>
    </r>
  </si>
  <si>
    <r>
      <t xml:space="preserve">Example 5: Dr. Reddy is struggling to position the catheter on the ridge of the appendage for over 2min: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</t>
    </r>
  </si>
  <si>
    <r>
      <t xml:space="preserve">Example 6: Patient needs to be further paralyzed between unipolar application, this takes 3min: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timer, this is a PFA specific time sink</t>
    </r>
  </si>
  <si>
    <t>https://www.dropbox.com/scl/fi/5tyj68sp7zxyd2jq5jweo/mapping_1.mp4?rlkey=z7xmuub9432pvl1mj980fkxzl&amp;st=ma5rfzyj&amp;dl=0</t>
  </si>
  <si>
    <t>Do not have vascular access - skin closure time</t>
  </si>
  <si>
    <t>1-014</t>
  </si>
  <si>
    <t>1-015</t>
  </si>
  <si>
    <t>only 2 lesions then remap</t>
  </si>
  <si>
    <t>annular lesions then remap</t>
  </si>
  <si>
    <t>Next lesions on mapping_2 videos. Case was split up between two sets of videos</t>
  </si>
  <si>
    <t>15kv_20x5_uni</t>
  </si>
  <si>
    <t>15kv_3x12_uni</t>
  </si>
  <si>
    <t>therapy</t>
  </si>
  <si>
    <t>https://www.dropbox.com/scl/fo/wqvpzty7er5co1je1q5a8/AGeRgYaALyUJ7ocLsmvpQys?rlkey=jvtr1ahy8gjngyvz6c77k6ue6&amp;st=ai1fvbnr&amp;dl=0</t>
  </si>
  <si>
    <t>https://www.dropbox.com/scl/fo/is570gcktbtom1msir8zt/AONNAhFHaPlLnkOqadXyaqY?rlkey=z19u932s4tm1gc9ahuyoehpmk&amp;st=us60wflb&amp;dl=0</t>
  </si>
  <si>
    <t>Why did we give so many single application lesions in this case?</t>
  </si>
  <si>
    <t>https://www.dropbox.com/scl/fo/xhk78kalk65wgpvj7auyb/AE_ARhwxc15CqbcynuscspI?rlkey=y43fcxabmq98k6b0bd886gy5s&amp;st=2183dxy9&amp;dl=0</t>
  </si>
  <si>
    <t>Ablation 1 and 2 during VT. Got through 4 lesions before stopping to troubleshoot.</t>
  </si>
  <si>
    <t>stop to remap - induced VT and mapped it more basal</t>
  </si>
  <si>
    <t>map and term during VT2</t>
  </si>
  <si>
    <t>What do we do if are lesion sets are broken up? Aka, what do we do if we “stop” the timer? : A timer always “starts” when the first application is delivered and ends with the last, time repositioning back into place if they moved is not included.</t>
  </si>
  <si>
    <t>This is the end of mix_1, video resumes on mix_2</t>
  </si>
  <si>
    <t>Stopped to map VT</t>
  </si>
  <si>
    <t>VT reinduced at 12:52:30</t>
  </si>
  <si>
    <t>This was the sheet submitted with initial VT efficiency metrics</t>
  </si>
  <si>
    <t>induced VT with abl - attemped to term with ATP then abl, it failed. CVN at 2:20:04</t>
  </si>
  <si>
    <t>Induced VT with abl - 2:22:59, didn't term. Stop to troubleshoot CARTO</t>
  </si>
  <si>
    <t>stop to troubleshoot catheter</t>
  </si>
  <si>
    <t>In first version, we left out the first 3 sets of lesions</t>
  </si>
  <si>
    <t>dwell_time</t>
  </si>
  <si>
    <t>Total Dwell Time = Catheter Out - Catheter In</t>
  </si>
  <si>
    <t>Catheter Out</t>
  </si>
  <si>
    <t>Catheter In</t>
  </si>
  <si>
    <t>Total Dwell Time</t>
  </si>
  <si>
    <t>dwell_time is expressed in seconds. It is fieldforce out minus fieldforce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</si>
</sst>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6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sz val="12"/>
      <color rgb="FFFF000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2" fontId="0" fillId="0" borderId="0" xfId="0" applyNumberFormat="1"/>
    <xf numFmtId="0" fontId="1" fillId="0" borderId="0" xfId="1"/>
    <xf numFmtId="21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0" fontId="1" fillId="0" borderId="0" xfId="1" applyFill="1"/>
    <xf numFmtId="0" fontId="2" fillId="0" borderId="0" xfId="0" applyFont="1"/>
    <xf numFmtId="1" fontId="4" fillId="0" borderId="0" xfId="0" applyNumberFormat="1" applyFont="1"/>
    <xf numFmtId="0" fontId="5" fillId="0" borderId="0" xfId="0" applyFont="1"/>
    <xf numFmtId="164" fontId="5" fillId="0" borderId="0" xfId="0" applyNumberFormat="1" applyFont="1"/>
  </cellXfs>
  <cellStyles count="2">
    <cellStyle name="Hyperlink" xfId="1" builtinId="8"/>
    <cellStyle name="Normal" xfId="0" builtinId="0"/>
  </cellStyles>
  <dxfs count="35">
    <dxf>
      <numFmt numFmtId="1" formatCode="0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nathan Salas" id="{7CE89E93-A593-184B-AE21-F9C35D91EED4}" userId="S::jsalas@fieldmedicalinc.com::2dbcc1de-7ea7-4748-93b5-b1d4063d54fe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5969D0-B28D-F248-8DCD-E81C0E8043BD}" name="Table1" displayName="Table1" ref="A1:H33" totalsRowShown="0">
  <autoFilter ref="A1:H33" xr:uid="{C55969D0-B28D-F248-8DCD-E81C0E8043BD}"/>
  <tableColumns count="8">
    <tableColumn id="1" xr3:uid="{718012BD-7025-314F-8E4E-E629C18A0C65}" name="id" dataDxfId="34"/>
    <tableColumn id="7" xr3:uid="{C7BB62FA-ACAE-E548-9F55-EF382289F58E}" name="procedure_time" dataDxfId="33"/>
    <tableColumn id="2" xr3:uid="{461579DB-75ED-D945-B839-5CC1464620BE}" name="rove_time" dataDxfId="32"/>
    <tableColumn id="5" xr3:uid="{CDE9456B-9063-7C4C-B991-CBF83C4BD893}" name="num_applications" dataDxfId="31"/>
    <tableColumn id="8" xr3:uid="{5E0CEC32-C01F-A446-827E-6309FE417F82}" name="dwell_time" dataDxfId="0">
      <calculatedColumnFormula>'1-001'!C41</calculatedColumnFormula>
    </tableColumn>
    <tableColumn id="6" xr3:uid="{18DD3274-05B0-9245-BC8D-9610E146E79C}" name="therapy" dataDxfId="30"/>
    <tableColumn id="4" xr3:uid="{3166333D-6394-D34A-93C0-598B4DEC56B1}" name="notes" dataDxfId="29"/>
    <tableColumn id="3" xr3:uid="{A7F69E93-3952-2D4F-B01B-B9EB9DC3432C}" name="link_to_data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9AD6AB-0126-1947-A333-DE36DDA0B7E4}" name="Table245" displayName="Table245" ref="A1:D31" totalsRowShown="0">
  <autoFilter ref="A1:D31" xr:uid="{7DCBAB66-89F8-6F47-8D64-FA0C26924201}"/>
  <tableColumns count="4">
    <tableColumn id="1" xr3:uid="{8C37C915-F94A-5148-A3D1-EE8B899AF7F8}" name="start_time" dataDxfId="6"/>
    <tableColumn id="2" xr3:uid="{B8735F0A-4AB0-C54D-85C0-1F0A63FA3498}" name="end_time" dataDxfId="5"/>
    <tableColumn id="3" xr3:uid="{12E891A6-DF38-EE41-AC70-EAADDDA13272}" name="time_diff" dataDxfId="4">
      <calculatedColumnFormula>Table245[[#This Row],[end_time]]-Table245[[#This Row],[start_time]]</calculatedColumnFormula>
    </tableColumn>
    <tableColumn id="4" xr3:uid="{F8493A5C-0C25-FD45-A552-FE369F4F3DAD}" name="notes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CBAB66-89F8-6F47-8D64-FA0C26924201}" name="Table24" displayName="Table24" ref="A1:D31" totalsRowShown="0">
  <autoFilter ref="A1:D31" xr:uid="{7DCBAB66-89F8-6F47-8D64-FA0C26924201}"/>
  <tableColumns count="4">
    <tableColumn id="1" xr3:uid="{90F3E024-3E74-4A41-BA3F-E0CAE2A1648D}" name="start_time" dataDxfId="3"/>
    <tableColumn id="2" xr3:uid="{57A35EB3-231B-FD48-B4FC-CE8C47535B43}" name="end_time" dataDxfId="2"/>
    <tableColumn id="3" xr3:uid="{21ACA455-5123-234C-B7BB-9A75B83EFDE5}" name="time_diff" dataDxfId="1">
      <calculatedColumnFormula>Table24[[#This Row],[end_time]]-Table24[[#This Row],[start_time]]</calculatedColumnFormula>
    </tableColumn>
    <tableColumn id="4" xr3:uid="{5466BD7A-7146-7E49-B844-B14DB335F671}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F881C3-43B0-1D41-A76C-5DA79A016E3E}" name="Table2" displayName="Table2" ref="A1:D31" totalsRowShown="0">
  <autoFilter ref="A1:D31" xr:uid="{10F881C3-43B0-1D41-A76C-5DA79A016E3E}"/>
  <tableColumns count="4">
    <tableColumn id="1" xr3:uid="{01F56379-480D-E144-8844-79E29F338160}" name="start_time"/>
    <tableColumn id="2" xr3:uid="{80A1EC3F-97BF-2A42-A823-A672AD58C802}" name="end_time"/>
    <tableColumn id="3" xr3:uid="{F529491E-B189-F14F-8D98-A6DD0470EB40}" name="time_diff" dataDxfId="28">
      <calculatedColumnFormula>Table2[[#This Row],[end_time]]-Table2[[#This Row],[start_time]]</calculatedColumnFormula>
    </tableColumn>
    <tableColumn id="4" xr3:uid="{DC0F7FFE-563B-3E40-AAB4-A68B98253F92}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AC55445-B449-1B46-ADAD-5D1EE6A1BD3D}" name="Table246" displayName="Table246" ref="A1:D31" totalsRowShown="0">
  <autoFilter ref="A1:D31" xr:uid="{7DCBAB66-89F8-6F47-8D64-FA0C26924201}"/>
  <tableColumns count="4">
    <tableColumn id="1" xr3:uid="{54C1AFBA-849B-564E-9383-040E585C368C}" name="start_time" dataDxfId="27"/>
    <tableColumn id="2" xr3:uid="{45F9645E-00F2-4A47-AB06-DBB721851807}" name="end_time" dataDxfId="26"/>
    <tableColumn id="3" xr3:uid="{D8F0A3A2-BBC5-6D49-8527-799E99BCFA49}" name="time_diff" dataDxfId="25">
      <calculatedColumnFormula>Table246[[#This Row],[end_time]]-Table246[[#This Row],[start_time]]</calculatedColumnFormula>
    </tableColumn>
    <tableColumn id="4" xr3:uid="{838825F0-239B-C440-9C0B-3A9D1E9C0D95}" name="note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DEA103-B67A-0B49-99E5-BEE70970D4BB}" name="Table247" displayName="Table247" ref="A1:D31" totalsRowShown="0">
  <autoFilter ref="A1:D31" xr:uid="{7DCBAB66-89F8-6F47-8D64-FA0C26924201}"/>
  <tableColumns count="4">
    <tableColumn id="1" xr3:uid="{CB152735-EDBE-5144-8A33-370189AD9329}" name="start_time" dataDxfId="24"/>
    <tableColumn id="2" xr3:uid="{78FDD20A-A666-E94B-A38C-0886D5E9FD55}" name="end_time" dataDxfId="23"/>
    <tableColumn id="3" xr3:uid="{AE363FE2-700D-BC49-BD68-6E6DB6F05C17}" name="time_diff" dataDxfId="22">
      <calculatedColumnFormula>Table247[[#This Row],[end_time]]-Table247[[#This Row],[start_time]]</calculatedColumnFormula>
    </tableColumn>
    <tableColumn id="4" xr3:uid="{CCA0740F-5707-C44E-AA57-B44DAE132805}" name="notes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5A4CEBC-9F74-3B4A-97EE-FBFC2B092D3F}" name="Table24812" displayName="Table24812" ref="A1:D31" totalsRowShown="0">
  <autoFilter ref="A1:D31" xr:uid="{7DCBAB66-89F8-6F47-8D64-FA0C26924201}"/>
  <tableColumns count="4">
    <tableColumn id="1" xr3:uid="{6B6BD5F2-A455-4741-BE8B-EB4069C30402}" name="start_time" dataDxfId="21"/>
    <tableColumn id="2" xr3:uid="{1A57601A-180E-3841-905B-984320643C2E}" name="end_time" dataDxfId="20"/>
    <tableColumn id="3" xr3:uid="{00349B95-06C5-6347-9812-8CE148323ABF}" name="time_diff" dataDxfId="19">
      <calculatedColumnFormula>Table24812[[#This Row],[end_time]]-Table24812[[#This Row],[start_time]]</calculatedColumnFormula>
    </tableColumn>
    <tableColumn id="4" xr3:uid="{F0480389-BE2E-CA47-91C9-281947E722D0}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2A68B7-3577-954E-96AB-3F9F135762FE}" name="Table248" displayName="Table248" ref="A1:D31" totalsRowShown="0">
  <autoFilter ref="A1:D31" xr:uid="{7DCBAB66-89F8-6F47-8D64-FA0C26924201}"/>
  <tableColumns count="4">
    <tableColumn id="1" xr3:uid="{6C1948AC-21BF-BA4D-A66C-95CD6D282814}" name="start_time" dataDxfId="18"/>
    <tableColumn id="2" xr3:uid="{FCE64BF5-4264-4C43-929C-08AD08C28E78}" name="end_time" dataDxfId="17"/>
    <tableColumn id="3" xr3:uid="{53FD3C4C-5892-8C4A-80B1-B3228D1980FF}" name="time_diff" dataDxfId="16">
      <calculatedColumnFormula>Table248[[#This Row],[end_time]]-Table248[[#This Row],[start_time]]</calculatedColumnFormula>
    </tableColumn>
    <tableColumn id="4" xr3:uid="{F22060DE-01C3-9C4C-A473-BCE8D37580D6}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84B3EF0-7875-184B-870A-3642242A31F0}" name="Table2410" displayName="Table2410" ref="A1:D31" totalsRowShown="0">
  <autoFilter ref="A1:D31" xr:uid="{7DCBAB66-89F8-6F47-8D64-FA0C26924201}"/>
  <tableColumns count="4">
    <tableColumn id="1" xr3:uid="{3577E981-DDE4-CC47-8395-6FEE5951473E}" name="start_time" dataDxfId="15"/>
    <tableColumn id="2" xr3:uid="{14BD1FB2-4172-BE43-8B3C-F4348552D39D}" name="end_time" dataDxfId="14"/>
    <tableColumn id="3" xr3:uid="{EA005961-FE83-1F48-8259-AAAD2071A3B1}" name="time_diff" dataDxfId="13">
      <calculatedColumnFormula>Table2410[[#This Row],[end_time]]-Table2410[[#This Row],[start_time]]</calculatedColumnFormula>
    </tableColumn>
    <tableColumn id="4" xr3:uid="{7A57ED91-2446-8F4F-95C2-3088CD96BD62}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3CEC53-F376-1D4D-846C-0F34B09239B4}" name="Table249" displayName="Table249" ref="A1:D31" totalsRowShown="0">
  <autoFilter ref="A1:D31" xr:uid="{7DCBAB66-89F8-6F47-8D64-FA0C26924201}"/>
  <tableColumns count="4">
    <tableColumn id="1" xr3:uid="{49600F71-5258-BD4C-B040-17EFB93CC626}" name="start_time" dataDxfId="12"/>
    <tableColumn id="2" xr3:uid="{BDE18332-AF9E-6E4E-B81F-9AB511ACDD6F}" name="end_time" dataDxfId="11"/>
    <tableColumn id="3" xr3:uid="{8AAE5943-30E3-C746-AE58-07515593AE41}" name="time_diff" dataDxfId="10">
      <calculatedColumnFormula>Table249[[#This Row],[end_time]]-Table249[[#This Row],[start_time]]</calculatedColumnFormula>
    </tableColumn>
    <tableColumn id="4" xr3:uid="{7880A518-97D3-0D44-977A-E75D9468AB4A}" name="no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7ADDBBE-0483-F84D-98C5-791E3CFC3CE4}" name="Table24511" displayName="Table24511" ref="A1:D31" totalsRowShown="0">
  <autoFilter ref="A1:D31" xr:uid="{7DCBAB66-89F8-6F47-8D64-FA0C26924201}"/>
  <tableColumns count="4">
    <tableColumn id="1" xr3:uid="{26C8DC9E-AF52-B74F-997F-91F760434CC8}" name="start_time" dataDxfId="9"/>
    <tableColumn id="2" xr3:uid="{6083687F-E3D1-0F47-90EE-749E4C68F9D7}" name="end_time" dataDxfId="8"/>
    <tableColumn id="3" xr3:uid="{11F768A3-7132-674C-8E3C-457C09009AD5}" name="time_diff" dataDxfId="7">
      <calculatedColumnFormula>Table24511[[#This Row],[end_time]]-Table24511[[#This Row],[start_time]]</calculatedColumnFormula>
    </tableColumn>
    <tableColumn id="4" xr3:uid="{6BF25E36-BEFE-334C-B53B-9359DA68008A}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5" dT="2024-08-08T17:12:18.97" personId="{7CE89E93-A593-184B-AE21-F9C35D91EED4}" id="{7BE208D0-42FA-2B4E-851E-C34653FDA30D}">
    <text xml:space="preserve">At the start of the video, we already have an agilis in. </text>
  </threadedComment>
  <threadedComment ref="C36" dT="2024-08-08T17:12:07.01" personId="{7CE89E93-A593-184B-AE21-F9C35D91EED4}" id="{B84037D4-0D94-FF45-A18E-2604E7D7E883}">
    <text xml:space="preserve">This is time on the Pruka when skin closure happened on the camera files. We still don’t have access time. </text>
  </threadedComment>
  <threadedComment ref="C37" dT="2024-08-15T21:24:05.53" personId="{7CE89E93-A593-184B-AE21-F9C35D91EED4}" id="{3256EE5F-4B7B-4A4B-94EB-63488F43CEF4}">
    <text xml:space="preserve">Wrong, don’t use this value. 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ropbox.com/scl/fo/xhk78kalk65wgpvj7auyb/AE_ARhwxc15CqbcynuscspI?rlkey=y43fcxabmq98k6b0bd886gy5s&amp;st=2183dxy9&amp;dl=0" TargetMode="External"/><Relationship Id="rId3" Type="http://schemas.openxmlformats.org/officeDocument/2006/relationships/hyperlink" Target="../../../../../:v:/r/sites/Clinical/Shared%20Documents/FIM%20Recorded%20Cases/FIM%20Studies%20-%20VCAS%201-001%20through%201-003/1_002.mp4?csf=1&amp;web=1&amp;e=ehrDuL" TargetMode="External"/><Relationship Id="rId7" Type="http://schemas.openxmlformats.org/officeDocument/2006/relationships/hyperlink" Target="https://www.dropbox.com/scl/fo/is570gcktbtom1msir8zt/AONNAhFHaPlLnkOqadXyaqY?rlkey=z19u932s4tm1gc9ahuyoehpmk&amp;st=us60wflb&amp;dl=0" TargetMode="External"/><Relationship Id="rId2" Type="http://schemas.openxmlformats.org/officeDocument/2006/relationships/hyperlink" Target="../../../_layouts/15/stream.aspx?id=%2Fsites%2FClinical%2FShared%20Documents%2FFIM%20Recorded%20Cases%2FFIM%20Studies%20%2D%20VCAS%201%2D001%20through%201%2D003%2F1%5F001%2Emp4&amp;referrer=StreamWebApp%2EWeb&amp;referrerScenario=AddressBarCopied%2Eview%2E89883748%2D255d%2D48c0%2D8b80%2Dcb9c67fb500e" TargetMode="External"/><Relationship Id="rId1" Type="http://schemas.openxmlformats.org/officeDocument/2006/relationships/hyperlink" Target="https://www.dropbox.com/scl/fo/wqvpzty7er5co1je1q5a8/AGeRgYaALyUJ7ocLsmvpQys?rlkey=jvtr1ahy8gjngyvz6c77k6ue6&amp;st=ai1fvbnr&amp;dl=0" TargetMode="External"/><Relationship Id="rId6" Type="http://schemas.openxmlformats.org/officeDocument/2006/relationships/hyperlink" Target="https://www.dropbox.com/scl/fo/wqvpzty7er5co1je1q5a8/AGeRgYaALyUJ7ocLsmvpQys?rlkey=grix0fwmf986x5v5n8xrz6jbf&amp;st=bodgtces&amp;dl=0" TargetMode="External"/><Relationship Id="rId5" Type="http://schemas.openxmlformats.org/officeDocument/2006/relationships/hyperlink" Target="https://www.dropbox.com/scl/fo/edy1jxlx9nh05sxedwuk0/ABHiHnnUacjbME5FkjwVQvA?rlkey=fv2j80py9pmipcp3j4tc2eqsr&amp;st=09ynck9r&amp;dl=0" TargetMode="External"/><Relationship Id="rId4" Type="http://schemas.openxmlformats.org/officeDocument/2006/relationships/hyperlink" Target="https://www.dropbox.com/scl/fi/5tyj68sp7zxyd2jq5jweo/mapping_1.mp4?rlkey=z7xmuub9432pvl1mj980fkxzl&amp;st=ma5rfzyj&amp;dl=0" TargetMode="External"/><Relationship Id="rId9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5426F-7A8C-E949-810F-FB71A9FDBD02}">
  <dimension ref="A1:A37"/>
  <sheetViews>
    <sheetView zoomScale="161" workbookViewId="0">
      <selection activeCell="A15" sqref="A15"/>
    </sheetView>
  </sheetViews>
  <sheetFormatPr baseColWidth="10" defaultRowHeight="16" x14ac:dyDescent="0.2"/>
  <sheetData>
    <row r="1" spans="1:1" x14ac:dyDescent="0.2">
      <c r="A1" t="s">
        <v>21</v>
      </c>
    </row>
    <row r="2" spans="1:1" x14ac:dyDescent="0.2">
      <c r="A2" t="s">
        <v>22</v>
      </c>
    </row>
    <row r="3" spans="1:1" x14ac:dyDescent="0.2">
      <c r="A3" t="s">
        <v>23</v>
      </c>
    </row>
    <row r="5" spans="1:1" x14ac:dyDescent="0.2">
      <c r="A5" t="s">
        <v>0</v>
      </c>
    </row>
    <row r="7" spans="1:1" x14ac:dyDescent="0.2">
      <c r="A7" t="s">
        <v>24</v>
      </c>
    </row>
    <row r="8" spans="1:1" x14ac:dyDescent="0.2">
      <c r="A8" t="s">
        <v>26</v>
      </c>
    </row>
    <row r="9" spans="1:1" x14ac:dyDescent="0.2">
      <c r="A9" t="s">
        <v>30</v>
      </c>
    </row>
    <row r="11" spans="1:1" x14ac:dyDescent="0.2">
      <c r="A11" t="s">
        <v>27</v>
      </c>
    </row>
    <row r="13" spans="1:1" x14ac:dyDescent="0.2">
      <c r="A13" t="s">
        <v>54</v>
      </c>
    </row>
    <row r="14" spans="1:1" x14ac:dyDescent="0.2">
      <c r="A14" t="s">
        <v>8</v>
      </c>
    </row>
    <row r="15" spans="1:1" x14ac:dyDescent="0.2">
      <c r="A15" t="s">
        <v>97</v>
      </c>
    </row>
    <row r="16" spans="1:1" x14ac:dyDescent="0.2">
      <c r="A16" t="s">
        <v>9</v>
      </c>
    </row>
    <row r="19" spans="1:1" x14ac:dyDescent="0.2">
      <c r="A19" s="9" t="s">
        <v>57</v>
      </c>
    </row>
    <row r="22" spans="1:1" x14ac:dyDescent="0.2">
      <c r="A22" s="9" t="s">
        <v>58</v>
      </c>
    </row>
    <row r="24" spans="1:1" x14ac:dyDescent="0.2">
      <c r="A24" s="9" t="s">
        <v>59</v>
      </c>
    </row>
    <row r="25" spans="1:1" x14ac:dyDescent="0.2">
      <c r="A25" s="9" t="s">
        <v>83</v>
      </c>
    </row>
    <row r="27" spans="1:1" x14ac:dyDescent="0.2">
      <c r="A27" s="9" t="s">
        <v>60</v>
      </c>
    </row>
    <row r="29" spans="1:1" x14ac:dyDescent="0.2">
      <c r="A29" s="9" t="s">
        <v>61</v>
      </c>
    </row>
    <row r="31" spans="1:1" x14ac:dyDescent="0.2">
      <c r="A31" s="9" t="s">
        <v>62</v>
      </c>
    </row>
    <row r="33" spans="1:1" x14ac:dyDescent="0.2">
      <c r="A33" s="9" t="s">
        <v>63</v>
      </c>
    </row>
    <row r="35" spans="1:1" x14ac:dyDescent="0.2">
      <c r="A35" s="9" t="s">
        <v>64</v>
      </c>
    </row>
    <row r="37" spans="1:1" x14ac:dyDescent="0.2">
      <c r="A37" s="9" t="s">
        <v>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96B43-315A-A34D-AC7F-DA126C47C92D}">
  <dimension ref="A1:G42"/>
  <sheetViews>
    <sheetView topLeftCell="A3" zoomScale="106" workbookViewId="0">
      <selection activeCell="C43" sqref="C43"/>
    </sheetView>
  </sheetViews>
  <sheetFormatPr baseColWidth="10" defaultRowHeight="16" x14ac:dyDescent="0.2"/>
  <cols>
    <col min="4" max="4" width="72.83203125" customWidth="1"/>
  </cols>
  <sheetData>
    <row r="1" spans="1:7" x14ac:dyDescent="0.2">
      <c r="A1" t="s">
        <v>18</v>
      </c>
      <c r="B1" t="s">
        <v>19</v>
      </c>
      <c r="C1" t="s">
        <v>20</v>
      </c>
      <c r="D1" t="s">
        <v>16</v>
      </c>
    </row>
    <row r="2" spans="1:7" x14ac:dyDescent="0.2">
      <c r="A2" s="5">
        <v>0.55614583333333334</v>
      </c>
      <c r="B2" s="5">
        <v>0.56443287037037038</v>
      </c>
      <c r="C2" s="4">
        <f>Table24511[[#This Row],[end_time]]-Table24511[[#This Row],[start_time]]</f>
        <v>8.2870370370370372E-3</v>
      </c>
      <c r="D2" t="s">
        <v>80</v>
      </c>
    </row>
    <row r="3" spans="1:7" x14ac:dyDescent="0.2">
      <c r="A3" s="5">
        <v>0.57165509259259262</v>
      </c>
      <c r="B3" s="5">
        <v>0.57843750000000005</v>
      </c>
      <c r="C3" s="4">
        <f>Table24511[[#This Row],[end_time]]-Table24511[[#This Row],[start_time]]</f>
        <v>6.7824074074074314E-3</v>
      </c>
      <c r="D3" t="s">
        <v>81</v>
      </c>
    </row>
    <row r="4" spans="1:7" x14ac:dyDescent="0.2">
      <c r="A4" s="5">
        <v>0.58763888888888893</v>
      </c>
      <c r="B4" s="5">
        <v>0.59467592592592589</v>
      </c>
      <c r="C4" s="4">
        <f>Table24511[[#This Row],[end_time]]-Table24511[[#This Row],[start_time]]</f>
        <v>7.0370370370369528E-3</v>
      </c>
      <c r="D4" t="s">
        <v>82</v>
      </c>
    </row>
    <row r="5" spans="1:7" x14ac:dyDescent="0.2">
      <c r="A5" s="5">
        <v>0.60098379629629628</v>
      </c>
      <c r="B5" s="5">
        <v>0.60252314814814811</v>
      </c>
      <c r="C5" s="4">
        <f>Table24511[[#This Row],[end_time]]-Table24511[[#This Row],[start_time]]</f>
        <v>1.5393518518518334E-3</v>
      </c>
      <c r="G5" s="5"/>
    </row>
    <row r="6" spans="1:7" x14ac:dyDescent="0.2">
      <c r="A6" s="5"/>
      <c r="B6" s="5"/>
      <c r="C6" s="4">
        <f>Table24511[[#This Row],[end_time]]-Table24511[[#This Row],[start_time]]</f>
        <v>0</v>
      </c>
    </row>
    <row r="7" spans="1:7" x14ac:dyDescent="0.2">
      <c r="A7" s="5"/>
      <c r="B7" s="5"/>
      <c r="C7" s="4">
        <f>Table24511[[#This Row],[end_time]]-Table24511[[#This Row],[start_time]]</f>
        <v>0</v>
      </c>
      <c r="G7" s="5"/>
    </row>
    <row r="8" spans="1:7" x14ac:dyDescent="0.2">
      <c r="A8" s="5"/>
      <c r="B8" s="5"/>
      <c r="C8" s="4">
        <f>Table24511[[#This Row],[end_time]]-Table24511[[#This Row],[start_time]]</f>
        <v>0</v>
      </c>
    </row>
    <row r="9" spans="1:7" x14ac:dyDescent="0.2">
      <c r="A9" s="5"/>
      <c r="B9" s="5"/>
      <c r="C9" s="4">
        <f>Table24511[[#This Row],[end_time]]-Table24511[[#This Row],[start_time]]</f>
        <v>0</v>
      </c>
    </row>
    <row r="10" spans="1:7" x14ac:dyDescent="0.2">
      <c r="A10" s="5"/>
      <c r="B10" s="5"/>
      <c r="C10" s="4">
        <f>Table24511[[#This Row],[end_time]]-Table24511[[#This Row],[start_time]]</f>
        <v>0</v>
      </c>
    </row>
    <row r="11" spans="1:7" x14ac:dyDescent="0.2">
      <c r="A11" s="5"/>
      <c r="B11" s="5"/>
      <c r="C11" s="4">
        <f>Table24511[[#This Row],[end_time]]-Table24511[[#This Row],[start_time]]</f>
        <v>0</v>
      </c>
    </row>
    <row r="12" spans="1:7" x14ac:dyDescent="0.2">
      <c r="A12" s="5"/>
      <c r="B12" s="5"/>
      <c r="C12" s="4">
        <f>Table24511[[#This Row],[end_time]]-Table24511[[#This Row],[start_time]]</f>
        <v>0</v>
      </c>
    </row>
    <row r="13" spans="1:7" x14ac:dyDescent="0.2">
      <c r="A13" s="5"/>
      <c r="B13" s="5"/>
      <c r="C13" s="4">
        <f>Table24511[[#This Row],[end_time]]-Table24511[[#This Row],[start_time]]</f>
        <v>0</v>
      </c>
    </row>
    <row r="14" spans="1:7" x14ac:dyDescent="0.2">
      <c r="A14" s="5"/>
      <c r="B14" s="5"/>
      <c r="C14" s="4">
        <f>Table24511[[#This Row],[end_time]]-Table24511[[#This Row],[start_time]]</f>
        <v>0</v>
      </c>
    </row>
    <row r="15" spans="1:7" x14ac:dyDescent="0.2">
      <c r="A15" s="5"/>
      <c r="B15" s="5"/>
      <c r="C15" s="4">
        <f>Table24511[[#This Row],[end_time]]-Table24511[[#This Row],[start_time]]</f>
        <v>0</v>
      </c>
    </row>
    <row r="16" spans="1:7" x14ac:dyDescent="0.2">
      <c r="A16" s="5"/>
      <c r="B16" s="5"/>
      <c r="C16" s="4">
        <f>Table24511[[#This Row],[end_time]]-Table24511[[#This Row],[start_time]]</f>
        <v>0</v>
      </c>
    </row>
    <row r="17" spans="1:5" x14ac:dyDescent="0.2">
      <c r="A17" s="5"/>
      <c r="B17" s="5"/>
      <c r="C17" s="4">
        <f>Table24511[[#This Row],[end_time]]-Table24511[[#This Row],[start_time]]</f>
        <v>0</v>
      </c>
    </row>
    <row r="18" spans="1:5" x14ac:dyDescent="0.2">
      <c r="A18" s="5"/>
      <c r="B18" s="5"/>
      <c r="C18" s="4">
        <f>Table24511[[#This Row],[end_time]]-Table24511[[#This Row],[start_time]]</f>
        <v>0</v>
      </c>
    </row>
    <row r="19" spans="1:5" x14ac:dyDescent="0.2">
      <c r="A19" s="5"/>
      <c r="B19" s="5"/>
      <c r="C19" s="4">
        <f>Table24511[[#This Row],[end_time]]-Table24511[[#This Row],[start_time]]</f>
        <v>0</v>
      </c>
    </row>
    <row r="20" spans="1:5" x14ac:dyDescent="0.2">
      <c r="A20" s="5"/>
      <c r="B20" s="5"/>
      <c r="C20" s="4">
        <f>Table24511[[#This Row],[end_time]]-Table24511[[#This Row],[start_time]]</f>
        <v>0</v>
      </c>
    </row>
    <row r="21" spans="1:5" x14ac:dyDescent="0.2">
      <c r="A21" s="5"/>
      <c r="B21" s="5"/>
      <c r="C21" s="4">
        <f>Table24511[[#This Row],[end_time]]-Table24511[[#This Row],[start_time]]</f>
        <v>0</v>
      </c>
    </row>
    <row r="22" spans="1:5" x14ac:dyDescent="0.2">
      <c r="A22" s="5"/>
      <c r="B22" s="5"/>
      <c r="C22" s="4">
        <f>Table24511[[#This Row],[end_time]]-Table24511[[#This Row],[start_time]]</f>
        <v>0</v>
      </c>
    </row>
    <row r="23" spans="1:5" x14ac:dyDescent="0.2">
      <c r="A23" s="5"/>
      <c r="B23" s="5"/>
      <c r="C23" s="4">
        <f>Table24511[[#This Row],[end_time]]-Table24511[[#This Row],[start_time]]</f>
        <v>0</v>
      </c>
    </row>
    <row r="24" spans="1:5" x14ac:dyDescent="0.2">
      <c r="A24" s="5"/>
      <c r="B24" s="5"/>
      <c r="C24" s="4">
        <f>Table24511[[#This Row],[end_time]]-Table24511[[#This Row],[start_time]]</f>
        <v>0</v>
      </c>
    </row>
    <row r="25" spans="1:5" x14ac:dyDescent="0.2">
      <c r="A25" s="5"/>
      <c r="B25" s="5"/>
      <c r="C25" s="4">
        <f>Table24511[[#This Row],[end_time]]-Table24511[[#This Row],[start_time]]</f>
        <v>0</v>
      </c>
    </row>
    <row r="26" spans="1:5" x14ac:dyDescent="0.2">
      <c r="A26" s="5"/>
      <c r="B26" s="5"/>
      <c r="C26" s="4">
        <f>Table24511[[#This Row],[end_time]]-Table24511[[#This Row],[start_time]]</f>
        <v>0</v>
      </c>
    </row>
    <row r="27" spans="1:5" x14ac:dyDescent="0.2">
      <c r="A27" s="5"/>
      <c r="B27" s="5"/>
      <c r="C27" s="4">
        <f>Table24511[[#This Row],[end_time]]-Table24511[[#This Row],[start_time]]</f>
        <v>0</v>
      </c>
    </row>
    <row r="28" spans="1:5" x14ac:dyDescent="0.2">
      <c r="A28" s="5"/>
      <c r="B28" s="5"/>
      <c r="C28" s="4">
        <f>Table24511[[#This Row],[end_time]]-Table24511[[#This Row],[start_time]]</f>
        <v>0</v>
      </c>
    </row>
    <row r="29" spans="1:5" x14ac:dyDescent="0.2">
      <c r="A29" s="5"/>
      <c r="B29" s="5"/>
      <c r="C29" s="4">
        <f>Table24511[[#This Row],[end_time]]-Table24511[[#This Row],[start_time]]</f>
        <v>0</v>
      </c>
    </row>
    <row r="30" spans="1:5" x14ac:dyDescent="0.2">
      <c r="A30" s="5"/>
      <c r="B30" s="5"/>
      <c r="C30" s="4">
        <f>Table24511[[#This Row],[end_time]]-Table24511[[#This Row],[start_time]]</f>
        <v>0</v>
      </c>
    </row>
    <row r="31" spans="1:5" x14ac:dyDescent="0.2">
      <c r="A31" s="5"/>
      <c r="B31" s="5"/>
      <c r="C31" s="4">
        <f>Table24511[[#This Row],[end_time]]-Table24511[[#This Row],[start_time]]</f>
        <v>0</v>
      </c>
    </row>
    <row r="32" spans="1:5" x14ac:dyDescent="0.2">
      <c r="E32" s="2"/>
    </row>
    <row r="33" spans="1:5" x14ac:dyDescent="0.2">
      <c r="A33" t="s">
        <v>56</v>
      </c>
      <c r="C33" s="6">
        <f>HOUR(SUM(Table24511[time_diff]))*3600 + MINUTE(SUM(Table24511[time_diff])) * 60 + SECOND(SUM(Table24511[time_diff]))</f>
        <v>2043</v>
      </c>
    </row>
    <row r="34" spans="1:5" x14ac:dyDescent="0.2">
      <c r="A34" t="s">
        <v>49</v>
      </c>
      <c r="C34" s="4"/>
    </row>
    <row r="35" spans="1:5" x14ac:dyDescent="0.2">
      <c r="A35" t="s">
        <v>47</v>
      </c>
      <c r="C35" s="5">
        <v>0.46736111111111112</v>
      </c>
    </row>
    <row r="36" spans="1:5" x14ac:dyDescent="0.2">
      <c r="A36" t="s">
        <v>50</v>
      </c>
      <c r="C36" s="5">
        <v>0.61597222222222225</v>
      </c>
    </row>
    <row r="37" spans="1:5" x14ac:dyDescent="0.2">
      <c r="A37" t="s">
        <v>48</v>
      </c>
      <c r="C37" s="6">
        <f>SUM(HOUR(C36-C35)*3600 + MINUTE(C36-C35)*60 + SECOND(C36-C35))</f>
        <v>12840</v>
      </c>
      <c r="D37" t="s">
        <v>51</v>
      </c>
      <c r="E37" s="6"/>
    </row>
    <row r="39" spans="1:5" x14ac:dyDescent="0.2">
      <c r="A39" s="11" t="s">
        <v>93</v>
      </c>
      <c r="B39" s="11"/>
      <c r="C39" s="11"/>
    </row>
    <row r="40" spans="1:5" x14ac:dyDescent="0.2">
      <c r="A40" s="11" t="s">
        <v>95</v>
      </c>
      <c r="B40" s="11"/>
      <c r="C40" s="12">
        <v>0.63611111111111107</v>
      </c>
    </row>
    <row r="41" spans="1:5" x14ac:dyDescent="0.2">
      <c r="A41" s="11" t="s">
        <v>94</v>
      </c>
      <c r="B41" s="11"/>
      <c r="C41" s="12">
        <v>0.68611111111111112</v>
      </c>
      <c r="D41" s="2"/>
    </row>
    <row r="42" spans="1:5" x14ac:dyDescent="0.2">
      <c r="A42" s="11" t="s">
        <v>96</v>
      </c>
      <c r="B42" s="11"/>
      <c r="C42" s="6">
        <f>SUM(HOUR(C41-C40)*3600 + MINUTE(C41-C40)*60 + SECOND(C41-C40))</f>
        <v>4320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A8D6D-D290-9244-9467-AD71E2C0964F}">
  <dimension ref="A1:G42"/>
  <sheetViews>
    <sheetView workbookViewId="0">
      <selection activeCell="C41" sqref="C41"/>
    </sheetView>
  </sheetViews>
  <sheetFormatPr baseColWidth="10" defaultRowHeight="16" x14ac:dyDescent="0.2"/>
  <cols>
    <col min="4" max="4" width="72.83203125" customWidth="1"/>
  </cols>
  <sheetData>
    <row r="1" spans="1:7" x14ac:dyDescent="0.2">
      <c r="A1" t="s">
        <v>18</v>
      </c>
      <c r="B1" t="s">
        <v>19</v>
      </c>
      <c r="C1" t="s">
        <v>20</v>
      </c>
      <c r="D1" t="s">
        <v>16</v>
      </c>
    </row>
    <row r="2" spans="1:7" x14ac:dyDescent="0.2">
      <c r="A2" s="5">
        <v>0.77465277777777775</v>
      </c>
      <c r="B2" s="5">
        <v>0.78122685185185181</v>
      </c>
      <c r="C2" s="4">
        <f>Table245[[#This Row],[end_time]]-Table245[[#This Row],[start_time]]</f>
        <v>6.5740740740740655E-3</v>
      </c>
    </row>
    <row r="3" spans="1:7" x14ac:dyDescent="0.2">
      <c r="A3" s="5"/>
      <c r="B3" s="5"/>
      <c r="C3" s="4">
        <f>Table245[[#This Row],[end_time]]-Table245[[#This Row],[start_time]]</f>
        <v>0</v>
      </c>
    </row>
    <row r="4" spans="1:7" x14ac:dyDescent="0.2">
      <c r="A4" s="5"/>
      <c r="B4" s="5"/>
      <c r="C4" s="4">
        <f>Table245[[#This Row],[end_time]]-Table245[[#This Row],[start_time]]</f>
        <v>0</v>
      </c>
    </row>
    <row r="5" spans="1:7" x14ac:dyDescent="0.2">
      <c r="A5" s="5"/>
      <c r="B5" s="5"/>
      <c r="C5" s="4">
        <f>Table245[[#This Row],[end_time]]-Table245[[#This Row],[start_time]]</f>
        <v>0</v>
      </c>
      <c r="G5" s="5"/>
    </row>
    <row r="6" spans="1:7" x14ac:dyDescent="0.2">
      <c r="A6" s="5"/>
      <c r="B6" s="5"/>
      <c r="C6" s="4">
        <f>Table245[[#This Row],[end_time]]-Table245[[#This Row],[start_time]]</f>
        <v>0</v>
      </c>
    </row>
    <row r="7" spans="1:7" x14ac:dyDescent="0.2">
      <c r="A7" s="5"/>
      <c r="B7" s="5"/>
      <c r="C7" s="4">
        <f>Table245[[#This Row],[end_time]]-Table245[[#This Row],[start_time]]</f>
        <v>0</v>
      </c>
      <c r="G7" s="5"/>
    </row>
    <row r="8" spans="1:7" x14ac:dyDescent="0.2">
      <c r="A8" s="5"/>
      <c r="B8" s="5"/>
      <c r="C8" s="4">
        <f>Table245[[#This Row],[end_time]]-Table245[[#This Row],[start_time]]</f>
        <v>0</v>
      </c>
    </row>
    <row r="9" spans="1:7" x14ac:dyDescent="0.2">
      <c r="A9" s="5"/>
      <c r="B9" s="5"/>
      <c r="C9" s="4">
        <f>Table245[[#This Row],[end_time]]-Table245[[#This Row],[start_time]]</f>
        <v>0</v>
      </c>
    </row>
    <row r="10" spans="1:7" x14ac:dyDescent="0.2">
      <c r="A10" s="5"/>
      <c r="B10" s="5"/>
      <c r="C10" s="4">
        <f>Table245[[#This Row],[end_time]]-Table245[[#This Row],[start_time]]</f>
        <v>0</v>
      </c>
    </row>
    <row r="11" spans="1:7" x14ac:dyDescent="0.2">
      <c r="A11" s="5"/>
      <c r="B11" s="5"/>
      <c r="C11" s="4">
        <f>Table245[[#This Row],[end_time]]-Table245[[#This Row],[start_time]]</f>
        <v>0</v>
      </c>
    </row>
    <row r="12" spans="1:7" x14ac:dyDescent="0.2">
      <c r="A12" s="5"/>
      <c r="B12" s="5"/>
      <c r="C12" s="4">
        <f>Table245[[#This Row],[end_time]]-Table245[[#This Row],[start_time]]</f>
        <v>0</v>
      </c>
    </row>
    <row r="13" spans="1:7" x14ac:dyDescent="0.2">
      <c r="A13" s="5"/>
      <c r="B13" s="5"/>
      <c r="C13" s="4">
        <f>Table245[[#This Row],[end_time]]-Table245[[#This Row],[start_time]]</f>
        <v>0</v>
      </c>
    </row>
    <row r="14" spans="1:7" x14ac:dyDescent="0.2">
      <c r="A14" s="5"/>
      <c r="B14" s="5"/>
      <c r="C14" s="4">
        <f>Table245[[#This Row],[end_time]]-Table245[[#This Row],[start_time]]</f>
        <v>0</v>
      </c>
    </row>
    <row r="15" spans="1:7" x14ac:dyDescent="0.2">
      <c r="A15" s="5"/>
      <c r="B15" s="5"/>
      <c r="C15" s="4">
        <f>Table245[[#This Row],[end_time]]-Table245[[#This Row],[start_time]]</f>
        <v>0</v>
      </c>
    </row>
    <row r="16" spans="1:7" x14ac:dyDescent="0.2">
      <c r="A16" s="5"/>
      <c r="B16" s="5"/>
      <c r="C16" s="4">
        <f>Table245[[#This Row],[end_time]]-Table245[[#This Row],[start_time]]</f>
        <v>0</v>
      </c>
    </row>
    <row r="17" spans="1:5" x14ac:dyDescent="0.2">
      <c r="A17" s="5"/>
      <c r="B17" s="5"/>
      <c r="C17" s="4">
        <f>Table245[[#This Row],[end_time]]-Table245[[#This Row],[start_time]]</f>
        <v>0</v>
      </c>
    </row>
    <row r="18" spans="1:5" x14ac:dyDescent="0.2">
      <c r="A18" s="5"/>
      <c r="B18" s="5"/>
      <c r="C18" s="4">
        <f>Table245[[#This Row],[end_time]]-Table245[[#This Row],[start_time]]</f>
        <v>0</v>
      </c>
    </row>
    <row r="19" spans="1:5" x14ac:dyDescent="0.2">
      <c r="A19" s="5"/>
      <c r="B19" s="5"/>
      <c r="C19" s="4">
        <f>Table245[[#This Row],[end_time]]-Table245[[#This Row],[start_time]]</f>
        <v>0</v>
      </c>
    </row>
    <row r="20" spans="1:5" x14ac:dyDescent="0.2">
      <c r="A20" s="5"/>
      <c r="B20" s="5"/>
      <c r="C20" s="4">
        <f>Table245[[#This Row],[end_time]]-Table245[[#This Row],[start_time]]</f>
        <v>0</v>
      </c>
    </row>
    <row r="21" spans="1:5" x14ac:dyDescent="0.2">
      <c r="A21" s="5"/>
      <c r="B21" s="5"/>
      <c r="C21" s="4">
        <f>Table245[[#This Row],[end_time]]-Table245[[#This Row],[start_time]]</f>
        <v>0</v>
      </c>
    </row>
    <row r="22" spans="1:5" x14ac:dyDescent="0.2">
      <c r="A22" s="5"/>
      <c r="B22" s="5"/>
      <c r="C22" s="4">
        <f>Table245[[#This Row],[end_time]]-Table245[[#This Row],[start_time]]</f>
        <v>0</v>
      </c>
    </row>
    <row r="23" spans="1:5" x14ac:dyDescent="0.2">
      <c r="A23" s="5"/>
      <c r="B23" s="5"/>
      <c r="C23" s="4">
        <f>Table245[[#This Row],[end_time]]-Table245[[#This Row],[start_time]]</f>
        <v>0</v>
      </c>
    </row>
    <row r="24" spans="1:5" x14ac:dyDescent="0.2">
      <c r="A24" s="5"/>
      <c r="B24" s="5"/>
      <c r="C24" s="4">
        <f>Table245[[#This Row],[end_time]]-Table245[[#This Row],[start_time]]</f>
        <v>0</v>
      </c>
    </row>
    <row r="25" spans="1:5" x14ac:dyDescent="0.2">
      <c r="A25" s="5"/>
      <c r="B25" s="5"/>
      <c r="C25" s="4">
        <f>Table245[[#This Row],[end_time]]-Table245[[#This Row],[start_time]]</f>
        <v>0</v>
      </c>
    </row>
    <row r="26" spans="1:5" x14ac:dyDescent="0.2">
      <c r="A26" s="5"/>
      <c r="B26" s="5"/>
      <c r="C26" s="4">
        <f>Table245[[#This Row],[end_time]]-Table245[[#This Row],[start_time]]</f>
        <v>0</v>
      </c>
    </row>
    <row r="27" spans="1:5" x14ac:dyDescent="0.2">
      <c r="A27" s="5"/>
      <c r="B27" s="5"/>
      <c r="C27" s="4">
        <f>Table245[[#This Row],[end_time]]-Table245[[#This Row],[start_time]]</f>
        <v>0</v>
      </c>
    </row>
    <row r="28" spans="1:5" x14ac:dyDescent="0.2">
      <c r="A28" s="5"/>
      <c r="B28" s="5"/>
      <c r="C28" s="4">
        <f>Table245[[#This Row],[end_time]]-Table245[[#This Row],[start_time]]</f>
        <v>0</v>
      </c>
    </row>
    <row r="29" spans="1:5" x14ac:dyDescent="0.2">
      <c r="A29" s="5"/>
      <c r="B29" s="5"/>
      <c r="C29" s="4">
        <f>Table245[[#This Row],[end_time]]-Table245[[#This Row],[start_time]]</f>
        <v>0</v>
      </c>
    </row>
    <row r="30" spans="1:5" x14ac:dyDescent="0.2">
      <c r="A30" s="5"/>
      <c r="B30" s="5"/>
      <c r="C30" s="4">
        <f>Table245[[#This Row],[end_time]]-Table245[[#This Row],[start_time]]</f>
        <v>0</v>
      </c>
    </row>
    <row r="31" spans="1:5" x14ac:dyDescent="0.2">
      <c r="A31" s="5"/>
      <c r="B31" s="5"/>
      <c r="C31" s="4">
        <f>Table245[[#This Row],[end_time]]-Table245[[#This Row],[start_time]]</f>
        <v>0</v>
      </c>
    </row>
    <row r="32" spans="1:5" x14ac:dyDescent="0.2">
      <c r="E32" s="2"/>
    </row>
    <row r="33" spans="1:5" x14ac:dyDescent="0.2">
      <c r="A33" t="s">
        <v>56</v>
      </c>
      <c r="C33" s="6">
        <f>HOUR(SUM(Table245[time_diff]))*3600 + MINUTE(SUM(Table245[time_diff])) * 60 + SECOND(SUM(Table245[time_diff]))</f>
        <v>568</v>
      </c>
    </row>
    <row r="34" spans="1:5" x14ac:dyDescent="0.2">
      <c r="A34" t="s">
        <v>49</v>
      </c>
      <c r="C34" s="4"/>
    </row>
    <row r="35" spans="1:5" x14ac:dyDescent="0.2">
      <c r="A35" t="s">
        <v>47</v>
      </c>
      <c r="C35" s="5">
        <v>0.69097222222222221</v>
      </c>
    </row>
    <row r="36" spans="1:5" x14ac:dyDescent="0.2">
      <c r="A36" t="s">
        <v>50</v>
      </c>
      <c r="C36" s="5">
        <v>0.80208333333333337</v>
      </c>
    </row>
    <row r="37" spans="1:5" x14ac:dyDescent="0.2">
      <c r="A37" t="s">
        <v>48</v>
      </c>
      <c r="C37" s="6">
        <f>SUM(HOUR(C36-C35)*3600 + MINUTE(C36-C35)*60 + SECOND(C36-C35))</f>
        <v>9600</v>
      </c>
      <c r="D37" t="s">
        <v>51</v>
      </c>
      <c r="E37" s="6"/>
    </row>
    <row r="39" spans="1:5" x14ac:dyDescent="0.2">
      <c r="A39" s="11" t="s">
        <v>93</v>
      </c>
      <c r="B39" s="11"/>
      <c r="C39" s="11"/>
    </row>
    <row r="40" spans="1:5" x14ac:dyDescent="0.2">
      <c r="A40" s="11" t="s">
        <v>95</v>
      </c>
      <c r="B40" s="11"/>
      <c r="C40" s="12">
        <v>0.77083333333333337</v>
      </c>
    </row>
    <row r="41" spans="1:5" x14ac:dyDescent="0.2">
      <c r="A41" s="11" t="s">
        <v>94</v>
      </c>
      <c r="B41" s="11"/>
      <c r="C41" s="12">
        <v>0.78472222222222221</v>
      </c>
      <c r="D41" s="2"/>
    </row>
    <row r="42" spans="1:5" x14ac:dyDescent="0.2">
      <c r="A42" s="11" t="s">
        <v>96</v>
      </c>
      <c r="B42" s="11"/>
      <c r="C42" s="6">
        <f>SUM(HOUR(C41-C40)*3600 + MINUTE(C41-C40)*60 + SECOND(C41-C40))</f>
        <v>1200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0936-41CB-4D48-9AD9-6C4AF0186848}">
  <dimension ref="A1:G41"/>
  <sheetViews>
    <sheetView workbookViewId="0">
      <selection activeCell="A2" sqref="A2"/>
    </sheetView>
  </sheetViews>
  <sheetFormatPr baseColWidth="10" defaultRowHeight="16" x14ac:dyDescent="0.2"/>
  <cols>
    <col min="4" max="4" width="72.83203125" customWidth="1"/>
  </cols>
  <sheetData>
    <row r="1" spans="1:7" x14ac:dyDescent="0.2">
      <c r="A1" t="s">
        <v>18</v>
      </c>
      <c r="B1" t="s">
        <v>19</v>
      </c>
      <c r="C1" t="s">
        <v>20</v>
      </c>
      <c r="D1" t="s">
        <v>16</v>
      </c>
    </row>
    <row r="2" spans="1:7" x14ac:dyDescent="0.2">
      <c r="A2" s="5">
        <v>6.9444444444444447E-4</v>
      </c>
      <c r="B2" s="5">
        <v>1.3888888888888889E-3</v>
      </c>
      <c r="C2" s="4">
        <f>Table24[[#This Row],[end_time]]-Table24[[#This Row],[start_time]]</f>
        <v>6.9444444444444447E-4</v>
      </c>
    </row>
    <row r="3" spans="1:7" x14ac:dyDescent="0.2">
      <c r="A3" s="5"/>
      <c r="B3" s="5"/>
      <c r="C3" s="4">
        <f>Table24[[#This Row],[end_time]]-Table24[[#This Row],[start_time]]</f>
        <v>0</v>
      </c>
    </row>
    <row r="4" spans="1:7" x14ac:dyDescent="0.2">
      <c r="A4" s="5"/>
      <c r="B4" s="5"/>
      <c r="C4" s="4">
        <f>Table24[[#This Row],[end_time]]-Table24[[#This Row],[start_time]]</f>
        <v>0</v>
      </c>
    </row>
    <row r="5" spans="1:7" x14ac:dyDescent="0.2">
      <c r="A5" s="5"/>
      <c r="B5" s="5"/>
      <c r="C5" s="4">
        <f>Table24[[#This Row],[end_time]]-Table24[[#This Row],[start_time]]</f>
        <v>0</v>
      </c>
      <c r="G5" s="5"/>
    </row>
    <row r="6" spans="1:7" x14ac:dyDescent="0.2">
      <c r="A6" s="5"/>
      <c r="B6" s="5"/>
      <c r="C6" s="4">
        <f>Table24[[#This Row],[end_time]]-Table24[[#This Row],[start_time]]</f>
        <v>0</v>
      </c>
    </row>
    <row r="7" spans="1:7" x14ac:dyDescent="0.2">
      <c r="A7" s="5"/>
      <c r="B7" s="5"/>
      <c r="C7" s="4">
        <f>Table24[[#This Row],[end_time]]-Table24[[#This Row],[start_time]]</f>
        <v>0</v>
      </c>
      <c r="G7" s="5"/>
    </row>
    <row r="8" spans="1:7" x14ac:dyDescent="0.2">
      <c r="A8" s="5"/>
      <c r="B8" s="5"/>
      <c r="C8" s="4">
        <f>Table24[[#This Row],[end_time]]-Table24[[#This Row],[start_time]]</f>
        <v>0</v>
      </c>
    </row>
    <row r="9" spans="1:7" x14ac:dyDescent="0.2">
      <c r="A9" s="5"/>
      <c r="B9" s="5"/>
      <c r="C9" s="4">
        <f>Table24[[#This Row],[end_time]]-Table24[[#This Row],[start_time]]</f>
        <v>0</v>
      </c>
    </row>
    <row r="10" spans="1:7" x14ac:dyDescent="0.2">
      <c r="A10" s="5"/>
      <c r="B10" s="5"/>
      <c r="C10" s="4">
        <f>Table24[[#This Row],[end_time]]-Table24[[#This Row],[start_time]]</f>
        <v>0</v>
      </c>
    </row>
    <row r="11" spans="1:7" x14ac:dyDescent="0.2">
      <c r="A11" s="5"/>
      <c r="B11" s="5"/>
      <c r="C11" s="4">
        <f>Table24[[#This Row],[end_time]]-Table24[[#This Row],[start_time]]</f>
        <v>0</v>
      </c>
    </row>
    <row r="12" spans="1:7" x14ac:dyDescent="0.2">
      <c r="A12" s="5"/>
      <c r="B12" s="5"/>
      <c r="C12" s="4">
        <f>Table24[[#This Row],[end_time]]-Table24[[#This Row],[start_time]]</f>
        <v>0</v>
      </c>
    </row>
    <row r="13" spans="1:7" x14ac:dyDescent="0.2">
      <c r="A13" s="5"/>
      <c r="B13" s="5"/>
      <c r="C13" s="4">
        <f>Table24[[#This Row],[end_time]]-Table24[[#This Row],[start_time]]</f>
        <v>0</v>
      </c>
    </row>
    <row r="14" spans="1:7" x14ac:dyDescent="0.2">
      <c r="A14" s="5"/>
      <c r="B14" s="5"/>
      <c r="C14" s="4">
        <f>Table24[[#This Row],[end_time]]-Table24[[#This Row],[start_time]]</f>
        <v>0</v>
      </c>
    </row>
    <row r="15" spans="1:7" x14ac:dyDescent="0.2">
      <c r="A15" s="5"/>
      <c r="B15" s="5"/>
      <c r="C15" s="4">
        <f>Table24[[#This Row],[end_time]]-Table24[[#This Row],[start_time]]</f>
        <v>0</v>
      </c>
    </row>
    <row r="16" spans="1:7" x14ac:dyDescent="0.2">
      <c r="A16" s="5"/>
      <c r="B16" s="5"/>
      <c r="C16" s="4">
        <f>Table24[[#This Row],[end_time]]-Table24[[#This Row],[start_time]]</f>
        <v>0</v>
      </c>
    </row>
    <row r="17" spans="1:5" x14ac:dyDescent="0.2">
      <c r="A17" s="5"/>
      <c r="B17" s="5"/>
      <c r="C17" s="4">
        <f>Table24[[#This Row],[end_time]]-Table24[[#This Row],[start_time]]</f>
        <v>0</v>
      </c>
    </row>
    <row r="18" spans="1:5" x14ac:dyDescent="0.2">
      <c r="A18" s="5"/>
      <c r="B18" s="5"/>
      <c r="C18" s="4">
        <f>Table24[[#This Row],[end_time]]-Table24[[#This Row],[start_time]]</f>
        <v>0</v>
      </c>
    </row>
    <row r="19" spans="1:5" x14ac:dyDescent="0.2">
      <c r="A19" s="5"/>
      <c r="B19" s="5"/>
      <c r="C19" s="4">
        <f>Table24[[#This Row],[end_time]]-Table24[[#This Row],[start_time]]</f>
        <v>0</v>
      </c>
    </row>
    <row r="20" spans="1:5" x14ac:dyDescent="0.2">
      <c r="A20" s="5"/>
      <c r="B20" s="5"/>
      <c r="C20" s="4">
        <f>Table24[[#This Row],[end_time]]-Table24[[#This Row],[start_time]]</f>
        <v>0</v>
      </c>
    </row>
    <row r="21" spans="1:5" x14ac:dyDescent="0.2">
      <c r="A21" s="5"/>
      <c r="B21" s="5"/>
      <c r="C21" s="4">
        <f>Table24[[#This Row],[end_time]]-Table24[[#This Row],[start_time]]</f>
        <v>0</v>
      </c>
    </row>
    <row r="22" spans="1:5" x14ac:dyDescent="0.2">
      <c r="A22" s="5"/>
      <c r="B22" s="5"/>
      <c r="C22" s="4">
        <f>Table24[[#This Row],[end_time]]-Table24[[#This Row],[start_time]]</f>
        <v>0</v>
      </c>
    </row>
    <row r="23" spans="1:5" x14ac:dyDescent="0.2">
      <c r="A23" s="5"/>
      <c r="B23" s="5"/>
      <c r="C23" s="4">
        <f>Table24[[#This Row],[end_time]]-Table24[[#This Row],[start_time]]</f>
        <v>0</v>
      </c>
    </row>
    <row r="24" spans="1:5" x14ac:dyDescent="0.2">
      <c r="A24" s="5"/>
      <c r="B24" s="5"/>
      <c r="C24" s="4">
        <f>Table24[[#This Row],[end_time]]-Table24[[#This Row],[start_time]]</f>
        <v>0</v>
      </c>
    </row>
    <row r="25" spans="1:5" x14ac:dyDescent="0.2">
      <c r="A25" s="5"/>
      <c r="B25" s="5"/>
      <c r="C25" s="4">
        <f>Table24[[#This Row],[end_time]]-Table24[[#This Row],[start_time]]</f>
        <v>0</v>
      </c>
    </row>
    <row r="26" spans="1:5" x14ac:dyDescent="0.2">
      <c r="A26" s="5"/>
      <c r="B26" s="5"/>
      <c r="C26" s="4">
        <f>Table24[[#This Row],[end_time]]-Table24[[#This Row],[start_time]]</f>
        <v>0</v>
      </c>
    </row>
    <row r="27" spans="1:5" x14ac:dyDescent="0.2">
      <c r="A27" s="5"/>
      <c r="B27" s="5"/>
      <c r="C27" s="4">
        <f>Table24[[#This Row],[end_time]]-Table24[[#This Row],[start_time]]</f>
        <v>0</v>
      </c>
    </row>
    <row r="28" spans="1:5" x14ac:dyDescent="0.2">
      <c r="A28" s="5"/>
      <c r="B28" s="5"/>
      <c r="C28" s="4">
        <f>Table24[[#This Row],[end_time]]-Table24[[#This Row],[start_time]]</f>
        <v>0</v>
      </c>
    </row>
    <row r="29" spans="1:5" x14ac:dyDescent="0.2">
      <c r="A29" s="5"/>
      <c r="B29" s="5"/>
      <c r="C29" s="4">
        <f>Table24[[#This Row],[end_time]]-Table24[[#This Row],[start_time]]</f>
        <v>0</v>
      </c>
    </row>
    <row r="30" spans="1:5" x14ac:dyDescent="0.2">
      <c r="A30" s="5"/>
      <c r="B30" s="5"/>
      <c r="C30" s="4">
        <f>Table24[[#This Row],[end_time]]-Table24[[#This Row],[start_time]]</f>
        <v>0</v>
      </c>
    </row>
    <row r="31" spans="1:5" x14ac:dyDescent="0.2">
      <c r="A31" s="5"/>
      <c r="B31" s="5"/>
      <c r="C31" s="4">
        <f>Table24[[#This Row],[end_time]]-Table24[[#This Row],[start_time]]</f>
        <v>0</v>
      </c>
    </row>
    <row r="32" spans="1:5" x14ac:dyDescent="0.2">
      <c r="E32" s="2"/>
    </row>
    <row r="33" spans="1:5" x14ac:dyDescent="0.2">
      <c r="A33" t="s">
        <v>56</v>
      </c>
      <c r="C33" s="6">
        <f>HOUR(SUM(Table24[time_diff]))*3600 + MINUTE(SUM(Table24[time_diff])) * 60 + SECOND(SUM(Table24[time_diff]))</f>
        <v>60</v>
      </c>
    </row>
    <row r="34" spans="1:5" x14ac:dyDescent="0.2">
      <c r="A34" t="s">
        <v>49</v>
      </c>
      <c r="C34" s="4"/>
    </row>
    <row r="35" spans="1:5" x14ac:dyDescent="0.2">
      <c r="A35" t="s">
        <v>47</v>
      </c>
      <c r="C35" s="5">
        <v>0</v>
      </c>
    </row>
    <row r="36" spans="1:5" x14ac:dyDescent="0.2">
      <c r="A36" t="s">
        <v>50</v>
      </c>
      <c r="C36" s="5">
        <v>0</v>
      </c>
    </row>
    <row r="37" spans="1:5" x14ac:dyDescent="0.2">
      <c r="A37" t="s">
        <v>48</v>
      </c>
      <c r="C37" s="6">
        <f>SUM(HOUR(C36-C35)*3600 + MINUTE(C36-C35)*60 + SECOND(C36-C35))</f>
        <v>0</v>
      </c>
      <c r="D37" t="s">
        <v>51</v>
      </c>
      <c r="E37" s="6"/>
    </row>
    <row r="41" spans="1:5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4A8F4-AAF9-534C-A76C-45D54A4AA321}">
  <dimension ref="A1:H37"/>
  <sheetViews>
    <sheetView tabSelected="1" zoomScale="125" workbookViewId="0">
      <selection activeCell="D17" sqref="D17"/>
    </sheetView>
  </sheetViews>
  <sheetFormatPr baseColWidth="10" defaultRowHeight="16" x14ac:dyDescent="0.2"/>
  <cols>
    <col min="2" max="2" width="11.6640625" style="6" bestFit="1" customWidth="1"/>
    <col min="3" max="5" width="11.5" style="6" customWidth="1"/>
    <col min="6" max="6" width="13.33203125" style="6" customWidth="1"/>
    <col min="7" max="7" width="53.33203125" customWidth="1"/>
    <col min="8" max="8" width="13.33203125" customWidth="1"/>
  </cols>
  <sheetData>
    <row r="1" spans="1:8" x14ac:dyDescent="0.2">
      <c r="A1" t="s">
        <v>1</v>
      </c>
      <c r="B1" s="6" t="s">
        <v>53</v>
      </c>
      <c r="C1" s="6" t="s">
        <v>2</v>
      </c>
      <c r="D1" s="6" t="s">
        <v>52</v>
      </c>
      <c r="E1" s="6" t="s">
        <v>92</v>
      </c>
      <c r="F1" s="6" t="s">
        <v>75</v>
      </c>
      <c r="G1" t="s">
        <v>16</v>
      </c>
      <c r="H1" t="s">
        <v>3</v>
      </c>
    </row>
    <row r="2" spans="1:8" x14ac:dyDescent="0.2">
      <c r="A2" s="1" t="s">
        <v>4</v>
      </c>
      <c r="B2" s="6">
        <v>21600</v>
      </c>
      <c r="C2" s="6">
        <v>2801</v>
      </c>
      <c r="D2" s="6">
        <v>77</v>
      </c>
      <c r="E2" s="6">
        <f>'1-001'!C42</f>
        <v>13680</v>
      </c>
      <c r="F2" s="6" t="s">
        <v>73</v>
      </c>
      <c r="G2" s="2" t="s">
        <v>17</v>
      </c>
      <c r="H2" s="3" t="s">
        <v>13</v>
      </c>
    </row>
    <row r="3" spans="1:8" x14ac:dyDescent="0.2">
      <c r="A3" s="1" t="s">
        <v>5</v>
      </c>
      <c r="B3" s="6">
        <v>17100</v>
      </c>
      <c r="C3" s="6">
        <v>3965</v>
      </c>
      <c r="D3" s="6">
        <v>165</v>
      </c>
      <c r="E3" s="6">
        <f>'1-002'!C42</f>
        <v>5520</v>
      </c>
      <c r="F3" s="6" t="s">
        <v>73</v>
      </c>
      <c r="G3" s="2"/>
      <c r="H3" s="3" t="s">
        <v>29</v>
      </c>
    </row>
    <row r="4" spans="1:8" x14ac:dyDescent="0.2">
      <c r="A4" s="1" t="s">
        <v>6</v>
      </c>
      <c r="C4" s="6">
        <v>2075</v>
      </c>
      <c r="D4" s="6">
        <v>95</v>
      </c>
      <c r="E4" s="6">
        <f>'1-005'!C42</f>
        <v>6660</v>
      </c>
      <c r="F4" s="6" t="s">
        <v>73</v>
      </c>
      <c r="G4" s="7" t="s">
        <v>67</v>
      </c>
      <c r="H4" s="8" t="s">
        <v>66</v>
      </c>
    </row>
    <row r="5" spans="1:8" x14ac:dyDescent="0.2">
      <c r="A5" s="1" t="s">
        <v>7</v>
      </c>
      <c r="B5" s="6">
        <v>17760</v>
      </c>
      <c r="C5" s="6">
        <v>1993</v>
      </c>
      <c r="D5" s="6">
        <v>75</v>
      </c>
      <c r="E5" s="6">
        <f>'1-010'!C42</f>
        <v>8040</v>
      </c>
      <c r="F5" s="6" t="s">
        <v>73</v>
      </c>
      <c r="G5" s="2"/>
      <c r="H5" s="3" t="s">
        <v>14</v>
      </c>
    </row>
    <row r="6" spans="1:8" x14ac:dyDescent="0.2">
      <c r="A6" s="1" t="s">
        <v>10</v>
      </c>
      <c r="G6" s="2" t="s">
        <v>42</v>
      </c>
      <c r="H6" t="s">
        <v>15</v>
      </c>
    </row>
    <row r="7" spans="1:8" x14ac:dyDescent="0.2">
      <c r="A7" s="1" t="s">
        <v>11</v>
      </c>
      <c r="B7" s="6">
        <v>8880</v>
      </c>
      <c r="C7" s="6">
        <v>1734</v>
      </c>
      <c r="D7" s="6">
        <v>102</v>
      </c>
      <c r="E7" s="6">
        <f>'1-012'!C42</f>
        <v>3720</v>
      </c>
      <c r="F7" s="6" t="s">
        <v>73</v>
      </c>
      <c r="G7" s="2"/>
      <c r="H7" s="8" t="s">
        <v>43</v>
      </c>
    </row>
    <row r="8" spans="1:8" x14ac:dyDescent="0.2">
      <c r="A8" s="1" t="s">
        <v>12</v>
      </c>
      <c r="B8" s="6">
        <v>8760</v>
      </c>
      <c r="C8" s="6">
        <v>463</v>
      </c>
      <c r="D8" s="6">
        <v>31</v>
      </c>
      <c r="E8" s="6">
        <f>'1-013'!C42</f>
        <v>2700</v>
      </c>
      <c r="F8" s="6" t="s">
        <v>73</v>
      </c>
      <c r="G8" s="2" t="s">
        <v>78</v>
      </c>
      <c r="H8" s="3" t="s">
        <v>76</v>
      </c>
    </row>
    <row r="9" spans="1:8" x14ac:dyDescent="0.2">
      <c r="A9" s="1" t="s">
        <v>68</v>
      </c>
      <c r="B9" s="6">
        <v>12840</v>
      </c>
      <c r="C9" s="6">
        <v>2043</v>
      </c>
      <c r="D9" s="6">
        <v>105</v>
      </c>
      <c r="E9" s="6">
        <f>'1-014'!C42</f>
        <v>4320</v>
      </c>
      <c r="F9" s="6" t="s">
        <v>74</v>
      </c>
      <c r="G9" s="2"/>
      <c r="H9" s="3" t="s">
        <v>77</v>
      </c>
    </row>
    <row r="10" spans="1:8" x14ac:dyDescent="0.2">
      <c r="A10" s="1" t="s">
        <v>69</v>
      </c>
      <c r="B10" s="6">
        <v>9600</v>
      </c>
      <c r="C10" s="6">
        <v>568</v>
      </c>
      <c r="D10" s="6">
        <v>35</v>
      </c>
      <c r="E10" s="6">
        <f>'1-015'!C42</f>
        <v>1200</v>
      </c>
      <c r="F10" s="6" t="s">
        <v>74</v>
      </c>
      <c r="G10" s="2"/>
      <c r="H10" s="3" t="s">
        <v>79</v>
      </c>
    </row>
    <row r="11" spans="1:8" x14ac:dyDescent="0.2">
      <c r="A11" s="1"/>
      <c r="E11" s="6">
        <f>'1-001'!C50</f>
        <v>0</v>
      </c>
      <c r="G11" s="2"/>
    </row>
    <row r="12" spans="1:8" x14ac:dyDescent="0.2">
      <c r="A12" s="1"/>
      <c r="E12" s="6">
        <f>'1-001'!C51</f>
        <v>0</v>
      </c>
      <c r="G12" s="2"/>
    </row>
    <row r="13" spans="1:8" x14ac:dyDescent="0.2">
      <c r="A13" s="1"/>
      <c r="E13" s="6">
        <f>'1-001'!C52</f>
        <v>0</v>
      </c>
      <c r="G13" s="2"/>
    </row>
    <row r="14" spans="1:8" x14ac:dyDescent="0.2">
      <c r="A14" s="1"/>
      <c r="E14" s="6">
        <f>'1-001'!C53</f>
        <v>0</v>
      </c>
      <c r="G14" s="2"/>
    </row>
    <row r="15" spans="1:8" x14ac:dyDescent="0.2">
      <c r="A15" s="1"/>
      <c r="E15" s="6">
        <f>'1-001'!C54</f>
        <v>0</v>
      </c>
      <c r="G15" s="2"/>
    </row>
    <row r="16" spans="1:8" x14ac:dyDescent="0.2">
      <c r="A16" s="1"/>
      <c r="E16" s="6">
        <f>'1-001'!C55</f>
        <v>0</v>
      </c>
      <c r="G16" s="2"/>
    </row>
    <row r="17" spans="1:7" x14ac:dyDescent="0.2">
      <c r="A17" s="1"/>
      <c r="E17" s="6">
        <f>'1-001'!C56</f>
        <v>0</v>
      </c>
      <c r="G17" s="2"/>
    </row>
    <row r="18" spans="1:7" x14ac:dyDescent="0.2">
      <c r="A18" s="1"/>
      <c r="E18" s="6">
        <f>'1-001'!C57</f>
        <v>0</v>
      </c>
      <c r="G18" s="2"/>
    </row>
    <row r="19" spans="1:7" x14ac:dyDescent="0.2">
      <c r="A19" s="1"/>
      <c r="E19" s="6">
        <f>'1-001'!C58</f>
        <v>0</v>
      </c>
      <c r="G19" s="2"/>
    </row>
    <row r="20" spans="1:7" x14ac:dyDescent="0.2">
      <c r="A20" s="1"/>
      <c r="E20" s="6">
        <f>'1-001'!C59</f>
        <v>0</v>
      </c>
      <c r="G20" s="2"/>
    </row>
    <row r="21" spans="1:7" x14ac:dyDescent="0.2">
      <c r="A21" s="1"/>
      <c r="E21" s="6">
        <f>'1-001'!C60</f>
        <v>0</v>
      </c>
      <c r="G21" s="2"/>
    </row>
    <row r="22" spans="1:7" x14ac:dyDescent="0.2">
      <c r="A22" s="1"/>
      <c r="E22" s="6">
        <f>'1-001'!C61</f>
        <v>0</v>
      </c>
      <c r="G22" s="2"/>
    </row>
    <row r="23" spans="1:7" x14ac:dyDescent="0.2">
      <c r="A23" s="1"/>
      <c r="E23" s="6">
        <f>'1-001'!C62</f>
        <v>0</v>
      </c>
      <c r="G23" s="2"/>
    </row>
    <row r="24" spans="1:7" x14ac:dyDescent="0.2">
      <c r="A24" s="1"/>
      <c r="E24" s="6">
        <f>'1-001'!C63</f>
        <v>0</v>
      </c>
      <c r="G24" s="2"/>
    </row>
    <row r="25" spans="1:7" x14ac:dyDescent="0.2">
      <c r="A25" s="1"/>
      <c r="E25" s="6">
        <f>'1-001'!C64</f>
        <v>0</v>
      </c>
      <c r="G25" s="2"/>
    </row>
    <row r="26" spans="1:7" x14ac:dyDescent="0.2">
      <c r="A26" s="1"/>
      <c r="E26" s="6">
        <f>'1-001'!C65</f>
        <v>0</v>
      </c>
      <c r="G26" s="2"/>
    </row>
    <row r="27" spans="1:7" x14ac:dyDescent="0.2">
      <c r="A27" s="1"/>
      <c r="E27" s="6">
        <f>'1-001'!C66</f>
        <v>0</v>
      </c>
      <c r="G27" s="2"/>
    </row>
    <row r="28" spans="1:7" x14ac:dyDescent="0.2">
      <c r="A28" s="1"/>
      <c r="E28" s="6">
        <f>'1-001'!C67</f>
        <v>0</v>
      </c>
      <c r="G28" s="2"/>
    </row>
    <row r="29" spans="1:7" x14ac:dyDescent="0.2">
      <c r="A29" s="1"/>
      <c r="E29" s="6">
        <f>'1-001'!C68</f>
        <v>0</v>
      </c>
      <c r="G29" s="2"/>
    </row>
    <row r="30" spans="1:7" x14ac:dyDescent="0.2">
      <c r="A30" s="1"/>
      <c r="E30" s="6">
        <f>'1-001'!C69</f>
        <v>0</v>
      </c>
      <c r="G30" s="2"/>
    </row>
    <row r="31" spans="1:7" x14ac:dyDescent="0.2">
      <c r="A31" s="1"/>
      <c r="E31" s="6">
        <f>'1-001'!C70</f>
        <v>0</v>
      </c>
      <c r="G31" s="2"/>
    </row>
    <row r="32" spans="1:7" x14ac:dyDescent="0.2">
      <c r="A32" s="1"/>
      <c r="E32" s="6">
        <f>'1-001'!C71</f>
        <v>0</v>
      </c>
      <c r="G32" s="2"/>
    </row>
    <row r="33" spans="1:7" x14ac:dyDescent="0.2">
      <c r="A33" s="1"/>
      <c r="E33" s="6">
        <f>'1-001'!C72</f>
        <v>0</v>
      </c>
      <c r="G33" s="2"/>
    </row>
    <row r="37" spans="1:7" x14ac:dyDescent="0.2">
      <c r="G37" s="4"/>
    </row>
  </sheetData>
  <hyperlinks>
    <hyperlink ref="H8" r:id="rId1" xr:uid="{3970856A-E4AF-1A43-8B70-57FFA8C06E25}"/>
    <hyperlink ref="H2" r:id="rId2" xr:uid="{71A5A8C1-A76B-A547-AF17-C69B3E893425}"/>
    <hyperlink ref="H3" r:id="rId3" xr:uid="{DF7CF82C-9943-0245-B3E6-EDC7EA7731CC}"/>
    <hyperlink ref="H4" r:id="rId4" xr:uid="{FBBBD265-3861-6B4B-9F87-EC807EFC88D7}"/>
    <hyperlink ref="H5" r:id="rId5" xr:uid="{7A03C22B-A196-704B-A213-4637F9EBDC90}"/>
    <hyperlink ref="H7" r:id="rId6" xr:uid="{690F8EF1-089F-EC4D-A9A6-2859C8C8EB25}"/>
    <hyperlink ref="H9" r:id="rId7" xr:uid="{3DBA40E2-94AD-4845-AA90-D92036F9A7B1}"/>
    <hyperlink ref="H10" r:id="rId8" xr:uid="{53E20B43-9ECF-BE46-AB3C-B2592713D701}"/>
  </hyperlinks>
  <pageMargins left="0.7" right="0.7" top="0.75" bottom="0.75" header="0.3" footer="0.3"/>
  <tableParts count="1"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B8D96-118F-A248-83C6-FD8A563415A9}">
  <dimension ref="A1:D42"/>
  <sheetViews>
    <sheetView topLeftCell="A20" workbookViewId="0">
      <selection activeCell="C42" sqref="C42"/>
    </sheetView>
  </sheetViews>
  <sheetFormatPr baseColWidth="10" defaultRowHeight="16" x14ac:dyDescent="0.2"/>
  <cols>
    <col min="1" max="1" width="11.83203125" customWidth="1"/>
    <col min="2" max="2" width="11" customWidth="1"/>
    <col min="4" max="4" width="73.6640625" customWidth="1"/>
  </cols>
  <sheetData>
    <row r="1" spans="1:4" x14ac:dyDescent="0.2">
      <c r="A1" t="s">
        <v>18</v>
      </c>
      <c r="B1" t="s">
        <v>19</v>
      </c>
      <c r="C1" t="s">
        <v>20</v>
      </c>
      <c r="D1" t="s">
        <v>16</v>
      </c>
    </row>
    <row r="2" spans="1:4" x14ac:dyDescent="0.2">
      <c r="A2" s="4">
        <v>8.3229166666666674E-2</v>
      </c>
      <c r="B2" s="4">
        <v>8.3275462962962968E-2</v>
      </c>
      <c r="C2" s="4">
        <f>Table2[[#This Row],[end_time]]-Table2[[#This Row],[start_time]]</f>
        <v>4.6296296296294281E-5</v>
      </c>
      <c r="D2" t="s">
        <v>25</v>
      </c>
    </row>
    <row r="3" spans="1:4" x14ac:dyDescent="0.2">
      <c r="A3" s="4">
        <v>0.11481481481481481</v>
      </c>
      <c r="B3" s="4">
        <v>0.11921296296296297</v>
      </c>
      <c r="C3" s="4">
        <f>Table2[[#This Row],[end_time]]-Table2[[#This Row],[start_time]]</f>
        <v>4.398148148148151E-3</v>
      </c>
      <c r="D3" t="s">
        <v>28</v>
      </c>
    </row>
    <row r="4" spans="1:4" x14ac:dyDescent="0.2">
      <c r="A4" s="4">
        <v>0.12328703703703704</v>
      </c>
      <c r="B4" s="4">
        <v>0.14479166666666668</v>
      </c>
      <c r="C4" s="4">
        <f>Table2[[#This Row],[end_time]]-Table2[[#This Row],[start_time]]</f>
        <v>2.1504629629629637E-2</v>
      </c>
      <c r="D4" t="s">
        <v>31</v>
      </c>
    </row>
    <row r="5" spans="1:4" x14ac:dyDescent="0.2">
      <c r="A5" s="4">
        <v>0.17002314814814815</v>
      </c>
      <c r="B5" s="4">
        <v>0.17060185185185187</v>
      </c>
      <c r="C5" s="4">
        <f>Table2[[#This Row],[end_time]]-Table2[[#This Row],[start_time]]</f>
        <v>5.7870370370372015E-4</v>
      </c>
      <c r="D5" t="s">
        <v>32</v>
      </c>
    </row>
    <row r="6" spans="1:4" x14ac:dyDescent="0.2">
      <c r="A6" s="4">
        <v>0.1865162037037037</v>
      </c>
      <c r="B6" s="4">
        <v>0.18686342592592592</v>
      </c>
      <c r="C6" s="4">
        <f>Table2[[#This Row],[end_time]]-Table2[[#This Row],[start_time]]</f>
        <v>3.4722222222222099E-4</v>
      </c>
      <c r="D6" t="s">
        <v>33</v>
      </c>
    </row>
    <row r="7" spans="1:4" x14ac:dyDescent="0.2">
      <c r="A7" s="4">
        <v>0.19687499999999999</v>
      </c>
      <c r="B7" s="4">
        <v>0.20241898148148149</v>
      </c>
      <c r="C7" s="4">
        <f>Table2[[#This Row],[end_time]]-Table2[[#This Row],[start_time]]</f>
        <v>5.5439814814814969E-3</v>
      </c>
      <c r="D7" t="s">
        <v>34</v>
      </c>
    </row>
    <row r="8" spans="1:4" x14ac:dyDescent="0.2">
      <c r="C8" s="4">
        <f>Table2[[#This Row],[end_time]]-Table2[[#This Row],[start_time]]</f>
        <v>0</v>
      </c>
    </row>
    <row r="9" spans="1:4" x14ac:dyDescent="0.2">
      <c r="C9" s="4">
        <f>Table2[[#This Row],[end_time]]-Table2[[#This Row],[start_time]]</f>
        <v>0</v>
      </c>
    </row>
    <row r="10" spans="1:4" x14ac:dyDescent="0.2">
      <c r="C10" s="4">
        <f>Table2[[#This Row],[end_time]]-Table2[[#This Row],[start_time]]</f>
        <v>0</v>
      </c>
    </row>
    <row r="11" spans="1:4" x14ac:dyDescent="0.2">
      <c r="C11" s="4">
        <f>Table2[[#This Row],[end_time]]-Table2[[#This Row],[start_time]]</f>
        <v>0</v>
      </c>
    </row>
    <row r="12" spans="1:4" x14ac:dyDescent="0.2">
      <c r="C12" s="4">
        <f>Table2[[#This Row],[end_time]]-Table2[[#This Row],[start_time]]</f>
        <v>0</v>
      </c>
    </row>
    <row r="13" spans="1:4" x14ac:dyDescent="0.2">
      <c r="C13" s="4">
        <f>Table2[[#This Row],[end_time]]-Table2[[#This Row],[start_time]]</f>
        <v>0</v>
      </c>
    </row>
    <row r="14" spans="1:4" x14ac:dyDescent="0.2">
      <c r="C14" s="4">
        <f>Table2[[#This Row],[end_time]]-Table2[[#This Row],[start_time]]</f>
        <v>0</v>
      </c>
    </row>
    <row r="15" spans="1:4" x14ac:dyDescent="0.2">
      <c r="C15" s="4">
        <f>Table2[[#This Row],[end_time]]-Table2[[#This Row],[start_time]]</f>
        <v>0</v>
      </c>
    </row>
    <row r="16" spans="1:4" x14ac:dyDescent="0.2">
      <c r="C16" s="4">
        <f>Table2[[#This Row],[end_time]]-Table2[[#This Row],[start_time]]</f>
        <v>0</v>
      </c>
    </row>
    <row r="17" spans="3:3" x14ac:dyDescent="0.2">
      <c r="C17" s="4">
        <f>Table2[[#This Row],[end_time]]-Table2[[#This Row],[start_time]]</f>
        <v>0</v>
      </c>
    </row>
    <row r="18" spans="3:3" x14ac:dyDescent="0.2">
      <c r="C18" s="4">
        <f>Table2[[#This Row],[end_time]]-Table2[[#This Row],[start_time]]</f>
        <v>0</v>
      </c>
    </row>
    <row r="19" spans="3:3" x14ac:dyDescent="0.2">
      <c r="C19" s="4">
        <f>Table2[[#This Row],[end_time]]-Table2[[#This Row],[start_time]]</f>
        <v>0</v>
      </c>
    </row>
    <row r="20" spans="3:3" x14ac:dyDescent="0.2">
      <c r="C20" s="4">
        <f>Table2[[#This Row],[end_time]]-Table2[[#This Row],[start_time]]</f>
        <v>0</v>
      </c>
    </row>
    <row r="21" spans="3:3" x14ac:dyDescent="0.2">
      <c r="C21" s="4">
        <f>Table2[[#This Row],[end_time]]-Table2[[#This Row],[start_time]]</f>
        <v>0</v>
      </c>
    </row>
    <row r="22" spans="3:3" x14ac:dyDescent="0.2">
      <c r="C22" s="4">
        <f>Table2[[#This Row],[end_time]]-Table2[[#This Row],[start_time]]</f>
        <v>0</v>
      </c>
    </row>
    <row r="23" spans="3:3" x14ac:dyDescent="0.2">
      <c r="C23" s="4">
        <f>Table2[[#This Row],[end_time]]-Table2[[#This Row],[start_time]]</f>
        <v>0</v>
      </c>
    </row>
    <row r="24" spans="3:3" x14ac:dyDescent="0.2">
      <c r="C24" s="4">
        <f>Table2[[#This Row],[end_time]]-Table2[[#This Row],[start_time]]</f>
        <v>0</v>
      </c>
    </row>
    <row r="25" spans="3:3" x14ac:dyDescent="0.2">
      <c r="C25" s="4">
        <f>Table2[[#This Row],[end_time]]-Table2[[#This Row],[start_time]]</f>
        <v>0</v>
      </c>
    </row>
    <row r="26" spans="3:3" x14ac:dyDescent="0.2">
      <c r="C26" s="4">
        <f>Table2[[#This Row],[end_time]]-Table2[[#This Row],[start_time]]</f>
        <v>0</v>
      </c>
    </row>
    <row r="27" spans="3:3" x14ac:dyDescent="0.2">
      <c r="C27" s="4">
        <f>Table2[[#This Row],[end_time]]-Table2[[#This Row],[start_time]]</f>
        <v>0</v>
      </c>
    </row>
    <row r="28" spans="3:3" x14ac:dyDescent="0.2">
      <c r="C28" s="4">
        <f>Table2[[#This Row],[end_time]]-Table2[[#This Row],[start_time]]</f>
        <v>0</v>
      </c>
    </row>
    <row r="29" spans="3:3" x14ac:dyDescent="0.2">
      <c r="C29" s="4">
        <f>Table2[[#This Row],[end_time]]-Table2[[#This Row],[start_time]]</f>
        <v>0</v>
      </c>
    </row>
    <row r="30" spans="3:3" x14ac:dyDescent="0.2">
      <c r="C30" s="4">
        <f>Table2[[#This Row],[end_time]]-Table2[[#This Row],[start_time]]</f>
        <v>0</v>
      </c>
    </row>
    <row r="31" spans="3:3" x14ac:dyDescent="0.2">
      <c r="C31" s="4">
        <f>Table2[[#This Row],[end_time]]-Table2[[#This Row],[start_time]]</f>
        <v>0</v>
      </c>
    </row>
    <row r="33" spans="1:4" x14ac:dyDescent="0.2">
      <c r="A33" t="s">
        <v>56</v>
      </c>
      <c r="C33" s="6">
        <f>HOUR(SUM(Table2[time_diff]))*3600 + MINUTE(SUM(Table2[time_diff])) * 60 + SECOND(SUM(Table2[time_diff]))</f>
        <v>2801</v>
      </c>
    </row>
    <row r="34" spans="1:4" x14ac:dyDescent="0.2">
      <c r="A34" t="s">
        <v>49</v>
      </c>
      <c r="C34" s="4"/>
    </row>
    <row r="35" spans="1:4" x14ac:dyDescent="0.2">
      <c r="A35" t="s">
        <v>47</v>
      </c>
      <c r="C35" s="5">
        <v>0.37847222222222221</v>
      </c>
    </row>
    <row r="36" spans="1:4" x14ac:dyDescent="0.2">
      <c r="A36" t="s">
        <v>50</v>
      </c>
      <c r="C36" s="5">
        <v>0.62847222222222221</v>
      </c>
    </row>
    <row r="37" spans="1:4" x14ac:dyDescent="0.2">
      <c r="A37" t="s">
        <v>48</v>
      </c>
      <c r="C37" s="6">
        <f>SUM(HOUR(C36-C35)*3600 + MINUTE(C36-C35)*60 + SECOND(C36-C35))</f>
        <v>21600</v>
      </c>
      <c r="D37" t="s">
        <v>51</v>
      </c>
    </row>
    <row r="39" spans="1:4" x14ac:dyDescent="0.2">
      <c r="A39" t="s">
        <v>93</v>
      </c>
      <c r="C39" s="4"/>
    </row>
    <row r="40" spans="1:4" x14ac:dyDescent="0.2">
      <c r="A40" t="s">
        <v>95</v>
      </c>
      <c r="C40" s="5">
        <v>0.4513888888888889</v>
      </c>
    </row>
    <row r="41" spans="1:4" x14ac:dyDescent="0.2">
      <c r="A41" t="s">
        <v>94</v>
      </c>
      <c r="C41" s="5">
        <v>0.60972222222222228</v>
      </c>
    </row>
    <row r="42" spans="1:4" x14ac:dyDescent="0.2">
      <c r="A42" t="s">
        <v>96</v>
      </c>
      <c r="C42" s="6">
        <f>SUM(HOUR(C41-C40)*3600 + MINUTE(C41-C40)*60 + SECOND(C41-C40))</f>
        <v>13680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9F9B0-7F62-0F40-BBEB-48DA30804DB0}">
  <dimension ref="A1:F42"/>
  <sheetViews>
    <sheetView topLeftCell="A15" zoomScale="131" workbookViewId="0">
      <selection activeCell="A39" sqref="A39:C42"/>
    </sheetView>
  </sheetViews>
  <sheetFormatPr baseColWidth="10" defaultRowHeight="16" x14ac:dyDescent="0.2"/>
  <cols>
    <col min="4" max="4" width="72.83203125" customWidth="1"/>
  </cols>
  <sheetData>
    <row r="1" spans="1:6" x14ac:dyDescent="0.2">
      <c r="A1" t="s">
        <v>18</v>
      </c>
      <c r="B1" t="s">
        <v>19</v>
      </c>
      <c r="C1" t="s">
        <v>20</v>
      </c>
      <c r="D1" t="s">
        <v>16</v>
      </c>
    </row>
    <row r="2" spans="1:6" x14ac:dyDescent="0.2">
      <c r="A2" s="5">
        <v>9.4745370370370369E-2</v>
      </c>
      <c r="B2" s="5">
        <v>9.6180555555555561E-2</v>
      </c>
      <c r="C2" s="4">
        <f>Table246[[#This Row],[end_time]]-Table246[[#This Row],[start_time]]</f>
        <v>1.4351851851851921E-3</v>
      </c>
      <c r="D2" t="s">
        <v>88</v>
      </c>
    </row>
    <row r="3" spans="1:6" x14ac:dyDescent="0.2">
      <c r="A3" s="5">
        <v>9.8032407407407401E-2</v>
      </c>
      <c r="B3" s="5">
        <v>0.10219907407407407</v>
      </c>
      <c r="C3" s="4">
        <f>Table246[[#This Row],[end_time]]-Table246[[#This Row],[start_time]]</f>
        <v>4.1666666666666657E-3</v>
      </c>
      <c r="D3" t="s">
        <v>89</v>
      </c>
      <c r="F3" t="s">
        <v>91</v>
      </c>
    </row>
    <row r="4" spans="1:6" x14ac:dyDescent="0.2">
      <c r="A4" s="5">
        <v>0.10553240740740741</v>
      </c>
      <c r="B4" s="5">
        <v>0.11081018518518519</v>
      </c>
      <c r="C4" s="4">
        <f>Table246[[#This Row],[end_time]]-Table246[[#This Row],[start_time]]</f>
        <v>5.277777777777784E-3</v>
      </c>
      <c r="D4" t="s">
        <v>90</v>
      </c>
    </row>
    <row r="5" spans="1:6" x14ac:dyDescent="0.2">
      <c r="A5" s="5">
        <v>0.11532407407407408</v>
      </c>
      <c r="B5" s="5">
        <v>0.11841435185185185</v>
      </c>
      <c r="C5" s="4">
        <f>Table246[[#This Row],[end_time]]-Table246[[#This Row],[start_time]]</f>
        <v>3.0902777777777751E-3</v>
      </c>
      <c r="D5" t="s">
        <v>35</v>
      </c>
    </row>
    <row r="6" spans="1:6" x14ac:dyDescent="0.2">
      <c r="A6" s="5">
        <v>0.11849537037037038</v>
      </c>
      <c r="B6" s="5">
        <v>0.12291666666666666</v>
      </c>
      <c r="C6" s="4">
        <f>Table246[[#This Row],[end_time]]-Table246[[#This Row],[start_time]]</f>
        <v>4.4212962962962843E-3</v>
      </c>
      <c r="D6" t="s">
        <v>36</v>
      </c>
    </row>
    <row r="7" spans="1:6" x14ac:dyDescent="0.2">
      <c r="A7" s="5">
        <v>0.12600694444444444</v>
      </c>
      <c r="B7" s="5">
        <v>0.15243055555555557</v>
      </c>
      <c r="C7" s="4">
        <f>Table246[[#This Row],[end_time]]-Table246[[#This Row],[start_time]]</f>
        <v>2.6423611111111134E-2</v>
      </c>
      <c r="D7" t="s">
        <v>37</v>
      </c>
    </row>
    <row r="8" spans="1:6" x14ac:dyDescent="0.2">
      <c r="A8" s="5">
        <v>0.16231481481481483</v>
      </c>
      <c r="B8" s="5">
        <v>0.16296296296296298</v>
      </c>
      <c r="C8" s="4">
        <f>Table246[[#This Row],[end_time]]-Table246[[#This Row],[start_time]]</f>
        <v>6.481481481481477E-4</v>
      </c>
      <c r="D8" t="s">
        <v>38</v>
      </c>
    </row>
    <row r="9" spans="1:6" x14ac:dyDescent="0.2">
      <c r="A9" s="5">
        <v>0.1713888888888889</v>
      </c>
      <c r="B9" s="5">
        <v>0.17181712962962964</v>
      </c>
      <c r="C9" s="4">
        <f>Table246[[#This Row],[end_time]]-Table246[[#This Row],[start_time]]</f>
        <v>4.2824074074074292E-4</v>
      </c>
      <c r="D9" t="s">
        <v>39</v>
      </c>
    </row>
    <row r="10" spans="1:6" x14ac:dyDescent="0.2">
      <c r="A10" s="5"/>
      <c r="B10" s="5"/>
      <c r="C10" s="4">
        <f>Table246[[#This Row],[end_time]]-Table246[[#This Row],[start_time]]</f>
        <v>0</v>
      </c>
    </row>
    <row r="11" spans="1:6" x14ac:dyDescent="0.2">
      <c r="A11" s="5"/>
      <c r="B11" s="5"/>
      <c r="C11" s="4">
        <f>Table246[[#This Row],[end_time]]-Table246[[#This Row],[start_time]]</f>
        <v>0</v>
      </c>
    </row>
    <row r="12" spans="1:6" x14ac:dyDescent="0.2">
      <c r="A12" s="5"/>
      <c r="B12" s="5"/>
      <c r="C12" s="4">
        <f>Table246[[#This Row],[end_time]]-Table246[[#This Row],[start_time]]</f>
        <v>0</v>
      </c>
    </row>
    <row r="13" spans="1:6" x14ac:dyDescent="0.2">
      <c r="A13" s="5"/>
      <c r="B13" s="5"/>
      <c r="C13" s="4">
        <f>Table246[[#This Row],[end_time]]-Table246[[#This Row],[start_time]]</f>
        <v>0</v>
      </c>
    </row>
    <row r="14" spans="1:6" x14ac:dyDescent="0.2">
      <c r="A14" s="5"/>
      <c r="B14" s="5"/>
      <c r="C14" s="4">
        <f>Table246[[#This Row],[end_time]]-Table246[[#This Row],[start_time]]</f>
        <v>0</v>
      </c>
    </row>
    <row r="15" spans="1:6" x14ac:dyDescent="0.2">
      <c r="A15" s="5"/>
      <c r="B15" s="5"/>
      <c r="C15" s="4">
        <f>Table246[[#This Row],[end_time]]-Table246[[#This Row],[start_time]]</f>
        <v>0</v>
      </c>
    </row>
    <row r="16" spans="1:6" x14ac:dyDescent="0.2">
      <c r="A16" s="5"/>
      <c r="B16" s="5"/>
      <c r="C16" s="4">
        <f>Table246[[#This Row],[end_time]]-Table246[[#This Row],[start_time]]</f>
        <v>0</v>
      </c>
    </row>
    <row r="17" spans="1:3" x14ac:dyDescent="0.2">
      <c r="A17" s="5"/>
      <c r="B17" s="5"/>
      <c r="C17" s="4">
        <f>Table246[[#This Row],[end_time]]-Table246[[#This Row],[start_time]]</f>
        <v>0</v>
      </c>
    </row>
    <row r="18" spans="1:3" x14ac:dyDescent="0.2">
      <c r="A18" s="5"/>
      <c r="B18" s="5"/>
      <c r="C18" s="4">
        <f>Table246[[#This Row],[end_time]]-Table246[[#This Row],[start_time]]</f>
        <v>0</v>
      </c>
    </row>
    <row r="19" spans="1:3" x14ac:dyDescent="0.2">
      <c r="A19" s="5"/>
      <c r="B19" s="5"/>
      <c r="C19" s="4">
        <f>Table246[[#This Row],[end_time]]-Table246[[#This Row],[start_time]]</f>
        <v>0</v>
      </c>
    </row>
    <row r="20" spans="1:3" x14ac:dyDescent="0.2">
      <c r="A20" s="5"/>
      <c r="B20" s="5"/>
      <c r="C20" s="4">
        <f>Table246[[#This Row],[end_time]]-Table246[[#This Row],[start_time]]</f>
        <v>0</v>
      </c>
    </row>
    <row r="21" spans="1:3" x14ac:dyDescent="0.2">
      <c r="A21" s="5"/>
      <c r="B21" s="5"/>
      <c r="C21" s="4">
        <f>Table246[[#This Row],[end_time]]-Table246[[#This Row],[start_time]]</f>
        <v>0</v>
      </c>
    </row>
    <row r="22" spans="1:3" x14ac:dyDescent="0.2">
      <c r="A22" s="5"/>
      <c r="B22" s="5"/>
      <c r="C22" s="4">
        <f>Table246[[#This Row],[end_time]]-Table246[[#This Row],[start_time]]</f>
        <v>0</v>
      </c>
    </row>
    <row r="23" spans="1:3" x14ac:dyDescent="0.2">
      <c r="A23" s="5"/>
      <c r="B23" s="5"/>
      <c r="C23" s="4">
        <f>Table246[[#This Row],[end_time]]-Table246[[#This Row],[start_time]]</f>
        <v>0</v>
      </c>
    </row>
    <row r="24" spans="1:3" x14ac:dyDescent="0.2">
      <c r="A24" s="5"/>
      <c r="B24" s="5"/>
      <c r="C24" s="4">
        <f>Table246[[#This Row],[end_time]]-Table246[[#This Row],[start_time]]</f>
        <v>0</v>
      </c>
    </row>
    <row r="25" spans="1:3" x14ac:dyDescent="0.2">
      <c r="A25" s="5"/>
      <c r="B25" s="5"/>
      <c r="C25" s="4">
        <f>Table246[[#This Row],[end_time]]-Table246[[#This Row],[start_time]]</f>
        <v>0</v>
      </c>
    </row>
    <row r="26" spans="1:3" x14ac:dyDescent="0.2">
      <c r="A26" s="5"/>
      <c r="B26" s="5"/>
      <c r="C26" s="4">
        <f>Table246[[#This Row],[end_time]]-Table246[[#This Row],[start_time]]</f>
        <v>0</v>
      </c>
    </row>
    <row r="27" spans="1:3" x14ac:dyDescent="0.2">
      <c r="A27" s="5"/>
      <c r="B27" s="5"/>
      <c r="C27" s="4">
        <f>Table246[[#This Row],[end_time]]-Table246[[#This Row],[start_time]]</f>
        <v>0</v>
      </c>
    </row>
    <row r="28" spans="1:3" x14ac:dyDescent="0.2">
      <c r="A28" s="5"/>
      <c r="B28" s="5"/>
      <c r="C28" s="4">
        <f>Table246[[#This Row],[end_time]]-Table246[[#This Row],[start_time]]</f>
        <v>0</v>
      </c>
    </row>
    <row r="29" spans="1:3" x14ac:dyDescent="0.2">
      <c r="A29" s="5"/>
      <c r="B29" s="5"/>
      <c r="C29" s="4">
        <f>Table246[[#This Row],[end_time]]-Table246[[#This Row],[start_time]]</f>
        <v>0</v>
      </c>
    </row>
    <row r="30" spans="1:3" x14ac:dyDescent="0.2">
      <c r="A30" s="5"/>
      <c r="B30" s="5"/>
      <c r="C30" s="4">
        <f>Table246[[#This Row],[end_time]]-Table246[[#This Row],[start_time]]</f>
        <v>0</v>
      </c>
    </row>
    <row r="31" spans="1:3" x14ac:dyDescent="0.2">
      <c r="A31" s="5"/>
      <c r="B31" s="5"/>
      <c r="C31" s="4">
        <f>Table246[[#This Row],[end_time]]-Table246[[#This Row],[start_time]]</f>
        <v>0</v>
      </c>
    </row>
    <row r="33" spans="1:4" x14ac:dyDescent="0.2">
      <c r="A33" t="s">
        <v>56</v>
      </c>
      <c r="C33" s="6">
        <f>HOUR(SUM(Table246[time_diff]))*3600 + MINUTE(SUM(Table246[time_diff])) * 60 + SECOND(SUM(Table246[time_diff]))</f>
        <v>3965</v>
      </c>
    </row>
    <row r="34" spans="1:4" x14ac:dyDescent="0.2">
      <c r="A34" t="s">
        <v>49</v>
      </c>
      <c r="C34" s="4"/>
    </row>
    <row r="35" spans="1:4" x14ac:dyDescent="0.2">
      <c r="A35" t="s">
        <v>47</v>
      </c>
      <c r="C35" s="5">
        <v>0.37847222222222221</v>
      </c>
    </row>
    <row r="36" spans="1:4" x14ac:dyDescent="0.2">
      <c r="A36" t="s">
        <v>50</v>
      </c>
      <c r="C36" s="5">
        <v>0.57638888888888884</v>
      </c>
    </row>
    <row r="37" spans="1:4" x14ac:dyDescent="0.2">
      <c r="A37" t="s">
        <v>48</v>
      </c>
      <c r="C37" s="6">
        <f>SUM(HOUR(C36-C35)*3600 + MINUTE(C36-C35)*60 + SECOND(C36-C35))</f>
        <v>17100</v>
      </c>
      <c r="D37" t="s">
        <v>51</v>
      </c>
    </row>
    <row r="39" spans="1:4" x14ac:dyDescent="0.2">
      <c r="A39" t="s">
        <v>93</v>
      </c>
      <c r="C39" s="4"/>
    </row>
    <row r="40" spans="1:4" x14ac:dyDescent="0.2">
      <c r="A40" t="s">
        <v>95</v>
      </c>
      <c r="C40" s="5">
        <v>0.48819444444444443</v>
      </c>
    </row>
    <row r="41" spans="1:4" x14ac:dyDescent="0.2">
      <c r="A41" t="s">
        <v>94</v>
      </c>
      <c r="C41" s="5">
        <v>0.55208333333333337</v>
      </c>
    </row>
    <row r="42" spans="1:4" x14ac:dyDescent="0.2">
      <c r="A42" t="s">
        <v>96</v>
      </c>
      <c r="C42" s="6">
        <f>SUM(HOUR(C41-C40)*3600 + MINUTE(C41-C40)*60 + SECOND(C41-C40))</f>
        <v>5520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F5E9-1E20-D04B-A430-E1A4492E325E}">
  <dimension ref="A1:D42"/>
  <sheetViews>
    <sheetView workbookViewId="0">
      <selection activeCell="A39" sqref="A39:C42"/>
    </sheetView>
  </sheetViews>
  <sheetFormatPr baseColWidth="10" defaultRowHeight="16" x14ac:dyDescent="0.2"/>
  <cols>
    <col min="4" max="4" width="72.83203125" customWidth="1"/>
  </cols>
  <sheetData>
    <row r="1" spans="1:4" x14ac:dyDescent="0.2">
      <c r="A1" t="s">
        <v>18</v>
      </c>
      <c r="B1" t="s">
        <v>19</v>
      </c>
      <c r="C1" t="s">
        <v>20</v>
      </c>
      <c r="D1" t="s">
        <v>16</v>
      </c>
    </row>
    <row r="2" spans="1:4" x14ac:dyDescent="0.2">
      <c r="A2" s="5">
        <v>0.64217592592592587</v>
      </c>
      <c r="B2" s="5">
        <v>0.65585648148148146</v>
      </c>
      <c r="C2" s="4">
        <f>Table247[[#This Row],[end_time]]-Table247[[#This Row],[start_time]]</f>
        <v>1.3680555555555585E-2</v>
      </c>
      <c r="D2" t="s">
        <v>40</v>
      </c>
    </row>
    <row r="3" spans="1:4" x14ac:dyDescent="0.2">
      <c r="A3" s="5">
        <v>0.6694444444444444</v>
      </c>
      <c r="B3" s="5">
        <v>0.67078703703703701</v>
      </c>
      <c r="C3" s="4">
        <f>Table247[[#This Row],[end_time]]-Table247[[#This Row],[start_time]]</f>
        <v>1.3425925925926174E-3</v>
      </c>
      <c r="D3" t="s">
        <v>70</v>
      </c>
    </row>
    <row r="4" spans="1:4" x14ac:dyDescent="0.2">
      <c r="A4" s="5">
        <v>0.68248842592592596</v>
      </c>
      <c r="B4" s="5">
        <v>0.68859953703703702</v>
      </c>
      <c r="C4" s="4">
        <f>Table247[[#This Row],[end_time]]-Table247[[#This Row],[start_time]]</f>
        <v>6.1111111111110672E-3</v>
      </c>
      <c r="D4" t="s">
        <v>71</v>
      </c>
    </row>
    <row r="5" spans="1:4" x14ac:dyDescent="0.2">
      <c r="A5" s="5">
        <v>3.8310185185185183E-3</v>
      </c>
      <c r="B5" s="5">
        <v>6.7129629629629631E-3</v>
      </c>
      <c r="C5" s="4">
        <f>Table247[[#This Row],[end_time]]-Table247[[#This Row],[start_time]]</f>
        <v>2.8819444444444448E-3</v>
      </c>
      <c r="D5" t="s">
        <v>72</v>
      </c>
    </row>
    <row r="6" spans="1:4" x14ac:dyDescent="0.2">
      <c r="A6" s="5"/>
      <c r="B6" s="5"/>
      <c r="C6" s="4">
        <f>Table247[[#This Row],[end_time]]-Table247[[#This Row],[start_time]]</f>
        <v>0</v>
      </c>
    </row>
    <row r="7" spans="1:4" x14ac:dyDescent="0.2">
      <c r="A7" s="5"/>
      <c r="B7" s="5"/>
      <c r="C7" s="4">
        <f>Table247[[#This Row],[end_time]]-Table247[[#This Row],[start_time]]</f>
        <v>0</v>
      </c>
    </row>
    <row r="8" spans="1:4" x14ac:dyDescent="0.2">
      <c r="A8" s="5"/>
      <c r="B8" s="5"/>
      <c r="C8" s="4">
        <f>Table247[[#This Row],[end_time]]-Table247[[#This Row],[start_time]]</f>
        <v>0</v>
      </c>
    </row>
    <row r="9" spans="1:4" x14ac:dyDescent="0.2">
      <c r="A9" s="5"/>
      <c r="B9" s="5"/>
      <c r="C9" s="4">
        <f>Table247[[#This Row],[end_time]]-Table247[[#This Row],[start_time]]</f>
        <v>0</v>
      </c>
    </row>
    <row r="10" spans="1:4" x14ac:dyDescent="0.2">
      <c r="A10" s="5"/>
      <c r="B10" s="5"/>
      <c r="C10" s="4">
        <f>Table247[[#This Row],[end_time]]-Table247[[#This Row],[start_time]]</f>
        <v>0</v>
      </c>
    </row>
    <row r="11" spans="1:4" x14ac:dyDescent="0.2">
      <c r="A11" s="5"/>
      <c r="B11" s="5"/>
      <c r="C11" s="4">
        <f>Table247[[#This Row],[end_time]]-Table247[[#This Row],[start_time]]</f>
        <v>0</v>
      </c>
    </row>
    <row r="12" spans="1:4" x14ac:dyDescent="0.2">
      <c r="A12" s="5"/>
      <c r="B12" s="5"/>
      <c r="C12" s="4">
        <f>Table247[[#This Row],[end_time]]-Table247[[#This Row],[start_time]]</f>
        <v>0</v>
      </c>
    </row>
    <row r="13" spans="1:4" x14ac:dyDescent="0.2">
      <c r="A13" s="5"/>
      <c r="B13" s="5"/>
      <c r="C13" s="4">
        <f>Table247[[#This Row],[end_time]]-Table247[[#This Row],[start_time]]</f>
        <v>0</v>
      </c>
    </row>
    <row r="14" spans="1:4" x14ac:dyDescent="0.2">
      <c r="A14" s="5"/>
      <c r="B14" s="5"/>
      <c r="C14" s="4">
        <f>Table247[[#This Row],[end_time]]-Table247[[#This Row],[start_time]]</f>
        <v>0</v>
      </c>
    </row>
    <row r="15" spans="1:4" x14ac:dyDescent="0.2">
      <c r="A15" s="5"/>
      <c r="B15" s="5"/>
      <c r="C15" s="4">
        <f>Table247[[#This Row],[end_time]]-Table247[[#This Row],[start_time]]</f>
        <v>0</v>
      </c>
    </row>
    <row r="16" spans="1:4" x14ac:dyDescent="0.2">
      <c r="A16" s="5"/>
      <c r="B16" s="5"/>
      <c r="C16" s="4">
        <f>Table247[[#This Row],[end_time]]-Table247[[#This Row],[start_time]]</f>
        <v>0</v>
      </c>
    </row>
    <row r="17" spans="1:3" x14ac:dyDescent="0.2">
      <c r="A17" s="5"/>
      <c r="B17" s="5"/>
      <c r="C17" s="4">
        <f>Table247[[#This Row],[end_time]]-Table247[[#This Row],[start_time]]</f>
        <v>0</v>
      </c>
    </row>
    <row r="18" spans="1:3" x14ac:dyDescent="0.2">
      <c r="A18" s="5"/>
      <c r="B18" s="5"/>
      <c r="C18" s="4">
        <f>Table247[[#This Row],[end_time]]-Table247[[#This Row],[start_time]]</f>
        <v>0</v>
      </c>
    </row>
    <row r="19" spans="1:3" x14ac:dyDescent="0.2">
      <c r="A19" s="5"/>
      <c r="B19" s="5"/>
      <c r="C19" s="4">
        <f>Table247[[#This Row],[end_time]]-Table247[[#This Row],[start_time]]</f>
        <v>0</v>
      </c>
    </row>
    <row r="20" spans="1:3" x14ac:dyDescent="0.2">
      <c r="A20" s="5"/>
      <c r="B20" s="5"/>
      <c r="C20" s="4">
        <f>Table247[[#This Row],[end_time]]-Table247[[#This Row],[start_time]]</f>
        <v>0</v>
      </c>
    </row>
    <row r="21" spans="1:3" x14ac:dyDescent="0.2">
      <c r="A21" s="5"/>
      <c r="B21" s="5"/>
      <c r="C21" s="4">
        <f>Table247[[#This Row],[end_time]]-Table247[[#This Row],[start_time]]</f>
        <v>0</v>
      </c>
    </row>
    <row r="22" spans="1:3" x14ac:dyDescent="0.2">
      <c r="A22" s="5"/>
      <c r="B22" s="5"/>
      <c r="C22" s="4">
        <f>Table247[[#This Row],[end_time]]-Table247[[#This Row],[start_time]]</f>
        <v>0</v>
      </c>
    </row>
    <row r="23" spans="1:3" x14ac:dyDescent="0.2">
      <c r="A23" s="5"/>
      <c r="B23" s="5"/>
      <c r="C23" s="4">
        <f>Table247[[#This Row],[end_time]]-Table247[[#This Row],[start_time]]</f>
        <v>0</v>
      </c>
    </row>
    <row r="24" spans="1:3" x14ac:dyDescent="0.2">
      <c r="A24" s="5"/>
      <c r="B24" s="5"/>
      <c r="C24" s="4">
        <f>Table247[[#This Row],[end_time]]-Table247[[#This Row],[start_time]]</f>
        <v>0</v>
      </c>
    </row>
    <row r="25" spans="1:3" x14ac:dyDescent="0.2">
      <c r="A25" s="5"/>
      <c r="B25" s="5"/>
      <c r="C25" s="4">
        <f>Table247[[#This Row],[end_time]]-Table247[[#This Row],[start_time]]</f>
        <v>0</v>
      </c>
    </row>
    <row r="26" spans="1:3" x14ac:dyDescent="0.2">
      <c r="A26" s="5"/>
      <c r="B26" s="5"/>
      <c r="C26" s="4">
        <f>Table247[[#This Row],[end_time]]-Table247[[#This Row],[start_time]]</f>
        <v>0</v>
      </c>
    </row>
    <row r="27" spans="1:3" x14ac:dyDescent="0.2">
      <c r="A27" s="5"/>
      <c r="B27" s="5"/>
      <c r="C27" s="4">
        <f>Table247[[#This Row],[end_time]]-Table247[[#This Row],[start_time]]</f>
        <v>0</v>
      </c>
    </row>
    <row r="28" spans="1:3" x14ac:dyDescent="0.2">
      <c r="A28" s="5"/>
      <c r="B28" s="5"/>
      <c r="C28" s="4">
        <f>Table247[[#This Row],[end_time]]-Table247[[#This Row],[start_time]]</f>
        <v>0</v>
      </c>
    </row>
    <row r="29" spans="1:3" x14ac:dyDescent="0.2">
      <c r="A29" s="5"/>
      <c r="B29" s="5"/>
      <c r="C29" s="4">
        <f>Table247[[#This Row],[end_time]]-Table247[[#This Row],[start_time]]</f>
        <v>0</v>
      </c>
    </row>
    <row r="30" spans="1:3" x14ac:dyDescent="0.2">
      <c r="A30" s="5"/>
      <c r="B30" s="5"/>
      <c r="C30" s="4">
        <f>Table247[[#This Row],[end_time]]-Table247[[#This Row],[start_time]]</f>
        <v>0</v>
      </c>
    </row>
    <row r="31" spans="1:3" x14ac:dyDescent="0.2">
      <c r="A31" s="5"/>
      <c r="B31" s="5"/>
      <c r="C31" s="4">
        <f>Table247[[#This Row],[end_time]]-Table247[[#This Row],[start_time]]</f>
        <v>0</v>
      </c>
    </row>
    <row r="33" spans="1:4" x14ac:dyDescent="0.2">
      <c r="A33" t="s">
        <v>56</v>
      </c>
      <c r="C33" s="6">
        <f>HOUR(SUM(Table247[time_diff]))*3600 + MINUTE(SUM(Table247[time_diff])) * 60 + SECOND(SUM(Table247[time_diff]))</f>
        <v>2075</v>
      </c>
    </row>
    <row r="34" spans="1:4" x14ac:dyDescent="0.2">
      <c r="A34" t="s">
        <v>49</v>
      </c>
      <c r="C34" s="4"/>
    </row>
    <row r="35" spans="1:4" x14ac:dyDescent="0.2">
      <c r="A35" t="s">
        <v>47</v>
      </c>
      <c r="C35" s="5">
        <v>0</v>
      </c>
    </row>
    <row r="36" spans="1:4" x14ac:dyDescent="0.2">
      <c r="A36" t="s">
        <v>50</v>
      </c>
      <c r="C36" s="5">
        <v>0.21180555555555555</v>
      </c>
    </row>
    <row r="37" spans="1:4" x14ac:dyDescent="0.2">
      <c r="A37" t="s">
        <v>48</v>
      </c>
      <c r="C37" s="10">
        <f>SUM(HOUR(C36-C35)*3600 + MINUTE(C36-C35)*60 + SECOND(C36-C35))</f>
        <v>18300</v>
      </c>
      <c r="D37" t="s">
        <v>51</v>
      </c>
    </row>
    <row r="39" spans="1:4" x14ac:dyDescent="0.2">
      <c r="A39" t="s">
        <v>93</v>
      </c>
      <c r="C39" s="4"/>
    </row>
    <row r="40" spans="1:4" x14ac:dyDescent="0.2">
      <c r="A40" t="s">
        <v>95</v>
      </c>
      <c r="C40" s="5">
        <v>0.625</v>
      </c>
    </row>
    <row r="41" spans="1:4" x14ac:dyDescent="0.2">
      <c r="A41" t="s">
        <v>94</v>
      </c>
      <c r="C41" s="5">
        <v>0.70208333333333328</v>
      </c>
    </row>
    <row r="42" spans="1:4" x14ac:dyDescent="0.2">
      <c r="A42" t="s">
        <v>96</v>
      </c>
      <c r="C42" s="6">
        <f>SUM(HOUR(C41-C40)*3600 + MINUTE(C41-C40)*60 + SECOND(C41-C40))</f>
        <v>6660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E92CE-29F7-6D4F-BC97-A709947D3371}">
  <dimension ref="A1:F37"/>
  <sheetViews>
    <sheetView workbookViewId="0">
      <selection activeCell="D5" sqref="D5:D13"/>
    </sheetView>
  </sheetViews>
  <sheetFormatPr baseColWidth="10" defaultRowHeight="16" x14ac:dyDescent="0.2"/>
  <cols>
    <col min="4" max="4" width="72.83203125" customWidth="1"/>
  </cols>
  <sheetData>
    <row r="1" spans="1:6" x14ac:dyDescent="0.2">
      <c r="A1" t="s">
        <v>18</v>
      </c>
      <c r="B1" t="s">
        <v>19</v>
      </c>
      <c r="C1" t="s">
        <v>20</v>
      </c>
      <c r="D1" t="s">
        <v>16</v>
      </c>
    </row>
    <row r="2" spans="1:6" x14ac:dyDescent="0.2">
      <c r="A2" s="5">
        <v>2.1956018518518517E-2</v>
      </c>
      <c r="B2" s="5">
        <v>2.4641203703703703E-2</v>
      </c>
      <c r="C2" s="4">
        <f>Table24812[[#This Row],[end_time]]-Table24812[[#This Row],[start_time]]</f>
        <v>2.6851851851851863E-3</v>
      </c>
      <c r="D2" t="s">
        <v>41</v>
      </c>
    </row>
    <row r="3" spans="1:6" x14ac:dyDescent="0.2">
      <c r="A3" s="5">
        <v>5.7141203703703701E-2</v>
      </c>
      <c r="B3" s="5">
        <v>5.752314814814815E-2</v>
      </c>
      <c r="C3" s="4">
        <f>Table24812[[#This Row],[end_time]]-Table24812[[#This Row],[start_time]]</f>
        <v>3.8194444444444864E-4</v>
      </c>
    </row>
    <row r="4" spans="1:6" x14ac:dyDescent="0.2">
      <c r="A4" s="5">
        <v>7.5046296296296292E-2</v>
      </c>
      <c r="B4" s="5">
        <v>7.8252314814814816E-2</v>
      </c>
      <c r="C4" s="4">
        <f>Table24812[[#This Row],[end_time]]-Table24812[[#This Row],[start_time]]</f>
        <v>3.2060185185185247E-3</v>
      </c>
    </row>
    <row r="5" spans="1:6" x14ac:dyDescent="0.2">
      <c r="A5" s="5"/>
      <c r="B5" s="5"/>
      <c r="C5" s="4">
        <f>Table24812[[#This Row],[end_time]]-Table24812[[#This Row],[start_time]]</f>
        <v>0</v>
      </c>
    </row>
    <row r="6" spans="1:6" x14ac:dyDescent="0.2">
      <c r="A6" s="5"/>
      <c r="B6" s="5"/>
      <c r="C6" s="4">
        <f>Table24812[[#This Row],[end_time]]-Table24812[[#This Row],[start_time]]</f>
        <v>0</v>
      </c>
    </row>
    <row r="7" spans="1:6" x14ac:dyDescent="0.2">
      <c r="A7" s="5"/>
      <c r="B7" s="5"/>
      <c r="C7" s="4">
        <f>Table24812[[#This Row],[end_time]]-Table24812[[#This Row],[start_time]]</f>
        <v>0</v>
      </c>
    </row>
    <row r="8" spans="1:6" x14ac:dyDescent="0.2">
      <c r="A8" s="5"/>
      <c r="B8" s="5"/>
      <c r="C8" s="4">
        <f>Table24812[[#This Row],[end_time]]-Table24812[[#This Row],[start_time]]</f>
        <v>0</v>
      </c>
    </row>
    <row r="9" spans="1:6" x14ac:dyDescent="0.2">
      <c r="A9" s="5"/>
      <c r="B9" s="5"/>
      <c r="C9" s="4">
        <f>Table24812[[#This Row],[end_time]]-Table24812[[#This Row],[start_time]]</f>
        <v>0</v>
      </c>
    </row>
    <row r="10" spans="1:6" x14ac:dyDescent="0.2">
      <c r="A10" s="5"/>
      <c r="B10" s="5"/>
      <c r="C10" s="4">
        <f>Table24812[[#This Row],[end_time]]-Table24812[[#This Row],[start_time]]</f>
        <v>0</v>
      </c>
    </row>
    <row r="11" spans="1:6" x14ac:dyDescent="0.2">
      <c r="A11" s="5"/>
      <c r="B11" s="5"/>
      <c r="C11" s="4">
        <f>Table24812[[#This Row],[end_time]]-Table24812[[#This Row],[start_time]]</f>
        <v>0</v>
      </c>
    </row>
    <row r="12" spans="1:6" x14ac:dyDescent="0.2">
      <c r="A12" s="5"/>
      <c r="B12" s="5"/>
      <c r="C12" s="4">
        <f>Table24812[[#This Row],[end_time]]-Table24812[[#This Row],[start_time]]</f>
        <v>0</v>
      </c>
    </row>
    <row r="13" spans="1:6" x14ac:dyDescent="0.2">
      <c r="A13" s="5"/>
      <c r="B13" s="5"/>
      <c r="C13" s="4">
        <f>Table24812[[#This Row],[end_time]]-Table24812[[#This Row],[start_time]]</f>
        <v>0</v>
      </c>
    </row>
    <row r="14" spans="1:6" x14ac:dyDescent="0.2">
      <c r="A14" s="5"/>
      <c r="B14" s="5"/>
      <c r="C14" s="4">
        <f>Table24812[[#This Row],[end_time]]-Table24812[[#This Row],[start_time]]</f>
        <v>0</v>
      </c>
      <c r="F14" t="s">
        <v>87</v>
      </c>
    </row>
    <row r="15" spans="1:6" x14ac:dyDescent="0.2">
      <c r="A15" s="5"/>
      <c r="B15" s="5"/>
      <c r="C15" s="4">
        <f>Table24812[[#This Row],[end_time]]-Table24812[[#This Row],[start_time]]</f>
        <v>0</v>
      </c>
    </row>
    <row r="16" spans="1:6" x14ac:dyDescent="0.2">
      <c r="A16" s="5"/>
      <c r="B16" s="5"/>
      <c r="C16" s="4">
        <f>Table24812[[#This Row],[end_time]]-Table24812[[#This Row],[start_time]]</f>
        <v>0</v>
      </c>
    </row>
    <row r="17" spans="1:3" x14ac:dyDescent="0.2">
      <c r="A17" s="5"/>
      <c r="B17" s="5"/>
      <c r="C17" s="4">
        <f>Table24812[[#This Row],[end_time]]-Table24812[[#This Row],[start_time]]</f>
        <v>0</v>
      </c>
    </row>
    <row r="18" spans="1:3" x14ac:dyDescent="0.2">
      <c r="A18" s="5"/>
      <c r="B18" s="5"/>
      <c r="C18" s="4">
        <f>Table24812[[#This Row],[end_time]]-Table24812[[#This Row],[start_time]]</f>
        <v>0</v>
      </c>
    </row>
    <row r="19" spans="1:3" x14ac:dyDescent="0.2">
      <c r="A19" s="5"/>
      <c r="B19" s="5"/>
      <c r="C19" s="4">
        <f>Table24812[[#This Row],[end_time]]-Table24812[[#This Row],[start_time]]</f>
        <v>0</v>
      </c>
    </row>
    <row r="20" spans="1:3" x14ac:dyDescent="0.2">
      <c r="A20" s="5"/>
      <c r="B20" s="5"/>
      <c r="C20" s="4">
        <f>Table24812[[#This Row],[end_time]]-Table24812[[#This Row],[start_time]]</f>
        <v>0</v>
      </c>
    </row>
    <row r="21" spans="1:3" x14ac:dyDescent="0.2">
      <c r="A21" s="5"/>
      <c r="B21" s="5"/>
      <c r="C21" s="4">
        <f>Table24812[[#This Row],[end_time]]-Table24812[[#This Row],[start_time]]</f>
        <v>0</v>
      </c>
    </row>
    <row r="22" spans="1:3" x14ac:dyDescent="0.2">
      <c r="A22" s="5"/>
      <c r="B22" s="5"/>
      <c r="C22" s="4">
        <f>Table24812[[#This Row],[end_time]]-Table24812[[#This Row],[start_time]]</f>
        <v>0</v>
      </c>
    </row>
    <row r="23" spans="1:3" x14ac:dyDescent="0.2">
      <c r="A23" s="5"/>
      <c r="B23" s="5"/>
      <c r="C23" s="4">
        <f>Table24812[[#This Row],[end_time]]-Table24812[[#This Row],[start_time]]</f>
        <v>0</v>
      </c>
    </row>
    <row r="24" spans="1:3" x14ac:dyDescent="0.2">
      <c r="A24" s="5"/>
      <c r="B24" s="5"/>
      <c r="C24" s="4">
        <f>Table24812[[#This Row],[end_time]]-Table24812[[#This Row],[start_time]]</f>
        <v>0</v>
      </c>
    </row>
    <row r="25" spans="1:3" x14ac:dyDescent="0.2">
      <c r="A25" s="5"/>
      <c r="B25" s="5"/>
      <c r="C25" s="4">
        <f>Table24812[[#This Row],[end_time]]-Table24812[[#This Row],[start_time]]</f>
        <v>0</v>
      </c>
    </row>
    <row r="26" spans="1:3" x14ac:dyDescent="0.2">
      <c r="A26" s="5"/>
      <c r="B26" s="5"/>
      <c r="C26" s="4">
        <f>Table24812[[#This Row],[end_time]]-Table24812[[#This Row],[start_time]]</f>
        <v>0</v>
      </c>
    </row>
    <row r="27" spans="1:3" x14ac:dyDescent="0.2">
      <c r="A27" s="5"/>
      <c r="B27" s="5"/>
      <c r="C27" s="4">
        <f>Table24812[[#This Row],[end_time]]-Table24812[[#This Row],[start_time]]</f>
        <v>0</v>
      </c>
    </row>
    <row r="28" spans="1:3" x14ac:dyDescent="0.2">
      <c r="A28" s="5"/>
      <c r="B28" s="5"/>
      <c r="C28" s="4">
        <f>Table24812[[#This Row],[end_time]]-Table24812[[#This Row],[start_time]]</f>
        <v>0</v>
      </c>
    </row>
    <row r="29" spans="1:3" x14ac:dyDescent="0.2">
      <c r="A29" s="5"/>
      <c r="B29" s="5"/>
      <c r="C29" s="4">
        <f>Table24812[[#This Row],[end_time]]-Table24812[[#This Row],[start_time]]</f>
        <v>0</v>
      </c>
    </row>
    <row r="30" spans="1:3" x14ac:dyDescent="0.2">
      <c r="A30" s="5"/>
      <c r="B30" s="5"/>
      <c r="C30" s="4">
        <f>Table24812[[#This Row],[end_time]]-Table24812[[#This Row],[start_time]]</f>
        <v>0</v>
      </c>
    </row>
    <row r="31" spans="1:3" x14ac:dyDescent="0.2">
      <c r="A31" s="5"/>
      <c r="B31" s="5"/>
      <c r="C31" s="4">
        <f>Table24812[[#This Row],[end_time]]-Table24812[[#This Row],[start_time]]</f>
        <v>0</v>
      </c>
    </row>
    <row r="33" spans="1:4" x14ac:dyDescent="0.2">
      <c r="A33" t="s">
        <v>56</v>
      </c>
      <c r="C33" s="6">
        <f>HOUR(SUM(Table24812[time_diff]))*3600 + MINUTE(SUM(Table24812[time_diff])) * 60 + SECOND(SUM(Table24812[time_diff]))</f>
        <v>542</v>
      </c>
    </row>
    <row r="34" spans="1:4" x14ac:dyDescent="0.2">
      <c r="A34" t="s">
        <v>49</v>
      </c>
      <c r="C34" s="4"/>
    </row>
    <row r="35" spans="1:4" x14ac:dyDescent="0.2">
      <c r="A35" t="s">
        <v>47</v>
      </c>
      <c r="C35" s="5">
        <v>0.36527777777777776</v>
      </c>
    </row>
    <row r="36" spans="1:4" x14ac:dyDescent="0.2">
      <c r="A36" t="s">
        <v>50</v>
      </c>
      <c r="C36" s="5">
        <v>0.5708333333333333</v>
      </c>
    </row>
    <row r="37" spans="1:4" x14ac:dyDescent="0.2">
      <c r="A37" t="s">
        <v>48</v>
      </c>
      <c r="C37" s="6">
        <f>SUM(HOUR(C36-C35)*3600 + MINUTE(C36-C35)*60 + SECOND(C36-C35))</f>
        <v>17760</v>
      </c>
      <c r="D37" t="s">
        <v>51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AB6B7-C4D5-5842-A12D-7C2673B4EDD7}">
  <dimension ref="A1:D42"/>
  <sheetViews>
    <sheetView workbookViewId="0">
      <selection activeCell="C42" sqref="C42"/>
    </sheetView>
  </sheetViews>
  <sheetFormatPr baseColWidth="10" defaultRowHeight="16" x14ac:dyDescent="0.2"/>
  <cols>
    <col min="4" max="4" width="72.83203125" customWidth="1"/>
  </cols>
  <sheetData>
    <row r="1" spans="1:4" x14ac:dyDescent="0.2">
      <c r="A1" t="s">
        <v>18</v>
      </c>
      <c r="B1" t="s">
        <v>19</v>
      </c>
      <c r="C1" t="s">
        <v>20</v>
      </c>
      <c r="D1" t="s">
        <v>16</v>
      </c>
    </row>
    <row r="2" spans="1:4" x14ac:dyDescent="0.2">
      <c r="A2" s="5">
        <v>0.49760416666666668</v>
      </c>
      <c r="B2" s="5">
        <v>0.50002314814814819</v>
      </c>
      <c r="C2" s="4">
        <f>Table248[[#This Row],[end_time]]-Table248[[#This Row],[start_time]]</f>
        <v>2.418981481481508E-3</v>
      </c>
      <c r="D2" t="s">
        <v>84</v>
      </c>
    </row>
    <row r="3" spans="1:4" x14ac:dyDescent="0.2">
      <c r="A3" s="5">
        <v>0.50552083333333331</v>
      </c>
      <c r="B3" s="5">
        <v>0.5119097222222222</v>
      </c>
      <c r="C3" s="4">
        <f>Table248[[#This Row],[end_time]]-Table248[[#This Row],[start_time]]</f>
        <v>6.3888888888888884E-3</v>
      </c>
      <c r="D3" t="s">
        <v>85</v>
      </c>
    </row>
    <row r="4" spans="1:4" x14ac:dyDescent="0.2">
      <c r="A4" s="5">
        <v>0.5119097222222222</v>
      </c>
      <c r="B4" s="5">
        <v>0.52406249999999999</v>
      </c>
      <c r="C4" s="4">
        <f>Table248[[#This Row],[end_time]]-Table248[[#This Row],[start_time]]</f>
        <v>1.215277777777779E-2</v>
      </c>
      <c r="D4" t="s">
        <v>86</v>
      </c>
    </row>
    <row r="5" spans="1:4" x14ac:dyDescent="0.2">
      <c r="A5" s="5">
        <v>0.53478009259259263</v>
      </c>
      <c r="B5" s="5">
        <v>0.53651620370370368</v>
      </c>
      <c r="C5" s="4">
        <f>Table248[[#This Row],[end_time]]-Table248[[#This Row],[start_time]]</f>
        <v>1.7361111111110494E-3</v>
      </c>
    </row>
    <row r="6" spans="1:4" x14ac:dyDescent="0.2">
      <c r="A6" s="5">
        <v>0.56906250000000003</v>
      </c>
      <c r="B6" s="5">
        <v>0.56943287037037038</v>
      </c>
      <c r="C6" s="4">
        <f>Table248[[#This Row],[end_time]]-Table248[[#This Row],[start_time]]</f>
        <v>3.7037037037035425E-4</v>
      </c>
    </row>
    <row r="7" spans="1:4" x14ac:dyDescent="0.2">
      <c r="A7" s="5"/>
      <c r="B7" s="5"/>
      <c r="C7" s="4">
        <f>Table248[[#This Row],[end_time]]-Table248[[#This Row],[start_time]]</f>
        <v>0</v>
      </c>
    </row>
    <row r="8" spans="1:4" x14ac:dyDescent="0.2">
      <c r="A8" s="5"/>
      <c r="B8" s="5"/>
      <c r="C8" s="4">
        <f>Table248[[#This Row],[end_time]]-Table248[[#This Row],[start_time]]</f>
        <v>0</v>
      </c>
    </row>
    <row r="9" spans="1:4" x14ac:dyDescent="0.2">
      <c r="A9" s="5"/>
      <c r="B9" s="5"/>
      <c r="C9" s="4">
        <f>Table248[[#This Row],[end_time]]-Table248[[#This Row],[start_time]]</f>
        <v>0</v>
      </c>
    </row>
    <row r="10" spans="1:4" x14ac:dyDescent="0.2">
      <c r="A10" s="5"/>
      <c r="B10" s="5"/>
      <c r="C10" s="4">
        <f>Table248[[#This Row],[end_time]]-Table248[[#This Row],[start_time]]</f>
        <v>0</v>
      </c>
    </row>
    <row r="11" spans="1:4" x14ac:dyDescent="0.2">
      <c r="A11" s="5"/>
      <c r="B11" s="5"/>
      <c r="C11" s="4">
        <f>Table248[[#This Row],[end_time]]-Table248[[#This Row],[start_time]]</f>
        <v>0</v>
      </c>
    </row>
    <row r="12" spans="1:4" x14ac:dyDescent="0.2">
      <c r="A12" s="5"/>
      <c r="B12" s="5"/>
      <c r="C12" s="4">
        <f>Table248[[#This Row],[end_time]]-Table248[[#This Row],[start_time]]</f>
        <v>0</v>
      </c>
    </row>
    <row r="13" spans="1:4" x14ac:dyDescent="0.2">
      <c r="A13" s="5"/>
      <c r="B13" s="5"/>
      <c r="C13" s="4">
        <f>Table248[[#This Row],[end_time]]-Table248[[#This Row],[start_time]]</f>
        <v>0</v>
      </c>
    </row>
    <row r="14" spans="1:4" x14ac:dyDescent="0.2">
      <c r="A14" s="5"/>
      <c r="B14" s="5"/>
      <c r="C14" s="4">
        <f>Table248[[#This Row],[end_time]]-Table248[[#This Row],[start_time]]</f>
        <v>0</v>
      </c>
    </row>
    <row r="15" spans="1:4" x14ac:dyDescent="0.2">
      <c r="A15" s="5"/>
      <c r="B15" s="5"/>
      <c r="C15" s="4">
        <f>Table248[[#This Row],[end_time]]-Table248[[#This Row],[start_time]]</f>
        <v>0</v>
      </c>
    </row>
    <row r="16" spans="1:4" x14ac:dyDescent="0.2">
      <c r="A16" s="5"/>
      <c r="B16" s="5"/>
      <c r="C16" s="4">
        <f>Table248[[#This Row],[end_time]]-Table248[[#This Row],[start_time]]</f>
        <v>0</v>
      </c>
    </row>
    <row r="17" spans="1:3" x14ac:dyDescent="0.2">
      <c r="A17" s="5"/>
      <c r="B17" s="5"/>
      <c r="C17" s="4">
        <f>Table248[[#This Row],[end_time]]-Table248[[#This Row],[start_time]]</f>
        <v>0</v>
      </c>
    </row>
    <row r="18" spans="1:3" x14ac:dyDescent="0.2">
      <c r="A18" s="5"/>
      <c r="B18" s="5"/>
      <c r="C18" s="4">
        <f>Table248[[#This Row],[end_time]]-Table248[[#This Row],[start_time]]</f>
        <v>0</v>
      </c>
    </row>
    <row r="19" spans="1:3" x14ac:dyDescent="0.2">
      <c r="A19" s="5"/>
      <c r="B19" s="5"/>
      <c r="C19" s="4">
        <f>Table248[[#This Row],[end_time]]-Table248[[#This Row],[start_time]]</f>
        <v>0</v>
      </c>
    </row>
    <row r="20" spans="1:3" x14ac:dyDescent="0.2">
      <c r="A20" s="5"/>
      <c r="B20" s="5"/>
      <c r="C20" s="4">
        <f>Table248[[#This Row],[end_time]]-Table248[[#This Row],[start_time]]</f>
        <v>0</v>
      </c>
    </row>
    <row r="21" spans="1:3" x14ac:dyDescent="0.2">
      <c r="A21" s="5"/>
      <c r="B21" s="5"/>
      <c r="C21" s="4">
        <f>Table248[[#This Row],[end_time]]-Table248[[#This Row],[start_time]]</f>
        <v>0</v>
      </c>
    </row>
    <row r="22" spans="1:3" x14ac:dyDescent="0.2">
      <c r="A22" s="5"/>
      <c r="B22" s="5"/>
      <c r="C22" s="4">
        <f>Table248[[#This Row],[end_time]]-Table248[[#This Row],[start_time]]</f>
        <v>0</v>
      </c>
    </row>
    <row r="23" spans="1:3" x14ac:dyDescent="0.2">
      <c r="A23" s="5"/>
      <c r="B23" s="5"/>
      <c r="C23" s="4">
        <f>Table248[[#This Row],[end_time]]-Table248[[#This Row],[start_time]]</f>
        <v>0</v>
      </c>
    </row>
    <row r="24" spans="1:3" x14ac:dyDescent="0.2">
      <c r="A24" s="5"/>
      <c r="B24" s="5"/>
      <c r="C24" s="4">
        <f>Table248[[#This Row],[end_time]]-Table248[[#This Row],[start_time]]</f>
        <v>0</v>
      </c>
    </row>
    <row r="25" spans="1:3" x14ac:dyDescent="0.2">
      <c r="A25" s="5"/>
      <c r="B25" s="5"/>
      <c r="C25" s="4">
        <f>Table248[[#This Row],[end_time]]-Table248[[#This Row],[start_time]]</f>
        <v>0</v>
      </c>
    </row>
    <row r="26" spans="1:3" x14ac:dyDescent="0.2">
      <c r="A26" s="5"/>
      <c r="B26" s="5"/>
      <c r="C26" s="4">
        <f>Table248[[#This Row],[end_time]]-Table248[[#This Row],[start_time]]</f>
        <v>0</v>
      </c>
    </row>
    <row r="27" spans="1:3" x14ac:dyDescent="0.2">
      <c r="A27" s="5"/>
      <c r="B27" s="5"/>
      <c r="C27" s="4">
        <f>Table248[[#This Row],[end_time]]-Table248[[#This Row],[start_time]]</f>
        <v>0</v>
      </c>
    </row>
    <row r="28" spans="1:3" x14ac:dyDescent="0.2">
      <c r="A28" s="5"/>
      <c r="B28" s="5"/>
      <c r="C28" s="4">
        <f>Table248[[#This Row],[end_time]]-Table248[[#This Row],[start_time]]</f>
        <v>0</v>
      </c>
    </row>
    <row r="29" spans="1:3" x14ac:dyDescent="0.2">
      <c r="A29" s="5"/>
      <c r="B29" s="5"/>
      <c r="C29" s="4">
        <f>Table248[[#This Row],[end_time]]-Table248[[#This Row],[start_time]]</f>
        <v>0</v>
      </c>
    </row>
    <row r="30" spans="1:3" x14ac:dyDescent="0.2">
      <c r="A30" s="5"/>
      <c r="B30" s="5"/>
      <c r="C30" s="4">
        <f>Table248[[#This Row],[end_time]]-Table248[[#This Row],[start_time]]</f>
        <v>0</v>
      </c>
    </row>
    <row r="31" spans="1:3" x14ac:dyDescent="0.2">
      <c r="A31" s="5"/>
      <c r="B31" s="5"/>
      <c r="C31" s="4">
        <f>Table248[[#This Row],[end_time]]-Table248[[#This Row],[start_time]]</f>
        <v>0</v>
      </c>
    </row>
    <row r="33" spans="1:4" x14ac:dyDescent="0.2">
      <c r="A33" t="s">
        <v>56</v>
      </c>
      <c r="C33" s="6">
        <f>HOUR(SUM(Table248[time_diff]))*3600 + MINUTE(SUM(Table248[time_diff])) * 60 + SECOND(SUM(Table248[time_diff]))</f>
        <v>1993</v>
      </c>
    </row>
    <row r="34" spans="1:4" x14ac:dyDescent="0.2">
      <c r="A34" t="s">
        <v>49</v>
      </c>
      <c r="C34" s="4"/>
    </row>
    <row r="35" spans="1:4" x14ac:dyDescent="0.2">
      <c r="A35" t="s">
        <v>47</v>
      </c>
      <c r="C35" s="5">
        <v>0.36527777777777776</v>
      </c>
    </row>
    <row r="36" spans="1:4" x14ac:dyDescent="0.2">
      <c r="A36" t="s">
        <v>50</v>
      </c>
      <c r="C36" s="5">
        <v>0.5708333333333333</v>
      </c>
    </row>
    <row r="37" spans="1:4" x14ac:dyDescent="0.2">
      <c r="A37" t="s">
        <v>48</v>
      </c>
      <c r="C37" s="6">
        <f>SUM(HOUR(C36-C35)*3600 + MINUTE(C36-C35)*60 + SECOND(C36-C35))</f>
        <v>17760</v>
      </c>
      <c r="D37" t="s">
        <v>51</v>
      </c>
    </row>
    <row r="39" spans="1:4" x14ac:dyDescent="0.2">
      <c r="A39" t="s">
        <v>93</v>
      </c>
      <c r="C39" s="4"/>
    </row>
    <row r="40" spans="1:4" x14ac:dyDescent="0.2">
      <c r="A40" t="s">
        <v>95</v>
      </c>
      <c r="C40" s="5">
        <v>0.44305555555555554</v>
      </c>
    </row>
    <row r="41" spans="1:4" x14ac:dyDescent="0.2">
      <c r="A41" t="s">
        <v>94</v>
      </c>
      <c r="C41" s="5">
        <v>0.53611111111111109</v>
      </c>
    </row>
    <row r="42" spans="1:4" x14ac:dyDescent="0.2">
      <c r="A42" t="s">
        <v>96</v>
      </c>
      <c r="C42" s="6">
        <f>SUM(HOUR(C41-C40)*3600 + MINUTE(C41-C40)*60 + SECOND(C41-C40))</f>
        <v>8040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3BA92-9E5F-3D40-BA9A-5D51FC245316}">
  <dimension ref="A1:D42"/>
  <sheetViews>
    <sheetView topLeftCell="A11" zoomScale="125" workbookViewId="0">
      <selection activeCell="A39" sqref="A39:C42"/>
    </sheetView>
  </sheetViews>
  <sheetFormatPr baseColWidth="10" defaultRowHeight="16" x14ac:dyDescent="0.2"/>
  <cols>
    <col min="4" max="4" width="72.83203125" customWidth="1"/>
  </cols>
  <sheetData>
    <row r="1" spans="1:4" x14ac:dyDescent="0.2">
      <c r="A1" t="s">
        <v>18</v>
      </c>
      <c r="B1" t="s">
        <v>19</v>
      </c>
      <c r="C1" t="s">
        <v>20</v>
      </c>
      <c r="D1" t="s">
        <v>16</v>
      </c>
    </row>
    <row r="2" spans="1:4" x14ac:dyDescent="0.2">
      <c r="A2" s="5">
        <v>4.6053240740740742E-2</v>
      </c>
      <c r="B2" s="5">
        <v>5.6851851851851855E-2</v>
      </c>
      <c r="C2" s="4">
        <f>Table2410[[#This Row],[end_time]]-Table2410[[#This Row],[start_time]]</f>
        <v>1.0798611111111113E-2</v>
      </c>
      <c r="D2" t="s">
        <v>44</v>
      </c>
    </row>
    <row r="3" spans="1:4" x14ac:dyDescent="0.2">
      <c r="A3" s="5">
        <v>5.966435185185185E-2</v>
      </c>
      <c r="B3" s="5">
        <v>6.7222222222222225E-2</v>
      </c>
      <c r="C3" s="4">
        <f>Table2410[[#This Row],[end_time]]-Table2410[[#This Row],[start_time]]</f>
        <v>7.5578703703703745E-3</v>
      </c>
      <c r="D3" t="s">
        <v>45</v>
      </c>
    </row>
    <row r="4" spans="1:4" x14ac:dyDescent="0.2">
      <c r="A4" s="5">
        <v>7.4062500000000003E-2</v>
      </c>
      <c r="B4" s="5">
        <v>7.5462962962962968E-2</v>
      </c>
      <c r="C4" s="4">
        <f>Table2410[[#This Row],[end_time]]-Table2410[[#This Row],[start_time]]</f>
        <v>1.4004629629629645E-3</v>
      </c>
      <c r="D4" t="s">
        <v>55</v>
      </c>
    </row>
    <row r="5" spans="1:4" x14ac:dyDescent="0.2">
      <c r="A5" s="5">
        <v>8.548611111111111E-2</v>
      </c>
      <c r="B5" s="5">
        <v>8.5798611111111117E-2</v>
      </c>
      <c r="C5" s="4">
        <f>Table2410[[#This Row],[end_time]]-Table2410[[#This Row],[start_time]]</f>
        <v>3.1250000000000722E-4</v>
      </c>
      <c r="D5" t="s">
        <v>46</v>
      </c>
    </row>
    <row r="6" spans="1:4" x14ac:dyDescent="0.2">
      <c r="A6" s="5"/>
      <c r="B6" s="5"/>
      <c r="C6" s="4">
        <f>Table2410[[#This Row],[end_time]]-Table2410[[#This Row],[start_time]]</f>
        <v>0</v>
      </c>
    </row>
    <row r="7" spans="1:4" x14ac:dyDescent="0.2">
      <c r="A7" s="5"/>
      <c r="B7" s="5"/>
      <c r="C7" s="4">
        <f>Table2410[[#This Row],[end_time]]-Table2410[[#This Row],[start_time]]</f>
        <v>0</v>
      </c>
    </row>
    <row r="8" spans="1:4" x14ac:dyDescent="0.2">
      <c r="A8" s="5"/>
      <c r="B8" s="5"/>
      <c r="C8" s="4">
        <f>Table2410[[#This Row],[end_time]]-Table2410[[#This Row],[start_time]]</f>
        <v>0</v>
      </c>
    </row>
    <row r="9" spans="1:4" x14ac:dyDescent="0.2">
      <c r="A9" s="5"/>
      <c r="B9" s="5"/>
      <c r="C9" s="4">
        <f>Table2410[[#This Row],[end_time]]-Table2410[[#This Row],[start_time]]</f>
        <v>0</v>
      </c>
    </row>
    <row r="10" spans="1:4" x14ac:dyDescent="0.2">
      <c r="A10" s="5"/>
      <c r="B10" s="5"/>
      <c r="C10" s="4">
        <f>Table2410[[#This Row],[end_time]]-Table2410[[#This Row],[start_time]]</f>
        <v>0</v>
      </c>
    </row>
    <row r="11" spans="1:4" x14ac:dyDescent="0.2">
      <c r="A11" s="5"/>
      <c r="B11" s="5"/>
      <c r="C11" s="4">
        <f>Table2410[[#This Row],[end_time]]-Table2410[[#This Row],[start_time]]</f>
        <v>0</v>
      </c>
    </row>
    <row r="12" spans="1:4" x14ac:dyDescent="0.2">
      <c r="A12" s="5"/>
      <c r="B12" s="5"/>
      <c r="C12" s="4">
        <f>Table2410[[#This Row],[end_time]]-Table2410[[#This Row],[start_time]]</f>
        <v>0</v>
      </c>
    </row>
    <row r="13" spans="1:4" x14ac:dyDescent="0.2">
      <c r="A13" s="5"/>
      <c r="B13" s="5"/>
      <c r="C13" s="4">
        <f>Table2410[[#This Row],[end_time]]-Table2410[[#This Row],[start_time]]</f>
        <v>0</v>
      </c>
    </row>
    <row r="14" spans="1:4" x14ac:dyDescent="0.2">
      <c r="A14" s="5"/>
      <c r="B14" s="5"/>
      <c r="C14" s="4">
        <f>Table2410[[#This Row],[end_time]]-Table2410[[#This Row],[start_time]]</f>
        <v>0</v>
      </c>
    </row>
    <row r="15" spans="1:4" x14ac:dyDescent="0.2">
      <c r="A15" s="5"/>
      <c r="B15" s="5"/>
      <c r="C15" s="4">
        <f>Table2410[[#This Row],[end_time]]-Table2410[[#This Row],[start_time]]</f>
        <v>0</v>
      </c>
    </row>
    <row r="16" spans="1:4" x14ac:dyDescent="0.2">
      <c r="A16" s="5"/>
      <c r="B16" s="5"/>
      <c r="C16" s="4">
        <f>Table2410[[#This Row],[end_time]]-Table2410[[#This Row],[start_time]]</f>
        <v>0</v>
      </c>
    </row>
    <row r="17" spans="1:3" x14ac:dyDescent="0.2">
      <c r="A17" s="5"/>
      <c r="B17" s="5"/>
      <c r="C17" s="4">
        <f>Table2410[[#This Row],[end_time]]-Table2410[[#This Row],[start_time]]</f>
        <v>0</v>
      </c>
    </row>
    <row r="18" spans="1:3" x14ac:dyDescent="0.2">
      <c r="A18" s="5"/>
      <c r="B18" s="5"/>
      <c r="C18" s="4">
        <f>Table2410[[#This Row],[end_time]]-Table2410[[#This Row],[start_time]]</f>
        <v>0</v>
      </c>
    </row>
    <row r="19" spans="1:3" x14ac:dyDescent="0.2">
      <c r="A19" s="5"/>
      <c r="B19" s="5"/>
      <c r="C19" s="4">
        <f>Table2410[[#This Row],[end_time]]-Table2410[[#This Row],[start_time]]</f>
        <v>0</v>
      </c>
    </row>
    <row r="20" spans="1:3" x14ac:dyDescent="0.2">
      <c r="A20" s="5"/>
      <c r="B20" s="5"/>
      <c r="C20" s="4">
        <f>Table2410[[#This Row],[end_time]]-Table2410[[#This Row],[start_time]]</f>
        <v>0</v>
      </c>
    </row>
    <row r="21" spans="1:3" x14ac:dyDescent="0.2">
      <c r="A21" s="5"/>
      <c r="B21" s="5"/>
      <c r="C21" s="4">
        <f>Table2410[[#This Row],[end_time]]-Table2410[[#This Row],[start_time]]</f>
        <v>0</v>
      </c>
    </row>
    <row r="22" spans="1:3" x14ac:dyDescent="0.2">
      <c r="A22" s="5"/>
      <c r="B22" s="5"/>
      <c r="C22" s="4">
        <f>Table2410[[#This Row],[end_time]]-Table2410[[#This Row],[start_time]]</f>
        <v>0</v>
      </c>
    </row>
    <row r="23" spans="1:3" x14ac:dyDescent="0.2">
      <c r="A23" s="5"/>
      <c r="B23" s="5"/>
      <c r="C23" s="4">
        <f>Table2410[[#This Row],[end_time]]-Table2410[[#This Row],[start_time]]</f>
        <v>0</v>
      </c>
    </row>
    <row r="24" spans="1:3" x14ac:dyDescent="0.2">
      <c r="A24" s="5"/>
      <c r="B24" s="5"/>
      <c r="C24" s="4">
        <f>Table2410[[#This Row],[end_time]]-Table2410[[#This Row],[start_time]]</f>
        <v>0</v>
      </c>
    </row>
    <row r="25" spans="1:3" x14ac:dyDescent="0.2">
      <c r="A25" s="5"/>
      <c r="B25" s="5"/>
      <c r="C25" s="4">
        <f>Table2410[[#This Row],[end_time]]-Table2410[[#This Row],[start_time]]</f>
        <v>0</v>
      </c>
    </row>
    <row r="26" spans="1:3" x14ac:dyDescent="0.2">
      <c r="A26" s="5"/>
      <c r="B26" s="5"/>
      <c r="C26" s="4">
        <f>Table2410[[#This Row],[end_time]]-Table2410[[#This Row],[start_time]]</f>
        <v>0</v>
      </c>
    </row>
    <row r="27" spans="1:3" x14ac:dyDescent="0.2">
      <c r="A27" s="5"/>
      <c r="B27" s="5"/>
      <c r="C27" s="4">
        <f>Table2410[[#This Row],[end_time]]-Table2410[[#This Row],[start_time]]</f>
        <v>0</v>
      </c>
    </row>
    <row r="28" spans="1:3" x14ac:dyDescent="0.2">
      <c r="A28" s="5"/>
      <c r="B28" s="5"/>
      <c r="C28" s="4">
        <f>Table2410[[#This Row],[end_time]]-Table2410[[#This Row],[start_time]]</f>
        <v>0</v>
      </c>
    </row>
    <row r="29" spans="1:3" x14ac:dyDescent="0.2">
      <c r="A29" s="5"/>
      <c r="B29" s="5"/>
      <c r="C29" s="4">
        <f>Table2410[[#This Row],[end_time]]-Table2410[[#This Row],[start_time]]</f>
        <v>0</v>
      </c>
    </row>
    <row r="30" spans="1:3" x14ac:dyDescent="0.2">
      <c r="A30" s="5"/>
      <c r="B30" s="5"/>
      <c r="C30" s="4">
        <f>Table2410[[#This Row],[end_time]]-Table2410[[#This Row],[start_time]]</f>
        <v>0</v>
      </c>
    </row>
    <row r="31" spans="1:3" x14ac:dyDescent="0.2">
      <c r="A31" s="5"/>
      <c r="B31" s="5"/>
      <c r="C31" s="4">
        <f>Table2410[[#This Row],[end_time]]-Table2410[[#This Row],[start_time]]</f>
        <v>0</v>
      </c>
    </row>
    <row r="33" spans="1:4" x14ac:dyDescent="0.2">
      <c r="A33" t="s">
        <v>56</v>
      </c>
      <c r="C33" s="6">
        <f>HOUR(SUM(Table2410[time_diff]))*3600 + MINUTE(SUM(Table2410[time_diff])) * 60 + SECOND(SUM(Table2410[time_diff]))</f>
        <v>1734</v>
      </c>
    </row>
    <row r="34" spans="1:4" x14ac:dyDescent="0.2">
      <c r="A34" t="s">
        <v>49</v>
      </c>
      <c r="C34" s="4"/>
    </row>
    <row r="35" spans="1:4" x14ac:dyDescent="0.2">
      <c r="A35" t="s">
        <v>47</v>
      </c>
      <c r="C35" s="5">
        <v>0.44583333333333336</v>
      </c>
    </row>
    <row r="36" spans="1:4" x14ac:dyDescent="0.2">
      <c r="A36" t="s">
        <v>50</v>
      </c>
      <c r="C36" s="5">
        <v>0.54861111111111116</v>
      </c>
    </row>
    <row r="37" spans="1:4" x14ac:dyDescent="0.2">
      <c r="A37" t="s">
        <v>48</v>
      </c>
      <c r="C37" s="6">
        <f>SUM(HOUR(C36-C35)*3600 + MINUTE(C36-C35)*60 + SECOND(C36-C35))</f>
        <v>8880</v>
      </c>
      <c r="D37" t="s">
        <v>51</v>
      </c>
    </row>
    <row r="39" spans="1:4" x14ac:dyDescent="0.2">
      <c r="A39" s="11" t="s">
        <v>93</v>
      </c>
      <c r="B39" s="11"/>
      <c r="C39" s="11"/>
    </row>
    <row r="40" spans="1:4" x14ac:dyDescent="0.2">
      <c r="A40" s="11" t="s">
        <v>95</v>
      </c>
      <c r="B40" s="11"/>
      <c r="C40" s="12">
        <v>0.50069444444444444</v>
      </c>
    </row>
    <row r="41" spans="1:4" x14ac:dyDescent="0.2">
      <c r="A41" s="11" t="s">
        <v>94</v>
      </c>
      <c r="B41" s="11"/>
      <c r="C41" s="12">
        <v>0.54374999999999996</v>
      </c>
    </row>
    <row r="42" spans="1:4" x14ac:dyDescent="0.2">
      <c r="A42" s="11" t="s">
        <v>96</v>
      </c>
      <c r="B42" s="11"/>
      <c r="C42" s="6">
        <f>SUM(HOUR(C41-C40)*3600 + MINUTE(C41-C40)*60 + SECOND(C41-C40))</f>
        <v>3720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2C8FE-39BB-BB4A-8DDF-4FBE8810A41F}">
  <dimension ref="A1:D42"/>
  <sheetViews>
    <sheetView topLeftCell="A12" zoomScale="125" workbookViewId="0">
      <selection activeCell="A39" sqref="A39:C42"/>
    </sheetView>
  </sheetViews>
  <sheetFormatPr baseColWidth="10" defaultRowHeight="16" x14ac:dyDescent="0.2"/>
  <cols>
    <col min="4" max="4" width="72.83203125" customWidth="1"/>
  </cols>
  <sheetData>
    <row r="1" spans="1:4" x14ac:dyDescent="0.2">
      <c r="A1" t="s">
        <v>18</v>
      </c>
      <c r="B1" t="s">
        <v>19</v>
      </c>
      <c r="C1" t="s">
        <v>20</v>
      </c>
      <c r="D1" t="s">
        <v>16</v>
      </c>
    </row>
    <row r="2" spans="1:4" x14ac:dyDescent="0.2">
      <c r="A2" s="5">
        <v>3.8379629629629632E-2</v>
      </c>
      <c r="B2" s="5">
        <v>3.9525462962962964E-2</v>
      </c>
      <c r="C2" s="4">
        <f>Table249[[#This Row],[end_time]]-Table249[[#This Row],[start_time]]</f>
        <v>1.145833333333332E-3</v>
      </c>
    </row>
    <row r="3" spans="1:4" x14ac:dyDescent="0.2">
      <c r="A3" s="5">
        <v>4.5601851851851852E-2</v>
      </c>
      <c r="B3" s="5">
        <v>4.8125000000000001E-2</v>
      </c>
      <c r="C3" s="4">
        <f>Table249[[#This Row],[end_time]]-Table249[[#This Row],[start_time]]</f>
        <v>2.5231481481481494E-3</v>
      </c>
    </row>
    <row r="4" spans="1:4" x14ac:dyDescent="0.2">
      <c r="A4" s="5">
        <v>4.9837962962962966E-2</v>
      </c>
      <c r="B4" s="5">
        <v>5.0844907407407408E-2</v>
      </c>
      <c r="C4" s="4">
        <f>Table249[[#This Row],[end_time]]-Table249[[#This Row],[start_time]]</f>
        <v>1.0069444444444423E-3</v>
      </c>
    </row>
    <row r="5" spans="1:4" x14ac:dyDescent="0.2">
      <c r="A5" s="5">
        <v>5.4710648148148147E-2</v>
      </c>
      <c r="B5" s="5">
        <v>5.4988425925925927E-2</v>
      </c>
      <c r="C5" s="4">
        <f>Table249[[#This Row],[end_time]]-Table249[[#This Row],[start_time]]</f>
        <v>2.7777777777777957E-4</v>
      </c>
    </row>
    <row r="6" spans="1:4" x14ac:dyDescent="0.2">
      <c r="A6" s="5">
        <v>6.4641203703703701E-2</v>
      </c>
      <c r="B6" s="5">
        <v>6.5046296296296297E-2</v>
      </c>
      <c r="C6" s="4">
        <f>Table249[[#This Row],[end_time]]-Table249[[#This Row],[start_time]]</f>
        <v>4.0509259259259578E-4</v>
      </c>
    </row>
    <row r="7" spans="1:4" x14ac:dyDescent="0.2">
      <c r="A7" s="5"/>
      <c r="B7" s="5"/>
      <c r="C7" s="4">
        <f>Table249[[#This Row],[end_time]]-Table249[[#This Row],[start_time]]</f>
        <v>0</v>
      </c>
    </row>
    <row r="8" spans="1:4" x14ac:dyDescent="0.2">
      <c r="A8" s="5"/>
      <c r="B8" s="5"/>
      <c r="C8" s="4">
        <f>Table249[[#This Row],[end_time]]-Table249[[#This Row],[start_time]]</f>
        <v>0</v>
      </c>
    </row>
    <row r="9" spans="1:4" x14ac:dyDescent="0.2">
      <c r="A9" s="5"/>
      <c r="B9" s="5"/>
      <c r="C9" s="4">
        <f>Table249[[#This Row],[end_time]]-Table249[[#This Row],[start_time]]</f>
        <v>0</v>
      </c>
    </row>
    <row r="10" spans="1:4" x14ac:dyDescent="0.2">
      <c r="A10" s="5"/>
      <c r="B10" s="5"/>
      <c r="C10" s="4">
        <f>Table249[[#This Row],[end_time]]-Table249[[#This Row],[start_time]]</f>
        <v>0</v>
      </c>
    </row>
    <row r="11" spans="1:4" x14ac:dyDescent="0.2">
      <c r="A11" s="5"/>
      <c r="B11" s="5"/>
      <c r="C11" s="4">
        <f>Table249[[#This Row],[end_time]]-Table249[[#This Row],[start_time]]</f>
        <v>0</v>
      </c>
    </row>
    <row r="12" spans="1:4" x14ac:dyDescent="0.2">
      <c r="A12" s="5"/>
      <c r="B12" s="5"/>
      <c r="C12" s="4">
        <f>Table249[[#This Row],[end_time]]-Table249[[#This Row],[start_time]]</f>
        <v>0</v>
      </c>
    </row>
    <row r="13" spans="1:4" x14ac:dyDescent="0.2">
      <c r="A13" s="5"/>
      <c r="B13" s="5"/>
      <c r="C13" s="4">
        <f>Table249[[#This Row],[end_time]]-Table249[[#This Row],[start_time]]</f>
        <v>0</v>
      </c>
    </row>
    <row r="14" spans="1:4" x14ac:dyDescent="0.2">
      <c r="A14" s="5"/>
      <c r="B14" s="5"/>
      <c r="C14" s="4">
        <f>Table249[[#This Row],[end_time]]-Table249[[#This Row],[start_time]]</f>
        <v>0</v>
      </c>
    </row>
    <row r="15" spans="1:4" x14ac:dyDescent="0.2">
      <c r="A15" s="5"/>
      <c r="B15" s="5"/>
      <c r="C15" s="4">
        <f>Table249[[#This Row],[end_time]]-Table249[[#This Row],[start_time]]</f>
        <v>0</v>
      </c>
    </row>
    <row r="16" spans="1:4" x14ac:dyDescent="0.2">
      <c r="A16" s="5"/>
      <c r="B16" s="5"/>
      <c r="C16" s="4">
        <f>Table249[[#This Row],[end_time]]-Table249[[#This Row],[start_time]]</f>
        <v>0</v>
      </c>
    </row>
    <row r="17" spans="1:3" x14ac:dyDescent="0.2">
      <c r="A17" s="5"/>
      <c r="B17" s="5"/>
      <c r="C17" s="4">
        <f>Table249[[#This Row],[end_time]]-Table249[[#This Row],[start_time]]</f>
        <v>0</v>
      </c>
    </row>
    <row r="18" spans="1:3" x14ac:dyDescent="0.2">
      <c r="A18" s="5"/>
      <c r="B18" s="5"/>
      <c r="C18" s="4">
        <f>Table249[[#This Row],[end_time]]-Table249[[#This Row],[start_time]]</f>
        <v>0</v>
      </c>
    </row>
    <row r="19" spans="1:3" x14ac:dyDescent="0.2">
      <c r="A19" s="5"/>
      <c r="B19" s="5"/>
      <c r="C19" s="4">
        <f>Table249[[#This Row],[end_time]]-Table249[[#This Row],[start_time]]</f>
        <v>0</v>
      </c>
    </row>
    <row r="20" spans="1:3" x14ac:dyDescent="0.2">
      <c r="A20" s="5"/>
      <c r="B20" s="5"/>
      <c r="C20" s="4">
        <f>Table249[[#This Row],[end_time]]-Table249[[#This Row],[start_time]]</f>
        <v>0</v>
      </c>
    </row>
    <row r="21" spans="1:3" x14ac:dyDescent="0.2">
      <c r="A21" s="5"/>
      <c r="B21" s="5"/>
      <c r="C21" s="4">
        <f>Table249[[#This Row],[end_time]]-Table249[[#This Row],[start_time]]</f>
        <v>0</v>
      </c>
    </row>
    <row r="22" spans="1:3" x14ac:dyDescent="0.2">
      <c r="A22" s="5"/>
      <c r="B22" s="5"/>
      <c r="C22" s="4">
        <f>Table249[[#This Row],[end_time]]-Table249[[#This Row],[start_time]]</f>
        <v>0</v>
      </c>
    </row>
    <row r="23" spans="1:3" x14ac:dyDescent="0.2">
      <c r="A23" s="5"/>
      <c r="B23" s="5"/>
      <c r="C23" s="4">
        <f>Table249[[#This Row],[end_time]]-Table249[[#This Row],[start_time]]</f>
        <v>0</v>
      </c>
    </row>
    <row r="24" spans="1:3" x14ac:dyDescent="0.2">
      <c r="A24" s="5"/>
      <c r="B24" s="5"/>
      <c r="C24" s="4">
        <f>Table249[[#This Row],[end_time]]-Table249[[#This Row],[start_time]]</f>
        <v>0</v>
      </c>
    </row>
    <row r="25" spans="1:3" x14ac:dyDescent="0.2">
      <c r="A25" s="5"/>
      <c r="B25" s="5"/>
      <c r="C25" s="4">
        <f>Table249[[#This Row],[end_time]]-Table249[[#This Row],[start_time]]</f>
        <v>0</v>
      </c>
    </row>
    <row r="26" spans="1:3" x14ac:dyDescent="0.2">
      <c r="A26" s="5"/>
      <c r="B26" s="5"/>
      <c r="C26" s="4">
        <f>Table249[[#This Row],[end_time]]-Table249[[#This Row],[start_time]]</f>
        <v>0</v>
      </c>
    </row>
    <row r="27" spans="1:3" x14ac:dyDescent="0.2">
      <c r="A27" s="5"/>
      <c r="B27" s="5"/>
      <c r="C27" s="4">
        <f>Table249[[#This Row],[end_time]]-Table249[[#This Row],[start_time]]</f>
        <v>0</v>
      </c>
    </row>
    <row r="28" spans="1:3" x14ac:dyDescent="0.2">
      <c r="A28" s="5"/>
      <c r="B28" s="5"/>
      <c r="C28" s="4">
        <f>Table249[[#This Row],[end_time]]-Table249[[#This Row],[start_time]]</f>
        <v>0</v>
      </c>
    </row>
    <row r="29" spans="1:3" x14ac:dyDescent="0.2">
      <c r="A29" s="5"/>
      <c r="B29" s="5"/>
      <c r="C29" s="4">
        <f>Table249[[#This Row],[end_time]]-Table249[[#This Row],[start_time]]</f>
        <v>0</v>
      </c>
    </row>
    <row r="30" spans="1:3" x14ac:dyDescent="0.2">
      <c r="A30" s="5"/>
      <c r="B30" s="5"/>
      <c r="C30" s="4">
        <f>Table249[[#This Row],[end_time]]-Table249[[#This Row],[start_time]]</f>
        <v>0</v>
      </c>
    </row>
    <row r="31" spans="1:3" x14ac:dyDescent="0.2">
      <c r="A31" s="5"/>
      <c r="B31" s="5"/>
      <c r="C31" s="4">
        <f>Table249[[#This Row],[end_time]]-Table249[[#This Row],[start_time]]</f>
        <v>0</v>
      </c>
    </row>
    <row r="33" spans="1:4" x14ac:dyDescent="0.2">
      <c r="A33" t="s">
        <v>56</v>
      </c>
      <c r="C33" s="6">
        <f>HOUR(SUM(Table249[time_diff]))*3600 + MINUTE(SUM(Table249[time_diff])) * 60 + SECOND(SUM(Table249[time_diff]))</f>
        <v>463</v>
      </c>
    </row>
    <row r="34" spans="1:4" x14ac:dyDescent="0.2">
      <c r="A34" t="s">
        <v>49</v>
      </c>
      <c r="C34" s="4"/>
    </row>
    <row r="35" spans="1:4" x14ac:dyDescent="0.2">
      <c r="A35" t="s">
        <v>47</v>
      </c>
      <c r="C35" s="5">
        <v>0.61388888888888893</v>
      </c>
    </row>
    <row r="36" spans="1:4" x14ac:dyDescent="0.2">
      <c r="A36" t="s">
        <v>50</v>
      </c>
      <c r="C36" s="5">
        <v>0.71527777777777779</v>
      </c>
    </row>
    <row r="37" spans="1:4" x14ac:dyDescent="0.2">
      <c r="A37" t="s">
        <v>48</v>
      </c>
      <c r="C37" s="6">
        <f>SUM(HOUR(C36-C35)*3600 + MINUTE(C36-C35)*60 + SECOND(C36-C35))</f>
        <v>8760</v>
      </c>
      <c r="D37" t="s">
        <v>51</v>
      </c>
    </row>
    <row r="39" spans="1:4" x14ac:dyDescent="0.2">
      <c r="A39" s="11" t="s">
        <v>93</v>
      </c>
      <c r="B39" s="11"/>
      <c r="C39" s="11"/>
    </row>
    <row r="40" spans="1:4" x14ac:dyDescent="0.2">
      <c r="A40" s="11" t="s">
        <v>95</v>
      </c>
      <c r="B40" s="11"/>
      <c r="C40" s="12">
        <v>0.6694444444444444</v>
      </c>
    </row>
    <row r="41" spans="1:4" x14ac:dyDescent="0.2">
      <c r="A41" s="11" t="s">
        <v>94</v>
      </c>
      <c r="B41" s="11"/>
      <c r="C41" s="12">
        <v>0.7006944444444444</v>
      </c>
    </row>
    <row r="42" spans="1:4" x14ac:dyDescent="0.2">
      <c r="A42" s="11" t="s">
        <v>96</v>
      </c>
      <c r="B42" s="11"/>
      <c r="C42" s="6">
        <f>SUM(HOUR(C41-C40)*3600 + MINUTE(C41-C40)*60 + SECOND(C41-C40))</f>
        <v>2700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6C17F5D6D98C42BF7485206F8FA016" ma:contentTypeVersion="15" ma:contentTypeDescription="Create a new document." ma:contentTypeScope="" ma:versionID="d5edc83b350af0a5b53db876fcbb948f">
  <xsd:schema xmlns:xsd="http://www.w3.org/2001/XMLSchema" xmlns:xs="http://www.w3.org/2001/XMLSchema" xmlns:p="http://schemas.microsoft.com/office/2006/metadata/properties" xmlns:ns2="3322fca5-43da-49d1-b081-466ee88b9b9d" xmlns:ns3="08edd21d-9f77-405a-872a-1371c16ee465" targetNamespace="http://schemas.microsoft.com/office/2006/metadata/properties" ma:root="true" ma:fieldsID="af4f449426634c4d4ecdf601b9961ca0" ns2:_="" ns3:_="">
    <xsd:import namespace="3322fca5-43da-49d1-b081-466ee88b9b9d"/>
    <xsd:import namespace="08edd21d-9f77-405a-872a-1371c16ee4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22fca5-43da-49d1-b081-466ee88b9b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a3d95e20-5f1a-482d-be6c-37239ffcf4b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edd21d-9f77-405a-872a-1371c16ee46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028dae52-3c60-43db-9f15-0c80ab686d1f}" ma:internalName="TaxCatchAll" ma:showField="CatchAllData" ma:web="08edd21d-9f77-405a-872a-1371c16ee4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322fca5-43da-49d1-b081-466ee88b9b9d">
      <Terms xmlns="http://schemas.microsoft.com/office/infopath/2007/PartnerControls"/>
    </lcf76f155ced4ddcb4097134ff3c332f>
    <TaxCatchAll xmlns="08edd21d-9f77-405a-872a-1371c16ee465" xsi:nil="true"/>
  </documentManagement>
</p:properties>
</file>

<file path=customXml/itemProps1.xml><?xml version="1.0" encoding="utf-8"?>
<ds:datastoreItem xmlns:ds="http://schemas.openxmlformats.org/officeDocument/2006/customXml" ds:itemID="{84C9AB0F-2376-4442-8FD0-7F9F6F9B73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0E5675-4834-416E-A2AA-AFEE37EB2C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22fca5-43da-49d1-b081-466ee88b9b9d"/>
    <ds:schemaRef ds:uri="08edd21d-9f77-405a-872a-1371c16ee4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11BD0AE-A67E-4DE0-BFB7-7F2D919E2D80}">
  <ds:schemaRefs>
    <ds:schemaRef ds:uri="http://purl.org/dc/dcmitype/"/>
    <ds:schemaRef ds:uri="http://schemas.microsoft.com/office/infopath/2007/PartnerControls"/>
    <ds:schemaRef ds:uri="08edd21d-9f77-405a-872a-1371c16ee465"/>
    <ds:schemaRef ds:uri="http://purl.org/dc/terms/"/>
    <ds:schemaRef ds:uri="3322fca5-43da-49d1-b081-466ee88b9b9d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Notes</vt:lpstr>
      <vt:lpstr>results</vt:lpstr>
      <vt:lpstr>1-001</vt:lpstr>
      <vt:lpstr>1-002</vt:lpstr>
      <vt:lpstr>1-005</vt:lpstr>
      <vt:lpstr>1-010-original</vt:lpstr>
      <vt:lpstr>1-010</vt:lpstr>
      <vt:lpstr>1-012</vt:lpstr>
      <vt:lpstr>1-013</vt:lpstr>
      <vt:lpstr>1-014</vt:lpstr>
      <vt:lpstr>1-015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Salas</dc:creator>
  <cp:lastModifiedBy>Jonathan Salas</cp:lastModifiedBy>
  <dcterms:created xsi:type="dcterms:W3CDTF">2024-07-18T17:35:19Z</dcterms:created>
  <dcterms:modified xsi:type="dcterms:W3CDTF">2024-09-22T13:24:35Z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0x010100BF6C17F5D6D98C42BF7485206F8FA016</vt:lpwstr>
  </property>
</Properties>
</file>