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8_{A8E161A5-A3AF-EB41-BD19-A6D56810D913}" xr6:coauthVersionLast="47" xr6:coauthVersionMax="47" xr10:uidLastSave="{00000000-0000-0000-0000-000000000000}"/>
  <bookViews>
    <workbookView xWindow="0" yWindow="760" windowWidth="34560" windowHeight="20060" activeTab="1" xr2:uid="{0490BC07-0248-8949-839E-74C08EF47166}"/>
  </bookViews>
  <sheets>
    <sheet name="Notes" sheetId="1" r:id="rId1"/>
    <sheet name="results" sheetId="2" r:id="rId2"/>
    <sheet name="template" sheetId="11" r:id="rId3"/>
    <sheet name="1-001" sheetId="10" r:id="rId4"/>
    <sheet name="1-002" sheetId="13" r:id="rId5"/>
    <sheet name="1-003" sheetId="29" r:id="rId6"/>
    <sheet name="1-004" sheetId="30" r:id="rId7"/>
    <sheet name="1-005" sheetId="14" r:id="rId8"/>
    <sheet name="1-010-original" sheetId="20" state="hidden" r:id="rId9"/>
    <sheet name="1-006" sheetId="31" r:id="rId10"/>
    <sheet name="1-007" sheetId="32" r:id="rId11"/>
    <sheet name="1-008" sheetId="33" r:id="rId12"/>
    <sheet name="1-009" sheetId="34" r:id="rId13"/>
    <sheet name="1-010" sheetId="15" r:id="rId14"/>
    <sheet name="1-012" sheetId="17" r:id="rId15"/>
    <sheet name="1-013" sheetId="16" r:id="rId16"/>
    <sheet name="1-014" sheetId="19" r:id="rId17"/>
    <sheet name="1-015" sheetId="18" r:id="rId18"/>
    <sheet name="1-016" sheetId="21" r:id="rId19"/>
    <sheet name="1-017" sheetId="22" r:id="rId20"/>
    <sheet name="3-001" sheetId="26" r:id="rId21"/>
    <sheet name="3-002" sheetId="25" r:id="rId22"/>
    <sheet name="3-003" sheetId="24" r:id="rId23"/>
    <sheet name="3-004" sheetId="23" r:id="rId24"/>
    <sheet name="1-018" sheetId="27" r:id="rId25"/>
    <sheet name="1-019" sheetId="28" r:id="rId26"/>
    <sheet name="1-020" sheetId="35" r:id="rId27"/>
    <sheet name="1-021" sheetId="36" r:id="rId28"/>
    <sheet name="1-022" sheetId="37" r:id="rId29"/>
    <sheet name="1-023" sheetId="38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8" l="1"/>
  <c r="H31" i="38" l="1"/>
  <c r="C31" i="38"/>
  <c r="H30" i="38"/>
  <c r="C30" i="38"/>
  <c r="H29" i="38"/>
  <c r="C29" i="38"/>
  <c r="H28" i="38"/>
  <c r="C28" i="38"/>
  <c r="H27" i="38"/>
  <c r="C27" i="38"/>
  <c r="H26" i="38"/>
  <c r="C26" i="38"/>
  <c r="H25" i="38"/>
  <c r="C25" i="38"/>
  <c r="H24" i="38"/>
  <c r="C24" i="38"/>
  <c r="H23" i="38"/>
  <c r="C23" i="38"/>
  <c r="H22" i="38"/>
  <c r="C22" i="38"/>
  <c r="H21" i="38"/>
  <c r="C21" i="38"/>
  <c r="H20" i="38"/>
  <c r="C20" i="38"/>
  <c r="H19" i="38"/>
  <c r="C19" i="38"/>
  <c r="H18" i="38"/>
  <c r="C18" i="38"/>
  <c r="H17" i="38"/>
  <c r="C17" i="38"/>
  <c r="H16" i="38"/>
  <c r="C16" i="38"/>
  <c r="H15" i="38"/>
  <c r="C15" i="38"/>
  <c r="H14" i="38"/>
  <c r="C14" i="38"/>
  <c r="H13" i="38"/>
  <c r="C13" i="38"/>
  <c r="H12" i="38"/>
  <c r="C12" i="38"/>
  <c r="H11" i="38"/>
  <c r="C11" i="38"/>
  <c r="H10" i="38"/>
  <c r="C10" i="38"/>
  <c r="H9" i="38"/>
  <c r="C9" i="38"/>
  <c r="H8" i="38"/>
  <c r="C8" i="38"/>
  <c r="H7" i="38"/>
  <c r="C7" i="38"/>
  <c r="H6" i="38"/>
  <c r="C6" i="38"/>
  <c r="C5" i="38"/>
  <c r="H4" i="38"/>
  <c r="C4" i="38"/>
  <c r="H3" i="38"/>
  <c r="C3" i="38"/>
  <c r="H2" i="38"/>
  <c r="C2" i="38"/>
  <c r="H31" i="37"/>
  <c r="C31" i="37"/>
  <c r="H30" i="37"/>
  <c r="C30" i="37"/>
  <c r="H29" i="37"/>
  <c r="C29" i="37"/>
  <c r="H28" i="37"/>
  <c r="C28" i="37"/>
  <c r="H27" i="37"/>
  <c r="C27" i="37"/>
  <c r="H26" i="37"/>
  <c r="C26" i="37"/>
  <c r="H25" i="37"/>
  <c r="C25" i="37"/>
  <c r="H24" i="37"/>
  <c r="C24" i="37"/>
  <c r="H23" i="37"/>
  <c r="C23" i="37"/>
  <c r="H22" i="37"/>
  <c r="C22" i="37"/>
  <c r="H21" i="37"/>
  <c r="C21" i="37"/>
  <c r="H20" i="37"/>
  <c r="C20" i="37"/>
  <c r="H19" i="37"/>
  <c r="C19" i="37"/>
  <c r="H18" i="37"/>
  <c r="C18" i="37"/>
  <c r="H17" i="37"/>
  <c r="C17" i="37"/>
  <c r="H16" i="37"/>
  <c r="C16" i="37"/>
  <c r="H15" i="37"/>
  <c r="C15" i="37"/>
  <c r="H14" i="37"/>
  <c r="C14" i="37"/>
  <c r="H13" i="37"/>
  <c r="C13" i="37"/>
  <c r="H12" i="37"/>
  <c r="C12" i="37"/>
  <c r="H11" i="37"/>
  <c r="C11" i="37"/>
  <c r="H10" i="37"/>
  <c r="C10" i="37"/>
  <c r="H9" i="37"/>
  <c r="C9" i="37"/>
  <c r="H8" i="37"/>
  <c r="C8" i="37"/>
  <c r="H7" i="37"/>
  <c r="C7" i="37"/>
  <c r="H6" i="37"/>
  <c r="C6" i="37"/>
  <c r="H5" i="37"/>
  <c r="C5" i="37"/>
  <c r="H4" i="37"/>
  <c r="C4" i="37"/>
  <c r="H3" i="37"/>
  <c r="C3" i="37"/>
  <c r="H2" i="37"/>
  <c r="H33" i="37" s="1"/>
  <c r="C2" i="37"/>
  <c r="H31" i="36"/>
  <c r="C31" i="36"/>
  <c r="H30" i="36"/>
  <c r="C30" i="36"/>
  <c r="H29" i="36"/>
  <c r="C29" i="36"/>
  <c r="H28" i="36"/>
  <c r="C28" i="36"/>
  <c r="H27" i="36"/>
  <c r="C27" i="36"/>
  <c r="H26" i="36"/>
  <c r="C26" i="36"/>
  <c r="H25" i="36"/>
  <c r="C25" i="36"/>
  <c r="H24" i="36"/>
  <c r="C24" i="36"/>
  <c r="H23" i="36"/>
  <c r="C23" i="36"/>
  <c r="H22" i="36"/>
  <c r="C22" i="36"/>
  <c r="H21" i="36"/>
  <c r="C21" i="36"/>
  <c r="H20" i="36"/>
  <c r="C20" i="36"/>
  <c r="H19" i="36"/>
  <c r="C19" i="36"/>
  <c r="H18" i="36"/>
  <c r="C18" i="36"/>
  <c r="H17" i="36"/>
  <c r="C17" i="36"/>
  <c r="H16" i="36"/>
  <c r="C16" i="36"/>
  <c r="H15" i="36"/>
  <c r="C15" i="36"/>
  <c r="H14" i="36"/>
  <c r="C14" i="36"/>
  <c r="H13" i="36"/>
  <c r="C13" i="36"/>
  <c r="H12" i="36"/>
  <c r="C12" i="36"/>
  <c r="H11" i="36"/>
  <c r="C11" i="36"/>
  <c r="H10" i="36"/>
  <c r="C10" i="36"/>
  <c r="H9" i="36"/>
  <c r="C9" i="36"/>
  <c r="H8" i="36"/>
  <c r="C8" i="36"/>
  <c r="H7" i="36"/>
  <c r="C7" i="36"/>
  <c r="H6" i="36"/>
  <c r="C6" i="36"/>
  <c r="H5" i="36"/>
  <c r="C5" i="36"/>
  <c r="H4" i="36"/>
  <c r="C4" i="36"/>
  <c r="H3" i="36"/>
  <c r="C3" i="36"/>
  <c r="H2" i="36"/>
  <c r="H33" i="36" s="1"/>
  <c r="C2" i="36"/>
  <c r="C33" i="36" s="1"/>
  <c r="H31" i="35"/>
  <c r="C31" i="35"/>
  <c r="H30" i="35"/>
  <c r="C30" i="35"/>
  <c r="H29" i="35"/>
  <c r="C29" i="35"/>
  <c r="H28" i="35"/>
  <c r="C28" i="35"/>
  <c r="H27" i="35"/>
  <c r="C27" i="35"/>
  <c r="H26" i="35"/>
  <c r="C26" i="35"/>
  <c r="H25" i="35"/>
  <c r="C25" i="35"/>
  <c r="H24" i="35"/>
  <c r="C24" i="35"/>
  <c r="H23" i="35"/>
  <c r="C23" i="35"/>
  <c r="H22" i="35"/>
  <c r="C22" i="35"/>
  <c r="H21" i="35"/>
  <c r="C21" i="35"/>
  <c r="H20" i="35"/>
  <c r="C20" i="35"/>
  <c r="H19" i="35"/>
  <c r="C19" i="35"/>
  <c r="H18" i="35"/>
  <c r="C18" i="35"/>
  <c r="H17" i="35"/>
  <c r="C17" i="35"/>
  <c r="H16" i="35"/>
  <c r="C16" i="35"/>
  <c r="H15" i="35"/>
  <c r="C15" i="35"/>
  <c r="H14" i="35"/>
  <c r="C14" i="35"/>
  <c r="H13" i="35"/>
  <c r="C13" i="35"/>
  <c r="H12" i="35"/>
  <c r="C12" i="35"/>
  <c r="H11" i="35"/>
  <c r="C11" i="35"/>
  <c r="H10" i="35"/>
  <c r="C10" i="35"/>
  <c r="H9" i="35"/>
  <c r="C9" i="35"/>
  <c r="H8" i="35"/>
  <c r="C8" i="35"/>
  <c r="H7" i="35"/>
  <c r="C7" i="35"/>
  <c r="H6" i="35"/>
  <c r="C6" i="35"/>
  <c r="H5" i="35"/>
  <c r="C5" i="35"/>
  <c r="H4" i="35"/>
  <c r="C4" i="35"/>
  <c r="H3" i="35"/>
  <c r="C3" i="35"/>
  <c r="H2" i="35"/>
  <c r="C2" i="35"/>
  <c r="C2" i="34"/>
  <c r="H2" i="34"/>
  <c r="C3" i="34"/>
  <c r="H3" i="34"/>
  <c r="H33" i="34" s="1"/>
  <c r="C4" i="34"/>
  <c r="C33" i="34" s="1"/>
  <c r="H4" i="34"/>
  <c r="C5" i="34"/>
  <c r="H5" i="34"/>
  <c r="C6" i="34"/>
  <c r="H6" i="34"/>
  <c r="C7" i="34"/>
  <c r="H7" i="34"/>
  <c r="C8" i="34"/>
  <c r="H8" i="34"/>
  <c r="C9" i="34"/>
  <c r="H9" i="34"/>
  <c r="C10" i="34"/>
  <c r="H10" i="34"/>
  <c r="C11" i="34"/>
  <c r="H11" i="34"/>
  <c r="C12" i="34"/>
  <c r="H12" i="34"/>
  <c r="C13" i="34"/>
  <c r="H13" i="34"/>
  <c r="C14" i="34"/>
  <c r="H14" i="34"/>
  <c r="C15" i="34"/>
  <c r="H15" i="34"/>
  <c r="C16" i="34"/>
  <c r="H16" i="34"/>
  <c r="C17" i="34"/>
  <c r="H17" i="34"/>
  <c r="C18" i="34"/>
  <c r="H18" i="34"/>
  <c r="C19" i="34"/>
  <c r="H19" i="34"/>
  <c r="C20" i="34"/>
  <c r="H20" i="34"/>
  <c r="C21" i="34"/>
  <c r="H21" i="34"/>
  <c r="C22" i="34"/>
  <c r="H22" i="34"/>
  <c r="C23" i="34"/>
  <c r="H23" i="34"/>
  <c r="C24" i="34"/>
  <c r="H24" i="34"/>
  <c r="C25" i="34"/>
  <c r="H25" i="34"/>
  <c r="C26" i="34"/>
  <c r="H26" i="34"/>
  <c r="C27" i="34"/>
  <c r="H27" i="34"/>
  <c r="C28" i="34"/>
  <c r="H28" i="34"/>
  <c r="C29" i="34"/>
  <c r="H29" i="34"/>
  <c r="C30" i="34"/>
  <c r="H30" i="34"/>
  <c r="C31" i="34"/>
  <c r="H31" i="34"/>
  <c r="C2" i="33"/>
  <c r="H2" i="33"/>
  <c r="C3" i="33"/>
  <c r="H3" i="33"/>
  <c r="H33" i="33" s="1"/>
  <c r="C4" i="33"/>
  <c r="C33" i="33" s="1"/>
  <c r="H4" i="33"/>
  <c r="C5" i="33"/>
  <c r="H5" i="33"/>
  <c r="C6" i="33"/>
  <c r="H6" i="33"/>
  <c r="C7" i="33"/>
  <c r="H7" i="33"/>
  <c r="C8" i="33"/>
  <c r="H8" i="33"/>
  <c r="C9" i="33"/>
  <c r="H9" i="33"/>
  <c r="C10" i="33"/>
  <c r="H10" i="33"/>
  <c r="C11" i="33"/>
  <c r="H11" i="33"/>
  <c r="C12" i="33"/>
  <c r="H12" i="33"/>
  <c r="C13" i="33"/>
  <c r="H13" i="33"/>
  <c r="C14" i="33"/>
  <c r="H14" i="33"/>
  <c r="C15" i="33"/>
  <c r="H15" i="33"/>
  <c r="C16" i="33"/>
  <c r="H16" i="33"/>
  <c r="C17" i="33"/>
  <c r="H17" i="33"/>
  <c r="C18" i="33"/>
  <c r="H18" i="33"/>
  <c r="C19" i="33"/>
  <c r="H19" i="33"/>
  <c r="C20" i="33"/>
  <c r="H20" i="33"/>
  <c r="C21" i="33"/>
  <c r="H21" i="33"/>
  <c r="C22" i="33"/>
  <c r="H22" i="33"/>
  <c r="C23" i="33"/>
  <c r="H23" i="33"/>
  <c r="C24" i="33"/>
  <c r="H24" i="33"/>
  <c r="C25" i="33"/>
  <c r="H25" i="33"/>
  <c r="C26" i="33"/>
  <c r="H26" i="33"/>
  <c r="C27" i="33"/>
  <c r="H27" i="33"/>
  <c r="C28" i="33"/>
  <c r="H28" i="33"/>
  <c r="C29" i="33"/>
  <c r="H29" i="33"/>
  <c r="C30" i="33"/>
  <c r="H30" i="33"/>
  <c r="C31" i="33"/>
  <c r="H31" i="33"/>
  <c r="C2" i="32"/>
  <c r="H2" i="32"/>
  <c r="C3" i="32"/>
  <c r="H3" i="32"/>
  <c r="H33" i="32" s="1"/>
  <c r="C4" i="32"/>
  <c r="C33" i="32" s="1"/>
  <c r="H4" i="32"/>
  <c r="C5" i="32"/>
  <c r="H5" i="32"/>
  <c r="C6" i="32"/>
  <c r="H6" i="32"/>
  <c r="C7" i="32"/>
  <c r="H7" i="32"/>
  <c r="C8" i="32"/>
  <c r="H8" i="32"/>
  <c r="C9" i="32"/>
  <c r="H9" i="32"/>
  <c r="C10" i="32"/>
  <c r="H10" i="32"/>
  <c r="C11" i="32"/>
  <c r="H11" i="32"/>
  <c r="C12" i="32"/>
  <c r="H12" i="32"/>
  <c r="C13" i="32"/>
  <c r="H13" i="32"/>
  <c r="C14" i="32"/>
  <c r="H14" i="32"/>
  <c r="C15" i="32"/>
  <c r="H15" i="32"/>
  <c r="C16" i="32"/>
  <c r="H16" i="32"/>
  <c r="C17" i="32"/>
  <c r="H17" i="32"/>
  <c r="C18" i="32"/>
  <c r="H18" i="32"/>
  <c r="C19" i="32"/>
  <c r="H19" i="32"/>
  <c r="C20" i="32"/>
  <c r="H20" i="32"/>
  <c r="C21" i="32"/>
  <c r="H21" i="32"/>
  <c r="C22" i="32"/>
  <c r="H22" i="32"/>
  <c r="C23" i="32"/>
  <c r="H23" i="32"/>
  <c r="C24" i="32"/>
  <c r="H24" i="32"/>
  <c r="C25" i="32"/>
  <c r="H25" i="32"/>
  <c r="C26" i="32"/>
  <c r="H26" i="32"/>
  <c r="C27" i="32"/>
  <c r="H27" i="32"/>
  <c r="C28" i="32"/>
  <c r="H28" i="32"/>
  <c r="C29" i="32"/>
  <c r="H29" i="32"/>
  <c r="C30" i="32"/>
  <c r="H30" i="32"/>
  <c r="C31" i="32"/>
  <c r="H31" i="32"/>
  <c r="C2" i="31"/>
  <c r="H2" i="31"/>
  <c r="C3" i="31"/>
  <c r="H3" i="31"/>
  <c r="H33" i="31" s="1"/>
  <c r="C4" i="31"/>
  <c r="C33" i="31" s="1"/>
  <c r="H4" i="31"/>
  <c r="C5" i="31"/>
  <c r="H5" i="31"/>
  <c r="C6" i="31"/>
  <c r="H6" i="31"/>
  <c r="C7" i="31"/>
  <c r="H7" i="31"/>
  <c r="C8" i="31"/>
  <c r="H8" i="31"/>
  <c r="C9" i="31"/>
  <c r="H9" i="31"/>
  <c r="C10" i="31"/>
  <c r="H10" i="31"/>
  <c r="C11" i="31"/>
  <c r="H11" i="31"/>
  <c r="C12" i="31"/>
  <c r="H12" i="31"/>
  <c r="C13" i="31"/>
  <c r="H13" i="31"/>
  <c r="C14" i="31"/>
  <c r="H14" i="31"/>
  <c r="C15" i="31"/>
  <c r="H15" i="31"/>
  <c r="C16" i="31"/>
  <c r="H16" i="31"/>
  <c r="C17" i="31"/>
  <c r="H17" i="31"/>
  <c r="C18" i="31"/>
  <c r="H18" i="31"/>
  <c r="C19" i="31"/>
  <c r="H19" i="31"/>
  <c r="C20" i="31"/>
  <c r="H20" i="31"/>
  <c r="C21" i="31"/>
  <c r="H21" i="31"/>
  <c r="C22" i="31"/>
  <c r="H22" i="31"/>
  <c r="C23" i="31"/>
  <c r="H23" i="31"/>
  <c r="C24" i="31"/>
  <c r="H24" i="31"/>
  <c r="C25" i="31"/>
  <c r="H25" i="31"/>
  <c r="C26" i="31"/>
  <c r="H26" i="31"/>
  <c r="C27" i="31"/>
  <c r="H27" i="31"/>
  <c r="C28" i="31"/>
  <c r="H28" i="31"/>
  <c r="C29" i="31"/>
  <c r="H29" i="31"/>
  <c r="C30" i="31"/>
  <c r="H30" i="31"/>
  <c r="C31" i="31"/>
  <c r="H31" i="31"/>
  <c r="C2" i="30"/>
  <c r="H2" i="30"/>
  <c r="C3" i="30"/>
  <c r="H3" i="30"/>
  <c r="H33" i="30" s="1"/>
  <c r="C4" i="30"/>
  <c r="C33" i="30" s="1"/>
  <c r="H4" i="30"/>
  <c r="C5" i="30"/>
  <c r="H5" i="30"/>
  <c r="C6" i="30"/>
  <c r="H6" i="30"/>
  <c r="C7" i="30"/>
  <c r="H7" i="30"/>
  <c r="C8" i="30"/>
  <c r="H8" i="30"/>
  <c r="C9" i="30"/>
  <c r="H9" i="30"/>
  <c r="C10" i="30"/>
  <c r="H10" i="30"/>
  <c r="C11" i="30"/>
  <c r="H11" i="30"/>
  <c r="C12" i="30"/>
  <c r="H12" i="30"/>
  <c r="C13" i="30"/>
  <c r="H13" i="30"/>
  <c r="C14" i="30"/>
  <c r="H14" i="30"/>
  <c r="C15" i="30"/>
  <c r="H15" i="30"/>
  <c r="C16" i="30"/>
  <c r="H16" i="30"/>
  <c r="C17" i="30"/>
  <c r="H17" i="30"/>
  <c r="C18" i="30"/>
  <c r="H18" i="30"/>
  <c r="C19" i="30"/>
  <c r="H19" i="30"/>
  <c r="C20" i="30"/>
  <c r="H20" i="30"/>
  <c r="C21" i="30"/>
  <c r="H21" i="30"/>
  <c r="C22" i="30"/>
  <c r="H22" i="30"/>
  <c r="C23" i="30"/>
  <c r="H23" i="30"/>
  <c r="C24" i="30"/>
  <c r="H24" i="30"/>
  <c r="C25" i="30"/>
  <c r="H25" i="30"/>
  <c r="C26" i="30"/>
  <c r="H26" i="30"/>
  <c r="C27" i="30"/>
  <c r="H27" i="30"/>
  <c r="C28" i="30"/>
  <c r="H28" i="30"/>
  <c r="C29" i="30"/>
  <c r="H29" i="30"/>
  <c r="C30" i="30"/>
  <c r="H30" i="30"/>
  <c r="C31" i="30"/>
  <c r="H31" i="30"/>
  <c r="C2" i="29"/>
  <c r="H2" i="29"/>
  <c r="C3" i="29"/>
  <c r="C33" i="29" s="1"/>
  <c r="H3" i="29"/>
  <c r="H33" i="29" s="1"/>
  <c r="C4" i="29"/>
  <c r="H4" i="29"/>
  <c r="C5" i="29"/>
  <c r="H5" i="29"/>
  <c r="C6" i="29"/>
  <c r="H6" i="29"/>
  <c r="C7" i="29"/>
  <c r="H7" i="29"/>
  <c r="C8" i="29"/>
  <c r="H8" i="29"/>
  <c r="C9" i="29"/>
  <c r="H9" i="29"/>
  <c r="C10" i="29"/>
  <c r="H10" i="29"/>
  <c r="C11" i="29"/>
  <c r="H11" i="29"/>
  <c r="C12" i="29"/>
  <c r="H12" i="29"/>
  <c r="C13" i="29"/>
  <c r="H13" i="29"/>
  <c r="C14" i="29"/>
  <c r="H14" i="29"/>
  <c r="C15" i="29"/>
  <c r="H15" i="29"/>
  <c r="C16" i="29"/>
  <c r="H16" i="29"/>
  <c r="C17" i="29"/>
  <c r="H17" i="29"/>
  <c r="C18" i="29"/>
  <c r="H18" i="29"/>
  <c r="C19" i="29"/>
  <c r="H19" i="29"/>
  <c r="C20" i="29"/>
  <c r="H20" i="29"/>
  <c r="C21" i="29"/>
  <c r="H21" i="29"/>
  <c r="C22" i="29"/>
  <c r="H22" i="29"/>
  <c r="C23" i="29"/>
  <c r="H23" i="29"/>
  <c r="C24" i="29"/>
  <c r="H24" i="29"/>
  <c r="C25" i="29"/>
  <c r="H25" i="29"/>
  <c r="C26" i="29"/>
  <c r="H26" i="29"/>
  <c r="C27" i="29"/>
  <c r="H27" i="29"/>
  <c r="C28" i="29"/>
  <c r="H28" i="29"/>
  <c r="C29" i="29"/>
  <c r="H29" i="29"/>
  <c r="C30" i="29"/>
  <c r="H30" i="29"/>
  <c r="C31" i="29"/>
  <c r="H31" i="29"/>
  <c r="H33" i="38" l="1"/>
  <c r="C33" i="38"/>
  <c r="C33" i="37"/>
  <c r="H33" i="35"/>
  <c r="C33" i="35"/>
  <c r="H31" i="28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<sst xmlns="http://schemas.openxmlformats.org/spreadsheetml/2006/main" count="540" uniqueCount="164">
  <si>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</si>
  <si>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</si>
  <si>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</si>
  <si>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</si>
  <si>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</si>
  <si>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</si>
  <si>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</si>
  <si>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</si>
  <si>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</si>
  <si>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</si>
  <si>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</si>
  <si>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</si>
  <si>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</si>
  <si>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</si>
  <si>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</si>
  <si>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</si>
  <si>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</si>
  <si>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</si>
  <si>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</si>
  <si>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</si>
  <si>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</si>
  <si>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</si>
  <si>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</si>
  <si>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</si>
  <si>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</si>
  <si>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</si>
  <si>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</si>
  <si>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</si>
  <si>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</si>
  <si>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</si>
  <si>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</si>
  <si>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</si>
  <si>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</si>
  <si>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</si>
  <si>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</si>
  <si>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</si>
  <si>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</si>
  <si>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</si>
  <si>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</si>
  <si>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</si>
  <si>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</si>
  <si>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</si>
  <si>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</si>
  <si>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</si>
  <si>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</si>
  <si>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</si>
  <si>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</si>
  <si>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</si>
  <si>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</si>
  <si>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</si>
  <si>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</si>
  <si>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</si>
  <si>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</si>
  <si>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</si>
  <si>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</si>
  <si>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</si>
  <si>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</si>
  <si>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</si>
  <si>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</si>
  <si>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</si>
  <si>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</si>
  <si>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</si>
  <si>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</si>
  <si>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</si>
  <si>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</si>
  <si>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</si>
  <si>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</si>
  <si>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</si>
  <si>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</si>
  <si>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</si>
  <si>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</si>
  <si>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</si>
  <si>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</si>
  <si>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</si>
  <si>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</si>
  <si>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</si>
  <si>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</si>
  <si>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</si>
  <si>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</si>
  <si>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</si>
  <si>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</si>
  <si>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</si>
  <si>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</si>
  <si>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</si>
  <si>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</si>
  <si>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</si>
  <si>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</si>
  <si>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</si>
  <si>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</si>
  <si>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</si>
  <si>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</si>
  <si>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</si>
  <si>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</si>
  <si>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</si>
  <si>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</si>
  <si>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</si>
  <si>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</si>
  <si>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</si>
  <si>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</si>
  <si>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</si>
  <si>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</si>
  <si>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</si>
  <si>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</si>
  <si>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</si>
  <si>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</si>
  <si>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</si>
  <si>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</si>
  <si>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</si>
  <si>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</si>
  <si>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</si>
  <si>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</si>
  <si>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</si>
  <si>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</si>
  <si>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</si>
  <si>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</si>
  <si>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</si>
  <si>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</si>
  <si>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</si>
  <si>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</si>
  <si>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</si>
  <si>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</si>
  <si>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Video randomly cuts out during video 2 and we can't figure out exact dwell time in that case. We will use what's in GLG</t>
  </si>
  <si>
    <t>waiting time between lesions</t>
  </si>
  <si>
    <t>Wait and see</t>
  </si>
  <si>
    <t>Caused VF during these applications, didn't stop the timer for that</t>
  </si>
  <si>
    <t>Video cuts off before we do the 3rd ablation</t>
  </si>
  <si>
    <t>1-003</t>
  </si>
  <si>
    <t>1-004</t>
  </si>
  <si>
    <t>1-006</t>
  </si>
  <si>
    <t>1-007</t>
  </si>
  <si>
    <t>1-008</t>
  </si>
  <si>
    <t>1-009</t>
  </si>
  <si>
    <t>idiopathic</t>
  </si>
  <si>
    <t>15kv_20x5_kissing</t>
  </si>
  <si>
    <t>Video cuts out, we will use catheter in/out time for this one</t>
  </si>
  <si>
    <t>https://www.dropbox.com/scl/fi/kjzqxjugpnpe7q170293s/Case_03_mapping.mp4?rlkey=t9dvfjso6sijm7cpxis87a6z8&amp;st=jy8cgq6s&amp;dl=0</t>
  </si>
  <si>
    <t>https://www.dropbox.com/scl/fi/fq5bihpiksh1v0n8vonjb/mapping.mp4?rlkey=tz8wgk2oqp0zl71gz0ml5zohn&amp;st=q2fl2y0b&amp;dl=0</t>
  </si>
  <si>
    <t>https://www.dropbox.com/scl/fi/cv1v08tn069lzxf6dwogw/mapping.mp4?rlkey=iarg0glj0rviceq0b3mr2sego&amp;st=rlgtb433&amp;dl=0</t>
  </si>
  <si>
    <t>https://www.dropbox.com/scl/fi/peurqoybhkspp85ux42k8/mapping.mp4?rlkey=dv5umzao1haybncuk2xf07jb4&amp;st=irw1rwv0&amp;dl=0</t>
  </si>
  <si>
    <t>https://www.dropbox.com/scl/fi/5hjk0fp4rff3mer6p5dlx/mapping.mp4?rlkey=j98a9gbi7pm4r12xyy6j9k1xs&amp;st=0lynb7r8&amp;dl=0</t>
  </si>
  <si>
    <t>https://www.dropbox.com/scl/fi/s75yzalk00foc3advkueh/carto-mapping.mp4?rlkey=kz3x0k9uecjb6its71eoie2aj&amp;st=awbej9o1&amp;dl=0</t>
  </si>
  <si>
    <t>1-020</t>
  </si>
  <si>
    <t>1-021</t>
  </si>
  <si>
    <t>1-022</t>
  </si>
  <si>
    <t>1-023</t>
  </si>
  <si>
    <t>Stop for inducibility testing</t>
  </si>
  <si>
    <t>Ablate during VT. Spontaneous term so we stop ablating and attempt reinduction</t>
  </si>
  <si>
    <t>We do one set of lesions then look around - we attempt entrainment at 13:02:02. Video cuts out here</t>
  </si>
  <si>
    <t>Start on Mix2. Bad VT term. Stop to reinduce</t>
  </si>
  <si>
    <t>Stop to reinduce</t>
  </si>
  <si>
    <t>Late VT term. Stop to reinduce</t>
  </si>
  <si>
    <t>Switches to retrograde, don't stop the clock. Stop to reinduce</t>
  </si>
  <si>
    <t>We stop to map the CS with the TC. We just make the FAM shell then put FF in the CS. Attempt entrainment from within the CS</t>
  </si>
  <si>
    <t xml:space="preserve">Did 1 Intra-CS lesion (5 applications). Didn't terminate VT. </t>
  </si>
  <si>
    <t>Went back endocardial. Stopped to test induction after some more lesions. Noninducible for clinical VT</t>
  </si>
  <si>
    <t>Screen failure. No endocardial scar. Obvious scar basal septal intramural</t>
  </si>
  <si>
    <t>https://fieldmedical.sharepoint.com/:f:/r/sites/Clinical/Shared%20Documents/VCAS%20Study/TMF-%20Subject%20Files/1-020/Footage?csf=1&amp;web=1&amp;e=5fv4Kc</t>
  </si>
  <si>
    <t>https://fieldmedical.sharepoint.com/:v:/r/sites/Clinical/Shared%20Documents/VCAS%20Study/TMF-%20Subject%20Files/1-021/Footage/mix.mp4?csf=1&amp;web=1&amp;e=Zfem64</t>
  </si>
  <si>
    <t>Based on pruka time</t>
  </si>
  <si>
    <t>Stop to test inducibility</t>
  </si>
  <si>
    <t>Consolidation. Did a 2nd lesion in RVOT then moved to LVOT for 3rd. Don't stop the clock as we go from RVOT to LVOT</t>
  </si>
  <si>
    <t>https://fieldmedical.sharepoint.com/:v:/r/sites/Clinical/Shared%20Documents/VCAS%20Study/TMF-%20Subject%20Files/1-022/Footage/mix.mp4?csf=1&amp;web=1&amp;e=OnvivJ</t>
  </si>
  <si>
    <t>stop to remap</t>
  </si>
  <si>
    <t>https://fieldmedical.sharepoint.com/:v:/r/sites/Clinical/Shared%20Documents/VCAS%20Study/TMF-%20Subject%20Files/1-023/Footage/mix.mp4?csf=1&amp;web=1&amp;e=KnIY90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</si>
</sst>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90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9" totalsRowShown="0">
  <autoFilter ref="A1:G39" xr:uid="{C55969D0-B28D-F248-8DCD-E81C0E8043BD}"/>
  <tableColumns count="7">
    <tableColumn id="1" xr3:uid="{718012BD-7025-314F-8E4E-E629C18A0C65}" name="subjectId" dataDxfId="89"/>
    <tableColumn id="2" xr3:uid="{461579DB-75ED-D945-B839-5CC1464620BE}" name="rove_time" dataDxfId="88"/>
    <tableColumn id="8" xr3:uid="{5E0CEC32-C01F-A446-827E-6309FE417F82}" name="dwell_time" dataDxfId="87">
      <calculatedColumnFormula>'1-001'!H35</calculatedColumnFormula>
    </tableColumn>
    <tableColumn id="9" xr3:uid="{E391ECC4-3F7C-C84F-9F85-065534605FDC}" name="etiology" dataDxfId="86"/>
    <tableColumn id="6" xr3:uid="{18DD3274-05B0-9245-BC8D-9610E146E79C}" name="therapy" dataDxfId="85"/>
    <tableColumn id="4" xr3:uid="{3166333D-6394-D34A-93C0-598B4DEC56B1}" name="notes" dataDxfId="84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65"/>
    <tableColumn id="2" xr3:uid="{1A57601A-180E-3841-905B-984320643C2E}" name="end_time" dataDxfId="64"/>
    <tableColumn id="3" xr3:uid="{00349B95-06C5-6347-9812-8CE148323ABF}" name="time_diff" dataDxfId="63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8E5F9-8FC7-1747-90FF-3E51FC67A570}" name="Table245153456" displayName="Table245153456" ref="A1:D31" totalsRowShown="0">
  <autoFilter ref="A1:D31" xr:uid="{1A93302E-8621-7D48-88F2-5AC51E7EA3A4}"/>
  <tableColumns count="4">
    <tableColumn id="1" xr3:uid="{F488A4D9-2DF8-D244-AEBC-805EFBE08DF6}" name="start_time" dataDxfId="62"/>
    <tableColumn id="2" xr3:uid="{ACA4FF7E-238C-8F45-9565-DAD7F42E73B8}" name="end_time" dataDxfId="61"/>
    <tableColumn id="3" xr3:uid="{F6BC8755-5891-4645-8170-88F754E99AA6}" name="time_diff" dataDxfId="60">
      <calculatedColumnFormula>Table245153456[[#This Row],[end_time]]-Table245153456[[#This Row],[start_time]]</calculatedColumnFormula>
    </tableColumn>
    <tableColumn id="4" xr3:uid="{675A7FCC-306A-304D-91DC-89128A249BDF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DABAA4-E878-7146-A7F3-85DD83F4C855}" name="Table24515345" displayName="Table24515345" ref="A1:D31" totalsRowShown="0">
  <autoFilter ref="A1:D31" xr:uid="{1A93302E-8621-7D48-88F2-5AC51E7EA3A4}"/>
  <tableColumns count="4">
    <tableColumn id="1" xr3:uid="{EE8B83DD-E65E-C441-9E58-95C830211436}" name="start_time" dataDxfId="59"/>
    <tableColumn id="2" xr3:uid="{F6B57195-8D07-9240-B4C7-E06E1251BBF4}" name="end_time" dataDxfId="58"/>
    <tableColumn id="3" xr3:uid="{F39F83CF-BB22-E54A-87DA-A8A19D2D22EA}" name="time_diff" dataDxfId="57">
      <calculatedColumnFormula>Table24515345[[#This Row],[end_time]]-Table24515345[[#This Row],[start_time]]</calculatedColumnFormula>
    </tableColumn>
    <tableColumn id="4" xr3:uid="{486CF052-5F91-344A-902D-F2CA7FB8D506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1C0DDBF-006F-FE45-828C-B8FDAB683C59}" name="Table2451534" displayName="Table2451534" ref="A1:D31" totalsRowShown="0">
  <autoFilter ref="A1:D31" xr:uid="{1A93302E-8621-7D48-88F2-5AC51E7EA3A4}"/>
  <tableColumns count="4">
    <tableColumn id="1" xr3:uid="{AD2DB3ED-B602-8946-99FC-F31C04E30CB1}" name="start_time" dataDxfId="56"/>
    <tableColumn id="2" xr3:uid="{60EB5449-1ABA-D24F-9AB7-DA92E3458840}" name="end_time" dataDxfId="55"/>
    <tableColumn id="3" xr3:uid="{0A4C1CEB-45DC-BC4A-B70E-CFFE5BC5F5CD}" name="time_diff" dataDxfId="54">
      <calculatedColumnFormula>Table2451534[[#This Row],[end_time]]-Table2451534[[#This Row],[start_time]]</calculatedColumnFormula>
    </tableColumn>
    <tableColumn id="4" xr3:uid="{48442FEA-2429-4A47-8FCB-D99F912F4A8E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87F7CC-7C0F-0642-8F9A-FE038CD3FF1B}" name="Table245153" displayName="Table245153" ref="A1:D31" totalsRowShown="0">
  <autoFilter ref="A1:D31" xr:uid="{1A93302E-8621-7D48-88F2-5AC51E7EA3A4}"/>
  <tableColumns count="4">
    <tableColumn id="1" xr3:uid="{1AC28B04-A977-FD4B-B78A-9DCC5E7EB80F}" name="start_time" dataDxfId="53"/>
    <tableColumn id="2" xr3:uid="{C3B83CA2-3C6D-EA4A-BA2E-70FD53E04984}" name="end_time" dataDxfId="52"/>
    <tableColumn id="3" xr3:uid="{4F86D6E1-1D92-8341-A9E9-53EB64E4C5D3}" name="time_diff" dataDxfId="51">
      <calculatedColumnFormula>Table245153[[#This Row],[end_time]]-Table245153[[#This Row],[start_time]]</calculatedColumnFormula>
    </tableColumn>
    <tableColumn id="4" xr3:uid="{04931610-B628-D646-9B41-7F657DD32595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50"/>
    <tableColumn id="2" xr3:uid="{FCE64BF5-4264-4C43-929C-08AD08C28E78}" name="end_time" dataDxfId="49"/>
    <tableColumn id="3" xr3:uid="{53FD3C4C-5892-8C4A-80B1-B3228D1980FF}" name="time_diff" dataDxfId="48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47"/>
    <tableColumn id="2" xr3:uid="{14BD1FB2-4172-BE43-8B3C-F4348552D39D}" name="end_time" dataDxfId="46"/>
    <tableColumn id="3" xr3:uid="{EA005961-FE83-1F48-8259-AAAD2071A3B1}" name="time_diff" dataDxfId="45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44"/>
    <tableColumn id="2" xr3:uid="{BDE18332-AF9E-6E4E-B81F-9AB511ACDD6F}" name="end_time" dataDxfId="43"/>
    <tableColumn id="3" xr3:uid="{8AAE5943-30E3-C746-AE58-07515593AE41}" name="time_diff" dataDxfId="42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41"/>
    <tableColumn id="2" xr3:uid="{6083687F-E3D1-0F47-90EE-749E4C68F9D7}" name="end_time" dataDxfId="40"/>
    <tableColumn id="3" xr3:uid="{11F768A3-7132-674C-8E3C-457C09009AD5}" name="time_diff" dataDxfId="39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38"/>
    <tableColumn id="2" xr3:uid="{B8735F0A-4AB0-C54D-85C0-1F0A63FA3498}" name="end_time" dataDxfId="37"/>
    <tableColumn id="3" xr3:uid="{12E891A6-DF38-EE41-AC70-EAADDDA13272}" name="time_diff" dataDxfId="36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83"/>
    <tableColumn id="2" xr3:uid="{FC99294C-6B9C-9349-BAD2-0D219F840C1B}" name="end_time" dataDxfId="82"/>
    <tableColumn id="3" xr3:uid="{DBC27D03-BB8D-904E-8022-8B6335C64879}" name="time_diff" dataDxfId="81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35"/>
    <tableColumn id="2" xr3:uid="{6FA6C7C4-391C-734C-A912-3190038D77AB}" name="end_time" dataDxfId="34"/>
    <tableColumn id="3" xr3:uid="{9C4583F8-953A-D04B-AA91-7D77A5FF66F0}" name="time_diff" dataDxfId="33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32"/>
    <tableColumn id="2" xr3:uid="{091F6D25-E362-ED42-9029-E0BCEEAEA850}" name="end_time" dataDxfId="31"/>
    <tableColumn id="3" xr3:uid="{318940A5-8075-5D4C-BD68-125D391D783D}" name="time_diff" dataDxfId="30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29"/>
    <tableColumn id="2" xr3:uid="{1096A82C-CDE7-4340-BAF9-3BAA3098CA7F}" name="end_time" dataDxfId="28"/>
    <tableColumn id="3" xr3:uid="{02C5EC47-6504-E246-90FC-F20CBBDEB705}" name="time_diff" dataDxfId="27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26"/>
    <tableColumn id="2" xr3:uid="{65F326FC-ED53-1A4C-B3DE-07B092115C14}" name="end_time" dataDxfId="25"/>
    <tableColumn id="3" xr3:uid="{FC649FAA-6E56-154B-8877-A16770D51793}" name="time_diff" dataDxfId="24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23"/>
    <tableColumn id="2" xr3:uid="{A314440D-1DAD-F747-8091-26BF031D535E}" name="end_time" dataDxfId="22"/>
    <tableColumn id="3" xr3:uid="{8038CAE0-AE64-A94A-8EEC-196F11CC42FB}" name="time_diff" dataDxfId="21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20"/>
    <tableColumn id="2" xr3:uid="{63FAF62F-E02F-9344-92DD-A7835371FD15}" name="end_time" dataDxfId="19"/>
    <tableColumn id="3" xr3:uid="{84451293-C537-C74D-85BC-080896072B82}" name="time_diff" dataDxfId="18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17"/>
    <tableColumn id="2" xr3:uid="{F3C9949C-5E56-3043-B895-7F1C223F084C}" name="end_time" dataDxfId="16"/>
    <tableColumn id="3" xr3:uid="{284C38E6-8B60-FF42-B36D-752AB81A0D3E}" name="time_diff" dataDxfId="15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14"/>
    <tableColumn id="2" xr3:uid="{F0229387-F330-284C-B4AE-1D5D5E6605D1}" name="end_time" dataDxfId="13"/>
    <tableColumn id="3" xr3:uid="{FEBDECC5-2779-A649-A021-31F708F52761}" name="time_diff" dataDxfId="12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61D3210-775C-8040-8FE5-26CDF0E1C0C6}" name="Table2451529" displayName="Table2451529" ref="A1:D31" totalsRowShown="0">
  <autoFilter ref="A1:D31" xr:uid="{1A93302E-8621-7D48-88F2-5AC51E7EA3A4}"/>
  <tableColumns count="4">
    <tableColumn id="1" xr3:uid="{ED768153-5408-0040-8E27-7A60AC8E2998}" name="start_time" dataDxfId="11"/>
    <tableColumn id="2" xr3:uid="{85BF026F-4EF2-414B-97C8-8F4A405735DA}" name="end_time" dataDxfId="10"/>
    <tableColumn id="3" xr3:uid="{FA7B9F4D-D773-3944-A5EF-C6BF952DF273}" name="time_diff" dataDxfId="9">
      <calculatedColumnFormula>Table2451529[[#This Row],[end_time]]-Table2451529[[#This Row],[start_time]]</calculatedColumnFormula>
    </tableColumn>
    <tableColumn id="4" xr3:uid="{93ED54FD-B021-8042-8A26-06CABF9E31ED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A32B478-DE8E-8744-8E1D-E79CAB721CFA}" name="Table245152930" displayName="Table245152930" ref="A1:D31" totalsRowShown="0">
  <autoFilter ref="A1:D31" xr:uid="{1A93302E-8621-7D48-88F2-5AC51E7EA3A4}"/>
  <tableColumns count="4">
    <tableColumn id="1" xr3:uid="{79880ACD-2F16-8B41-B96B-06D8373CF56F}" name="start_time" dataDxfId="8"/>
    <tableColumn id="2" xr3:uid="{5EBA4F35-D0D6-5841-8642-F7EB935C9D15}" name="end_time" dataDxfId="7"/>
    <tableColumn id="3" xr3:uid="{33ADB2D4-D36E-C540-B4EE-1777AB5350B0}" name="time_diff" dataDxfId="6">
      <calculatedColumnFormula>Table245152930[[#This Row],[end_time]]-Table245152930[[#This Row],[start_time]]</calculatedColumnFormula>
    </tableColumn>
    <tableColumn id="4" xr3:uid="{67846232-3E2C-AF45-BD20-49FA0892452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80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B2F573-CED5-AA4A-8CF8-F3AEF0AA7723}" name="Table245152931" displayName="Table245152931" ref="A1:D31" totalsRowShown="0">
  <autoFilter ref="A1:D31" xr:uid="{1A93302E-8621-7D48-88F2-5AC51E7EA3A4}"/>
  <tableColumns count="4">
    <tableColumn id="1" xr3:uid="{73DC15AF-3DAA-8143-AF82-F1D507DCE96F}" name="start_time" dataDxfId="5"/>
    <tableColumn id="2" xr3:uid="{D5FE6EE4-7C86-FF49-BF49-4BE6F39FC1A9}" name="end_time" dataDxfId="4"/>
    <tableColumn id="3" xr3:uid="{19EF1AAC-C504-8E46-AE44-B9439BD37567}" name="time_diff" dataDxfId="3">
      <calculatedColumnFormula>Table245152931[[#This Row],[end_time]]-Table245152931[[#This Row],[start_time]]</calculatedColumnFormula>
    </tableColumn>
    <tableColumn id="4" xr3:uid="{00B18BD3-325E-1D4C-918C-B906E01F9629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9CB066-B051-3341-ADBB-1E54C19CADA1}" name="Table24515293132" displayName="Table24515293132" ref="A1:D31" totalsRowShown="0">
  <autoFilter ref="A1:D31" xr:uid="{1A93302E-8621-7D48-88F2-5AC51E7EA3A4}"/>
  <tableColumns count="4">
    <tableColumn id="1" xr3:uid="{2A4F6AEE-4765-4041-B244-0BEE39578BB0}" name="start_time" dataDxfId="2"/>
    <tableColumn id="2" xr3:uid="{860B172B-36D9-6C40-AEBE-E23FD467A8C3}" name="end_time" dataDxfId="1"/>
    <tableColumn id="3" xr3:uid="{2F5A21E2-41C6-384E-ACA1-907DDE787D4B}" name="time_diff" dataDxfId="0">
      <calculatedColumnFormula>Table24515293132[[#This Row],[end_time]]-Table24515293132[[#This Row],[start_time]]</calculatedColumnFormula>
    </tableColumn>
    <tableColumn id="4" xr3:uid="{0DC69275-E5B9-2141-B9B8-C11748283861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79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78"/>
    <tableColumn id="2" xr3:uid="{45F9645E-00F2-4A47-AB06-DBB721851807}" name="end_time" dataDxfId="77"/>
    <tableColumn id="3" xr3:uid="{D8F0A3A2-BBC5-6D49-8527-799E99BCFA49}" name="time_diff" dataDxfId="76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75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18B32E-8D1B-4E40-800B-981F430F8CDD}" name="Table24515345678" displayName="Table24515345678" ref="A1:D31" totalsRowShown="0">
  <autoFilter ref="A1:D31" xr:uid="{1A93302E-8621-7D48-88F2-5AC51E7EA3A4}"/>
  <tableColumns count="4">
    <tableColumn id="1" xr3:uid="{9D16D395-E4E3-DB45-90F5-E5327318AF10}" name="start_time" dataDxfId="74"/>
    <tableColumn id="2" xr3:uid="{6060AEBF-3E3A-5A47-BE28-82B21D4A9A71}" name="end_time" dataDxfId="73"/>
    <tableColumn id="3" xr3:uid="{B44166A9-5F8E-0847-90D8-CD1B96CFFCBD}" name="time_diff" dataDxfId="72">
      <calculatedColumnFormula>Table24515345678[[#This Row],[end_time]]-Table24515345678[[#This Row],[start_time]]</calculatedColumnFormula>
    </tableColumn>
    <tableColumn id="4" xr3:uid="{622F2CC9-1E07-0745-BD46-0FF8E04F606C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F9313B-C284-1146-B033-93DD207396CF}" name="Table2451534567" displayName="Table2451534567" ref="A1:D31" totalsRowShown="0">
  <autoFilter ref="A1:D31" xr:uid="{1A93302E-8621-7D48-88F2-5AC51E7EA3A4}"/>
  <tableColumns count="4">
    <tableColumn id="1" xr3:uid="{C2F60EB9-3A21-F943-85B0-6892CFC0EFE9}" name="start_time" dataDxfId="71"/>
    <tableColumn id="2" xr3:uid="{B9B7F5F7-DC74-FC4D-8DE1-ABE02D48F190}" name="end_time" dataDxfId="70"/>
    <tableColumn id="3" xr3:uid="{EBD1F883-E2BA-6049-9C36-BA4E73D36AAC}" name="time_diff" dataDxfId="69">
      <calculatedColumnFormula>Table2451534567[[#This Row],[end_time]]-Table2451534567[[#This Row],[start_time]]</calculatedColumnFormula>
    </tableColumn>
    <tableColumn id="4" xr3:uid="{9BD53916-30AA-4E4F-989F-570ACDB86B6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68"/>
    <tableColumn id="2" xr3:uid="{78FDD20A-A666-E94B-A38C-0886D5E9FD55}" name="end_time" dataDxfId="67"/>
    <tableColumn id="3" xr3:uid="{AE363FE2-700D-BC49-BD68-6E6DB6F05C17}" name="time_diff" dataDxfId="66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18" Type="http://schemas.openxmlformats.org/officeDocument/2006/relationships/hyperlink" Target="https://www.dropbox.com/scl/fi/fq5bihpiksh1v0n8vonjb/mapping.mp4?rlkey=tz8wgk2oqp0zl71gz0ml5zohn&amp;st=q2fl2y0b&amp;dl=0" TargetMode="External"/><Relationship Id="rId26" Type="http://schemas.openxmlformats.org/officeDocument/2006/relationships/hyperlink" Target="https://fieldmedical.sharepoint.com/:v:/r/sites/Clinical/Shared%20Documents/VCAS%20Study/TMF-%20Subject%20Files/1-023/Footage/mix.mp4?csf=1&amp;web=1&amp;e=KnIY9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21" Type="http://schemas.openxmlformats.org/officeDocument/2006/relationships/hyperlink" Target="https://www.dropbox.com/scl/fi/5hjk0fp4rff3mer6p5dlx/mapping.mp4?rlkey=j98a9gbi7pm4r12xyy6j9k1xs&amp;st=0lynb7r8&amp;dl=0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hyperlink" Target="https://www.dropbox.com/scl/fi/kjzqxjugpnpe7q170293s/Case_03_mapping.mp4?rlkey=t9dvfjso6sijm7cpxis87a6z8&amp;st=jy8cgq6s&amp;dl=0" TargetMode="External"/><Relationship Id="rId25" Type="http://schemas.openxmlformats.org/officeDocument/2006/relationships/hyperlink" Target="https://fieldmedical.sharepoint.com/:v:/r/sites/Clinical/Shared%20Documents/VCAS%20Study/TMF-%20Subject%20Files/1-022/Footage/mix.mp4?csf=1&amp;web=1&amp;e=OnvivJ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20" Type="http://schemas.openxmlformats.org/officeDocument/2006/relationships/hyperlink" Target="https://www.dropbox.com/scl/fi/peurqoybhkspp85ux42k8/mapping.mp4?rlkey=dv5umzao1haybncuk2xf07jb4&amp;st=irw1rwv0&amp;dl=0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24" Type="http://schemas.openxmlformats.org/officeDocument/2006/relationships/hyperlink" Target="https://fieldmedical.sharepoint.com/:v:/r/sites/Clinical/Shared%20Documents/VCAS%20Study/TMF-%20Subject%20Files/1-021/Footage/mix.mp4?csf=1&amp;web=1&amp;e=Zfem64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23" Type="http://schemas.openxmlformats.org/officeDocument/2006/relationships/hyperlink" Target="https://fieldmedical.sharepoint.com/:f:/r/sites/Clinical/Shared%20Documents/VCAS%20Study/TMF-%20Subject%20Files/1-020/Footage?csf=1&amp;web=1&amp;e=5fv4Kc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19" Type="http://schemas.openxmlformats.org/officeDocument/2006/relationships/hyperlink" Target="https://www.dropbox.com/scl/fi/cv1v08tn069lzxf6dwogw/mapping.mp4?rlkey=iarg0glj0rviceq0b3mr2sego&amp;st=rlgtb433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Relationship Id="rId22" Type="http://schemas.openxmlformats.org/officeDocument/2006/relationships/hyperlink" Target="https://www.dropbox.com/scl/fi/s75yzalk00foc3advkueh/carto-mapping.mp4?rlkey=kz3x0k9uecjb6its71eoie2aj&amp;st=awbej9o1&amp;dl=0" TargetMode="External"/><Relationship Id="rId27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topLeftCell="A2" zoomScale="161" workbookViewId="0">
      <selection activeCell="C24" sqref="C2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115</v>
      </c>
    </row>
    <row r="14" spans="1:1" x14ac:dyDescent="0.2">
      <c r="A14" t="s">
        <v>7</v>
      </c>
    </row>
    <row r="15" spans="1:1" x14ac:dyDescent="0.2">
      <c r="A15" t="s">
        <v>120</v>
      </c>
    </row>
    <row r="16" spans="1:1" x14ac:dyDescent="0.2">
      <c r="A16" t="s">
        <v>116</v>
      </c>
    </row>
    <row r="17" spans="1:1" x14ac:dyDescent="0.2">
      <c r="A17" t="s">
        <v>8</v>
      </c>
    </row>
    <row r="20" spans="1:1" x14ac:dyDescent="0.2">
      <c r="A20" s="9" t="s">
        <v>53</v>
      </c>
    </row>
    <row r="23" spans="1:1" x14ac:dyDescent="0.2">
      <c r="A23" s="9" t="s">
        <v>54</v>
      </c>
    </row>
    <row r="25" spans="1:1" x14ac:dyDescent="0.2">
      <c r="A25" s="9" t="s">
        <v>55</v>
      </c>
    </row>
    <row r="26" spans="1:1" x14ac:dyDescent="0.2">
      <c r="A26" s="9" t="s">
        <v>78</v>
      </c>
    </row>
    <row r="28" spans="1:1" x14ac:dyDescent="0.2">
      <c r="A28" s="9" t="s">
        <v>56</v>
      </c>
    </row>
    <row r="30" spans="1:1" x14ac:dyDescent="0.2">
      <c r="A30" s="9" t="s">
        <v>57</v>
      </c>
    </row>
    <row r="32" spans="1:1" x14ac:dyDescent="0.2">
      <c r="A32" s="9" t="s">
        <v>58</v>
      </c>
    </row>
    <row r="34" spans="1:1" x14ac:dyDescent="0.2">
      <c r="A34" s="9" t="s">
        <v>59</v>
      </c>
    </row>
    <row r="36" spans="1:1" x14ac:dyDescent="0.2">
      <c r="A36" s="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0AC-09A1-824A-97B5-8E4FE0F9C35D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0.82862268518518523</v>
      </c>
      <c r="B2" s="5">
        <v>0.83246527777777779</v>
      </c>
      <c r="C2" s="4">
        <f>Table245153456[[#This Row],[end_time]]-Table245153456[[#This Row],[start_time]]</f>
        <v>3.8425925925925641E-3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Table245153456[[#This Row],[end_time]]-Table245153456[[#This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Table245153456[[#This Row],[end_time]]-Table245153456[[#This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Table245153456[[#This Row],[end_time]]-Table245153456[[#This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Table245153456[[#This Row],[end_time]]-Table245153456[[#This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Table245153456[[#This Row],[end_time]]-Table245153456[[#This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Table245153456[[#This Row],[end_time]]-Table245153456[[#This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Table245153456[[#This Row],[end_time]]-Table245153456[[#This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Table245153456[[#This Row],[end_time]]-Table245153456[[#This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Table245153456[[#This Row],[end_time]]-Table245153456[[#This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Table245153456[[#This Row],[end_time]]-Table245153456[[#This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Table245153456[[#This Row],[end_time]]-Table245153456[[#This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Table245153456[[#This Row],[end_time]]-Table245153456[[#This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Table245153456[[#This Row],[end_time]]-Table245153456[[#This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Table245153456[[#This Row],[end_time]]-Table245153456[[#This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Table245153456[[#This Row],[end_time]]-Table245153456[[#This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Table245153456[[#This Row],[end_time]]-Table245153456[[#This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Table245153456[[#This Row],[end_time]]-Table245153456[[#This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Table245153456[[#This Row],[end_time]]-Table245153456[[#This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Table245153456[[#This Row],[end_time]]-Table245153456[[#This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Table245153456[[#This Row],[end_time]]-Table245153456[[#This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Table245153456[[#This Row],[end_time]]-Table245153456[[#This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Table245153456[[#This Row],[end_time]]-Table245153456[[#This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Table245153456[[#This Row],[end_time]]-Table245153456[[#This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Table245153456[[#This Row],[end_time]]-Table245153456[[#This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Table245153456[[#This Row],[end_time]]-Table245153456[[#This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Table245153456[[#This Row],[end_time]]-Table245153456[[#This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Table245153456[[#This Row],[end_time]]-Table245153456[[#This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Table245153456[[#This Row],[end_time]]-Table245153456[[#This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Table245153456[[#This Row],[end_time]]-Table245153456[[#This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HOUR(SUM(Table245153456[time_diff]))*3600 + MINUTE(SUM(Table245153456[time_diff])) * 60 + SECOND(SUM(Table245153456[time_diff]))</f>
        <v>332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69C-B57F-0C44-8B69-30C493013C3E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0.48623842592592592</v>
      </c>
      <c r="B2" s="5">
        <v>0.48640046296296297</v>
      </c>
      <c r="C2" s="4">
        <f>Table24515345[[#This Row],[end_time]]-Table24515345[[#This Row],[start_time]]</f>
        <v>1.6203703703704386E-4</v>
      </c>
      <c r="D2" t="s">
        <v>123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0.49178240740740742</v>
      </c>
      <c r="B3" s="5">
        <v>0.49190972222222223</v>
      </c>
      <c r="C3" s="4">
        <f>Table24515345[[#This Row],[end_time]]-Table24515345[[#This Row],[start_time]]</f>
        <v>1.2731481481481621E-4</v>
      </c>
      <c r="D3" t="s">
        <v>123</v>
      </c>
      <c r="F3" s="16"/>
      <c r="G3" s="16"/>
      <c r="H3" s="16">
        <f t="shared" si="0"/>
        <v>0</v>
      </c>
      <c r="I3" s="11"/>
    </row>
    <row r="4" spans="1:9" x14ac:dyDescent="0.2">
      <c r="A4" s="5">
        <v>0.49982638888888886</v>
      </c>
      <c r="B4" s="5">
        <v>0.50002314814814819</v>
      </c>
      <c r="C4" s="4">
        <f>Table24515345[[#This Row],[end_time]]-Table24515345[[#This Row],[start_time]]</f>
        <v>1.9675925925932702E-4</v>
      </c>
      <c r="D4" t="s">
        <v>123</v>
      </c>
      <c r="F4" s="14"/>
      <c r="G4" s="14"/>
      <c r="H4" s="14">
        <f t="shared" si="0"/>
        <v>0</v>
      </c>
      <c r="I4" s="15"/>
    </row>
    <row r="5" spans="1:9" x14ac:dyDescent="0.2">
      <c r="A5" s="5">
        <v>0.51506944444444447</v>
      </c>
      <c r="B5" s="5">
        <v>0.51531249999999995</v>
      </c>
      <c r="C5" s="4">
        <f>Table24515345[[#This Row],[end_time]]-Table24515345[[#This Row],[start_time]]</f>
        <v>2.4305555555548253E-4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Table24515345[[#This Row],[end_time]]-Table24515345[[#This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Table24515345[[#This Row],[end_time]]-Table24515345[[#This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Table24515345[[#This Row],[end_time]]-Table24515345[[#This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Table24515345[[#This Row],[end_time]]-Table24515345[[#This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Table24515345[[#This Row],[end_time]]-Table24515345[[#This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Table24515345[[#This Row],[end_time]]-Table24515345[[#This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Table24515345[[#This Row],[end_time]]-Table24515345[[#This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Table24515345[[#This Row],[end_time]]-Table24515345[[#This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Table24515345[[#This Row],[end_time]]-Table24515345[[#This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Table24515345[[#This Row],[end_time]]-Table24515345[[#This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Table24515345[[#This Row],[end_time]]-Table24515345[[#This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Table24515345[[#This Row],[end_time]]-Table24515345[[#This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Table24515345[[#This Row],[end_time]]-Table24515345[[#This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Table24515345[[#This Row],[end_time]]-Table24515345[[#This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Table24515345[[#This Row],[end_time]]-Table24515345[[#This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Table24515345[[#This Row],[end_time]]-Table24515345[[#This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Table24515345[[#This Row],[end_time]]-Table24515345[[#This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Table24515345[[#This Row],[end_time]]-Table24515345[[#This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Table24515345[[#This Row],[end_time]]-Table24515345[[#This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Table24515345[[#This Row],[end_time]]-Table24515345[[#This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Table24515345[[#This Row],[end_time]]-Table24515345[[#This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Table24515345[[#This Row],[end_time]]-Table24515345[[#This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Table24515345[[#This Row],[end_time]]-Table24515345[[#This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Table24515345[[#This Row],[end_time]]-Table24515345[[#This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Table24515345[[#This Row],[end_time]]-Table24515345[[#This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Table24515345[[#This Row],[end_time]]-Table24515345[[#This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HOUR(SUM(Table24515345[time_diff]))*3600 + MINUTE(SUM(Table24515345[time_diff])) * 60 + SECOND(SUM(Table24515345[time_diff]))</f>
        <v>63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01D-E3BA-AF4D-82F1-E16D2D4D7BBC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0.76157407407407407</v>
      </c>
      <c r="B2" s="5">
        <v>0.76188657407407412</v>
      </c>
      <c r="C2" s="4">
        <f>Table2451534[[#This Row],[end_time]]-Table2451534[[#This Row],[start_time]]</f>
        <v>3.1250000000004885E-4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0.76952546296296298</v>
      </c>
      <c r="B3" s="5">
        <v>0.76987268518518515</v>
      </c>
      <c r="C3" s="4">
        <f>Table2451534[[#This Row],[end_time]]-Table2451534[[#This Row],[start_time]]</f>
        <v>3.4722222222216548E-4</v>
      </c>
      <c r="F3" s="16"/>
      <c r="G3" s="16"/>
      <c r="H3" s="16">
        <f t="shared" si="0"/>
        <v>0</v>
      </c>
      <c r="I3" s="11"/>
    </row>
    <row r="4" spans="1:9" x14ac:dyDescent="0.2">
      <c r="A4" s="5">
        <v>0.7844444444444445</v>
      </c>
      <c r="B4" s="5">
        <v>0.78471064814814817</v>
      </c>
      <c r="C4" s="4">
        <f>Table2451534[[#This Row],[end_time]]-Table2451534[[#This Row],[start_time]]</f>
        <v>2.662037037036713E-4</v>
      </c>
      <c r="F4" s="14"/>
      <c r="G4" s="14"/>
      <c r="H4" s="14">
        <f t="shared" si="0"/>
        <v>0</v>
      </c>
      <c r="I4" s="15"/>
    </row>
    <row r="5" spans="1:9" x14ac:dyDescent="0.2">
      <c r="A5" s="5">
        <v>0.79719907407407409</v>
      </c>
      <c r="B5" s="5">
        <v>0.79939814814814814</v>
      </c>
      <c r="C5" s="4">
        <f>Table2451534[[#This Row],[end_time]]-Table2451534[[#This Row],[start_time]]</f>
        <v>2.1990740740740478E-3</v>
      </c>
      <c r="D5" t="s">
        <v>124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Table2451534[[#This Row],[end_time]]-Table2451534[[#This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Table2451534[[#This Row],[end_time]]-Table2451534[[#This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Table2451534[[#This Row],[end_time]]-Table2451534[[#This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Table2451534[[#This Row],[end_time]]-Table2451534[[#This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Table2451534[[#This Row],[end_time]]-Table2451534[[#This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Table2451534[[#This Row],[end_time]]-Table2451534[[#This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Table2451534[[#This Row],[end_time]]-Table2451534[[#This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Table2451534[[#This Row],[end_time]]-Table2451534[[#This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Table2451534[[#This Row],[end_time]]-Table2451534[[#This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Table2451534[[#This Row],[end_time]]-Table2451534[[#This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Table2451534[[#This Row],[end_time]]-Table2451534[[#This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Table2451534[[#This Row],[end_time]]-Table2451534[[#This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Table2451534[[#This Row],[end_time]]-Table2451534[[#This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Table2451534[[#This Row],[end_time]]-Table2451534[[#This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Table2451534[[#This Row],[end_time]]-Table2451534[[#This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Table2451534[[#This Row],[end_time]]-Table2451534[[#This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Table2451534[[#This Row],[end_time]]-Table2451534[[#This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Table2451534[[#This Row],[end_time]]-Table2451534[[#This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Table2451534[[#This Row],[end_time]]-Table2451534[[#This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Table2451534[[#This Row],[end_time]]-Table2451534[[#This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Table2451534[[#This Row],[end_time]]-Table2451534[[#This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Table2451534[[#This Row],[end_time]]-Table2451534[[#This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Table2451534[[#This Row],[end_time]]-Table2451534[[#This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Table2451534[[#This Row],[end_time]]-Table2451534[[#This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Table2451534[[#This Row],[end_time]]-Table2451534[[#This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Table2451534[[#This Row],[end_time]]-Table2451534[[#This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HOUR(SUM(Table2451534[time_diff]))*3600 + MINUTE(SUM(Table2451534[time_diff])) * 60 + SECOND(SUM(Table2451534[time_diff]))</f>
        <v>270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2E84-7002-7345-B05E-879BB96B8DE7}">
  <dimension ref="A1:I41"/>
  <sheetViews>
    <sheetView workbookViewId="0">
      <selection activeCell="D12" sqref="D1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0.49300925925925926</v>
      </c>
      <c r="B2" s="5">
        <v>0.4954513888888889</v>
      </c>
      <c r="C2" s="4">
        <f>Table245153[[#This Row],[end_time]]-Table245153[[#This Row],[start_time]]</f>
        <v>2.4421296296296413E-3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Table245153[[#This Row],[end_time]]-Table245153[[#This Row],[start_time]]</f>
        <v>0</v>
      </c>
      <c r="D3" t="s">
        <v>125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Table245153[[#This Row],[end_time]]-Table245153[[#This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Table245153[[#This Row],[end_time]]-Table245153[[#This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Table245153[[#This Row],[end_time]]-Table245153[[#This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Table245153[[#This Row],[end_time]]-Table245153[[#This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Table245153[[#This Row],[end_time]]-Table245153[[#This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Table245153[[#This Row],[end_time]]-Table245153[[#This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Table245153[[#This Row],[end_time]]-Table245153[[#This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Table245153[[#This Row],[end_time]]-Table245153[[#This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Table245153[[#This Row],[end_time]]-Table245153[[#This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Table245153[[#This Row],[end_time]]-Table245153[[#This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Table245153[[#This Row],[end_time]]-Table245153[[#This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Table245153[[#This Row],[end_time]]-Table245153[[#This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Table245153[[#This Row],[end_time]]-Table245153[[#This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Table245153[[#This Row],[end_time]]-Table245153[[#This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Table245153[[#This Row],[end_time]]-Table245153[[#This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Table245153[[#This Row],[end_time]]-Table245153[[#This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Table245153[[#This Row],[end_time]]-Table245153[[#This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Table245153[[#This Row],[end_time]]-Table245153[[#This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Table245153[[#This Row],[end_time]]-Table245153[[#This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Table245153[[#This Row],[end_time]]-Table245153[[#This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Table245153[[#This Row],[end_time]]-Table245153[[#This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Table245153[[#This Row],[end_time]]-Table245153[[#This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Table245153[[#This Row],[end_time]]-Table245153[[#This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Table245153[[#This Row],[end_time]]-Table245153[[#This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Table245153[[#This Row],[end_time]]-Table245153[[#This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Table245153[[#This Row],[end_time]]-Table245153[[#This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Table245153[[#This Row],[end_time]]-Table245153[[#This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Table245153[[#This Row],[end_time]]-Table245153[[#This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HOUR(SUM(Table245153[time_diff]))*3600 + MINUTE(SUM(Table245153[time_diff])) * 60 + SECOND(SUM(Table245153[time_diff]))</f>
        <v>211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79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80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81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HOUR(SUM(Table248[time_diff]))*3600 + MINUTE(SUM(Table248[time_diff])) * 60 + SECOND(SUM(Table248[time_diff]))</f>
        <v>1993</v>
      </c>
      <c r="F33" s="11" t="s">
        <v>87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51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HOUR(SUM(Table2410[time_diff]))*3600 + MINUTE(SUM(Table2410[time_diff])) * 60 + SECOND(SUM(Table2410[time_diff]))</f>
        <v>1734</v>
      </c>
      <c r="F33" s="11" t="s">
        <v>87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HOUR(SUM(Table249[time_diff]))*3600 + MINUTE(SUM(Table249[time_diff])) * 60 + SECOND(SUM(Table249[time_diff]))</f>
        <v>463</v>
      </c>
      <c r="F33" s="11" t="s">
        <v>87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75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88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76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77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HOUR(SUM(Table24511[time_diff]))*3600 + MINUTE(SUM(Table24511[time_diff])) * 60 + SECOND(SUM(Table24511[time_diff]))</f>
        <v>2043</v>
      </c>
      <c r="F33" s="11" t="s">
        <v>87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HOUR(SUM(Table245[time_diff]))*3600 + MINUTE(SUM(Table245[time_diff])) * 60 + SECOND(SUM(Table245[time_diff]))</f>
        <v>568</v>
      </c>
      <c r="F33" s="11" t="s">
        <v>87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91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92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93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HOUR(SUM(Table245154[time_diff]))*3600 + MINUTE(SUM(Table245154[time_diff])) * 60 + SECOND(SUM(Table245154[time_diff]))</f>
        <v>1478</v>
      </c>
      <c r="F33" s="11" t="s">
        <v>87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43"/>
  <sheetViews>
    <sheetView tabSelected="1" zoomScale="125" workbookViewId="0">
      <selection activeCell="B1" sqref="B1:B1048576"/>
    </sheetView>
  </sheetViews>
  <sheetFormatPr baseColWidth="10" defaultRowHeight="16" x14ac:dyDescent="0.2"/>
  <cols>
    <col min="2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119</v>
      </c>
      <c r="B1" s="6" t="s">
        <v>1</v>
      </c>
      <c r="C1" s="6" t="s">
        <v>86</v>
      </c>
      <c r="D1" s="6" t="s">
        <v>97</v>
      </c>
      <c r="E1" s="6" t="s">
        <v>70</v>
      </c>
      <c r="F1" t="s">
        <v>15</v>
      </c>
      <c r="G1" t="s">
        <v>2</v>
      </c>
    </row>
    <row r="2" spans="1:7" x14ac:dyDescent="0.2">
      <c r="A2" s="1" t="s">
        <v>3</v>
      </c>
      <c r="B2" s="6">
        <v>2801</v>
      </c>
      <c r="C2" s="6">
        <v>6452</v>
      </c>
      <c r="D2" s="6" t="s">
        <v>98</v>
      </c>
      <c r="E2" s="6" t="s">
        <v>68</v>
      </c>
      <c r="F2" s="2" t="s">
        <v>16</v>
      </c>
      <c r="G2" s="3" t="s">
        <v>12</v>
      </c>
    </row>
    <row r="3" spans="1:7" x14ac:dyDescent="0.2">
      <c r="A3" s="1" t="s">
        <v>4</v>
      </c>
      <c r="B3" s="6">
        <v>3965</v>
      </c>
      <c r="C3" s="6">
        <v>5536</v>
      </c>
      <c r="D3" s="6" t="s">
        <v>98</v>
      </c>
      <c r="E3" s="6" t="s">
        <v>68</v>
      </c>
      <c r="F3" s="2"/>
      <c r="G3" s="3" t="s">
        <v>28</v>
      </c>
    </row>
    <row r="4" spans="1:7" x14ac:dyDescent="0.2">
      <c r="A4" s="1" t="s">
        <v>126</v>
      </c>
      <c r="B4" s="6">
        <v>11</v>
      </c>
      <c r="D4" s="6" t="s">
        <v>132</v>
      </c>
      <c r="E4" s="6" t="s">
        <v>133</v>
      </c>
      <c r="F4" s="2"/>
      <c r="G4" s="3" t="s">
        <v>135</v>
      </c>
    </row>
    <row r="5" spans="1:7" x14ac:dyDescent="0.2">
      <c r="A5" s="1" t="s">
        <v>127</v>
      </c>
      <c r="B5" s="6">
        <v>57</v>
      </c>
      <c r="D5" s="6" t="s">
        <v>132</v>
      </c>
      <c r="E5" s="6" t="s">
        <v>68</v>
      </c>
      <c r="F5" s="2"/>
      <c r="G5" s="3" t="s">
        <v>136</v>
      </c>
    </row>
    <row r="6" spans="1:7" x14ac:dyDescent="0.2">
      <c r="A6" s="1" t="s">
        <v>5</v>
      </c>
      <c r="B6" s="6">
        <v>2075</v>
      </c>
      <c r="C6" s="6">
        <v>5374</v>
      </c>
      <c r="D6" s="6" t="s">
        <v>98</v>
      </c>
      <c r="E6" s="6" t="s">
        <v>68</v>
      </c>
      <c r="F6" s="7" t="s">
        <v>62</v>
      </c>
      <c r="G6" s="8" t="s">
        <v>61</v>
      </c>
    </row>
    <row r="7" spans="1:7" x14ac:dyDescent="0.2">
      <c r="A7" s="1" t="s">
        <v>128</v>
      </c>
      <c r="B7" s="6">
        <v>332</v>
      </c>
      <c r="D7" s="6" t="s">
        <v>132</v>
      </c>
      <c r="E7" s="6" t="s">
        <v>68</v>
      </c>
      <c r="F7" s="2"/>
      <c r="G7" s="8" t="s">
        <v>137</v>
      </c>
    </row>
    <row r="8" spans="1:7" x14ac:dyDescent="0.2">
      <c r="A8" s="1" t="s">
        <v>129</v>
      </c>
      <c r="B8" s="6">
        <v>63</v>
      </c>
      <c r="D8" s="6" t="s">
        <v>132</v>
      </c>
      <c r="E8" s="6" t="s">
        <v>133</v>
      </c>
      <c r="F8" s="2"/>
      <c r="G8" s="8" t="s">
        <v>138</v>
      </c>
    </row>
    <row r="9" spans="1:7" x14ac:dyDescent="0.2">
      <c r="A9" s="1" t="s">
        <v>130</v>
      </c>
      <c r="B9" s="6">
        <v>270</v>
      </c>
      <c r="D9" s="6" t="s">
        <v>132</v>
      </c>
      <c r="E9" s="6" t="s">
        <v>68</v>
      </c>
      <c r="F9" s="2"/>
      <c r="G9" s="8" t="s">
        <v>139</v>
      </c>
    </row>
    <row r="10" spans="1:7" x14ac:dyDescent="0.2">
      <c r="A10" s="1" t="s">
        <v>131</v>
      </c>
      <c r="D10" s="6" t="s">
        <v>132</v>
      </c>
      <c r="E10" s="6" t="s">
        <v>133</v>
      </c>
      <c r="F10" s="2" t="s">
        <v>134</v>
      </c>
      <c r="G10" s="8" t="s">
        <v>140</v>
      </c>
    </row>
    <row r="11" spans="1:7" x14ac:dyDescent="0.2">
      <c r="A11" s="1" t="s">
        <v>6</v>
      </c>
      <c r="B11" s="6">
        <v>1993</v>
      </c>
      <c r="C11" s="21">
        <v>8040</v>
      </c>
      <c r="D11" s="6" t="s">
        <v>98</v>
      </c>
      <c r="E11" s="6" t="s">
        <v>68</v>
      </c>
      <c r="F11" s="7" t="s">
        <v>121</v>
      </c>
      <c r="G11" s="3" t="s">
        <v>13</v>
      </c>
    </row>
    <row r="12" spans="1:7" x14ac:dyDescent="0.2">
      <c r="A12" s="1" t="s">
        <v>9</v>
      </c>
      <c r="D12" s="6" t="s">
        <v>98</v>
      </c>
      <c r="F12" s="2" t="s">
        <v>41</v>
      </c>
      <c r="G12" t="s">
        <v>14</v>
      </c>
    </row>
    <row r="13" spans="1:7" x14ac:dyDescent="0.2">
      <c r="A13" s="1" t="s">
        <v>10</v>
      </c>
      <c r="B13" s="6">
        <v>1734</v>
      </c>
      <c r="C13" s="6">
        <v>2919</v>
      </c>
      <c r="D13" s="6" t="s">
        <v>98</v>
      </c>
      <c r="E13" s="6" t="s">
        <v>68</v>
      </c>
      <c r="F13" s="2"/>
      <c r="G13" s="8" t="s">
        <v>42</v>
      </c>
    </row>
    <row r="14" spans="1:7" x14ac:dyDescent="0.2">
      <c r="A14" s="1" t="s">
        <v>11</v>
      </c>
      <c r="B14" s="6">
        <v>463</v>
      </c>
      <c r="C14" s="6">
        <v>2160</v>
      </c>
      <c r="D14" s="6" t="s">
        <v>99</v>
      </c>
      <c r="E14" s="6" t="s">
        <v>68</v>
      </c>
      <c r="F14" s="2" t="s">
        <v>73</v>
      </c>
      <c r="G14" s="3" t="s">
        <v>71</v>
      </c>
    </row>
    <row r="15" spans="1:7" x14ac:dyDescent="0.2">
      <c r="A15" s="1" t="s">
        <v>63</v>
      </c>
      <c r="B15" s="6">
        <v>2043</v>
      </c>
      <c r="C15" s="6">
        <v>4175</v>
      </c>
      <c r="D15" s="6" t="s">
        <v>98</v>
      </c>
      <c r="E15" s="6" t="s">
        <v>69</v>
      </c>
      <c r="F15" s="2"/>
      <c r="G15" s="3" t="s">
        <v>72</v>
      </c>
    </row>
    <row r="16" spans="1:7" x14ac:dyDescent="0.2">
      <c r="A16" s="1" t="s">
        <v>64</v>
      </c>
      <c r="B16" s="6">
        <v>568</v>
      </c>
      <c r="C16" s="6">
        <v>1284</v>
      </c>
      <c r="D16" s="6" t="s">
        <v>98</v>
      </c>
      <c r="E16" s="6" t="s">
        <v>69</v>
      </c>
      <c r="F16" s="2"/>
      <c r="G16" s="3" t="s">
        <v>74</v>
      </c>
    </row>
    <row r="17" spans="1:7" x14ac:dyDescent="0.2">
      <c r="A17" s="1" t="s">
        <v>89</v>
      </c>
      <c r="B17" s="6">
        <v>1478</v>
      </c>
      <c r="C17" s="6">
        <v>2938</v>
      </c>
      <c r="D17" s="6" t="s">
        <v>98</v>
      </c>
      <c r="E17" s="6" t="s">
        <v>69</v>
      </c>
      <c r="F17" s="2"/>
      <c r="G17" s="3" t="s">
        <v>113</v>
      </c>
    </row>
    <row r="18" spans="1:7" x14ac:dyDescent="0.2">
      <c r="A18" s="1" t="s">
        <v>90</v>
      </c>
      <c r="B18" s="6">
        <v>2486</v>
      </c>
      <c r="C18" s="6">
        <v>3752</v>
      </c>
      <c r="D18" s="6" t="s">
        <v>98</v>
      </c>
      <c r="E18" s="6" t="s">
        <v>69</v>
      </c>
      <c r="F18" s="2" t="s">
        <v>96</v>
      </c>
      <c r="G18" s="3" t="s">
        <v>114</v>
      </c>
    </row>
    <row r="19" spans="1:7" x14ac:dyDescent="0.2">
      <c r="A19" s="1" t="s">
        <v>101</v>
      </c>
      <c r="B19" s="6">
        <v>2808</v>
      </c>
      <c r="D19" s="6" t="s">
        <v>98</v>
      </c>
      <c r="E19" s="6" t="s">
        <v>69</v>
      </c>
      <c r="F19" s="2" t="s">
        <v>106</v>
      </c>
      <c r="G19" s="3" t="s">
        <v>107</v>
      </c>
    </row>
    <row r="20" spans="1:7" x14ac:dyDescent="0.2">
      <c r="A20" s="1" t="s">
        <v>102</v>
      </c>
      <c r="B20" s="6">
        <v>3937</v>
      </c>
      <c r="D20" s="6" t="s">
        <v>98</v>
      </c>
      <c r="E20" s="6" t="s">
        <v>69</v>
      </c>
      <c r="F20" s="2"/>
      <c r="G20" s="3" t="s">
        <v>108</v>
      </c>
    </row>
    <row r="21" spans="1:7" x14ac:dyDescent="0.2">
      <c r="A21" s="1" t="s">
        <v>103</v>
      </c>
      <c r="B21" s="6">
        <v>3340</v>
      </c>
      <c r="D21" s="6" t="s">
        <v>98</v>
      </c>
      <c r="E21" s="6" t="s">
        <v>69</v>
      </c>
      <c r="F21" s="2"/>
      <c r="G21" s="3" t="s">
        <v>109</v>
      </c>
    </row>
    <row r="22" spans="1:7" x14ac:dyDescent="0.2">
      <c r="A22" s="1" t="s">
        <v>104</v>
      </c>
      <c r="B22" s="6">
        <v>2171</v>
      </c>
      <c r="D22" s="6" t="s">
        <v>98</v>
      </c>
      <c r="E22" s="6" t="s">
        <v>69</v>
      </c>
      <c r="F22" s="2"/>
      <c r="G22" s="3" t="s">
        <v>110</v>
      </c>
    </row>
    <row r="23" spans="1:7" x14ac:dyDescent="0.2">
      <c r="A23" s="1" t="s">
        <v>100</v>
      </c>
      <c r="B23" s="6">
        <v>2594</v>
      </c>
      <c r="C23" s="6">
        <v>2173</v>
      </c>
      <c r="D23" s="6" t="s">
        <v>98</v>
      </c>
      <c r="E23" s="6" t="s">
        <v>69</v>
      </c>
      <c r="F23" s="2"/>
      <c r="G23" s="3" t="s">
        <v>111</v>
      </c>
    </row>
    <row r="24" spans="1:7" x14ac:dyDescent="0.2">
      <c r="A24" s="1" t="s">
        <v>105</v>
      </c>
      <c r="B24" s="6">
        <v>935</v>
      </c>
      <c r="C24" s="6">
        <v>2940</v>
      </c>
      <c r="D24" s="6" t="s">
        <v>98</v>
      </c>
      <c r="E24" s="6" t="s">
        <v>69</v>
      </c>
      <c r="F24" s="2"/>
      <c r="G24" s="3" t="s">
        <v>112</v>
      </c>
    </row>
    <row r="25" spans="1:7" x14ac:dyDescent="0.2">
      <c r="A25" t="s">
        <v>141</v>
      </c>
      <c r="B25" s="6">
        <v>3180</v>
      </c>
      <c r="C25" s="6">
        <v>7079</v>
      </c>
      <c r="D25" s="6" t="s">
        <v>99</v>
      </c>
      <c r="E25" s="6" t="s">
        <v>69</v>
      </c>
      <c r="F25" s="2"/>
      <c r="G25" s="3" t="s">
        <v>156</v>
      </c>
    </row>
    <row r="26" spans="1:7" x14ac:dyDescent="0.2">
      <c r="A26" t="s">
        <v>142</v>
      </c>
      <c r="D26" s="6" t="s">
        <v>99</v>
      </c>
      <c r="E26" s="6" t="s">
        <v>69</v>
      </c>
      <c r="F26" s="2" t="s">
        <v>155</v>
      </c>
      <c r="G26" s="3" t="s">
        <v>157</v>
      </c>
    </row>
    <row r="27" spans="1:7" x14ac:dyDescent="0.2">
      <c r="A27" t="s">
        <v>143</v>
      </c>
      <c r="B27" s="6">
        <v>304</v>
      </c>
      <c r="C27" s="6">
        <v>946</v>
      </c>
      <c r="D27" s="6" t="s">
        <v>99</v>
      </c>
      <c r="E27" s="6" t="s">
        <v>69</v>
      </c>
      <c r="F27" s="2"/>
      <c r="G27" s="3" t="s">
        <v>161</v>
      </c>
    </row>
    <row r="28" spans="1:7" x14ac:dyDescent="0.2">
      <c r="A28" t="s">
        <v>144</v>
      </c>
      <c r="B28" s="6">
        <v>1338</v>
      </c>
      <c r="C28" s="6">
        <v>2104</v>
      </c>
      <c r="D28" s="6" t="s">
        <v>98</v>
      </c>
      <c r="E28" s="6" t="s">
        <v>69</v>
      </c>
      <c r="F28" s="2"/>
      <c r="G28" s="3" t="s">
        <v>163</v>
      </c>
    </row>
    <row r="29" spans="1:7" x14ac:dyDescent="0.2">
      <c r="A29" s="1"/>
      <c r="F29" s="2"/>
    </row>
    <row r="30" spans="1:7" x14ac:dyDescent="0.2">
      <c r="A30" s="1"/>
      <c r="F30" s="2"/>
    </row>
    <row r="31" spans="1:7" x14ac:dyDescent="0.2">
      <c r="A31" s="1"/>
      <c r="F31" s="2"/>
    </row>
    <row r="32" spans="1:7" x14ac:dyDescent="0.2">
      <c r="A32" s="1"/>
      <c r="F32" s="2"/>
    </row>
    <row r="33" spans="1:6" x14ac:dyDescent="0.2">
      <c r="A33" s="1"/>
      <c r="F33" s="2"/>
    </row>
    <row r="34" spans="1:6" x14ac:dyDescent="0.2">
      <c r="A34" s="1"/>
      <c r="F34" s="2"/>
    </row>
    <row r="35" spans="1:6" x14ac:dyDescent="0.2">
      <c r="A35" s="1"/>
      <c r="F35" s="2"/>
    </row>
    <row r="36" spans="1:6" x14ac:dyDescent="0.2">
      <c r="A36" s="1"/>
      <c r="F36" s="2"/>
    </row>
    <row r="37" spans="1:6" x14ac:dyDescent="0.2">
      <c r="A37" s="1"/>
      <c r="F37" s="2"/>
    </row>
    <row r="38" spans="1:6" x14ac:dyDescent="0.2">
      <c r="A38" s="1"/>
      <c r="F38" s="2"/>
    </row>
    <row r="39" spans="1:6" x14ac:dyDescent="0.2">
      <c r="A39" s="1"/>
      <c r="F39" s="2"/>
    </row>
    <row r="43" spans="1:6" x14ac:dyDescent="0.2">
      <c r="F43" s="4"/>
    </row>
  </sheetData>
  <phoneticPr fontId="7" type="noConversion"/>
  <hyperlinks>
    <hyperlink ref="G14" r:id="rId1" xr:uid="{3970856A-E4AF-1A43-8B70-57FFA8C06E25}"/>
    <hyperlink ref="G2" r:id="rId2" xr:uid="{71A5A8C1-A76B-A547-AF17-C69B3E893425}"/>
    <hyperlink ref="G3" r:id="rId3" xr:uid="{DF7CF82C-9943-0245-B3E6-EDC7EA7731CC}"/>
    <hyperlink ref="G6" r:id="rId4" xr:uid="{FBBBD265-3861-6B4B-9F87-EC807EFC88D7}"/>
    <hyperlink ref="G11" r:id="rId5" xr:uid="{7A03C22B-A196-704B-A213-4637F9EBDC90}"/>
    <hyperlink ref="G13" r:id="rId6" xr:uid="{690F8EF1-089F-EC4D-A9A6-2859C8C8EB25}"/>
    <hyperlink ref="G15" r:id="rId7" xr:uid="{3DBA40E2-94AD-4845-AA90-D92036F9A7B1}"/>
    <hyperlink ref="G16" r:id="rId8" xr:uid="{53E20B43-9ECF-BE46-AB3C-B2592713D701}"/>
    <hyperlink ref="G20" r:id="rId9" xr:uid="{A6808D0E-445B-4C43-B4CD-98A767AEB45B}"/>
    <hyperlink ref="G21" r:id="rId10" xr:uid="{1DF6C634-3492-DF49-9B55-296CB7CE64EB}"/>
    <hyperlink ref="G22" r:id="rId11" xr:uid="{A85B1F2E-045A-B349-B848-E27125F76862}"/>
    <hyperlink ref="G23" r:id="rId12" xr:uid="{F06AF91C-D4F5-BD4C-9E18-976763431CA8}"/>
    <hyperlink ref="G24" r:id="rId13" xr:uid="{95E2EE1A-30AE-7C4A-82F1-ED430130C367}"/>
    <hyperlink ref="G19" r:id="rId14" xr:uid="{AF18FFE3-5AD8-8B48-8774-27DF0448ED9B}"/>
    <hyperlink ref="G17" r:id="rId15" xr:uid="{35914E4E-7CCE-DE4A-A86A-0832DC959DC1}"/>
    <hyperlink ref="G18" r:id="rId16" xr:uid="{784B45B9-C4BE-7D45-8FB1-6D503B59F376}"/>
    <hyperlink ref="G4" r:id="rId17" xr:uid="{C0B8A36A-046E-3141-9017-4AC27F374259}"/>
    <hyperlink ref="G5" r:id="rId18" xr:uid="{ADB51FDF-90FB-8A45-AA7E-18F05E1E9EB4}"/>
    <hyperlink ref="G7" r:id="rId19" xr:uid="{11FD46F8-273A-E846-8AC0-C83F764C748C}"/>
    <hyperlink ref="G8" r:id="rId20" xr:uid="{4FCC054F-5CCF-1E42-9C0C-99382735F0ED}"/>
    <hyperlink ref="G9" r:id="rId21" xr:uid="{37826A8D-6640-404E-875A-27B18FF4D5C9}"/>
    <hyperlink ref="G10" r:id="rId22" xr:uid="{DF13A713-B84F-2745-A551-24144146FC0C}"/>
    <hyperlink ref="G25" r:id="rId23" xr:uid="{0AED20DD-F5D7-9E4F-B740-8DE91A23F30A}"/>
    <hyperlink ref="G26" r:id="rId24" xr:uid="{4BB18C29-3E47-F944-B221-2FBC408E879F}"/>
    <hyperlink ref="G27" r:id="rId25" xr:uid="{D1899722-4A7F-C740-9D85-BB0987A5689C}"/>
    <hyperlink ref="G28" r:id="rId26" xr:uid="{238BB9F0-EE8E-7B41-B4BB-814C938F8075}"/>
  </hyperlinks>
  <pageMargins left="0.7" right="0.7" top="0.75" bottom="0.75" header="0.3" footer="0.3"/>
  <tableParts count="1">
    <tablePart r:id="rId2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94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95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HOUR(SUM(Table24515416[time_diff]))*3600 + MINUTE(SUM(Table24515416[time_diff])) * 60 + SECOND(SUM(Table24515416[time_diff]))</f>
        <v>2486</v>
      </c>
      <c r="F33" s="11" t="s">
        <v>87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HOUR(SUM(Table2451517181920[time_diff]))*3600 + MINUTE(SUM(Table2451517181920[time_diff])) * 60 + SECOND(SUM(Table2451517181920[time_diff]))</f>
        <v>2808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118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HOUR(SUM(Table24515171819[time_diff]))*3600 + MINUTE(SUM(Table24515171819[time_diff])) * 60 + SECOND(SUM(Table24515171819[time_diff]))</f>
        <v>3937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118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HOUR(SUM(Table245151718[time_diff]))*3600 + MINUTE(SUM(Table245151718[time_diff])) * 60 + SECOND(SUM(Table245151718[time_diff]))</f>
        <v>3340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HOUR(SUM(Table2451517[time_diff]))*3600 + MINUTE(SUM(Table2451517[time_diff])) * 60 + SECOND(SUM(Table2451517[time_diff]))</f>
        <v>2171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>
        <v>0.66061342592592598</v>
      </c>
      <c r="G2" s="14">
        <v>0.68576388888888884</v>
      </c>
      <c r="H2" s="14">
        <f>G2-F2</f>
        <v>2.5150462962962861E-2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HOUR(SUM(Table2451521[time_diff]))*3600 + MINUTE(SUM(Table2451521[time_diff])) * 60 + SECOND(SUM(Table2451521[time_diff]))</f>
        <v>2594</v>
      </c>
      <c r="F33" s="11" t="s">
        <v>87</v>
      </c>
      <c r="G33" s="11"/>
      <c r="H33" s="6">
        <f>HOUR(SUM(H2:H31))*3600 + MINUTE(SUM(H2:H31)) * 60 + SECOND(SUM(H2:H31))</f>
        <v>2173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>
        <v>0.48032407407407407</v>
      </c>
      <c r="G2" s="14">
        <v>0.51435185185185184</v>
      </c>
      <c r="H2" s="14">
        <f>G2-F2</f>
        <v>3.4027777777777768E-2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HOUR(SUM(Table245152122[time_diff]))*3600 + MINUTE(SUM(Table245152122[time_diff])) * 60 + SECOND(SUM(Table245152122[time_diff]))</f>
        <v>935</v>
      </c>
      <c r="F33" s="11" t="s">
        <v>87</v>
      </c>
      <c r="G33" s="11"/>
      <c r="H33" s="6">
        <f>HOUR(SUM(H2:H31))*3600 + MINUTE(SUM(H2:H31)) * 60 + SECOND(SUM(H2:H31))</f>
        <v>2940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FDF-2312-664F-B18D-0BADE83FE357}">
  <dimension ref="A1:I41"/>
  <sheetViews>
    <sheetView workbookViewId="0">
      <selection activeCell="G5" sqref="G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0.51722222222222225</v>
      </c>
      <c r="B2" s="5">
        <v>0.5370138888888889</v>
      </c>
      <c r="C2" s="4">
        <f>Table2451529[[#This Row],[end_time]]-Table2451529[[#This Row],[start_time]]</f>
        <v>1.9791666666666652E-2</v>
      </c>
      <c r="D2" t="s">
        <v>145</v>
      </c>
      <c r="F2" s="14">
        <v>0.50756944444444441</v>
      </c>
      <c r="G2" s="14">
        <v>0.58113425925925921</v>
      </c>
      <c r="H2" s="14">
        <f>G2-F2</f>
        <v>7.3564814814814805E-2</v>
      </c>
      <c r="I2" s="15" t="s">
        <v>158</v>
      </c>
    </row>
    <row r="3" spans="1:9" x14ac:dyDescent="0.2">
      <c r="A3" s="5">
        <v>0.53917824074074072</v>
      </c>
      <c r="B3" s="5">
        <v>0.53942129629629632</v>
      </c>
      <c r="C3" s="4">
        <f>Table2451529[[#This Row],[end_time]]-Table2451529[[#This Row],[start_time]]</f>
        <v>2.4305555555559355E-4</v>
      </c>
      <c r="D3" t="s">
        <v>146</v>
      </c>
      <c r="F3" s="16">
        <v>0.58136574074074077</v>
      </c>
      <c r="G3" s="16">
        <v>0.58368055555555554</v>
      </c>
      <c r="H3" s="16">
        <f>G3-F3</f>
        <v>2.3148148148147696E-3</v>
      </c>
      <c r="I3" s="11"/>
    </row>
    <row r="4" spans="1:9" x14ac:dyDescent="0.2">
      <c r="A4" s="5">
        <v>0.54099537037037038</v>
      </c>
      <c r="B4" s="5">
        <v>0.54231481481481481</v>
      </c>
      <c r="C4" s="4">
        <f>Table2451529[[#This Row],[end_time]]-Table2451529[[#This Row],[start_time]]</f>
        <v>1.3194444444444287E-3</v>
      </c>
      <c r="D4" t="s">
        <v>147</v>
      </c>
      <c r="F4" s="14">
        <v>0.58384259259259264</v>
      </c>
      <c r="G4" s="14">
        <v>0.58989583333333329</v>
      </c>
      <c r="H4" s="14">
        <f t="shared" ref="H4:H31" si="0">G4-F4</f>
        <v>6.0532407407406508E-3</v>
      </c>
      <c r="I4" s="15"/>
    </row>
    <row r="5" spans="1:9" x14ac:dyDescent="0.2">
      <c r="A5" s="5">
        <v>0.54915509259259254</v>
      </c>
      <c r="B5" s="5">
        <v>0.54986111111111113</v>
      </c>
      <c r="C5" s="4">
        <f>Table2451529[[#This Row],[end_time]]-Table2451529[[#This Row],[start_time]]</f>
        <v>7.0601851851859188E-4</v>
      </c>
      <c r="D5" t="s">
        <v>148</v>
      </c>
      <c r="F5" s="16"/>
      <c r="G5" s="16"/>
      <c r="H5" s="16">
        <f t="shared" si="0"/>
        <v>0</v>
      </c>
      <c r="I5" s="11"/>
    </row>
    <row r="6" spans="1:9" x14ac:dyDescent="0.2">
      <c r="A6" s="5">
        <v>0.55193287037037042</v>
      </c>
      <c r="B6" s="5">
        <v>0.55493055555555559</v>
      </c>
      <c r="C6" s="4">
        <f>Table2451529[[#This Row],[end_time]]-Table2451529[[#This Row],[start_time]]</f>
        <v>2.9976851851851727E-3</v>
      </c>
      <c r="D6" t="s">
        <v>149</v>
      </c>
      <c r="F6" s="14"/>
      <c r="G6" s="14"/>
      <c r="H6" s="14">
        <f t="shared" si="0"/>
        <v>0</v>
      </c>
      <c r="I6" s="15"/>
    </row>
    <row r="7" spans="1:9" x14ac:dyDescent="0.2">
      <c r="A7" s="5">
        <v>0.55577546296296299</v>
      </c>
      <c r="B7" s="5">
        <v>0.55730324074074078</v>
      </c>
      <c r="C7" s="4">
        <f>Table2451529[[#This Row],[end_time]]-Table2451529[[#This Row],[start_time]]</f>
        <v>1.5277777777777946E-3</v>
      </c>
      <c r="D7" t="s">
        <v>149</v>
      </c>
      <c r="F7" s="16"/>
      <c r="G7" s="16"/>
      <c r="H7" s="16">
        <f t="shared" si="0"/>
        <v>0</v>
      </c>
      <c r="I7" s="11"/>
    </row>
    <row r="8" spans="1:9" x14ac:dyDescent="0.2">
      <c r="A8" s="5">
        <v>0.56008101851851855</v>
      </c>
      <c r="B8" s="5">
        <v>0.56168981481481484</v>
      </c>
      <c r="C8" s="4">
        <f>Table2451529[[#This Row],[end_time]]-Table2451529[[#This Row],[start_time]]</f>
        <v>1.6087962962962887E-3</v>
      </c>
      <c r="D8" t="s">
        <v>150</v>
      </c>
      <c r="F8" s="15"/>
      <c r="G8" s="15"/>
      <c r="H8" s="14">
        <f t="shared" si="0"/>
        <v>0</v>
      </c>
      <c r="I8" s="15"/>
    </row>
    <row r="9" spans="1:9" x14ac:dyDescent="0.2">
      <c r="A9" s="5">
        <v>0.56273148148148144</v>
      </c>
      <c r="B9" s="5">
        <v>0.56479166666666669</v>
      </c>
      <c r="C9" s="4">
        <f>Table2451529[[#This Row],[end_time]]-Table2451529[[#This Row],[start_time]]</f>
        <v>2.0601851851852482E-3</v>
      </c>
      <c r="D9" t="s">
        <v>149</v>
      </c>
      <c r="F9" s="11"/>
      <c r="G9" s="11"/>
      <c r="H9" s="16">
        <f t="shared" si="0"/>
        <v>0</v>
      </c>
      <c r="I9" s="11"/>
    </row>
    <row r="10" spans="1:9" x14ac:dyDescent="0.2">
      <c r="A10" s="5">
        <v>0.56594907407407402</v>
      </c>
      <c r="B10" s="5">
        <v>0.56839120370370366</v>
      </c>
      <c r="C10" s="4">
        <f>Table2451529[[#This Row],[end_time]]-Table2451529[[#This Row],[start_time]]</f>
        <v>2.4421296296296413E-3</v>
      </c>
      <c r="D10" t="s">
        <v>149</v>
      </c>
      <c r="F10" s="15"/>
      <c r="G10" s="15"/>
      <c r="H10" s="14">
        <f t="shared" si="0"/>
        <v>0</v>
      </c>
      <c r="I10" s="15"/>
    </row>
    <row r="11" spans="1:9" x14ac:dyDescent="0.2">
      <c r="A11" s="5">
        <v>0.56973379629629628</v>
      </c>
      <c r="B11" s="5">
        <v>0.57194444444444448</v>
      </c>
      <c r="C11" s="4">
        <f>Table2451529[[#This Row],[end_time]]-Table2451529[[#This Row],[start_time]]</f>
        <v>2.2106481481481977E-3</v>
      </c>
      <c r="D11" t="s">
        <v>151</v>
      </c>
      <c r="F11" s="11"/>
      <c r="G11" s="11"/>
      <c r="H11" s="16">
        <f t="shared" si="0"/>
        <v>0</v>
      </c>
      <c r="I11" s="11"/>
    </row>
    <row r="12" spans="1:9" x14ac:dyDescent="0.2">
      <c r="A12" s="5">
        <v>0.57414351851851853</v>
      </c>
      <c r="B12" s="5">
        <v>0.57436342592592593</v>
      </c>
      <c r="C12" s="4">
        <f>Table2451529[[#This Row],[end_time]]-Table2451529[[#This Row],[start_time]]</f>
        <v>2.1990740740740478E-4</v>
      </c>
      <c r="D12" t="s">
        <v>152</v>
      </c>
      <c r="F12" s="15"/>
      <c r="G12" s="15"/>
      <c r="H12" s="14">
        <f t="shared" si="0"/>
        <v>0</v>
      </c>
      <c r="I12" s="15"/>
    </row>
    <row r="13" spans="1:9" x14ac:dyDescent="0.2">
      <c r="A13" s="5">
        <v>0.57953703703703707</v>
      </c>
      <c r="B13" s="5">
        <v>0.57968750000000002</v>
      </c>
      <c r="C13" s="4">
        <f>Table2451529[[#This Row],[end_time]]-Table2451529[[#This Row],[start_time]]</f>
        <v>1.5046296296294948E-4</v>
      </c>
      <c r="D13" t="s">
        <v>153</v>
      </c>
      <c r="F13" s="11"/>
      <c r="G13" s="11"/>
      <c r="H13" s="16">
        <f t="shared" si="0"/>
        <v>0</v>
      </c>
      <c r="I13" s="11"/>
    </row>
    <row r="14" spans="1:9" x14ac:dyDescent="0.2">
      <c r="A14" s="5">
        <v>0.5854166666666667</v>
      </c>
      <c r="B14" s="5">
        <v>0.58694444444444449</v>
      </c>
      <c r="C14" s="4">
        <f>Table2451529[[#This Row],[end_time]]-Table2451529[[#This Row],[start_time]]</f>
        <v>1.5277777777777946E-3</v>
      </c>
      <c r="D14" t="s">
        <v>154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Table2451529[[#This Row],[end_time]]-Table2451529[[#This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Table2451529[[#This Row],[end_time]]-Table2451529[[#This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Table2451529[[#This Row],[end_time]]-Table2451529[[#This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Table2451529[[#This Row],[end_time]]-Table2451529[[#This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Table2451529[[#This Row],[end_time]]-Table2451529[[#This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Table2451529[[#This Row],[end_time]]-Table2451529[[#This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Table2451529[[#This Row],[end_time]]-Table2451529[[#This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Table2451529[[#This Row],[end_time]]-Table2451529[[#This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Table2451529[[#This Row],[end_time]]-Table2451529[[#This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Table2451529[[#This Row],[end_time]]-Table2451529[[#This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Table2451529[[#This Row],[end_time]]-Table2451529[[#This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Table2451529[[#This Row],[end_time]]-Table2451529[[#This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Table2451529[[#This Row],[end_time]]-Table2451529[[#This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Table2451529[[#This Row],[end_time]]-Table2451529[[#This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Table2451529[[#This Row],[end_time]]-Table2451529[[#This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Table2451529[[#This Row],[end_time]]-Table2451529[[#This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Table2451529[[#This Row],[end_time]]-Table2451529[[#This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HOUR(SUM(Table2451529[time_diff]))*3600 + MINUTE(SUM(Table2451529[time_diff])) * 60 + SECOND(SUM(Table2451529[time_diff]))</f>
        <v>3180</v>
      </c>
      <c r="F33" s="11" t="s">
        <v>87</v>
      </c>
      <c r="G33" s="11"/>
      <c r="H33" s="6">
        <f>HOUR(SUM(H2:H31))*3600 + MINUTE(SUM(H2:H31)) * 60 + SECOND(SUM(H2:H31))</f>
        <v>7079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4D1-A6FB-2446-A0EF-4D62C2E28675}">
  <dimension ref="A1:I41"/>
  <sheetViews>
    <sheetView workbookViewId="0">
      <selection activeCell="A36" sqref="A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Table245152930[[#This Row],[end_time]]-Table245152930[[#This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Table245152930[[#This Row],[end_time]]-Table245152930[[#This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Table245152930[[#This Row],[end_time]]-Table245152930[[#This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Table245152930[[#This Row],[end_time]]-Table245152930[[#This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Table245152930[[#This Row],[end_time]]-Table245152930[[#This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Table245152930[[#This Row],[end_time]]-Table245152930[[#This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Table245152930[[#This Row],[end_time]]-Table245152930[[#This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Table245152930[[#This Row],[end_time]]-Table245152930[[#This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Table245152930[[#This Row],[end_time]]-Table245152930[[#This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Table245152930[[#This Row],[end_time]]-Table245152930[[#This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Table245152930[[#This Row],[end_time]]-Table245152930[[#This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Table245152930[[#This Row],[end_time]]-Table245152930[[#This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Table245152930[[#This Row],[end_time]]-Table245152930[[#This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Table245152930[[#This Row],[end_time]]-Table245152930[[#This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Table245152930[[#This Row],[end_time]]-Table245152930[[#This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Table245152930[[#This Row],[end_time]]-Table245152930[[#This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Table245152930[[#This Row],[end_time]]-Table245152930[[#This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Table245152930[[#This Row],[end_time]]-Table245152930[[#This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Table245152930[[#This Row],[end_time]]-Table245152930[[#This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Table245152930[[#This Row],[end_time]]-Table245152930[[#This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Table245152930[[#This Row],[end_time]]-Table245152930[[#This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Table245152930[[#This Row],[end_time]]-Table245152930[[#This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Table245152930[[#This Row],[end_time]]-Table245152930[[#This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Table245152930[[#This Row],[end_time]]-Table245152930[[#This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Table245152930[[#This Row],[end_time]]-Table245152930[[#This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Table245152930[[#This Row],[end_time]]-Table245152930[[#This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Table245152930[[#This Row],[end_time]]-Table245152930[[#This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Table245152930[[#This Row],[end_time]]-Table245152930[[#This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Table245152930[[#This Row],[end_time]]-Table245152930[[#This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Table245152930[[#This Row],[end_time]]-Table245152930[[#This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HOUR(SUM(Table245152930[time_diff]))*3600 + MINUTE(SUM(Table245152930[time_diff])) * 60 + SECOND(SUM(Table245152930[time_diff]))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1F79-E1BC-5540-B6F1-AA52A08590A5}">
  <dimension ref="A1:I41"/>
  <sheetViews>
    <sheetView workbookViewId="0">
      <selection activeCell="G8" sqref="G8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0.85569444444444442</v>
      </c>
      <c r="B2" s="5">
        <v>0.85614583333333338</v>
      </c>
      <c r="C2" s="4">
        <f>Table245152931[[#This Row],[end_time]]-Table245152931[[#This Row],[start_time]]</f>
        <v>4.5138888888895945E-4</v>
      </c>
      <c r="D2" t="s">
        <v>159</v>
      </c>
      <c r="F2" s="14">
        <v>0.85078703703703706</v>
      </c>
      <c r="G2" s="14">
        <v>0.86173611111111115</v>
      </c>
      <c r="H2" s="14">
        <f>G2-F2</f>
        <v>1.0949074074074083E-2</v>
      </c>
      <c r="I2" s="15"/>
    </row>
    <row r="3" spans="1:9" x14ac:dyDescent="0.2">
      <c r="A3" s="5">
        <v>0.85850694444444442</v>
      </c>
      <c r="B3" s="5">
        <v>0.86157407407407405</v>
      </c>
      <c r="C3" s="4">
        <f>Table245152931[[#This Row],[end_time]]-Table245152931[[#This Row],[start_time]]</f>
        <v>3.067129629629628E-3</v>
      </c>
      <c r="D3" t="s">
        <v>160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Table245152931[[#This Row],[end_time]]-Table245152931[[#This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Table245152931[[#This Row],[end_time]]-Table245152931[[#This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Table245152931[[#This Row],[end_time]]-Table245152931[[#This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Table245152931[[#This Row],[end_time]]-Table245152931[[#This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Table245152931[[#This Row],[end_time]]-Table245152931[[#This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Table245152931[[#This Row],[end_time]]-Table245152931[[#This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Table245152931[[#This Row],[end_time]]-Table245152931[[#This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Table245152931[[#This Row],[end_time]]-Table245152931[[#This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Table245152931[[#This Row],[end_time]]-Table245152931[[#This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Table245152931[[#This Row],[end_time]]-Table245152931[[#This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Table245152931[[#This Row],[end_time]]-Table245152931[[#This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Table245152931[[#This Row],[end_time]]-Table245152931[[#This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Table245152931[[#This Row],[end_time]]-Table245152931[[#This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Table245152931[[#This Row],[end_time]]-Table245152931[[#This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Table245152931[[#This Row],[end_time]]-Table245152931[[#This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Table245152931[[#This Row],[end_time]]-Table245152931[[#This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Table245152931[[#This Row],[end_time]]-Table245152931[[#This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Table245152931[[#This Row],[end_time]]-Table245152931[[#This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Table245152931[[#This Row],[end_time]]-Table245152931[[#This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Table245152931[[#This Row],[end_time]]-Table245152931[[#This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Table245152931[[#This Row],[end_time]]-Table245152931[[#This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Table245152931[[#This Row],[end_time]]-Table245152931[[#This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Table245152931[[#This Row],[end_time]]-Table245152931[[#This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Table245152931[[#This Row],[end_time]]-Table245152931[[#This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Table245152931[[#This Row],[end_time]]-Table245152931[[#This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Table245152931[[#This Row],[end_time]]-Table245152931[[#This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Table245152931[[#This Row],[end_time]]-Table245152931[[#This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Table245152931[[#This Row],[end_time]]-Table245152931[[#This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HOUR(SUM(Table245152931[time_diff]))*3600 + MINUTE(SUM(Table245152931[time_diff])) * 60 + SECOND(SUM(Table245152931[time_diff]))</f>
        <v>304</v>
      </c>
      <c r="F33" s="11" t="s">
        <v>87</v>
      </c>
      <c r="G33" s="11"/>
      <c r="H33" s="6">
        <f>HOUR(SUM(H2:H31))*3600 + MINUTE(SUM(H2:H31)) * 60 + SECOND(SUM(H2:H31))</f>
        <v>946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F33" sqref="F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HOUR(SUM(Table24515[time_diff]))*3600 + MINUTE(SUM(Table24515[time_diff])) * 60 + SECOND(SUM(Table24515[time_diff]))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A81E-515A-D441-8DF9-2AC517ABE7B2}">
  <dimension ref="A1:I41"/>
  <sheetViews>
    <sheetView workbookViewId="0">
      <selection activeCell="H5" sqref="H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0.64723379629629629</v>
      </c>
      <c r="B2" s="5">
        <v>0.66172453703703704</v>
      </c>
      <c r="C2" s="4">
        <f>Table24515293132[[#This Row],[end_time]]-Table24515293132[[#This Row],[start_time]]</f>
        <v>1.4490740740740748E-2</v>
      </c>
      <c r="D2" t="s">
        <v>162</v>
      </c>
      <c r="F2" s="14">
        <v>0.64076388888888891</v>
      </c>
      <c r="G2" s="14">
        <v>0.66223379629629631</v>
      </c>
      <c r="H2" s="14">
        <f>G2-F2</f>
        <v>2.1469907407407396E-2</v>
      </c>
      <c r="I2" s="15"/>
    </row>
    <row r="3" spans="1:9" x14ac:dyDescent="0.2">
      <c r="A3" s="5">
        <v>0.6733217592592593</v>
      </c>
      <c r="B3" s="5">
        <v>0.67431712962962964</v>
      </c>
      <c r="C3" s="4">
        <f>Table24515293132[[#This Row],[end_time]]-Table24515293132[[#This Row],[start_time]]</f>
        <v>9.9537037037034093E-4</v>
      </c>
      <c r="F3" s="16">
        <v>0.66320601851851857</v>
      </c>
      <c r="G3" s="16">
        <v>0.66427083333333337</v>
      </c>
      <c r="H3" s="16">
        <f>G3-F3</f>
        <v>1.0648148148147962E-3</v>
      </c>
      <c r="I3" s="11"/>
    </row>
    <row r="4" spans="1:9" x14ac:dyDescent="0.2">
      <c r="A4" s="5"/>
      <c r="B4" s="5"/>
      <c r="C4" s="4">
        <f>Table24515293132[[#This Row],[end_time]]-Table24515293132[[#This Row],[start_time]]</f>
        <v>0</v>
      </c>
      <c r="F4" s="14">
        <v>0.67282407407407407</v>
      </c>
      <c r="G4" s="14">
        <v>0.67464120370370373</v>
      </c>
      <c r="H4" s="14">
        <f t="shared" ref="H4:H31" si="0">G4-F4</f>
        <v>1.8171296296296546E-3</v>
      </c>
      <c r="I4" s="15"/>
    </row>
    <row r="5" spans="1:9" x14ac:dyDescent="0.2">
      <c r="A5" s="5"/>
      <c r="B5" s="5"/>
      <c r="C5" s="4">
        <f>Table24515293132[[#This Row],[end_time]]-Table24515293132[[#This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Table24515293132[[#This Row],[end_time]]-Table24515293132[[#This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Table24515293132[[#This Row],[end_time]]-Table24515293132[[#This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Table24515293132[[#This Row],[end_time]]-Table24515293132[[#This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Table24515293132[[#This Row],[end_time]]-Table24515293132[[#This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Table24515293132[[#This Row],[end_time]]-Table24515293132[[#This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Table24515293132[[#This Row],[end_time]]-Table24515293132[[#This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Table24515293132[[#This Row],[end_time]]-Table24515293132[[#This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Table24515293132[[#This Row],[end_time]]-Table24515293132[[#This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Table24515293132[[#This Row],[end_time]]-Table24515293132[[#This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Table24515293132[[#This Row],[end_time]]-Table24515293132[[#This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Table24515293132[[#This Row],[end_time]]-Table24515293132[[#This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Table24515293132[[#This Row],[end_time]]-Table24515293132[[#This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Table24515293132[[#This Row],[end_time]]-Table24515293132[[#This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Table24515293132[[#This Row],[end_time]]-Table24515293132[[#This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Table24515293132[[#This Row],[end_time]]-Table24515293132[[#This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Table24515293132[[#This Row],[end_time]]-Table24515293132[[#This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Table24515293132[[#This Row],[end_time]]-Table24515293132[[#This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Table24515293132[[#This Row],[end_time]]-Table24515293132[[#This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Table24515293132[[#This Row],[end_time]]-Table24515293132[[#This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Table24515293132[[#This Row],[end_time]]-Table24515293132[[#This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Table24515293132[[#This Row],[end_time]]-Table24515293132[[#This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Table24515293132[[#This Row],[end_time]]-Table24515293132[[#This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Table24515293132[[#This Row],[end_time]]-Table24515293132[[#This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Table24515293132[[#This Row],[end_time]]-Table24515293132[[#This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Table24515293132[[#This Row],[end_time]]-Table24515293132[[#This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Table24515293132[[#This Row],[end_time]]-Table24515293132[[#This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HOUR(SUM(Table24515293132[time_diff]))*3600 + MINUTE(SUM(Table24515293132[time_diff])) * 60 + SECOND(SUM(Table24515293132[time_diff]))</f>
        <v>1338</v>
      </c>
      <c r="F33" s="11" t="s">
        <v>87</v>
      </c>
      <c r="G33" s="11"/>
      <c r="H33" s="6">
        <f>HOUR(SUM(H2:H31))*3600 + MINUTE(SUM(H2:H31)) * 60 + SECOND(SUM(H2:H31))</f>
        <v>2104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52</v>
      </c>
      <c r="C33" s="6">
        <f>HOUR(SUM(Table2[time_diff]))*3600 + MINUTE(SUM(Table2[time_diff])) * 60 + SECOND(SUM(Table2[time_diff]))</f>
        <v>2801</v>
      </c>
      <c r="F33" t="s">
        <v>87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83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84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85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52</v>
      </c>
      <c r="C33" s="6">
        <f>HOUR(SUM(Table246[time_diff]))*3600 + MINUTE(SUM(Table246[time_diff])) * 60 + SECOND(SUM(Table246[time_diff]))</f>
        <v>3965</v>
      </c>
      <c r="F33" t="s">
        <v>87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C29-79A5-7D4A-81E5-3D44352480B0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0.94329861111111113</v>
      </c>
      <c r="B2" s="5">
        <v>0.94342592592592589</v>
      </c>
      <c r="C2" s="4">
        <f>Table24515345678[[#This Row],[end_time]]-Table24515345678[[#This Row],[start_time]]</f>
        <v>1.273148148147607E-4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Table24515345678[[#This Row],[end_time]]-Table24515345678[[#This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Table24515345678[[#This Row],[end_time]]-Table24515345678[[#This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Table24515345678[[#This Row],[end_time]]-Table24515345678[[#This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Table24515345678[[#This Row],[end_time]]-Table24515345678[[#This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Table24515345678[[#This Row],[end_time]]-Table24515345678[[#This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Table24515345678[[#This Row],[end_time]]-Table24515345678[[#This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Table24515345678[[#This Row],[end_time]]-Table24515345678[[#This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Table24515345678[[#This Row],[end_time]]-Table24515345678[[#This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Table24515345678[[#This Row],[end_time]]-Table24515345678[[#This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Table24515345678[[#This Row],[end_time]]-Table24515345678[[#This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Table24515345678[[#This Row],[end_time]]-Table24515345678[[#This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Table24515345678[[#This Row],[end_time]]-Table24515345678[[#This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Table24515345678[[#This Row],[end_time]]-Table24515345678[[#This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Table24515345678[[#This Row],[end_time]]-Table24515345678[[#This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Table24515345678[[#This Row],[end_time]]-Table24515345678[[#This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Table24515345678[[#This Row],[end_time]]-Table24515345678[[#This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Table24515345678[[#This Row],[end_time]]-Table24515345678[[#This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Table24515345678[[#This Row],[end_time]]-Table24515345678[[#This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Table24515345678[[#This Row],[end_time]]-Table24515345678[[#This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Table24515345678[[#This Row],[end_time]]-Table24515345678[[#This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Table24515345678[[#This Row],[end_time]]-Table24515345678[[#This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Table24515345678[[#This Row],[end_time]]-Table24515345678[[#This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Table24515345678[[#This Row],[end_time]]-Table24515345678[[#This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Table24515345678[[#This Row],[end_time]]-Table24515345678[[#This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Table24515345678[[#This Row],[end_time]]-Table24515345678[[#This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Table24515345678[[#This Row],[end_time]]-Table24515345678[[#This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Table24515345678[[#This Row],[end_time]]-Table24515345678[[#This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Table24515345678[[#This Row],[end_time]]-Table24515345678[[#This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Table24515345678[[#This Row],[end_time]]-Table24515345678[[#This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HOUR(SUM(Table24515345678[time_diff]))*3600 + MINUTE(SUM(Table24515345678[time_diff])) * 60 + SECOND(SUM(Table24515345678[time_diff]))</f>
        <v>11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7EB7-BD39-644E-9532-01C51BF006F7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0.48804398148148148</v>
      </c>
      <c r="B2" s="5">
        <v>0.48824074074074075</v>
      </c>
      <c r="C2" s="4">
        <f>Table2451534567[[#This Row],[end_time]]-Table2451534567[[#This Row],[start_time]]</f>
        <v>1.9675925925927151E-4</v>
      </c>
      <c r="D2" t="s">
        <v>122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0.50414351851851846</v>
      </c>
      <c r="B3" s="5">
        <v>0.50460648148148146</v>
      </c>
      <c r="C3" s="4">
        <f>Table2451534567[[#This Row],[end_time]]-Table2451534567[[#This Row],[start_time]]</f>
        <v>4.6296296296299833E-4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Table2451534567[[#This Row],[end_time]]-Table2451534567[[#This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Table2451534567[[#This Row],[end_time]]-Table2451534567[[#This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Table2451534567[[#This Row],[end_time]]-Table2451534567[[#This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Table2451534567[[#This Row],[end_time]]-Table2451534567[[#This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Table2451534567[[#This Row],[end_time]]-Table2451534567[[#This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Table2451534567[[#This Row],[end_time]]-Table2451534567[[#This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Table2451534567[[#This Row],[end_time]]-Table2451534567[[#This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Table2451534567[[#This Row],[end_time]]-Table2451534567[[#This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Table2451534567[[#This Row],[end_time]]-Table2451534567[[#This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Table2451534567[[#This Row],[end_time]]-Table2451534567[[#This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Table2451534567[[#This Row],[end_time]]-Table2451534567[[#This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Table2451534567[[#This Row],[end_time]]-Table2451534567[[#This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Table2451534567[[#This Row],[end_time]]-Table2451534567[[#This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Table2451534567[[#This Row],[end_time]]-Table2451534567[[#This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Table2451534567[[#This Row],[end_time]]-Table2451534567[[#This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Table2451534567[[#This Row],[end_time]]-Table2451534567[[#This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Table2451534567[[#This Row],[end_time]]-Table2451534567[[#This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Table2451534567[[#This Row],[end_time]]-Table2451534567[[#This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Table2451534567[[#This Row],[end_time]]-Table2451534567[[#This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Table2451534567[[#This Row],[end_time]]-Table2451534567[[#This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Table2451534567[[#This Row],[end_time]]-Table2451534567[[#This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Table2451534567[[#This Row],[end_time]]-Table2451534567[[#This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Table2451534567[[#This Row],[end_time]]-Table2451534567[[#This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Table2451534567[[#This Row],[end_time]]-Table2451534567[[#This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Table2451534567[[#This Row],[end_time]]-Table2451534567[[#This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Table2451534567[[#This Row],[end_time]]-Table2451534567[[#This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Table2451534567[[#This Row],[end_time]]-Table2451534567[[#This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Table2451534567[[#This Row],[end_time]]-Table2451534567[[#This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HOUR(SUM(Table2451534567[time_diff]))*3600 + MINUTE(SUM(Table2451534567[time_diff])) * 60 + SECOND(SUM(Table2451534567[time_diff]))</f>
        <v>57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65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66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67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HOUR(SUM(Table247[time_diff]))*3600 + MINUTE(SUM(Table247[time_diff])) * 60 + SECOND(SUM(Table247[time_diff]))</f>
        <v>2075</v>
      </c>
      <c r="F33" s="11" t="s">
        <v>87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82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52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Notes</vt:lpstr>
      <vt:lpstr>results</vt:lpstr>
      <vt:lpstr>template</vt:lpstr>
      <vt:lpstr>1-001</vt:lpstr>
      <vt:lpstr>1-002</vt:lpstr>
      <vt:lpstr>1-003</vt:lpstr>
      <vt:lpstr>1-004</vt:lpstr>
      <vt:lpstr>1-005</vt:lpstr>
      <vt:lpstr>1-010-original</vt:lpstr>
      <vt:lpstr>1-006</vt:lpstr>
      <vt:lpstr>1-007</vt:lpstr>
      <vt:lpstr>1-008</vt:lpstr>
      <vt:lpstr>1-009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1-020</vt:lpstr>
      <vt:lpstr>1-021</vt:lpstr>
      <vt:lpstr>1-022</vt:lpstr>
      <vt:lpstr>1-023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2024-12-27T02:38:54Z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