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ug Kopel\Desktop\Doug\"/>
    </mc:Choice>
  </mc:AlternateContent>
  <xr:revisionPtr revIDLastSave="0" documentId="8_{604CEA94-5DC9-4A85-8BF0-00BAE79346DA}" xr6:coauthVersionLast="44" xr6:coauthVersionMax="44" xr10:uidLastSave="{00000000-0000-0000-0000-000000000000}"/>
  <bookViews>
    <workbookView xWindow="-96" yWindow="-96" windowWidth="23232" windowHeight="12552" xr2:uid="{682ED1E3-693A-47DF-9A29-EAF91E18CC82}"/>
  </bookViews>
  <sheets>
    <sheet name="Forecast Model" sheetId="1" r:id="rId1"/>
    <sheet name="Project Data" sheetId="2" r:id="rId2"/>
  </sheets>
  <calcPr calcId="191029" iterate="1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3" i="1" l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2" i="1"/>
  <c r="E33" i="1"/>
  <c r="E34" i="1"/>
  <c r="E35" i="1"/>
  <c r="E36" i="1"/>
  <c r="D8" i="1"/>
  <c r="F29" i="1"/>
  <c r="D7" i="1"/>
  <c r="H2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F19" i="2"/>
  <c r="E19" i="2"/>
  <c r="G19" i="2"/>
  <c r="D19" i="2"/>
  <c r="D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</author>
  </authors>
  <commentList>
    <comment ref="E5" authorId="0" shapeId="0" xr:uid="{E721FD0C-DF71-4582-89DB-08E556A3F0F2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Conditioned includes Activated Space, Building Support, Circulation, Lobby, Roof Amenity, and Units</t>
        </r>
      </text>
    </comment>
  </commentList>
</comments>
</file>

<file path=xl/sharedStrings.xml><?xml version="1.0" encoding="utf-8"?>
<sst xmlns="http://schemas.openxmlformats.org/spreadsheetml/2006/main" count="78" uniqueCount="52">
  <si>
    <t>CONSTRUCTION COST ESTIMATE</t>
  </si>
  <si>
    <t>PROJECT INFORMATION:</t>
  </si>
  <si>
    <t>Project:</t>
  </si>
  <si>
    <t>Drawing Date:</t>
  </si>
  <si>
    <t>Estimate Date:</t>
  </si>
  <si>
    <t>Gross Square Footage</t>
  </si>
  <si>
    <t>Designer:</t>
  </si>
  <si>
    <t>EV Studio</t>
  </si>
  <si>
    <t xml:space="preserve"> HARD COST SUMMARY</t>
  </si>
  <si>
    <t>COST CATEGORY DESCRIPTION</t>
  </si>
  <si>
    <t>TOTAL COST</t>
  </si>
  <si>
    <t>% of Cost</t>
  </si>
  <si>
    <t xml:space="preserve">01000 Division 1  -  General Requirements </t>
  </si>
  <si>
    <t xml:space="preserve">02000 Division 2 -   Site Construction </t>
  </si>
  <si>
    <t xml:space="preserve">03000 Division 3 -   Concrete </t>
  </si>
  <si>
    <t xml:space="preserve">04000 Division 4 -   Masonry </t>
  </si>
  <si>
    <t xml:space="preserve">05000 Division 5 -   Metals </t>
  </si>
  <si>
    <t xml:space="preserve">06000 Division 6 -   Woods &amp; Plastic </t>
  </si>
  <si>
    <t>07000 Division 7 -   Thermal &amp; Moisture Protection</t>
  </si>
  <si>
    <t>08000 Division 8 -   Doors &amp; Windows</t>
  </si>
  <si>
    <t>09000 Division 9 -   Finishes</t>
  </si>
  <si>
    <t>10000 Division 10 - Specialties</t>
  </si>
  <si>
    <t>11000 Division 11 - Equipment &amp; Appliances</t>
  </si>
  <si>
    <t xml:space="preserve">12000 Division 12 - Furnishings </t>
  </si>
  <si>
    <t>13000 Division 13 - Specialty Construction</t>
  </si>
  <si>
    <t xml:space="preserve">14000 Division 14 - Conveying Systems </t>
  </si>
  <si>
    <t xml:space="preserve">15000 Division 15 - Mechanical &amp; Plumbing </t>
  </si>
  <si>
    <t>16000 Division 16 - Electrical Systems</t>
  </si>
  <si>
    <t>SUBTOTAL DIRECT COSTS</t>
  </si>
  <si>
    <t>00100 - Contingency (by Owner)</t>
  </si>
  <si>
    <t xml:space="preserve">00500 - Overhead &amp; Profit </t>
  </si>
  <si>
    <t>00500 - Warranty</t>
  </si>
  <si>
    <t>00000 - Contracting Requirements (Total)</t>
  </si>
  <si>
    <t>TOTAL PROJECT COST</t>
  </si>
  <si>
    <t>2256 Curtis St. Park Place Condos)</t>
  </si>
  <si>
    <t>FLOOR AREA &amp; Budget</t>
  </si>
  <si>
    <t>Residential &amp; Common Area</t>
  </si>
  <si>
    <t>Garage Area</t>
  </si>
  <si>
    <t>Park Original</t>
  </si>
  <si>
    <t>Columbine</t>
  </si>
  <si>
    <t>Victor</t>
  </si>
  <si>
    <t>Bryant 8</t>
  </si>
  <si>
    <t>Average</t>
  </si>
  <si>
    <t>00500 - Contractor's Insurance - Excluded</t>
  </si>
  <si>
    <t>Price per SF Total Gross</t>
  </si>
  <si>
    <t>Price per SF Residential Net</t>
  </si>
  <si>
    <t>TARGET BUDGET</t>
  </si>
  <si>
    <t xml:space="preserve">00500 - Contractor's Insurance - Excluded </t>
  </si>
  <si>
    <t xml:space="preserve">00200 - Permit &amp; Plan Review Fees (by Owner) - Excluded </t>
  </si>
  <si>
    <t>00500 - Warranty - Excluded</t>
  </si>
  <si>
    <t>Pro</t>
  </si>
  <si>
    <t>Forecasting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</si>
</sst>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%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0"/>
      <name val="Raleway Bold"/>
    </font>
    <font>
      <b/>
      <sz val="12"/>
      <color indexed="8"/>
      <name val="Raleway Medium"/>
      <family val="2"/>
    </font>
    <font>
      <sz val="12"/>
      <color indexed="8"/>
      <name val="Open Sans Regular"/>
    </font>
    <font>
      <sz val="11"/>
      <color indexed="8"/>
      <name val="Open Sans Regular"/>
    </font>
    <font>
      <sz val="12"/>
      <name val="Open Sans Regular"/>
    </font>
    <font>
      <sz val="10"/>
      <name val="Century Schoolbook"/>
      <family val="1"/>
    </font>
    <font>
      <b/>
      <sz val="12"/>
      <color indexed="8"/>
      <name val="Century Schoolbook"/>
      <family val="1"/>
    </font>
    <font>
      <b/>
      <sz val="10"/>
      <color indexed="8"/>
      <name val="Century Schoolbook"/>
      <family val="1"/>
    </font>
    <font>
      <b/>
      <sz val="9"/>
      <color indexed="8"/>
      <name val="Century Schoolbook"/>
      <family val="1"/>
    </font>
    <font>
      <b/>
      <sz val="12"/>
      <color theme="0"/>
      <name val="Raleway Medium"/>
      <family val="2"/>
    </font>
    <font>
      <sz val="10"/>
      <color indexed="8"/>
      <name val="Open Sans Regular"/>
    </font>
    <font>
      <b/>
      <sz val="12"/>
      <color indexed="8"/>
      <name val="Open Sans Regular"/>
    </font>
    <font>
      <b/>
      <sz val="10"/>
      <color indexed="8"/>
      <name val="Open Sans Regular"/>
    </font>
    <font>
      <b/>
      <sz val="13"/>
      <color theme="0"/>
      <name val="Raleway Medium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6"/>
      <color theme="1"/>
      <name val="Calibri"/>
      <family val="2"/>
      <scheme val="minor"/>
    </font>
    <font>
      <b/>
      <sz val="12"/>
      <name val="Open Sans Regular"/>
    </font>
    <font>
      <sz val="48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5D954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-0.249977111117893"/>
        <bgColor indexed="64"/>
      </patternFill>
    </fill>
  </fills>
  <borders count="45">
    <border>
      <left/>
      <right/>
      <top/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indexed="64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indexed="64"/>
      </bottom>
      <diagonal/>
    </border>
    <border>
      <left/>
      <right/>
      <top style="medium">
        <color auto="1"/>
      </top>
      <bottom style="thin">
        <color indexed="64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medium">
        <color auto="1"/>
      </left>
      <right/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medium">
        <color auto="1"/>
      </left>
      <right/>
      <top style="double">
        <color auto="1"/>
      </top>
      <bottom style="medium">
        <color auto="1"/>
      </bottom>
      <diagonal/>
    </border>
    <border>
      <left/>
      <right/>
      <top style="double">
        <color auto="1"/>
      </top>
      <bottom style="medium">
        <color auto="1"/>
      </bottom>
      <diagonal/>
    </border>
    <border>
      <left/>
      <right style="thin">
        <color auto="1"/>
      </right>
      <top style="double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 style="double">
        <color auto="1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82">
    <xf numFmtId="0" fontId="0" fillId="0" borderId="0" xfId="0"/>
    <xf numFmtId="0" fontId="4" fillId="0" borderId="6" xfId="0" applyFont="1" applyBorder="1" applyAlignment="1">
      <alignment vertical="center"/>
    </xf>
    <xf numFmtId="3" fontId="4" fillId="0" borderId="6" xfId="0" applyNumberFormat="1" applyFont="1" applyBorder="1" applyAlignment="1">
      <alignment horizontal="center" vertical="center"/>
    </xf>
    <xf numFmtId="14" fontId="4" fillId="0" borderId="6" xfId="0" applyNumberFormat="1" applyFont="1" applyBorder="1" applyAlignment="1">
      <alignment horizontal="left" vertical="center"/>
    </xf>
    <xf numFmtId="3" fontId="4" fillId="0" borderId="6" xfId="1" applyNumberFormat="1" applyFont="1" applyBorder="1" applyAlignment="1">
      <alignment horizontal="center" vertical="center"/>
    </xf>
    <xf numFmtId="3" fontId="4" fillId="0" borderId="7" xfId="0" applyNumberFormat="1" applyFont="1" applyBorder="1" applyAlignment="1">
      <alignment horizontal="center" vertical="center"/>
    </xf>
    <xf numFmtId="44" fontId="4" fillId="3" borderId="10" xfId="2" applyFont="1" applyFill="1" applyBorder="1" applyAlignment="1">
      <alignment horizontal="center" vertical="center"/>
    </xf>
    <xf numFmtId="44" fontId="4" fillId="3" borderId="6" xfId="2" applyFont="1" applyFill="1" applyBorder="1" applyAlignment="1">
      <alignment horizontal="center" vertical="center"/>
    </xf>
    <xf numFmtId="44" fontId="4" fillId="0" borderId="6" xfId="2" applyFont="1" applyBorder="1" applyAlignment="1">
      <alignment horizontal="center" vertical="center"/>
    </xf>
    <xf numFmtId="0" fontId="7" fillId="4" borderId="13" xfId="0" applyFont="1" applyFill="1" applyBorder="1" applyAlignment="1">
      <alignment vertical="center"/>
    </xf>
    <xf numFmtId="0" fontId="8" fillId="4" borderId="14" xfId="0" applyFont="1" applyFill="1" applyBorder="1" applyAlignment="1">
      <alignment vertical="center"/>
    </xf>
    <xf numFmtId="37" fontId="9" fillId="4" borderId="14" xfId="0" applyNumberFormat="1" applyFont="1" applyFill="1" applyBorder="1" applyAlignment="1">
      <alignment horizontal="center" vertical="center"/>
    </xf>
    <xf numFmtId="4" fontId="10" fillId="4" borderId="14" xfId="0" applyNumberFormat="1" applyFont="1" applyFill="1" applyBorder="1" applyAlignment="1">
      <alignment horizontal="left" vertical="center"/>
    </xf>
    <xf numFmtId="4" fontId="10" fillId="4" borderId="15" xfId="0" applyNumberFormat="1" applyFont="1" applyFill="1" applyBorder="1" applyAlignment="1">
      <alignment horizontal="left" vertical="center"/>
    </xf>
    <xf numFmtId="44" fontId="3" fillId="0" borderId="22" xfId="0" applyNumberFormat="1" applyFont="1" applyBorder="1" applyAlignment="1">
      <alignment horizontal="center" vertical="center"/>
    </xf>
    <xf numFmtId="44" fontId="3" fillId="0" borderId="23" xfId="0" applyNumberFormat="1" applyFont="1" applyBorder="1" applyAlignment="1">
      <alignment horizontal="center" vertical="center"/>
    </xf>
    <xf numFmtId="44" fontId="4" fillId="5" borderId="6" xfId="0" applyNumberFormat="1" applyFont="1" applyFill="1" applyBorder="1" applyAlignment="1">
      <alignment horizontal="center" vertical="center"/>
    </xf>
    <xf numFmtId="10" fontId="12" fillId="5" borderId="24" xfId="0" applyNumberFormat="1" applyFont="1" applyFill="1" applyBorder="1" applyAlignment="1">
      <alignment horizontal="center" vertical="center"/>
    </xf>
    <xf numFmtId="10" fontId="12" fillId="0" borderId="24" xfId="0" applyNumberFormat="1" applyFont="1" applyBorder="1" applyAlignment="1">
      <alignment horizontal="center" vertical="center"/>
    </xf>
    <xf numFmtId="164" fontId="14" fillId="5" borderId="24" xfId="0" applyNumberFormat="1" applyFont="1" applyFill="1" applyBorder="1" applyAlignment="1">
      <alignment horizontal="center" vertical="center"/>
    </xf>
    <xf numFmtId="42" fontId="13" fillId="0" borderId="6" xfId="0" applyNumberFormat="1" applyFont="1" applyBorder="1" applyAlignment="1">
      <alignment horizontal="center" vertical="center"/>
    </xf>
    <xf numFmtId="164" fontId="14" fillId="0" borderId="24" xfId="0" applyNumberFormat="1" applyFont="1" applyBorder="1" applyAlignment="1">
      <alignment horizontal="center" vertical="center"/>
    </xf>
    <xf numFmtId="42" fontId="13" fillId="5" borderId="6" xfId="0" applyNumberFormat="1" applyFont="1" applyFill="1" applyBorder="1" applyAlignment="1">
      <alignment horizontal="center" vertical="center"/>
    </xf>
    <xf numFmtId="42" fontId="13" fillId="0" borderId="32" xfId="0" applyNumberFormat="1" applyFont="1" applyBorder="1" applyAlignment="1">
      <alignment horizontal="center" vertical="center"/>
    </xf>
    <xf numFmtId="42" fontId="13" fillId="5" borderId="36" xfId="0" applyNumberFormat="1" applyFont="1" applyFill="1" applyBorder="1" applyAlignment="1">
      <alignment horizontal="center" vertical="center"/>
    </xf>
    <xf numFmtId="42" fontId="15" fillId="2" borderId="37" xfId="0" applyNumberFormat="1" applyFont="1" applyFill="1" applyBorder="1" applyAlignment="1">
      <alignment horizontal="center" vertical="center"/>
    </xf>
    <xf numFmtId="0" fontId="18" fillId="7" borderId="0" xfId="0" applyFont="1" applyFill="1" applyAlignment="1">
      <alignment horizontal="center"/>
    </xf>
    <xf numFmtId="0" fontId="19" fillId="0" borderId="4" xfId="0" applyFont="1" applyBorder="1" applyAlignment="1">
      <alignment vertical="center"/>
    </xf>
    <xf numFmtId="44" fontId="4" fillId="5" borderId="28" xfId="0" applyNumberFormat="1" applyFont="1" applyFill="1" applyBorder="1" applyAlignment="1">
      <alignment horizontal="center" vertical="center"/>
    </xf>
    <xf numFmtId="10" fontId="12" fillId="0" borderId="42" xfId="0" applyNumberFormat="1" applyFont="1" applyBorder="1" applyAlignment="1">
      <alignment horizontal="center" vertical="center"/>
    </xf>
    <xf numFmtId="42" fontId="13" fillId="0" borderId="10" xfId="0" applyNumberFormat="1" applyFont="1" applyBorder="1" applyAlignment="1">
      <alignment horizontal="center" vertical="center"/>
    </xf>
    <xf numFmtId="164" fontId="14" fillId="0" borderId="41" xfId="0" applyNumberFormat="1" applyFont="1" applyBorder="1" applyAlignment="1">
      <alignment horizontal="center" vertical="center"/>
    </xf>
    <xf numFmtId="42" fontId="13" fillId="5" borderId="43" xfId="0" applyNumberFormat="1" applyFont="1" applyFill="1" applyBorder="1" applyAlignment="1">
      <alignment horizontal="center" vertical="center"/>
    </xf>
    <xf numFmtId="164" fontId="14" fillId="5" borderId="44" xfId="0" applyNumberFormat="1" applyFont="1" applyFill="1" applyBorder="1" applyAlignment="1">
      <alignment horizontal="center" vertical="center"/>
    </xf>
    <xf numFmtId="164" fontId="9" fillId="8" borderId="38" xfId="0" applyNumberFormat="1" applyFont="1" applyFill="1" applyBorder="1" applyAlignment="1">
      <alignment horizontal="center" vertical="center"/>
    </xf>
    <xf numFmtId="42" fontId="6" fillId="6" borderId="5" xfId="0" applyNumberFormat="1" applyFont="1" applyFill="1" applyBorder="1" applyAlignment="1">
      <alignment vertical="center"/>
    </xf>
    <xf numFmtId="0" fontId="15" fillId="2" borderId="19" xfId="0" applyFont="1" applyFill="1" applyBorder="1" applyAlignment="1">
      <alignment horizontal="left" vertical="center"/>
    </xf>
    <xf numFmtId="0" fontId="15" fillId="2" borderId="20" xfId="0" applyFont="1" applyFill="1" applyBorder="1" applyAlignment="1">
      <alignment horizontal="left" vertical="center"/>
    </xf>
    <xf numFmtId="0" fontId="15" fillId="2" borderId="21" xfId="0" applyFont="1" applyFill="1" applyBorder="1" applyAlignment="1">
      <alignment horizontal="left" vertical="center"/>
    </xf>
    <xf numFmtId="0" fontId="20" fillId="0" borderId="39" xfId="0" applyFont="1" applyBorder="1" applyAlignment="1">
      <alignment horizontal="center"/>
    </xf>
    <xf numFmtId="0" fontId="0" fillId="0" borderId="39" xfId="0" applyBorder="1" applyAlignment="1">
      <alignment horizontal="center"/>
    </xf>
    <xf numFmtId="0" fontId="4" fillId="0" borderId="40" xfId="0" applyFont="1" applyBorder="1" applyAlignment="1">
      <alignment horizontal="left" vertical="center"/>
    </xf>
    <xf numFmtId="0" fontId="4" fillId="0" borderId="39" xfId="0" applyFont="1" applyBorder="1" applyAlignment="1">
      <alignment horizontal="left" vertical="center"/>
    </xf>
    <xf numFmtId="0" fontId="4" fillId="0" borderId="12" xfId="0" applyFont="1" applyBorder="1" applyAlignment="1">
      <alignment horizontal="left" vertical="center"/>
    </xf>
    <xf numFmtId="0" fontId="4" fillId="5" borderId="1" xfId="0" applyFont="1" applyFill="1" applyBorder="1" applyAlignment="1">
      <alignment horizontal="left" vertical="center"/>
    </xf>
    <xf numFmtId="0" fontId="4" fillId="5" borderId="2" xfId="0" applyFont="1" applyFill="1" applyBorder="1" applyAlignment="1">
      <alignment horizontal="left" vertical="center"/>
    </xf>
    <xf numFmtId="0" fontId="4" fillId="5" borderId="5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4" fillId="0" borderId="25" xfId="0" applyFont="1" applyBorder="1" applyAlignment="1">
      <alignment horizontal="left" vertical="center"/>
    </xf>
    <xf numFmtId="0" fontId="4" fillId="0" borderId="26" xfId="0" applyFont="1" applyBorder="1" applyAlignment="1">
      <alignment horizontal="left" vertical="center"/>
    </xf>
    <xf numFmtId="0" fontId="4" fillId="0" borderId="27" xfId="0" applyFont="1" applyBorder="1" applyAlignment="1">
      <alignment horizontal="left" vertical="center"/>
    </xf>
    <xf numFmtId="0" fontId="4" fillId="5" borderId="33" xfId="0" applyFont="1" applyFill="1" applyBorder="1" applyAlignment="1">
      <alignment horizontal="left" vertical="center"/>
    </xf>
    <xf numFmtId="0" fontId="4" fillId="5" borderId="34" xfId="0" applyFont="1" applyFill="1" applyBorder="1" applyAlignment="1">
      <alignment horizontal="left" vertical="center"/>
    </xf>
    <xf numFmtId="0" fontId="4" fillId="5" borderId="35" xfId="0" applyFont="1" applyFill="1" applyBorder="1" applyAlignment="1">
      <alignment horizontal="left" vertical="center"/>
    </xf>
    <xf numFmtId="0" fontId="13" fillId="5" borderId="33" xfId="0" applyFont="1" applyFill="1" applyBorder="1" applyAlignment="1">
      <alignment horizontal="left"/>
    </xf>
    <xf numFmtId="0" fontId="13" fillId="5" borderId="34" xfId="0" applyFont="1" applyFill="1" applyBorder="1" applyAlignment="1">
      <alignment horizontal="left"/>
    </xf>
    <xf numFmtId="0" fontId="13" fillId="5" borderId="35" xfId="0" applyFont="1" applyFill="1" applyBorder="1" applyAlignment="1">
      <alignment horizontal="left"/>
    </xf>
    <xf numFmtId="44" fontId="3" fillId="0" borderId="19" xfId="0" applyNumberFormat="1" applyFont="1" applyBorder="1" applyAlignment="1">
      <alignment horizontal="center" vertical="center"/>
    </xf>
    <xf numFmtId="44" fontId="3" fillId="0" borderId="20" xfId="0" applyNumberFormat="1" applyFont="1" applyBorder="1" applyAlignment="1">
      <alignment horizontal="center" vertical="center"/>
    </xf>
    <xf numFmtId="44" fontId="3" fillId="0" borderId="21" xfId="0" applyNumberFormat="1" applyFont="1" applyBorder="1" applyAlignment="1">
      <alignment horizontal="center" vertical="center"/>
    </xf>
    <xf numFmtId="4" fontId="5" fillId="0" borderId="11" xfId="0" applyNumberFormat="1" applyFont="1" applyBorder="1" applyAlignment="1">
      <alignment horizontal="left" vertical="center"/>
    </xf>
    <xf numFmtId="4" fontId="5" fillId="0" borderId="12" xfId="0" applyNumberFormat="1" applyFont="1" applyBorder="1" applyAlignment="1">
      <alignment horizontal="left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4" fontId="5" fillId="0" borderId="4" xfId="0" applyNumberFormat="1" applyFont="1" applyBorder="1" applyAlignment="1">
      <alignment horizontal="left" vertical="center"/>
    </xf>
    <xf numFmtId="4" fontId="5" fillId="0" borderId="5" xfId="0" applyNumberFormat="1" applyFont="1" applyBorder="1" applyAlignment="1">
      <alignment horizontal="left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4" fontId="2" fillId="2" borderId="1" xfId="0" applyNumberFormat="1" applyFont="1" applyFill="1" applyBorder="1" applyAlignment="1">
      <alignment horizontal="center" vertical="center"/>
    </xf>
    <xf numFmtId="4" fontId="2" fillId="2" borderId="2" xfId="0" applyNumberFormat="1" applyFont="1" applyFill="1" applyBorder="1" applyAlignment="1">
      <alignment horizontal="center" vertical="center"/>
    </xf>
    <xf numFmtId="4" fontId="2" fillId="2" borderId="3" xfId="0" applyNumberFormat="1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4" fontId="5" fillId="0" borderId="8" xfId="0" applyNumberFormat="1" applyFont="1" applyBorder="1" applyAlignment="1">
      <alignment horizontal="left" vertical="center"/>
    </xf>
    <xf numFmtId="4" fontId="5" fillId="0" borderId="9" xfId="0" applyNumberFormat="1" applyFont="1" applyBorder="1" applyAlignment="1">
      <alignment horizontal="left" vertical="center"/>
    </xf>
    <xf numFmtId="0" fontId="13" fillId="5" borderId="29" xfId="0" applyFont="1" applyFill="1" applyBorder="1" applyAlignment="1">
      <alignment horizontal="left"/>
    </xf>
    <xf numFmtId="0" fontId="13" fillId="5" borderId="30" xfId="0" applyFont="1" applyFill="1" applyBorder="1" applyAlignment="1">
      <alignment horizontal="left"/>
    </xf>
    <xf numFmtId="0" fontId="13" fillId="5" borderId="31" xfId="0" applyFont="1" applyFill="1" applyBorder="1" applyAlignment="1">
      <alignment horizontal="left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742E9-B699-49DF-8337-184C6864E04E}">
  <dimension ref="B1:F36"/>
  <sheetViews>
    <sheetView tabSelected="1" workbookViewId="0">
      <selection activeCell="I6" sqref="I6"/>
    </sheetView>
  </sheetViews>
  <sheetFormatPr defaultRowHeight="14.4"/>
  <cols>
    <col min="2" max="2" width="21.15625" customWidth="1"/>
    <col min="3" max="5" width="33.15625" customWidth="1"/>
    <col min="6" max="6" width="15.15625" customWidth="1"/>
  </cols>
  <sheetData>
    <row r="1" spans="2:6" ht="57.75" customHeight="1">
      <c r="B1" s="39" t="s">
        <v>51</v>
      </c>
      <c r="C1" s="40"/>
      <c r="D1" s="40"/>
      <c r="E1" s="40"/>
      <c r="F1" s="40"/>
    </row>
    <row r="2" spans="2:6" ht="17.7">
      <c r="B2" s="71" t="s">
        <v>0</v>
      </c>
      <c r="C2" s="72"/>
      <c r="D2" s="72"/>
      <c r="E2" s="72"/>
      <c r="F2" s="73"/>
    </row>
    <row r="3" spans="2:6" ht="15">
      <c r="B3" s="74" t="s">
        <v>1</v>
      </c>
      <c r="C3" s="75"/>
      <c r="D3" s="74" t="s">
        <v>35</v>
      </c>
      <c r="E3" s="76"/>
      <c r="F3" s="75"/>
    </row>
    <row r="4" spans="2:6" ht="15">
      <c r="B4" s="1" t="s">
        <v>2</v>
      </c>
      <c r="C4" s="1" t="s">
        <v>34</v>
      </c>
      <c r="D4" s="2">
        <v>16816</v>
      </c>
      <c r="E4" s="66" t="s">
        <v>37</v>
      </c>
      <c r="F4" s="67"/>
    </row>
    <row r="5" spans="2:6" ht="15">
      <c r="B5" s="1" t="s">
        <v>3</v>
      </c>
      <c r="C5" s="3">
        <v>43455</v>
      </c>
      <c r="D5" s="4">
        <v>42468</v>
      </c>
      <c r="E5" s="66" t="s">
        <v>36</v>
      </c>
      <c r="F5" s="67"/>
    </row>
    <row r="6" spans="2:6" ht="15.3" thickBot="1">
      <c r="B6" s="1" t="s">
        <v>4</v>
      </c>
      <c r="C6" s="3"/>
      <c r="D6" s="5">
        <f>SUM(D4:D5)</f>
        <v>59284</v>
      </c>
      <c r="E6" s="77" t="s">
        <v>5</v>
      </c>
      <c r="F6" s="78"/>
    </row>
    <row r="7" spans="2:6" ht="15">
      <c r="B7" s="1" t="s">
        <v>6</v>
      </c>
      <c r="C7" s="1" t="s">
        <v>7</v>
      </c>
      <c r="D7" s="6">
        <f>SUM(C9/D5)</f>
        <v>0</v>
      </c>
      <c r="E7" s="62" t="s">
        <v>45</v>
      </c>
      <c r="F7" s="63"/>
    </row>
    <row r="8" spans="2:6" ht="15">
      <c r="B8" s="64"/>
      <c r="C8" s="65"/>
      <c r="D8" s="7">
        <f>E36/D6</f>
        <v>0</v>
      </c>
      <c r="E8" s="66" t="s">
        <v>44</v>
      </c>
      <c r="F8" s="67"/>
    </row>
    <row r="9" spans="2:6" ht="15">
      <c r="B9" s="27" t="s">
        <v>46</v>
      </c>
      <c r="C9" s="35"/>
      <c r="D9" s="8"/>
      <c r="E9" s="66"/>
      <c r="F9" s="67"/>
    </row>
    <row r="10" spans="2:6" ht="15.3" thickBot="1">
      <c r="B10" s="9"/>
      <c r="C10" s="10"/>
      <c r="D10" s="11"/>
      <c r="E10" s="12"/>
      <c r="F10" s="13"/>
    </row>
    <row r="11" spans="2:6" ht="15.3" thickBot="1">
      <c r="B11" s="68" t="s">
        <v>8</v>
      </c>
      <c r="C11" s="69"/>
      <c r="D11" s="69"/>
      <c r="E11" s="69"/>
      <c r="F11" s="70"/>
    </row>
    <row r="12" spans="2:6" ht="15">
      <c r="B12" s="59" t="s">
        <v>9</v>
      </c>
      <c r="C12" s="60"/>
      <c r="D12" s="61"/>
      <c r="E12" s="14" t="s">
        <v>10</v>
      </c>
      <c r="F12" s="15" t="s">
        <v>11</v>
      </c>
    </row>
    <row r="13" spans="2:6" ht="15">
      <c r="B13" s="44" t="s">
        <v>12</v>
      </c>
      <c r="C13" s="45"/>
      <c r="D13" s="46"/>
      <c r="E13" s="16">
        <f>SUM(C9*F13)</f>
        <v>0</v>
      </c>
      <c r="F13" s="17">
        <v>6.2100000000000002E-2</v>
      </c>
    </row>
    <row r="14" spans="2:6" ht="15">
      <c r="B14" s="47" t="s">
        <v>13</v>
      </c>
      <c r="C14" s="48"/>
      <c r="D14" s="49"/>
      <c r="E14" s="16">
        <f>SUM(C9*F14)</f>
        <v>0</v>
      </c>
      <c r="F14" s="18">
        <v>5.4899999999999997E-2</v>
      </c>
    </row>
    <row r="15" spans="2:6" ht="15">
      <c r="B15" s="44" t="s">
        <v>14</v>
      </c>
      <c r="C15" s="45"/>
      <c r="D15" s="46"/>
      <c r="E15" s="16">
        <f>SUM(C9*F15)</f>
        <v>0</v>
      </c>
      <c r="F15" s="17">
        <v>0.1552</v>
      </c>
    </row>
    <row r="16" spans="2:6" ht="15">
      <c r="B16" s="47" t="s">
        <v>15</v>
      </c>
      <c r="C16" s="48"/>
      <c r="D16" s="49"/>
      <c r="E16" s="16">
        <f>SUM(C9*F16)</f>
        <v>0</v>
      </c>
      <c r="F16" s="18">
        <v>3.09E-2</v>
      </c>
    </row>
    <row r="17" spans="2:6" ht="15">
      <c r="B17" s="44" t="s">
        <v>16</v>
      </c>
      <c r="C17" s="45"/>
      <c r="D17" s="46"/>
      <c r="E17" s="16">
        <f>SUM(C9*F17)</f>
        <v>0</v>
      </c>
      <c r="F17" s="17">
        <v>4.3099999999999999E-2</v>
      </c>
    </row>
    <row r="18" spans="2:6" ht="15">
      <c r="B18" s="47" t="s">
        <v>17</v>
      </c>
      <c r="C18" s="48"/>
      <c r="D18" s="49"/>
      <c r="E18" s="16">
        <f>SUM(C9*F18)</f>
        <v>0</v>
      </c>
      <c r="F18" s="18">
        <v>0.13730000000000001</v>
      </c>
    </row>
    <row r="19" spans="2:6" ht="15">
      <c r="B19" s="44" t="s">
        <v>18</v>
      </c>
      <c r="C19" s="45"/>
      <c r="D19" s="46"/>
      <c r="E19" s="16">
        <f>SUM(C9*F19)</f>
        <v>0</v>
      </c>
      <c r="F19" s="17">
        <v>6.4899999999999999E-2</v>
      </c>
    </row>
    <row r="20" spans="2:6" ht="15">
      <c r="B20" s="47" t="s">
        <v>19</v>
      </c>
      <c r="C20" s="48"/>
      <c r="D20" s="49"/>
      <c r="E20" s="16">
        <f>SUM(C9*F20)</f>
        <v>0</v>
      </c>
      <c r="F20" s="18">
        <v>4.1300000000000003E-2</v>
      </c>
    </row>
    <row r="21" spans="2:6" ht="15">
      <c r="B21" s="44" t="s">
        <v>20</v>
      </c>
      <c r="C21" s="45"/>
      <c r="D21" s="46"/>
      <c r="E21" s="16">
        <f>SUM(C9*F21)</f>
        <v>0</v>
      </c>
      <c r="F21" s="17">
        <v>0.1235</v>
      </c>
    </row>
    <row r="22" spans="2:6" ht="15">
      <c r="B22" s="47" t="s">
        <v>21</v>
      </c>
      <c r="C22" s="48"/>
      <c r="D22" s="49"/>
      <c r="E22" s="16">
        <f>SUM(C9*F22)</f>
        <v>0</v>
      </c>
      <c r="F22" s="18">
        <v>8.6E-3</v>
      </c>
    </row>
    <row r="23" spans="2:6" ht="15">
      <c r="B23" s="44" t="s">
        <v>22</v>
      </c>
      <c r="C23" s="45"/>
      <c r="D23" s="46"/>
      <c r="E23" s="16">
        <f>SUM(C9*F23)</f>
        <v>0</v>
      </c>
      <c r="F23" s="17">
        <v>1.2200000000000001E-2</v>
      </c>
    </row>
    <row r="24" spans="2:6" ht="15">
      <c r="B24" s="47" t="s">
        <v>23</v>
      </c>
      <c r="C24" s="48"/>
      <c r="D24" s="49"/>
      <c r="E24" s="16">
        <f>SUM(C9*F24)</f>
        <v>0</v>
      </c>
      <c r="F24" s="18"/>
    </row>
    <row r="25" spans="2:6" ht="15">
      <c r="B25" s="44" t="s">
        <v>24</v>
      </c>
      <c r="C25" s="45"/>
      <c r="D25" s="46"/>
      <c r="E25" s="16">
        <f>SUM(C9*F25)</f>
        <v>0</v>
      </c>
      <c r="F25" s="17">
        <v>3.78E-2</v>
      </c>
    </row>
    <row r="26" spans="2:6" ht="15">
      <c r="B26" s="47" t="s">
        <v>25</v>
      </c>
      <c r="C26" s="48"/>
      <c r="D26" s="49"/>
      <c r="E26" s="16">
        <f>SUM(C9*F26)</f>
        <v>0</v>
      </c>
      <c r="F26" s="18">
        <v>2.64E-2</v>
      </c>
    </row>
    <row r="27" spans="2:6" ht="15">
      <c r="B27" s="44" t="s">
        <v>26</v>
      </c>
      <c r="C27" s="45"/>
      <c r="D27" s="46"/>
      <c r="E27" s="16">
        <f>SUM(C9*F27)</f>
        <v>0</v>
      </c>
      <c r="F27" s="17">
        <v>0.13100000000000001</v>
      </c>
    </row>
    <row r="28" spans="2:6" ht="15.3" thickBot="1">
      <c r="B28" s="50" t="s">
        <v>27</v>
      </c>
      <c r="C28" s="51"/>
      <c r="D28" s="52"/>
      <c r="E28" s="28">
        <f>SUM(C9*F28)</f>
        <v>0</v>
      </c>
      <c r="F28" s="29">
        <v>7.0800000000000002E-2</v>
      </c>
    </row>
    <row r="29" spans="2:6" ht="15.9" thickTop="1" thickBot="1">
      <c r="B29" s="56" t="s">
        <v>28</v>
      </c>
      <c r="C29" s="57"/>
      <c r="D29" s="58"/>
      <c r="E29" s="32">
        <f>SUM(E13:E28)</f>
        <v>0</v>
      </c>
      <c r="F29" s="33">
        <f>SUM(F13:F28)</f>
        <v>0.99999999999999978</v>
      </c>
    </row>
    <row r="30" spans="2:6" ht="15">
      <c r="B30" s="41" t="s">
        <v>29</v>
      </c>
      <c r="C30" s="42"/>
      <c r="D30" s="43"/>
      <c r="E30" s="30">
        <f>E29*0.004</f>
        <v>0</v>
      </c>
      <c r="F30" s="31">
        <v>0.04</v>
      </c>
    </row>
    <row r="31" spans="2:6" ht="15">
      <c r="B31" s="44" t="s">
        <v>48</v>
      </c>
      <c r="C31" s="45"/>
      <c r="D31" s="46"/>
      <c r="E31" s="22"/>
      <c r="F31" s="19"/>
    </row>
    <row r="32" spans="2:6" ht="15">
      <c r="B32" s="47" t="s">
        <v>47</v>
      </c>
      <c r="C32" s="48"/>
      <c r="D32" s="49"/>
      <c r="E32" s="20">
        <f>E29*0.005</f>
        <v>0</v>
      </c>
      <c r="F32" s="21">
        <v>5.0000000000000001E-4</v>
      </c>
    </row>
    <row r="33" spans="2:6" ht="15">
      <c r="B33" s="44" t="s">
        <v>30</v>
      </c>
      <c r="C33" s="45"/>
      <c r="D33" s="46"/>
      <c r="E33" s="22">
        <f>E29*0.0525</f>
        <v>0</v>
      </c>
      <c r="F33" s="19">
        <v>5.5E-2</v>
      </c>
    </row>
    <row r="34" spans="2:6" ht="15.3" thickBot="1">
      <c r="B34" s="50" t="s">
        <v>49</v>
      </c>
      <c r="C34" s="51"/>
      <c r="D34" s="52"/>
      <c r="E34" s="23">
        <f>E29*F34</f>
        <v>0</v>
      </c>
      <c r="F34" s="21">
        <v>0</v>
      </c>
    </row>
    <row r="35" spans="2:6" ht="15.6" thickTop="1" thickBot="1">
      <c r="B35" s="53" t="s">
        <v>32</v>
      </c>
      <c r="C35" s="54"/>
      <c r="D35" s="55"/>
      <c r="E35" s="24">
        <f>SUM(E30:E34)</f>
        <v>0</v>
      </c>
      <c r="F35" s="19"/>
    </row>
    <row r="36" spans="2:6" ht="16.5">
      <c r="B36" s="36" t="s">
        <v>33</v>
      </c>
      <c r="C36" s="37"/>
      <c r="D36" s="38"/>
      <c r="E36" s="25">
        <f>E35+E29</f>
        <v>0</v>
      </c>
      <c r="F36" s="34"/>
    </row>
  </sheetData>
  <mergeCells count="37">
    <mergeCell ref="E6:F6"/>
    <mergeCell ref="B2:F2"/>
    <mergeCell ref="B3:C3"/>
    <mergeCell ref="D3:F3"/>
    <mergeCell ref="E4:F4"/>
    <mergeCell ref="E5:F5"/>
    <mergeCell ref="E7:F7"/>
    <mergeCell ref="B8:C8"/>
    <mergeCell ref="E8:F8"/>
    <mergeCell ref="E9:F9"/>
    <mergeCell ref="B11:F11"/>
    <mergeCell ref="B20:D20"/>
    <mergeCell ref="B21:D21"/>
    <mergeCell ref="B22:D22"/>
    <mergeCell ref="B23:D23"/>
    <mergeCell ref="B12:D12"/>
    <mergeCell ref="B13:D13"/>
    <mergeCell ref="B14:D14"/>
    <mergeCell ref="B15:D15"/>
    <mergeCell ref="B16:D16"/>
    <mergeCell ref="B17:D17"/>
    <mergeCell ref="B36:D36"/>
    <mergeCell ref="B1:F1"/>
    <mergeCell ref="B30:D30"/>
    <mergeCell ref="B31:D31"/>
    <mergeCell ref="B32:D32"/>
    <mergeCell ref="B33:D33"/>
    <mergeCell ref="B34:D34"/>
    <mergeCell ref="B35:D35"/>
    <mergeCell ref="B24:D24"/>
    <mergeCell ref="B25:D25"/>
    <mergeCell ref="B26:D26"/>
    <mergeCell ref="B27:D27"/>
    <mergeCell ref="B28:D28"/>
    <mergeCell ref="B29:D29"/>
    <mergeCell ref="B18:D18"/>
    <mergeCell ref="B19:D19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9009B-86E8-4BB4-A9B8-687A901E6AE2}">
  <dimension ref="A1:K24"/>
  <sheetViews>
    <sheetView workbookViewId="0">
      <selection activeCell="D1" sqref="D1"/>
    </sheetView>
  </sheetViews>
  <sheetFormatPr defaultRowHeight="14.4"/>
  <cols>
    <col min="3" max="3" width="33.578125" customWidth="1"/>
    <col min="4" max="8" width="25.578125" customWidth="1"/>
  </cols>
  <sheetData>
    <row r="1" spans="1:8" ht="20.7" thickBot="1">
      <c r="D1" s="26" t="s">
        <v>38</v>
      </c>
      <c r="E1" s="26" t="s">
        <v>39</v>
      </c>
      <c r="F1" s="26" t="s">
        <v>40</v>
      </c>
      <c r="G1" s="26" t="s">
        <v>41</v>
      </c>
      <c r="H1" s="26" t="s">
        <v>42</v>
      </c>
    </row>
    <row r="2" spans="1:8" ht="15">
      <c r="A2" s="59" t="s">
        <v>9</v>
      </c>
      <c r="B2" s="60"/>
      <c r="C2" s="61"/>
      <c r="D2" s="15" t="s">
        <v>11</v>
      </c>
      <c r="E2" s="15" t="s">
        <v>11</v>
      </c>
      <c r="F2" s="15" t="s">
        <v>11</v>
      </c>
      <c r="G2" s="15" t="s">
        <v>11</v>
      </c>
      <c r="H2" s="15" t="s">
        <v>11</v>
      </c>
    </row>
    <row r="3" spans="1:8" ht="15">
      <c r="A3" s="44" t="s">
        <v>12</v>
      </c>
      <c r="B3" s="45"/>
      <c r="C3" s="46"/>
      <c r="D3" s="17">
        <v>6.7500000000000004E-2</v>
      </c>
      <c r="E3" s="17">
        <v>5.3699999999999998E-2</v>
      </c>
      <c r="F3" s="17">
        <v>6.8400000000000002E-2</v>
      </c>
      <c r="G3" s="17">
        <v>5.8900000000000001E-2</v>
      </c>
      <c r="H3" s="17">
        <f>SUM(D3:G3)/4</f>
        <v>6.2125E-2</v>
      </c>
    </row>
    <row r="4" spans="1:8" ht="15">
      <c r="A4" s="47" t="s">
        <v>13</v>
      </c>
      <c r="B4" s="48"/>
      <c r="C4" s="49"/>
      <c r="D4" s="18">
        <v>7.2800000000000004E-2</v>
      </c>
      <c r="E4" s="18">
        <v>7.0800000000000002E-2</v>
      </c>
      <c r="F4" s="18">
        <v>3.3700000000000001E-2</v>
      </c>
      <c r="G4" s="18">
        <v>4.2299999999999997E-2</v>
      </c>
      <c r="H4" s="17">
        <f t="shared" ref="H4:H18" si="0">SUM(D4:G4)/4</f>
        <v>5.4900000000000004E-2</v>
      </c>
    </row>
    <row r="5" spans="1:8" ht="15">
      <c r="A5" s="44" t="s">
        <v>14</v>
      </c>
      <c r="B5" s="45"/>
      <c r="C5" s="46"/>
      <c r="D5" s="17">
        <v>0.11070000000000001</v>
      </c>
      <c r="E5" s="17">
        <v>0.1804</v>
      </c>
      <c r="F5" s="17">
        <v>0.19600000000000001</v>
      </c>
      <c r="G5" s="17">
        <v>0.1464</v>
      </c>
      <c r="H5" s="17">
        <f t="shared" si="0"/>
        <v>0.15837500000000002</v>
      </c>
    </row>
    <row r="6" spans="1:8" ht="15">
      <c r="A6" s="47" t="s">
        <v>15</v>
      </c>
      <c r="B6" s="48"/>
      <c r="C6" s="49"/>
      <c r="D6" s="18">
        <v>4.99E-2</v>
      </c>
      <c r="E6" s="18">
        <v>3.5999999999999997E-2</v>
      </c>
      <c r="F6" s="18">
        <v>2.0500000000000001E-2</v>
      </c>
      <c r="G6" s="18">
        <v>1.7000000000000001E-2</v>
      </c>
      <c r="H6" s="17">
        <f t="shared" si="0"/>
        <v>3.0850000000000002E-2</v>
      </c>
    </row>
    <row r="7" spans="1:8" ht="15">
      <c r="A7" s="44" t="s">
        <v>16</v>
      </c>
      <c r="B7" s="45"/>
      <c r="C7" s="46"/>
      <c r="D7" s="17">
        <v>4.7300000000000002E-2</v>
      </c>
      <c r="E7" s="17">
        <v>3.9E-2</v>
      </c>
      <c r="F7" s="17">
        <v>3.73E-2</v>
      </c>
      <c r="G7" s="17">
        <v>4.8800000000000003E-2</v>
      </c>
      <c r="H7" s="17">
        <f t="shared" si="0"/>
        <v>4.3099999999999999E-2</v>
      </c>
    </row>
    <row r="8" spans="1:8" ht="15">
      <c r="A8" s="47" t="s">
        <v>17</v>
      </c>
      <c r="B8" s="48"/>
      <c r="C8" s="49"/>
      <c r="D8" s="18">
        <v>0.12</v>
      </c>
      <c r="E8" s="18">
        <v>0.14510000000000001</v>
      </c>
      <c r="F8" s="18">
        <v>0.14380000000000001</v>
      </c>
      <c r="G8" s="18">
        <v>0.1404</v>
      </c>
      <c r="H8" s="17">
        <f t="shared" si="0"/>
        <v>0.137325</v>
      </c>
    </row>
    <row r="9" spans="1:8" ht="15">
      <c r="A9" s="44" t="s">
        <v>18</v>
      </c>
      <c r="B9" s="45"/>
      <c r="C9" s="46"/>
      <c r="D9" s="17">
        <v>4.7E-2</v>
      </c>
      <c r="E9" s="17">
        <v>3.6600000000000001E-2</v>
      </c>
      <c r="F9" s="17">
        <v>8.8599999999999998E-2</v>
      </c>
      <c r="G9" s="17">
        <v>8.7400000000000005E-2</v>
      </c>
      <c r="H9" s="17">
        <f t="shared" si="0"/>
        <v>6.4900000000000013E-2</v>
      </c>
    </row>
    <row r="10" spans="1:8" ht="15">
      <c r="A10" s="47" t="s">
        <v>19</v>
      </c>
      <c r="B10" s="48"/>
      <c r="C10" s="49"/>
      <c r="D10" s="18">
        <v>4.2999999999999997E-2</v>
      </c>
      <c r="E10" s="18">
        <v>2.3599999999999999E-2</v>
      </c>
      <c r="F10" s="18">
        <v>3.4299999999999997E-2</v>
      </c>
      <c r="G10" s="18">
        <v>6.4299999999999996E-2</v>
      </c>
      <c r="H10" s="17">
        <f t="shared" si="0"/>
        <v>4.1299999999999996E-2</v>
      </c>
    </row>
    <row r="11" spans="1:8" ht="15">
      <c r="A11" s="44" t="s">
        <v>20</v>
      </c>
      <c r="B11" s="45"/>
      <c r="C11" s="46"/>
      <c r="D11" s="17">
        <v>0.12709999999999999</v>
      </c>
      <c r="E11" s="17">
        <v>0.13819999999999999</v>
      </c>
      <c r="F11" s="17">
        <v>0.1095</v>
      </c>
      <c r="G11" s="17">
        <v>0.1193</v>
      </c>
      <c r="H11" s="17">
        <f t="shared" si="0"/>
        <v>0.123525</v>
      </c>
    </row>
    <row r="12" spans="1:8" ht="15">
      <c r="A12" s="47" t="s">
        <v>21</v>
      </c>
      <c r="B12" s="48"/>
      <c r="C12" s="49"/>
      <c r="D12" s="18">
        <v>6.8999999999999999E-3</v>
      </c>
      <c r="E12" s="18">
        <v>6.6E-3</v>
      </c>
      <c r="F12" s="18">
        <v>1.5599999999999999E-2</v>
      </c>
      <c r="G12" s="18">
        <v>5.1999999999999998E-3</v>
      </c>
      <c r="H12" s="17">
        <f t="shared" si="0"/>
        <v>8.5749999999999993E-3</v>
      </c>
    </row>
    <row r="13" spans="1:8" ht="15">
      <c r="A13" s="44" t="s">
        <v>22</v>
      </c>
      <c r="B13" s="45"/>
      <c r="C13" s="46"/>
      <c r="D13" s="17">
        <v>1.5699999999999999E-2</v>
      </c>
      <c r="E13" s="17">
        <v>1.35E-2</v>
      </c>
      <c r="F13" s="17">
        <v>1.2500000000000001E-2</v>
      </c>
      <c r="G13" s="17">
        <v>7.1000000000000004E-3</v>
      </c>
      <c r="H13" s="17">
        <f t="shared" si="0"/>
        <v>1.2200000000000001E-2</v>
      </c>
    </row>
    <row r="14" spans="1:8" ht="15">
      <c r="A14" s="47" t="s">
        <v>23</v>
      </c>
      <c r="B14" s="48"/>
      <c r="C14" s="49"/>
      <c r="D14" s="18">
        <v>0</v>
      </c>
      <c r="E14" s="18">
        <v>2.0000000000000001E-4</v>
      </c>
      <c r="F14" s="18">
        <v>0</v>
      </c>
      <c r="G14" s="18">
        <v>0</v>
      </c>
      <c r="H14" s="17">
        <f t="shared" si="0"/>
        <v>5.0000000000000002E-5</v>
      </c>
    </row>
    <row r="15" spans="1:8" ht="15">
      <c r="A15" s="44" t="s">
        <v>24</v>
      </c>
      <c r="B15" s="45"/>
      <c r="C15" s="46"/>
      <c r="D15" s="17">
        <v>4.2599999999999999E-2</v>
      </c>
      <c r="E15" s="17">
        <v>3.3799999999999997E-2</v>
      </c>
      <c r="F15" s="17">
        <v>3.5099999999999999E-2</v>
      </c>
      <c r="G15" s="17">
        <v>3.9699999999999999E-2</v>
      </c>
      <c r="H15" s="17">
        <f t="shared" si="0"/>
        <v>3.78E-2</v>
      </c>
    </row>
    <row r="16" spans="1:8" ht="15">
      <c r="A16" s="47" t="s">
        <v>25</v>
      </c>
      <c r="B16" s="48"/>
      <c r="C16" s="49"/>
      <c r="D16" s="18">
        <v>3.0700000000000002E-2</v>
      </c>
      <c r="E16" s="18">
        <v>2.3099999999999999E-2</v>
      </c>
      <c r="F16" s="18">
        <v>2.18E-2</v>
      </c>
      <c r="G16" s="18">
        <v>0.03</v>
      </c>
      <c r="H16" s="17">
        <f t="shared" si="0"/>
        <v>2.64E-2</v>
      </c>
    </row>
    <row r="17" spans="1:11" ht="15">
      <c r="A17" s="44" t="s">
        <v>26</v>
      </c>
      <c r="B17" s="45"/>
      <c r="C17" s="46"/>
      <c r="D17" s="17">
        <v>0.14080000000000001</v>
      </c>
      <c r="E17" s="17">
        <v>0.13300000000000001</v>
      </c>
      <c r="F17" s="17">
        <v>0.126</v>
      </c>
      <c r="G17" s="17">
        <v>0.12429999999999999</v>
      </c>
      <c r="H17" s="17">
        <f t="shared" si="0"/>
        <v>0.131025</v>
      </c>
    </row>
    <row r="18" spans="1:11" ht="15.3" thickBot="1">
      <c r="A18" s="50" t="s">
        <v>27</v>
      </c>
      <c r="B18" s="51"/>
      <c r="C18" s="52"/>
      <c r="D18" s="18">
        <v>7.8E-2</v>
      </c>
      <c r="E18" s="18">
        <v>6.6500000000000004E-2</v>
      </c>
      <c r="F18" s="18">
        <v>6.9599999999999995E-2</v>
      </c>
      <c r="G18" s="18">
        <v>6.9000000000000006E-2</v>
      </c>
      <c r="H18" s="17">
        <f t="shared" si="0"/>
        <v>7.0775000000000005E-2</v>
      </c>
    </row>
    <row r="19" spans="1:11" ht="15.6" thickTop="1">
      <c r="A19" s="79" t="s">
        <v>28</v>
      </c>
      <c r="B19" s="80"/>
      <c r="C19" s="81"/>
      <c r="D19" s="19">
        <f>SUM(D3:D18)</f>
        <v>1</v>
      </c>
      <c r="E19" s="19">
        <f>SUM(E3:E18)</f>
        <v>1.0000999999999998</v>
      </c>
      <c r="F19" s="19">
        <f>SUM(F3:F18)</f>
        <v>1.0127000000000002</v>
      </c>
      <c r="G19" s="19">
        <f>SUM(G3:G18)</f>
        <v>1.0001</v>
      </c>
      <c r="H19" s="19">
        <f>SUM(H3:H18)</f>
        <v>1.003225</v>
      </c>
    </row>
    <row r="20" spans="1:11" ht="15">
      <c r="A20" s="47" t="s">
        <v>29</v>
      </c>
      <c r="B20" s="48"/>
      <c r="C20" s="49"/>
      <c r="D20" s="21">
        <v>0.04</v>
      </c>
      <c r="E20" s="21">
        <v>0.04</v>
      </c>
      <c r="F20" s="21">
        <v>0.04</v>
      </c>
      <c r="G20" s="21">
        <v>0.04</v>
      </c>
      <c r="H20" s="21">
        <v>0.04</v>
      </c>
    </row>
    <row r="21" spans="1:11" ht="15">
      <c r="A21" s="47" t="s">
        <v>43</v>
      </c>
      <c r="B21" s="48"/>
      <c r="C21" s="49"/>
      <c r="D21" s="21"/>
      <c r="E21" s="21"/>
      <c r="F21" s="21"/>
      <c r="G21" s="21"/>
      <c r="H21" s="21"/>
      <c r="K21" t="s">
        <v>50</v>
      </c>
    </row>
    <row r="22" spans="1:11" ht="15">
      <c r="A22" s="44" t="s">
        <v>30</v>
      </c>
      <c r="B22" s="45"/>
      <c r="C22" s="46"/>
      <c r="D22" s="19">
        <v>0.05</v>
      </c>
      <c r="E22" s="19">
        <v>4.2500000000000003E-2</v>
      </c>
      <c r="F22" s="19">
        <v>5.5E-2</v>
      </c>
      <c r="G22" s="19">
        <v>5.5E-2</v>
      </c>
      <c r="H22" s="17">
        <f t="shared" ref="H22" si="1">SUM(D22:G22)/4</f>
        <v>5.0624999999999996E-2</v>
      </c>
    </row>
    <row r="23" spans="1:11" ht="15.3" thickBot="1">
      <c r="A23" s="50" t="s">
        <v>31</v>
      </c>
      <c r="B23" s="51"/>
      <c r="C23" s="52"/>
      <c r="D23" s="21">
        <v>0</v>
      </c>
      <c r="E23" s="21">
        <v>0</v>
      </c>
      <c r="F23" s="21">
        <v>0</v>
      </c>
      <c r="G23" s="21">
        <v>0</v>
      </c>
      <c r="H23" s="21"/>
    </row>
    <row r="24" spans="1:11" ht="15.6" thickTop="1" thickBot="1">
      <c r="A24" s="53" t="s">
        <v>32</v>
      </c>
      <c r="B24" s="54"/>
      <c r="C24" s="55"/>
      <c r="D24" s="19"/>
      <c r="E24" s="19"/>
      <c r="F24" s="19"/>
      <c r="G24" s="19"/>
      <c r="H24" s="19"/>
    </row>
  </sheetData>
  <mergeCells count="23">
    <mergeCell ref="A7:C7"/>
    <mergeCell ref="A2:C2"/>
    <mergeCell ref="A3:C3"/>
    <mergeCell ref="A4:C4"/>
    <mergeCell ref="A5:C5"/>
    <mergeCell ref="A6:C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20:C20"/>
    <mergeCell ref="A21:C21"/>
    <mergeCell ref="A22:C22"/>
    <mergeCell ref="A23:C23"/>
    <mergeCell ref="A24:C2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Forecast Model</vt:lpstr>
      <vt:lpstr>Project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Brent Wall</dc:creator>
  <cp:lastModifiedBy>Doug Kopel</cp:lastModifiedBy>
  <dcterms:created xsi:type="dcterms:W3CDTF">2019-02-21T18:46:19Z</dcterms:created>
  <dcterms:modified xsi:type="dcterms:W3CDTF">2019-09-04T19:32:25Z</dcterms:modified>
</cp:coreProperties>
</file>