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c6ef6fea7ed8b/Desktop/Data Analytics/Coding_Temple/week_1/"/>
    </mc:Choice>
  </mc:AlternateContent>
  <xr:revisionPtr revIDLastSave="0" documentId="13_ncr:40009_{1D517FC7-6439-47BB-8296-238A365E5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_inventory(2)" sheetId="1" r:id="rId1"/>
  </sheets>
  <definedNames>
    <definedName name="_xlnm._FilterDatabase" localSheetId="0" hidden="1">'car_inventory(2)'!$A$2:$O$54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3" i="1"/>
  <c r="N3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42" i="1"/>
  <c r="I42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3" i="1"/>
  <c r="E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3" i="1"/>
</calcChain>
</file>

<file path=xl/sharedStrings.xml><?xml version="1.0" encoding="utf-8"?>
<sst xmlns="http://schemas.openxmlformats.org/spreadsheetml/2006/main" count="211" uniqueCount="126">
  <si>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</si>
  <si>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</si>
  <si>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</si>
  <si>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</si>
  <si>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</si>
  <si>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</si>
  <si>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</si>
  <si>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</si>
  <si>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</si>
  <si>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</si>
  <si>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</si>
  <si>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Warranty</t>
  </si>
  <si>
    <t xml:space="preserve">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</si>
  <si>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</si>
  <si>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</si>
  <si>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</si>
  <si>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</si>
  <si>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</si>
  <si>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</si>
  <si>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</si>
  <si>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</si>
  <si>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</si>
  <si>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</si>
  <si>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</si>
  <si>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</si>
  <si>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</si>
  <si>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</si>
  <si>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</si>
  <si>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</si>
  <si>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</si>
  <si>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</si>
  <si>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</si>
  <si>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</si>
  <si>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</si>
  <si>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</si>
  <si>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</si>
  <si>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</si>
  <si>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</si>
  <si>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</si>
  <si>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</si>
  <si>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</si>
  <si>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</si>
  <si>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</si>
  <si>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</si>
  <si>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</si>
  <si>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</si>
  <si>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</si>
  <si>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</si>
  <si>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</si>
  <si>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</si>
  <si>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</si>
  <si>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</si>
  <si>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</si>
  <si>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</si>
  <si>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</si>
  <si>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</si>
  <si>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</si>
  <si>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</si>
  <si>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</si>
  <si>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</si>
  <si>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</si>
  <si>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</si>
  <si>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</si>
  <si>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</si>
  <si>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</si>
  <si>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</si>
  <si>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</si>
  <si>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</si>
  <si>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</si>
  <si>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</si>
  <si>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</si>
  <si>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</si>
  <si>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</si>
  <si>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</si>
  <si>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</si>
  <si>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</si>
  <si>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</si>
  <si>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</si>
  <si>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</si>
  <si>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</si>
  <si>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</si>
  <si>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</si>
  <si>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</si>
  <si>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</si>
  <si>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</si>
  <si>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</si>
  <si>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</si>
  <si>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</si>
  <si>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</si>
  <si>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mtg</t>
  </si>
  <si>
    <t>GM</t>
  </si>
  <si>
    <t>TY</t>
  </si>
  <si>
    <t>HO</t>
  </si>
  <si>
    <t>Ford</t>
  </si>
  <si>
    <t>General Motors</t>
  </si>
  <si>
    <t>Toyota</t>
  </si>
  <si>
    <t>Honda</t>
  </si>
  <si>
    <t>HY</t>
  </si>
  <si>
    <t>huyandai</t>
  </si>
  <si>
    <t>CR</t>
  </si>
  <si>
    <t>Chrysler</t>
  </si>
  <si>
    <t>MTG</t>
  </si>
  <si>
    <t>FCS</t>
  </si>
  <si>
    <t>CMR</t>
  </si>
  <si>
    <t>SLV</t>
  </si>
  <si>
    <t>CAM</t>
  </si>
  <si>
    <t>COR</t>
  </si>
  <si>
    <t>CIV</t>
  </si>
  <si>
    <t>ODY</t>
  </si>
  <si>
    <t>PTC</t>
  </si>
  <si>
    <t>CAR</t>
  </si>
  <si>
    <t>ELA</t>
  </si>
  <si>
    <t>Mustang</t>
  </si>
  <si>
    <t>Focus</t>
  </si>
  <si>
    <t>Camry</t>
  </si>
  <si>
    <t>Camaro</t>
  </si>
  <si>
    <t>Corolla</t>
  </si>
  <si>
    <t>PT Cruiser</t>
  </si>
  <si>
    <t>Elantra</t>
  </si>
  <si>
    <t>Caravan</t>
  </si>
  <si>
    <t>Civic</t>
  </si>
  <si>
    <t>Odessy</t>
  </si>
  <si>
    <t>Key:</t>
  </si>
  <si>
    <t>Suburban</t>
  </si>
  <si>
    <t>HO10ODY040</t>
  </si>
  <si>
    <t>if(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</si>
</sst>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top" wrapText="1"/>
    </xf>
    <xf numFmtId="43" fontId="0" fillId="0" borderId="0" xfId="1" applyFont="1" applyAlignment="1">
      <alignment horizontal="center"/>
    </xf>
    <xf numFmtId="0" fontId="16" fillId="33" borderId="10" xfId="0" applyFont="1" applyFill="1" applyBorder="1" applyAlignment="1">
      <alignment horizontal="center" vertical="top" wrapText="1"/>
    </xf>
    <xf numFmtId="43" fontId="16" fillId="33" borderId="10" xfId="1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topLeftCell="A2" zoomScale="85" zoomScaleNormal="85" workbookViewId="0">
      <pane xSplit="1" ySplit="1" topLeftCell="B3" activePane="bottomRight" state="frozen"/>
      <selection activeCell="A2" sqref="A2"/>
      <selection pane="bottomLeft" activeCell="A3" sqref="A3"/>
      <selection pane="topRight" activeCell="B2" sqref="B2"/>
      <selection pane="bottomRight" activeCell="G3" sqref="G3"/>
    </sheetView>
  </sheetViews>
  <sheetFormatPr defaultColWidth="13.44921875" defaultRowHeight="15" x14ac:dyDescent="0.2"/>
  <cols>
    <col min="1" max="1" width="13.44921875" style="1"/>
    <col min="2" max="2" width="14.796875" style="1" bestFit="1" customWidth="1"/>
    <col min="3" max="3" width="21.25390625" style="1" customWidth="1"/>
    <col min="4" max="4" width="13.44921875" style="1"/>
    <col min="5" max="5" width="20.3125" style="1" customWidth="1"/>
    <col min="6" max="7" width="13.44921875" style="1"/>
    <col min="8" max="8" width="13.44921875" style="5"/>
    <col min="9" max="13" width="13.44921875" style="1"/>
    <col min="14" max="14" width="13.98828125" style="1" bestFit="1" customWidth="1"/>
    <col min="15" max="15" width="40.89453125" style="1" customWidth="1"/>
    <col min="16" max="27" width="13.44921875" style="1"/>
    <col min="28" max="28" width="16.8125" style="1" customWidth="1"/>
    <col min="29" max="16384" width="13.44921875" style="1"/>
  </cols>
  <sheetData>
    <row r="1" spans="1:33" x14ac:dyDescent="0.2">
      <c r="B1" s="1" t="s">
        <v>88</v>
      </c>
      <c r="C1" s="1">
        <v>6</v>
      </c>
      <c r="D1" s="1" t="s">
        <v>89</v>
      </c>
      <c r="F1" s="1">
        <v>0</v>
      </c>
      <c r="G1" s="1">
        <v>1</v>
      </c>
    </row>
    <row r="2" spans="1:33" s="2" customFormat="1" ht="33.75" customHeight="1" x14ac:dyDescent="0.4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AA2" s="4" t="s">
        <v>122</v>
      </c>
    </row>
    <row r="3" spans="1:33" x14ac:dyDescent="0.2">
      <c r="A3" s="8" t="s">
        <v>15</v>
      </c>
      <c r="B3" s="8" t="str">
        <f>LEFT(A3,2)</f>
        <v>FD</v>
      </c>
      <c r="C3" s="8" t="str">
        <f>_xlfn.XLOOKUP(LEFT(A3,2),AA:AA,AB:AB,"",0)</f>
        <v>Ford</v>
      </c>
      <c r="D3" s="8" t="str">
        <f>MID(A3,5,3)</f>
        <v>MTG</v>
      </c>
      <c r="E3" s="8" t="str">
        <f>_xlfn.XLOOKUP(D3,AC:AC,AD:AD,"",0)</f>
        <v>Mustang</v>
      </c>
      <c r="F3" s="8" t="str">
        <f>MID(A3,3,2)</f>
        <v>06</v>
      </c>
      <c r="G3" s="11" t="s">
        <v>125</v>
      </c>
      <c r="H3" s="9">
        <v>40326.800000000003</v>
      </c>
      <c r="I3" s="9">
        <f>IFERROR(H3/G3,H3)</f>
        <v>40326.800000000003</v>
      </c>
      <c r="J3" s="8" t="s">
        <v>16</v>
      </c>
      <c r="K3" s="8" t="s">
        <v>17</v>
      </c>
      <c r="L3" s="8">
        <v>50000</v>
      </c>
      <c r="M3" s="10">
        <f>L3-H3</f>
        <v>9673.1999999999971</v>
      </c>
      <c r="N3" s="8" t="str">
        <f>IF(M3&gt;0,"Covered","NotWarranted")</f>
        <v>Covered</v>
      </c>
      <c r="O3" s="8"/>
      <c r="AA3" s="2" t="s">
        <v>3</v>
      </c>
      <c r="AB3" s="2"/>
      <c r="AC3" s="2" t="s">
        <v>1</v>
      </c>
      <c r="AD3" s="2"/>
    </row>
    <row r="4" spans="1:33" x14ac:dyDescent="0.2">
      <c r="A4" s="8" t="s">
        <v>18</v>
      </c>
      <c r="B4" s="8" t="str">
        <f t="shared" ref="B4:B54" si="0">LEFT(A4,2)</f>
        <v>FD</v>
      </c>
      <c r="C4" s="8" t="str">
        <f>_xlfn.XLOOKUP(LEFT(A4,2),AA:AA,AB:AB,"",0)</f>
        <v>Ford</v>
      </c>
      <c r="D4" s="8" t="str">
        <f t="shared" ref="D4:D54" si="1">MID(A4,5,3)</f>
        <v>MTG</v>
      </c>
      <c r="E4" s="8" t="str">
        <f t="shared" ref="E4:E54" si="2">_xlfn.XLOOKUP(D4,AC:AC,AD:AD,"",0)</f>
        <v>Mustang</v>
      </c>
      <c r="F4" s="8" t="str">
        <f t="shared" ref="F4:F54" si="3">MID(A4,3,2)</f>
        <v>06</v>
      </c>
      <c r="G4" s="8" t="str">
        <f t="shared" ref="G4:G54" si="4">RIGHT(A4,1)</f>
        <v>2</v>
      </c>
      <c r="H4" s="9">
        <v>44974.8</v>
      </c>
      <c r="I4" s="9">
        <f t="shared" ref="I4:I54" si="5">IFERROR(H4/G4,H4)</f>
        <v>22487.4</v>
      </c>
      <c r="J4" s="8" t="s">
        <v>19</v>
      </c>
      <c r="K4" s="8" t="s">
        <v>20</v>
      </c>
      <c r="L4" s="8">
        <v>50000</v>
      </c>
      <c r="M4" s="10">
        <f t="shared" ref="M4:M54" si="6">L4-H4</f>
        <v>5025.1999999999971</v>
      </c>
      <c r="N4" s="8" t="str">
        <f t="shared" ref="N4:N54" si="7">IF(M4&gt;0,"Covered","NotWarranted")</f>
        <v>Covered</v>
      </c>
      <c r="O4" s="8"/>
      <c r="AA4" s="1" t="s">
        <v>88</v>
      </c>
      <c r="AB4" s="1" t="s">
        <v>93</v>
      </c>
      <c r="AC4" s="1" t="s">
        <v>101</v>
      </c>
      <c r="AD4" s="1" t="s">
        <v>112</v>
      </c>
      <c r="AF4"/>
      <c r="AG4"/>
    </row>
    <row r="5" spans="1:33" x14ac:dyDescent="0.2">
      <c r="A5" s="8" t="s">
        <v>21</v>
      </c>
      <c r="B5" s="8" t="str">
        <f t="shared" si="0"/>
        <v>FD</v>
      </c>
      <c r="C5" s="8" t="str">
        <f>_xlfn.XLOOKUP(LEFT(A5,2),AA:AA,AB:AB,"",0)</f>
        <v>Ford</v>
      </c>
      <c r="D5" s="8" t="str">
        <f t="shared" si="1"/>
        <v>MTG</v>
      </c>
      <c r="E5" s="8" t="str">
        <f t="shared" si="2"/>
        <v>Mustang</v>
      </c>
      <c r="F5" s="8" t="str">
        <f t="shared" si="3"/>
        <v>08</v>
      </c>
      <c r="G5" s="8" t="str">
        <f t="shared" si="4"/>
        <v>3</v>
      </c>
      <c r="H5" s="9">
        <v>44946.5</v>
      </c>
      <c r="I5" s="9">
        <f t="shared" si="5"/>
        <v>14982.166666666666</v>
      </c>
      <c r="J5" s="8" t="s">
        <v>22</v>
      </c>
      <c r="K5" s="8" t="s">
        <v>23</v>
      </c>
      <c r="L5" s="8">
        <v>50000</v>
      </c>
      <c r="M5" s="10">
        <f t="shared" si="6"/>
        <v>5053.5</v>
      </c>
      <c r="N5" s="8" t="str">
        <f t="shared" si="7"/>
        <v>Covered</v>
      </c>
      <c r="O5" s="8"/>
      <c r="AA5" s="1" t="s">
        <v>90</v>
      </c>
      <c r="AB5" s="1" t="s">
        <v>94</v>
      </c>
      <c r="AC5" s="3" t="s">
        <v>102</v>
      </c>
      <c r="AD5" s="3" t="s">
        <v>113</v>
      </c>
      <c r="AF5"/>
      <c r="AG5"/>
    </row>
    <row r="6" spans="1:33" x14ac:dyDescent="0.2">
      <c r="A6" s="8" t="s">
        <v>24</v>
      </c>
      <c r="B6" s="8" t="str">
        <f t="shared" si="0"/>
        <v>FD</v>
      </c>
      <c r="C6" s="8" t="str">
        <f>_xlfn.XLOOKUP(LEFT(A6,2),AA:AA,AB:AB,"",0)</f>
        <v>Ford</v>
      </c>
      <c r="D6" s="8" t="str">
        <f t="shared" si="1"/>
        <v>MTG</v>
      </c>
      <c r="E6" s="8" t="str">
        <f t="shared" si="2"/>
        <v>Mustang</v>
      </c>
      <c r="F6" s="8" t="str">
        <f t="shared" si="3"/>
        <v>08</v>
      </c>
      <c r="G6" s="8" t="str">
        <f t="shared" si="4"/>
        <v>4</v>
      </c>
      <c r="H6" s="9">
        <v>37558.800000000003</v>
      </c>
      <c r="I6" s="9">
        <f t="shared" si="5"/>
        <v>9389.7000000000007</v>
      </c>
      <c r="J6" s="8" t="s">
        <v>16</v>
      </c>
      <c r="K6" s="8" t="s">
        <v>25</v>
      </c>
      <c r="L6" s="8">
        <v>50000</v>
      </c>
      <c r="M6" s="10">
        <f t="shared" si="6"/>
        <v>12441.199999999997</v>
      </c>
      <c r="N6" s="8" t="str">
        <f t="shared" si="7"/>
        <v>Covered</v>
      </c>
      <c r="O6" s="8"/>
      <c r="AA6" s="1" t="s">
        <v>91</v>
      </c>
      <c r="AB6" s="1" t="s">
        <v>95</v>
      </c>
      <c r="AC6" s="1" t="s">
        <v>103</v>
      </c>
      <c r="AD6" s="1" t="s">
        <v>115</v>
      </c>
      <c r="AF6"/>
      <c r="AG6"/>
    </row>
    <row r="7" spans="1:33" x14ac:dyDescent="0.2">
      <c r="A7" s="8" t="s">
        <v>26</v>
      </c>
      <c r="B7" s="8" t="str">
        <f t="shared" si="0"/>
        <v>FD</v>
      </c>
      <c r="C7" s="8" t="str">
        <f>_xlfn.XLOOKUP(LEFT(A7,2),AA:AA,AB:AB,"",0)</f>
        <v>Ford</v>
      </c>
      <c r="D7" s="8" t="str">
        <f t="shared" si="1"/>
        <v>MTG</v>
      </c>
      <c r="E7" s="8" t="str">
        <f t="shared" si="2"/>
        <v>Mustang</v>
      </c>
      <c r="F7" s="8" t="str">
        <f t="shared" si="3"/>
        <v>08</v>
      </c>
      <c r="G7" s="8" t="str">
        <f t="shared" si="4"/>
        <v>5</v>
      </c>
      <c r="H7" s="9">
        <v>36438.5</v>
      </c>
      <c r="I7" s="9">
        <f t="shared" si="5"/>
        <v>7287.7</v>
      </c>
      <c r="J7" s="8" t="s">
        <v>19</v>
      </c>
      <c r="K7" s="8" t="s">
        <v>17</v>
      </c>
      <c r="L7" s="8">
        <v>50000</v>
      </c>
      <c r="M7" s="10">
        <f t="shared" si="6"/>
        <v>13561.5</v>
      </c>
      <c r="N7" s="8" t="str">
        <f t="shared" si="7"/>
        <v>Covered</v>
      </c>
      <c r="O7" s="8"/>
      <c r="AA7" s="1" t="s">
        <v>92</v>
      </c>
      <c r="AB7" s="1" t="s">
        <v>96</v>
      </c>
      <c r="AC7" s="1" t="s">
        <v>106</v>
      </c>
      <c r="AD7" s="1" t="s">
        <v>116</v>
      </c>
      <c r="AF7"/>
    </row>
    <row r="8" spans="1:33" x14ac:dyDescent="0.2">
      <c r="A8" s="8" t="s">
        <v>27</v>
      </c>
      <c r="B8" s="8" t="str">
        <f t="shared" si="0"/>
        <v>FD</v>
      </c>
      <c r="C8" s="8" t="str">
        <f>_xlfn.XLOOKUP(LEFT(A8,2),AA:AA,AB:AB,"",0)</f>
        <v>Ford</v>
      </c>
      <c r="D8" s="8" t="str">
        <f t="shared" si="1"/>
        <v>FCS</v>
      </c>
      <c r="E8" s="8" t="str">
        <f t="shared" si="2"/>
        <v>Focus</v>
      </c>
      <c r="F8" s="8" t="str">
        <f t="shared" si="3"/>
        <v>O6</v>
      </c>
      <c r="G8" s="8" t="str">
        <f t="shared" si="4"/>
        <v>6</v>
      </c>
      <c r="H8" s="9">
        <v>46311.4</v>
      </c>
      <c r="I8" s="9">
        <f t="shared" si="5"/>
        <v>7718.5666666666666</v>
      </c>
      <c r="J8" s="8" t="s">
        <v>22</v>
      </c>
      <c r="K8" s="8" t="s">
        <v>28</v>
      </c>
      <c r="L8" s="8">
        <v>75000</v>
      </c>
      <c r="M8" s="10">
        <f t="shared" si="6"/>
        <v>28688.6</v>
      </c>
      <c r="N8" s="8" t="str">
        <f t="shared" si="7"/>
        <v>Covered</v>
      </c>
      <c r="O8" s="8"/>
      <c r="AA8" s="1" t="s">
        <v>97</v>
      </c>
      <c r="AB8" s="1" t="s">
        <v>98</v>
      </c>
      <c r="AC8" s="1" t="s">
        <v>105</v>
      </c>
      <c r="AD8" s="1" t="s">
        <v>114</v>
      </c>
      <c r="AF8"/>
    </row>
    <row r="9" spans="1:33" x14ac:dyDescent="0.2">
      <c r="A9" s="8" t="s">
        <v>29</v>
      </c>
      <c r="B9" s="8" t="str">
        <f t="shared" si="0"/>
        <v>FD</v>
      </c>
      <c r="C9" s="8" t="str">
        <f>_xlfn.XLOOKUP(LEFT(A9,2),AA:AA,AB:AB,"",0)</f>
        <v>Ford</v>
      </c>
      <c r="D9" s="8" t="str">
        <f t="shared" si="1"/>
        <v>FCS</v>
      </c>
      <c r="E9" s="8" t="str">
        <f t="shared" si="2"/>
        <v>Focus</v>
      </c>
      <c r="F9" s="8" t="str">
        <f t="shared" si="3"/>
        <v>06</v>
      </c>
      <c r="G9" s="8" t="str">
        <f t="shared" si="4"/>
        <v>7</v>
      </c>
      <c r="H9" s="9">
        <v>52229.5</v>
      </c>
      <c r="I9" s="9">
        <f t="shared" si="5"/>
        <v>7461.3571428571431</v>
      </c>
      <c r="J9" s="8" t="s">
        <v>22</v>
      </c>
      <c r="K9" s="8" t="s">
        <v>23</v>
      </c>
      <c r="L9" s="8">
        <v>75000</v>
      </c>
      <c r="M9" s="10">
        <f t="shared" si="6"/>
        <v>22770.5</v>
      </c>
      <c r="N9" s="8" t="str">
        <f t="shared" si="7"/>
        <v>Covered</v>
      </c>
      <c r="O9" s="8"/>
      <c r="AA9" s="1" t="s">
        <v>99</v>
      </c>
      <c r="AB9" s="1" t="s">
        <v>100</v>
      </c>
      <c r="AC9" s="1" t="s">
        <v>107</v>
      </c>
      <c r="AD9" s="1" t="s">
        <v>120</v>
      </c>
      <c r="AF9"/>
      <c r="AG9"/>
    </row>
    <row r="10" spans="1:33" x14ac:dyDescent="0.2">
      <c r="A10" s="8" t="s">
        <v>30</v>
      </c>
      <c r="B10" s="8" t="str">
        <f t="shared" si="0"/>
        <v>FD</v>
      </c>
      <c r="C10" s="8" t="str">
        <f>_xlfn.XLOOKUP(LEFT(A10,2),AA:AA,AB:AB,"",0)</f>
        <v>Ford</v>
      </c>
      <c r="D10" s="8" t="str">
        <f t="shared" si="1"/>
        <v>FCS</v>
      </c>
      <c r="E10" s="8" t="str">
        <f t="shared" si="2"/>
        <v>Focus</v>
      </c>
      <c r="F10" s="8" t="str">
        <f t="shared" si="3"/>
        <v>09</v>
      </c>
      <c r="G10" s="8" t="str">
        <f t="shared" si="4"/>
        <v>8</v>
      </c>
      <c r="H10" s="9">
        <v>35137</v>
      </c>
      <c r="I10" s="9">
        <f t="shared" si="5"/>
        <v>4392.125</v>
      </c>
      <c r="J10" s="8" t="s">
        <v>16</v>
      </c>
      <c r="K10" s="8" t="s">
        <v>31</v>
      </c>
      <c r="L10" s="8">
        <v>75000</v>
      </c>
      <c r="M10" s="10">
        <f t="shared" si="6"/>
        <v>39863</v>
      </c>
      <c r="N10" s="8" t="str">
        <f t="shared" si="7"/>
        <v>Covered</v>
      </c>
      <c r="O10" s="8"/>
      <c r="AC10" s="1" t="s">
        <v>109</v>
      </c>
      <c r="AD10" s="1" t="s">
        <v>117</v>
      </c>
      <c r="AF10"/>
      <c r="AG10"/>
    </row>
    <row r="11" spans="1:33" x14ac:dyDescent="0.2">
      <c r="A11" s="8" t="s">
        <v>32</v>
      </c>
      <c r="B11" s="8" t="str">
        <f t="shared" si="0"/>
        <v>FD</v>
      </c>
      <c r="C11" s="8" t="str">
        <f>_xlfn.XLOOKUP(LEFT(A11,2),AA:AA,AB:AB,"",0)</f>
        <v>Ford</v>
      </c>
      <c r="D11" s="8" t="str">
        <f t="shared" si="1"/>
        <v>FCS</v>
      </c>
      <c r="E11" s="8" t="str">
        <f t="shared" si="2"/>
        <v>Focus</v>
      </c>
      <c r="F11" s="8" t="str">
        <f t="shared" si="3"/>
        <v>13</v>
      </c>
      <c r="G11" s="8" t="str">
        <f t="shared" si="4"/>
        <v>9</v>
      </c>
      <c r="H11" s="9">
        <v>27637.1</v>
      </c>
      <c r="I11" s="9">
        <f t="shared" si="5"/>
        <v>3070.7888888888888</v>
      </c>
      <c r="J11" s="8" t="s">
        <v>16</v>
      </c>
      <c r="K11" s="8" t="s">
        <v>17</v>
      </c>
      <c r="L11" s="8">
        <v>75000</v>
      </c>
      <c r="M11" s="10">
        <f t="shared" si="6"/>
        <v>47362.9</v>
      </c>
      <c r="N11" s="8" t="str">
        <f t="shared" si="7"/>
        <v>Covered</v>
      </c>
      <c r="O11" s="8"/>
      <c r="AC11" s="1" t="s">
        <v>110</v>
      </c>
      <c r="AD11" s="1" t="s">
        <v>119</v>
      </c>
      <c r="AF11"/>
      <c r="AG11"/>
    </row>
    <row r="12" spans="1:33" x14ac:dyDescent="0.2">
      <c r="A12" s="8" t="s">
        <v>33</v>
      </c>
      <c r="B12" s="8" t="str">
        <f t="shared" si="0"/>
        <v>FD</v>
      </c>
      <c r="C12" s="8" t="str">
        <f>_xlfn.XLOOKUP(LEFT(A12,2),AA:AA,AB:AB,"",0)</f>
        <v>Ford</v>
      </c>
      <c r="D12" s="8" t="str">
        <f t="shared" si="1"/>
        <v>FCS</v>
      </c>
      <c r="E12" s="8" t="str">
        <f t="shared" si="2"/>
        <v>Focus</v>
      </c>
      <c r="F12" s="8" t="str">
        <f t="shared" si="3"/>
        <v>13</v>
      </c>
      <c r="G12" s="8" t="str">
        <f t="shared" si="4"/>
        <v>0</v>
      </c>
      <c r="H12" s="9">
        <v>27534.799999999999</v>
      </c>
      <c r="I12" s="9">
        <f t="shared" si="5"/>
        <v>27534.799999999999</v>
      </c>
      <c r="J12" s="8" t="s">
        <v>19</v>
      </c>
      <c r="K12" s="8" t="s">
        <v>34</v>
      </c>
      <c r="L12" s="8">
        <v>75000</v>
      </c>
      <c r="M12" s="10">
        <f t="shared" si="6"/>
        <v>47465.2</v>
      </c>
      <c r="N12" s="8" t="str">
        <f t="shared" si="7"/>
        <v>Covered</v>
      </c>
      <c r="O12" s="8"/>
      <c r="AC12" s="1" t="s">
        <v>111</v>
      </c>
      <c r="AD12" s="1" t="s">
        <v>118</v>
      </c>
      <c r="AF12"/>
    </row>
    <row r="13" spans="1:33" x14ac:dyDescent="0.2">
      <c r="A13" s="8" t="s">
        <v>35</v>
      </c>
      <c r="B13" s="8" t="str">
        <f t="shared" si="0"/>
        <v>FD</v>
      </c>
      <c r="C13" s="8" t="str">
        <f>_xlfn.XLOOKUP(LEFT(A13,2),AA:AA,AB:AB,"",0)</f>
        <v>Ford</v>
      </c>
      <c r="D13" s="8" t="str">
        <f t="shared" si="1"/>
        <v>FCS</v>
      </c>
      <c r="E13" s="8" t="str">
        <f t="shared" si="2"/>
        <v>Focus</v>
      </c>
      <c r="F13" s="8" t="str">
        <f t="shared" si="3"/>
        <v>12</v>
      </c>
      <c r="G13" s="8" t="str">
        <f t="shared" si="4"/>
        <v>1</v>
      </c>
      <c r="H13" s="9">
        <v>19341.7</v>
      </c>
      <c r="I13" s="9">
        <f t="shared" si="5"/>
        <v>19341.7</v>
      </c>
      <c r="J13" s="8" t="s">
        <v>19</v>
      </c>
      <c r="K13" s="8" t="s">
        <v>36</v>
      </c>
      <c r="L13" s="8">
        <v>75000</v>
      </c>
      <c r="M13" s="10">
        <f t="shared" si="6"/>
        <v>55658.3</v>
      </c>
      <c r="N13" s="8" t="str">
        <f t="shared" si="7"/>
        <v>Covered</v>
      </c>
      <c r="O13" s="8"/>
      <c r="AC13" s="1" t="s">
        <v>108</v>
      </c>
      <c r="AD13" s="1" t="s">
        <v>121</v>
      </c>
      <c r="AF13"/>
      <c r="AG13"/>
    </row>
    <row r="14" spans="1:33" x14ac:dyDescent="0.2">
      <c r="A14" s="8" t="s">
        <v>37</v>
      </c>
      <c r="B14" s="8" t="str">
        <f t="shared" si="0"/>
        <v>FD</v>
      </c>
      <c r="C14" s="8" t="str">
        <f>_xlfn.XLOOKUP(LEFT(A14,2),AA:AA,AB:AB,"",0)</f>
        <v>Ford</v>
      </c>
      <c r="D14" s="8" t="str">
        <f t="shared" si="1"/>
        <v>FCS</v>
      </c>
      <c r="E14" s="8" t="str">
        <f t="shared" si="2"/>
        <v>Focus</v>
      </c>
      <c r="F14" s="8" t="str">
        <f t="shared" si="3"/>
        <v>13</v>
      </c>
      <c r="G14" s="8" t="str">
        <f t="shared" si="4"/>
        <v>2</v>
      </c>
      <c r="H14" s="9">
        <v>22521.599999999999</v>
      </c>
      <c r="I14" s="9">
        <f t="shared" si="5"/>
        <v>11260.8</v>
      </c>
      <c r="J14" s="8" t="s">
        <v>16</v>
      </c>
      <c r="K14" s="8" t="s">
        <v>38</v>
      </c>
      <c r="L14" s="8">
        <v>75000</v>
      </c>
      <c r="M14" s="10">
        <f t="shared" si="6"/>
        <v>52478.400000000001</v>
      </c>
      <c r="N14" s="8" t="str">
        <f t="shared" si="7"/>
        <v>Covered</v>
      </c>
      <c r="O14" s="8"/>
      <c r="AC14" s="1" t="s">
        <v>104</v>
      </c>
      <c r="AD14" s="1" t="s">
        <v>123</v>
      </c>
      <c r="AF14"/>
      <c r="AG14"/>
    </row>
    <row r="15" spans="1:33" x14ac:dyDescent="0.2">
      <c r="A15" s="8" t="s">
        <v>39</v>
      </c>
      <c r="B15" s="8" t="str">
        <f t="shared" si="0"/>
        <v>FD</v>
      </c>
      <c r="C15" s="8" t="str">
        <f>_xlfn.XLOOKUP(LEFT(A15,2),AA:AA,AB:AB,"",0)</f>
        <v>Ford</v>
      </c>
      <c r="D15" s="8" t="str">
        <f t="shared" si="1"/>
        <v>FCS</v>
      </c>
      <c r="E15" s="8" t="str">
        <f t="shared" si="2"/>
        <v>Focus</v>
      </c>
      <c r="F15" s="8" t="str">
        <f t="shared" si="3"/>
        <v>13</v>
      </c>
      <c r="G15" s="8" t="str">
        <f t="shared" si="4"/>
        <v>3</v>
      </c>
      <c r="H15" s="9">
        <v>13682.9</v>
      </c>
      <c r="I15" s="9">
        <f t="shared" si="5"/>
        <v>4560.9666666666662</v>
      </c>
      <c r="J15" s="8" t="s">
        <v>16</v>
      </c>
      <c r="K15" s="8" t="s">
        <v>40</v>
      </c>
      <c r="L15" s="8">
        <v>75000</v>
      </c>
      <c r="M15" s="10">
        <f t="shared" si="6"/>
        <v>61317.1</v>
      </c>
      <c r="N15" s="8" t="str">
        <f t="shared" si="7"/>
        <v>Covered</v>
      </c>
      <c r="O15" s="8"/>
      <c r="AF15"/>
      <c r="AG15"/>
    </row>
    <row r="16" spans="1:33" x14ac:dyDescent="0.2">
      <c r="A16" s="8" t="s">
        <v>41</v>
      </c>
      <c r="B16" s="8" t="str">
        <f t="shared" si="0"/>
        <v>GM</v>
      </c>
      <c r="C16" s="8" t="str">
        <f>_xlfn.XLOOKUP(LEFT(A16,2),AA:AA,AB:AB,"",0)</f>
        <v>General Motors</v>
      </c>
      <c r="D16" s="8" t="str">
        <f t="shared" si="1"/>
        <v>CMR</v>
      </c>
      <c r="E16" s="8" t="str">
        <f t="shared" si="2"/>
        <v>Camaro</v>
      </c>
      <c r="F16" s="8" t="str">
        <f t="shared" si="3"/>
        <v>O9</v>
      </c>
      <c r="G16" s="8" t="str">
        <f t="shared" si="4"/>
        <v>4</v>
      </c>
      <c r="H16" s="9">
        <v>28464.799999999999</v>
      </c>
      <c r="I16" s="9">
        <f t="shared" si="5"/>
        <v>7116.2</v>
      </c>
      <c r="J16" s="8" t="s">
        <v>19</v>
      </c>
      <c r="K16" s="8" t="s">
        <v>42</v>
      </c>
      <c r="L16" s="8">
        <v>100000</v>
      </c>
      <c r="M16" s="10">
        <f t="shared" si="6"/>
        <v>71535.199999999997</v>
      </c>
      <c r="N16" s="8" t="str">
        <f t="shared" si="7"/>
        <v>Covered</v>
      </c>
      <c r="O16" s="8"/>
      <c r="AF16"/>
      <c r="AG16"/>
    </row>
    <row r="17" spans="1:33" x14ac:dyDescent="0.2">
      <c r="A17" s="8" t="s">
        <v>43</v>
      </c>
      <c r="B17" s="8" t="str">
        <f t="shared" si="0"/>
        <v>GM</v>
      </c>
      <c r="C17" s="8" t="str">
        <f>_xlfn.XLOOKUP(LEFT(A17,2),AA:AA,AB:AB,"",0)</f>
        <v>General Motors</v>
      </c>
      <c r="D17" s="8" t="str">
        <f t="shared" si="1"/>
        <v>CMR</v>
      </c>
      <c r="E17" s="8" t="str">
        <f t="shared" si="2"/>
        <v>Camaro</v>
      </c>
      <c r="F17" s="8" t="str">
        <f t="shared" si="3"/>
        <v>12</v>
      </c>
      <c r="G17" s="8" t="str">
        <f t="shared" si="4"/>
        <v>5</v>
      </c>
      <c r="H17" s="9">
        <v>19421.099999999999</v>
      </c>
      <c r="I17" s="9">
        <f t="shared" si="5"/>
        <v>3884.22</v>
      </c>
      <c r="J17" s="8" t="s">
        <v>16</v>
      </c>
      <c r="K17" s="8" t="s">
        <v>44</v>
      </c>
      <c r="L17" s="8">
        <v>100000</v>
      </c>
      <c r="M17" s="10">
        <f t="shared" si="6"/>
        <v>80578.899999999994</v>
      </c>
      <c r="N17" s="8" t="str">
        <f t="shared" si="7"/>
        <v>Covered</v>
      </c>
      <c r="O17" s="8"/>
      <c r="AF17"/>
      <c r="AG17"/>
    </row>
    <row r="18" spans="1:33" x14ac:dyDescent="0.2">
      <c r="A18" s="8" t="s">
        <v>45</v>
      </c>
      <c r="B18" s="8" t="str">
        <f t="shared" si="0"/>
        <v>GM</v>
      </c>
      <c r="C18" s="8" t="str">
        <f>_xlfn.XLOOKUP(LEFT(A18,2),AA:AA,AB:AB,"",0)</f>
        <v>General Motors</v>
      </c>
      <c r="D18" s="8" t="str">
        <f t="shared" si="1"/>
        <v>CMR</v>
      </c>
      <c r="E18" s="8" t="str">
        <f t="shared" si="2"/>
        <v>Camaro</v>
      </c>
      <c r="F18" s="8" t="str">
        <f t="shared" si="3"/>
        <v>14</v>
      </c>
      <c r="G18" s="8" t="str">
        <f t="shared" si="4"/>
        <v>6</v>
      </c>
      <c r="H18" s="9">
        <v>14289.6</v>
      </c>
      <c r="I18" s="9">
        <f t="shared" si="5"/>
        <v>2381.6</v>
      </c>
      <c r="J18" s="8" t="s">
        <v>19</v>
      </c>
      <c r="K18" s="8" t="s">
        <v>46</v>
      </c>
      <c r="L18" s="8">
        <v>100000</v>
      </c>
      <c r="M18" s="10">
        <f t="shared" si="6"/>
        <v>85710.399999999994</v>
      </c>
      <c r="N18" s="8" t="str">
        <f t="shared" si="7"/>
        <v>Covered</v>
      </c>
      <c r="O18" s="8"/>
      <c r="AF18"/>
      <c r="AG18"/>
    </row>
    <row r="19" spans="1:33" x14ac:dyDescent="0.2">
      <c r="A19" s="8" t="s">
        <v>47</v>
      </c>
      <c r="B19" s="8" t="str">
        <f t="shared" si="0"/>
        <v>GM</v>
      </c>
      <c r="C19" s="8" t="str">
        <f>_xlfn.XLOOKUP(LEFT(A19,2),AA:AA,AB:AB,"",0)</f>
        <v>General Motors</v>
      </c>
      <c r="D19" s="8" t="str">
        <f t="shared" si="1"/>
        <v>SLV</v>
      </c>
      <c r="E19" s="8" t="str">
        <f t="shared" si="2"/>
        <v>Suburban</v>
      </c>
      <c r="F19" s="8" t="str">
        <f t="shared" si="3"/>
        <v>10</v>
      </c>
      <c r="G19" s="8" t="str">
        <f t="shared" si="4"/>
        <v>7</v>
      </c>
      <c r="H19" s="9">
        <v>31144.400000000001</v>
      </c>
      <c r="I19" s="9">
        <f t="shared" si="5"/>
        <v>4449.2</v>
      </c>
      <c r="J19" s="8" t="s">
        <v>16</v>
      </c>
      <c r="K19" s="8" t="s">
        <v>48</v>
      </c>
      <c r="L19" s="8">
        <v>100000</v>
      </c>
      <c r="M19" s="10">
        <f t="shared" si="6"/>
        <v>68855.600000000006</v>
      </c>
      <c r="N19" s="8" t="str">
        <f t="shared" si="7"/>
        <v>Covered</v>
      </c>
      <c r="O19" s="8"/>
      <c r="AF19"/>
      <c r="AG19"/>
    </row>
    <row r="20" spans="1:33" x14ac:dyDescent="0.2">
      <c r="A20" s="8" t="s">
        <v>49</v>
      </c>
      <c r="B20" s="8" t="str">
        <f t="shared" si="0"/>
        <v>GM</v>
      </c>
      <c r="C20" s="8" t="str">
        <f>_xlfn.XLOOKUP(LEFT(A20,2),AA:AA,AB:AB,"",0)</f>
        <v>General Motors</v>
      </c>
      <c r="D20" s="8" t="str">
        <f t="shared" si="1"/>
        <v>SLV</v>
      </c>
      <c r="E20" s="8" t="str">
        <f t="shared" si="2"/>
        <v>Suburban</v>
      </c>
      <c r="F20" s="8" t="str">
        <f t="shared" si="3"/>
        <v>98</v>
      </c>
      <c r="G20" s="8" t="str">
        <f t="shared" si="4"/>
        <v>8</v>
      </c>
      <c r="H20" s="9">
        <v>83162.7</v>
      </c>
      <c r="I20" s="9">
        <f t="shared" si="5"/>
        <v>10395.3375</v>
      </c>
      <c r="J20" s="8" t="s">
        <v>16</v>
      </c>
      <c r="K20" s="8" t="s">
        <v>42</v>
      </c>
      <c r="L20" s="8">
        <v>100000</v>
      </c>
      <c r="M20" s="10">
        <f t="shared" si="6"/>
        <v>16837.300000000003</v>
      </c>
      <c r="N20" s="8" t="str">
        <f t="shared" si="7"/>
        <v>Covered</v>
      </c>
      <c r="O20" s="8"/>
      <c r="AF20"/>
      <c r="AG20"/>
    </row>
    <row r="21" spans="1:33" x14ac:dyDescent="0.2">
      <c r="A21" s="8" t="s">
        <v>50</v>
      </c>
      <c r="B21" s="8" t="str">
        <f t="shared" si="0"/>
        <v>GM</v>
      </c>
      <c r="C21" s="8" t="str">
        <f>_xlfn.XLOOKUP(LEFT(A21,2),AA:AA,AB:AB,"",0)</f>
        <v>General Motors</v>
      </c>
      <c r="D21" s="8" t="str">
        <f t="shared" si="1"/>
        <v>SLV</v>
      </c>
      <c r="E21" s="8" t="str">
        <f t="shared" si="2"/>
        <v>Suburban</v>
      </c>
      <c r="F21" s="8" t="str">
        <f t="shared" si="3"/>
        <v>00</v>
      </c>
      <c r="G21" s="8" t="str">
        <f t="shared" si="4"/>
        <v>9</v>
      </c>
      <c r="H21" s="9">
        <v>80685.8</v>
      </c>
      <c r="I21" s="9">
        <f t="shared" si="5"/>
        <v>8965.0888888888894</v>
      </c>
      <c r="J21" s="8" t="s">
        <v>51</v>
      </c>
      <c r="K21" s="8" t="s">
        <v>38</v>
      </c>
      <c r="L21" s="8">
        <v>100000</v>
      </c>
      <c r="M21" s="10">
        <f t="shared" si="6"/>
        <v>19314.199999999997</v>
      </c>
      <c r="N21" s="8" t="str">
        <f t="shared" si="7"/>
        <v>Covered</v>
      </c>
      <c r="O21" s="8"/>
      <c r="AF21"/>
      <c r="AG21"/>
    </row>
    <row r="22" spans="1:33" x14ac:dyDescent="0.2">
      <c r="A22" s="8" t="s">
        <v>52</v>
      </c>
      <c r="B22" s="8" t="str">
        <f t="shared" si="0"/>
        <v>TY</v>
      </c>
      <c r="C22" s="8" t="str">
        <f>_xlfn.XLOOKUP(LEFT(A22,2),AA:AA,AB:AB,"",0)</f>
        <v>Toyota</v>
      </c>
      <c r="D22" s="8" t="str">
        <f t="shared" si="1"/>
        <v>CAM</v>
      </c>
      <c r="E22" s="8" t="str">
        <f t="shared" si="2"/>
        <v>Camry</v>
      </c>
      <c r="F22" s="8" t="str">
        <f t="shared" si="3"/>
        <v>96</v>
      </c>
      <c r="G22" s="8" t="str">
        <f t="shared" si="4"/>
        <v>0</v>
      </c>
      <c r="H22" s="9">
        <v>114660.6</v>
      </c>
      <c r="I22" s="9">
        <f t="shared" si="5"/>
        <v>114660.6</v>
      </c>
      <c r="J22" s="8" t="s">
        <v>22</v>
      </c>
      <c r="K22" s="8" t="s">
        <v>53</v>
      </c>
      <c r="L22" s="8">
        <v>100000</v>
      </c>
      <c r="M22" s="10">
        <f t="shared" si="6"/>
        <v>-14660.600000000006</v>
      </c>
      <c r="N22" s="8" t="str">
        <f t="shared" si="7"/>
        <v>NotWarranted</v>
      </c>
      <c r="O22" s="8"/>
      <c r="AF22"/>
      <c r="AG22"/>
    </row>
    <row r="23" spans="1:33" x14ac:dyDescent="0.2">
      <c r="A23" s="8" t="s">
        <v>54</v>
      </c>
      <c r="B23" s="8" t="str">
        <f t="shared" si="0"/>
        <v>TY</v>
      </c>
      <c r="C23" s="8" t="str">
        <f>_xlfn.XLOOKUP(LEFT(A23,2),AA:AA,AB:AB,"",0)</f>
        <v>Toyota</v>
      </c>
      <c r="D23" s="8" t="str">
        <f t="shared" si="1"/>
        <v>CAM</v>
      </c>
      <c r="E23" s="8" t="str">
        <f t="shared" si="2"/>
        <v>Camry</v>
      </c>
      <c r="F23" s="8" t="str">
        <f t="shared" si="3"/>
        <v>98</v>
      </c>
      <c r="G23" s="8" t="str">
        <f t="shared" si="4"/>
        <v>1</v>
      </c>
      <c r="H23" s="9">
        <v>93382.6</v>
      </c>
      <c r="I23" s="9">
        <f t="shared" si="5"/>
        <v>93382.6</v>
      </c>
      <c r="J23" s="8" t="s">
        <v>16</v>
      </c>
      <c r="K23" s="8" t="s">
        <v>55</v>
      </c>
      <c r="L23" s="8">
        <v>100000</v>
      </c>
      <c r="M23" s="10">
        <f t="shared" si="6"/>
        <v>6617.3999999999942</v>
      </c>
      <c r="N23" s="8" t="str">
        <f t="shared" si="7"/>
        <v>Covered</v>
      </c>
      <c r="O23" s="8"/>
      <c r="AF23"/>
      <c r="AG23"/>
    </row>
    <row r="24" spans="1:33" x14ac:dyDescent="0.2">
      <c r="A24" s="8" t="s">
        <v>56</v>
      </c>
      <c r="B24" s="8" t="str">
        <f t="shared" si="0"/>
        <v>TY</v>
      </c>
      <c r="C24" s="8" t="str">
        <f>_xlfn.XLOOKUP(LEFT(A24,2),AA:AA,AB:AB,"",0)</f>
        <v>Toyota</v>
      </c>
      <c r="D24" s="8" t="str">
        <f t="shared" si="1"/>
        <v>CAM</v>
      </c>
      <c r="E24" s="8" t="str">
        <f t="shared" si="2"/>
        <v>Camry</v>
      </c>
      <c r="F24" s="8" t="str">
        <f t="shared" si="3"/>
        <v>00</v>
      </c>
      <c r="G24" s="8" t="str">
        <f t="shared" si="4"/>
        <v>2</v>
      </c>
      <c r="H24" s="9">
        <v>85928</v>
      </c>
      <c r="I24" s="9">
        <f t="shared" si="5"/>
        <v>42964</v>
      </c>
      <c r="J24" s="8" t="s">
        <v>22</v>
      </c>
      <c r="K24" s="8" t="s">
        <v>28</v>
      </c>
      <c r="L24" s="8">
        <v>100000</v>
      </c>
      <c r="M24" s="10">
        <f t="shared" si="6"/>
        <v>14072</v>
      </c>
      <c r="N24" s="8" t="str">
        <f t="shared" si="7"/>
        <v>Covered</v>
      </c>
      <c r="O24" s="8"/>
      <c r="AF24"/>
      <c r="AG24"/>
    </row>
    <row r="25" spans="1:33" x14ac:dyDescent="0.2">
      <c r="A25" s="8" t="s">
        <v>57</v>
      </c>
      <c r="B25" s="8" t="str">
        <f t="shared" si="0"/>
        <v>TY</v>
      </c>
      <c r="C25" s="8" t="str">
        <f>_xlfn.XLOOKUP(LEFT(A25,2),AA:AA,AB:AB,"",0)</f>
        <v>Toyota</v>
      </c>
      <c r="D25" s="8" t="str">
        <f t="shared" si="1"/>
        <v>CAM</v>
      </c>
      <c r="E25" s="8" t="str">
        <f t="shared" si="2"/>
        <v>Camry</v>
      </c>
      <c r="F25" s="8" t="str">
        <f t="shared" si="3"/>
        <v>02</v>
      </c>
      <c r="G25" s="8" t="str">
        <f t="shared" si="4"/>
        <v>3</v>
      </c>
      <c r="H25" s="9">
        <v>67829.100000000006</v>
      </c>
      <c r="I25" s="9">
        <f t="shared" si="5"/>
        <v>22609.7</v>
      </c>
      <c r="J25" s="8" t="s">
        <v>16</v>
      </c>
      <c r="K25" s="8" t="s">
        <v>17</v>
      </c>
      <c r="L25" s="8">
        <v>100000</v>
      </c>
      <c r="M25" s="10">
        <f t="shared" si="6"/>
        <v>32170.899999999994</v>
      </c>
      <c r="N25" s="8" t="str">
        <f t="shared" si="7"/>
        <v>Covered</v>
      </c>
      <c r="O25" s="8"/>
      <c r="AF25"/>
      <c r="AG25"/>
    </row>
    <row r="26" spans="1:33" x14ac:dyDescent="0.2">
      <c r="A26" s="8" t="s">
        <v>58</v>
      </c>
      <c r="B26" s="8" t="str">
        <f t="shared" si="0"/>
        <v>TY</v>
      </c>
      <c r="C26" s="8" t="str">
        <f>_xlfn.XLOOKUP(LEFT(A26,2),AA:AA,AB:AB,"",0)</f>
        <v>Toyota</v>
      </c>
      <c r="D26" s="8" t="str">
        <f t="shared" si="1"/>
        <v>CAM</v>
      </c>
      <c r="E26" s="8" t="str">
        <f t="shared" si="2"/>
        <v>Camry</v>
      </c>
      <c r="F26" s="8" t="str">
        <f t="shared" si="3"/>
        <v>09</v>
      </c>
      <c r="G26" s="8" t="str">
        <f t="shared" si="4"/>
        <v>4</v>
      </c>
      <c r="H26" s="9">
        <v>48114.2</v>
      </c>
      <c r="I26" s="9">
        <f t="shared" si="5"/>
        <v>12028.55</v>
      </c>
      <c r="J26" s="8" t="s">
        <v>19</v>
      </c>
      <c r="K26" s="8" t="s">
        <v>31</v>
      </c>
      <c r="L26" s="8">
        <v>100000</v>
      </c>
      <c r="M26" s="10">
        <f t="shared" si="6"/>
        <v>51885.8</v>
      </c>
      <c r="N26" s="8" t="str">
        <f t="shared" si="7"/>
        <v>Covered</v>
      </c>
      <c r="O26" s="8"/>
      <c r="AF26"/>
      <c r="AG26"/>
    </row>
    <row r="27" spans="1:33" x14ac:dyDescent="0.2">
      <c r="A27" s="8" t="s">
        <v>59</v>
      </c>
      <c r="B27" s="8" t="str">
        <f t="shared" si="0"/>
        <v>TY</v>
      </c>
      <c r="C27" s="8" t="str">
        <f>_xlfn.XLOOKUP(LEFT(A27,2),AA:AA,AB:AB,"",0)</f>
        <v>Toyota</v>
      </c>
      <c r="D27" s="8" t="str">
        <f t="shared" si="1"/>
        <v>COR</v>
      </c>
      <c r="E27" s="8" t="str">
        <f t="shared" si="2"/>
        <v>Corolla</v>
      </c>
      <c r="F27" s="8" t="str">
        <f t="shared" si="3"/>
        <v>02</v>
      </c>
      <c r="G27" s="8" t="str">
        <f t="shared" si="4"/>
        <v>5</v>
      </c>
      <c r="H27" s="9">
        <v>64467.4</v>
      </c>
      <c r="I27" s="9">
        <f t="shared" si="5"/>
        <v>12893.48</v>
      </c>
      <c r="J27" s="8" t="s">
        <v>60</v>
      </c>
      <c r="K27" s="8" t="s">
        <v>61</v>
      </c>
      <c r="L27" s="8">
        <v>100000</v>
      </c>
      <c r="M27" s="10">
        <f t="shared" si="6"/>
        <v>35532.6</v>
      </c>
      <c r="N27" s="8" t="str">
        <f t="shared" si="7"/>
        <v>Covered</v>
      </c>
      <c r="O27" s="8"/>
      <c r="AF27"/>
      <c r="AG27"/>
    </row>
    <row r="28" spans="1:33" x14ac:dyDescent="0.2">
      <c r="A28" s="8" t="s">
        <v>62</v>
      </c>
      <c r="B28" s="8" t="str">
        <f t="shared" si="0"/>
        <v>TY</v>
      </c>
      <c r="C28" s="8" t="str">
        <f>_xlfn.XLOOKUP(LEFT(A28,2),AA:AA,AB:AB,"",0)</f>
        <v>Toyota</v>
      </c>
      <c r="D28" s="8" t="str">
        <f t="shared" si="1"/>
        <v>COR</v>
      </c>
      <c r="E28" s="8" t="str">
        <f t="shared" si="2"/>
        <v>Corolla</v>
      </c>
      <c r="F28" s="8" t="str">
        <f t="shared" si="3"/>
        <v>03</v>
      </c>
      <c r="G28" s="8" t="str">
        <f t="shared" si="4"/>
        <v>6</v>
      </c>
      <c r="H28" s="9">
        <v>73444.399999999994</v>
      </c>
      <c r="I28" s="9">
        <f t="shared" si="5"/>
        <v>12240.733333333332</v>
      </c>
      <c r="J28" s="8" t="s">
        <v>16</v>
      </c>
      <c r="K28" s="8" t="s">
        <v>61</v>
      </c>
      <c r="L28" s="8">
        <v>100000</v>
      </c>
      <c r="M28" s="10">
        <f t="shared" si="6"/>
        <v>26555.600000000006</v>
      </c>
      <c r="N28" s="8" t="str">
        <f t="shared" si="7"/>
        <v>Covered</v>
      </c>
      <c r="O28" s="8"/>
      <c r="AF28"/>
      <c r="AG28"/>
    </row>
    <row r="29" spans="1:33" x14ac:dyDescent="0.2">
      <c r="A29" s="8" t="s">
        <v>63</v>
      </c>
      <c r="B29" s="8" t="str">
        <f t="shared" si="0"/>
        <v>TY</v>
      </c>
      <c r="C29" s="8" t="str">
        <f>_xlfn.XLOOKUP(LEFT(A29,2),AA:AA,AB:AB,"",0)</f>
        <v>Toyota</v>
      </c>
      <c r="D29" s="8" t="str">
        <f t="shared" si="1"/>
        <v>COR</v>
      </c>
      <c r="E29" s="8" t="str">
        <f t="shared" si="2"/>
        <v>Corolla</v>
      </c>
      <c r="F29" s="8" t="str">
        <f t="shared" si="3"/>
        <v>14</v>
      </c>
      <c r="G29" s="8" t="str">
        <f t="shared" si="4"/>
        <v>7</v>
      </c>
      <c r="H29" s="9">
        <v>17556.3</v>
      </c>
      <c r="I29" s="9">
        <f t="shared" si="5"/>
        <v>2508.042857142857</v>
      </c>
      <c r="J29" s="8" t="s">
        <v>51</v>
      </c>
      <c r="K29" s="8" t="s">
        <v>34</v>
      </c>
      <c r="L29" s="8">
        <v>100000</v>
      </c>
      <c r="M29" s="10">
        <f t="shared" si="6"/>
        <v>82443.7</v>
      </c>
      <c r="N29" s="8" t="str">
        <f t="shared" si="7"/>
        <v>Covered</v>
      </c>
      <c r="O29" s="8"/>
      <c r="AF29"/>
      <c r="AG29"/>
    </row>
    <row r="30" spans="1:33" x14ac:dyDescent="0.2">
      <c r="A30" s="8" t="s">
        <v>64</v>
      </c>
      <c r="B30" s="8" t="str">
        <f t="shared" si="0"/>
        <v>TY</v>
      </c>
      <c r="C30" s="8" t="str">
        <f>_xlfn.XLOOKUP(LEFT(A30,2),AA:AA,AB:AB,"",0)</f>
        <v>Toyota</v>
      </c>
      <c r="D30" s="8" t="str">
        <f t="shared" si="1"/>
        <v>COR</v>
      </c>
      <c r="E30" s="8" t="str">
        <f t="shared" si="2"/>
        <v>Corolla</v>
      </c>
      <c r="F30" s="8" t="str">
        <f t="shared" si="3"/>
        <v>12</v>
      </c>
      <c r="G30" s="8" t="str">
        <f t="shared" si="4"/>
        <v>8</v>
      </c>
      <c r="H30" s="9">
        <v>29601.9</v>
      </c>
      <c r="I30" s="9">
        <f t="shared" si="5"/>
        <v>3700.2375000000002</v>
      </c>
      <c r="J30" s="8" t="s">
        <v>16</v>
      </c>
      <c r="K30" s="8" t="s">
        <v>42</v>
      </c>
      <c r="L30" s="8">
        <v>100000</v>
      </c>
      <c r="M30" s="10">
        <f t="shared" si="6"/>
        <v>70398.100000000006</v>
      </c>
      <c r="N30" s="8" t="str">
        <f t="shared" si="7"/>
        <v>Covered</v>
      </c>
      <c r="O30" s="8"/>
      <c r="AF30"/>
      <c r="AG30"/>
    </row>
    <row r="31" spans="1:33" x14ac:dyDescent="0.2">
      <c r="A31" s="8" t="s">
        <v>65</v>
      </c>
      <c r="B31" s="8" t="str">
        <f t="shared" si="0"/>
        <v>TY</v>
      </c>
      <c r="C31" s="8" t="str">
        <f>_xlfn.XLOOKUP(LEFT(A31,2),AA:AA,AB:AB,"",0)</f>
        <v>Toyota</v>
      </c>
      <c r="D31" s="8" t="str">
        <f t="shared" si="1"/>
        <v>CAM</v>
      </c>
      <c r="E31" s="8" t="str">
        <f t="shared" si="2"/>
        <v>Camry</v>
      </c>
      <c r="F31" s="8" t="str">
        <f t="shared" si="3"/>
        <v>12</v>
      </c>
      <c r="G31" s="8" t="str">
        <f t="shared" si="4"/>
        <v>9</v>
      </c>
      <c r="H31" s="9">
        <v>22128.2</v>
      </c>
      <c r="I31" s="9">
        <f t="shared" si="5"/>
        <v>2458.6888888888889</v>
      </c>
      <c r="J31" s="8" t="s">
        <v>51</v>
      </c>
      <c r="K31" s="8" t="s">
        <v>53</v>
      </c>
      <c r="L31" s="8">
        <v>100000</v>
      </c>
      <c r="M31" s="10">
        <f t="shared" si="6"/>
        <v>77871.8</v>
      </c>
      <c r="N31" s="8" t="str">
        <f t="shared" si="7"/>
        <v>Covered</v>
      </c>
      <c r="O31" s="8"/>
      <c r="AF31"/>
      <c r="AG31"/>
    </row>
    <row r="32" spans="1:33" x14ac:dyDescent="0.2">
      <c r="A32" s="8" t="s">
        <v>66</v>
      </c>
      <c r="B32" s="8" t="str">
        <f t="shared" si="0"/>
        <v>HO</v>
      </c>
      <c r="C32" s="8" t="str">
        <f>_xlfn.XLOOKUP(LEFT(A32,2),AA:AA,AB:AB,"",0)</f>
        <v>Honda</v>
      </c>
      <c r="D32" s="8" t="str">
        <f t="shared" si="1"/>
        <v>CIV</v>
      </c>
      <c r="E32" s="8" t="str">
        <f t="shared" si="2"/>
        <v>Civic</v>
      </c>
      <c r="F32" s="8" t="str">
        <f t="shared" si="3"/>
        <v>99</v>
      </c>
      <c r="G32" s="8" t="str">
        <f t="shared" si="4"/>
        <v>0</v>
      </c>
      <c r="H32" s="9">
        <v>82374</v>
      </c>
      <c r="I32" s="9">
        <f t="shared" si="5"/>
        <v>82374</v>
      </c>
      <c r="J32" s="8" t="s">
        <v>19</v>
      </c>
      <c r="K32" s="8" t="s">
        <v>40</v>
      </c>
      <c r="L32" s="8">
        <v>75000</v>
      </c>
      <c r="M32" s="10">
        <f t="shared" si="6"/>
        <v>-7374</v>
      </c>
      <c r="N32" s="8" t="str">
        <f t="shared" si="7"/>
        <v>NotWarranted</v>
      </c>
      <c r="O32" s="8"/>
      <c r="AF32"/>
      <c r="AG32"/>
    </row>
    <row r="33" spans="1:33" x14ac:dyDescent="0.2">
      <c r="A33" s="8" t="s">
        <v>67</v>
      </c>
      <c r="B33" s="8" t="str">
        <f t="shared" si="0"/>
        <v>HO</v>
      </c>
      <c r="C33" s="8" t="str">
        <f>_xlfn.XLOOKUP(LEFT(A33,2),AA:AA,AB:AB,"",0)</f>
        <v>Honda</v>
      </c>
      <c r="D33" s="8" t="str">
        <f t="shared" si="1"/>
        <v>CIV</v>
      </c>
      <c r="E33" s="8" t="str">
        <f t="shared" si="2"/>
        <v>Civic</v>
      </c>
      <c r="F33" s="8" t="str">
        <f t="shared" si="3"/>
        <v>01</v>
      </c>
      <c r="G33" s="8" t="str">
        <f t="shared" si="4"/>
        <v>1</v>
      </c>
      <c r="H33" s="9">
        <v>69891.899999999994</v>
      </c>
      <c r="I33" s="9">
        <f t="shared" si="5"/>
        <v>69891.899999999994</v>
      </c>
      <c r="J33" s="8" t="s">
        <v>51</v>
      </c>
      <c r="K33" s="8" t="s">
        <v>25</v>
      </c>
      <c r="L33" s="8">
        <v>75000</v>
      </c>
      <c r="M33" s="10">
        <f t="shared" si="6"/>
        <v>5108.1000000000058</v>
      </c>
      <c r="N33" s="8" t="str">
        <f t="shared" si="7"/>
        <v>Covered</v>
      </c>
      <c r="O33" s="8"/>
      <c r="AF33"/>
      <c r="AG33"/>
    </row>
    <row r="34" spans="1:33" x14ac:dyDescent="0.2">
      <c r="A34" s="8" t="s">
        <v>68</v>
      </c>
      <c r="B34" s="8" t="str">
        <f t="shared" si="0"/>
        <v>HO</v>
      </c>
      <c r="C34" s="8" t="str">
        <f>_xlfn.XLOOKUP(LEFT(A34,2),AA:AA,AB:AB,"",0)</f>
        <v>Honda</v>
      </c>
      <c r="D34" s="8" t="str">
        <f t="shared" si="1"/>
        <v>CIV</v>
      </c>
      <c r="E34" s="8" t="str">
        <f t="shared" si="2"/>
        <v>Civic</v>
      </c>
      <c r="F34" s="8" t="str">
        <f t="shared" si="3"/>
        <v>10</v>
      </c>
      <c r="G34" s="8" t="str">
        <f t="shared" si="4"/>
        <v>2</v>
      </c>
      <c r="H34" s="9">
        <v>22573</v>
      </c>
      <c r="I34" s="9">
        <f t="shared" si="5"/>
        <v>11286.5</v>
      </c>
      <c r="J34" s="8" t="s">
        <v>51</v>
      </c>
      <c r="K34" s="8" t="s">
        <v>46</v>
      </c>
      <c r="L34" s="8">
        <v>75000</v>
      </c>
      <c r="M34" s="10">
        <f t="shared" si="6"/>
        <v>52427</v>
      </c>
      <c r="N34" s="8" t="str">
        <f t="shared" si="7"/>
        <v>Covered</v>
      </c>
      <c r="O34" s="8"/>
      <c r="AF34"/>
      <c r="AG34"/>
    </row>
    <row r="35" spans="1:33" x14ac:dyDescent="0.2">
      <c r="A35" s="8" t="s">
        <v>69</v>
      </c>
      <c r="B35" s="8" t="str">
        <f t="shared" si="0"/>
        <v>HO</v>
      </c>
      <c r="C35" s="8" t="str">
        <f>_xlfn.XLOOKUP(LEFT(A35,2),AA:AA,AB:AB,"",0)</f>
        <v>Honda</v>
      </c>
      <c r="D35" s="8" t="str">
        <f t="shared" si="1"/>
        <v>CIV</v>
      </c>
      <c r="E35" s="8" t="str">
        <f t="shared" si="2"/>
        <v>Civic</v>
      </c>
      <c r="F35" s="8" t="str">
        <f t="shared" si="3"/>
        <v>10</v>
      </c>
      <c r="G35" s="8" t="str">
        <f t="shared" si="4"/>
        <v>3</v>
      </c>
      <c r="H35" s="9">
        <v>33477.199999999997</v>
      </c>
      <c r="I35" s="9">
        <f t="shared" si="5"/>
        <v>11159.066666666666</v>
      </c>
      <c r="J35" s="8" t="s">
        <v>16</v>
      </c>
      <c r="K35" s="8" t="s">
        <v>55</v>
      </c>
      <c r="L35" s="8">
        <v>75000</v>
      </c>
      <c r="M35" s="10">
        <f t="shared" si="6"/>
        <v>41522.800000000003</v>
      </c>
      <c r="N35" s="8" t="str">
        <f t="shared" si="7"/>
        <v>Covered</v>
      </c>
      <c r="O35" s="8"/>
      <c r="AF35"/>
      <c r="AG35"/>
    </row>
    <row r="36" spans="1:33" x14ac:dyDescent="0.2">
      <c r="A36" s="8" t="s">
        <v>70</v>
      </c>
      <c r="B36" s="8" t="str">
        <f t="shared" si="0"/>
        <v>HO</v>
      </c>
      <c r="C36" s="8" t="str">
        <f>_xlfn.XLOOKUP(LEFT(A36,2),AA:AA,AB:AB,"",0)</f>
        <v>Honda</v>
      </c>
      <c r="D36" s="8" t="str">
        <f t="shared" si="1"/>
        <v>CIV</v>
      </c>
      <c r="E36" s="8" t="str">
        <f t="shared" si="2"/>
        <v>Civic</v>
      </c>
      <c r="F36" s="8" t="str">
        <f t="shared" si="3"/>
        <v>11</v>
      </c>
      <c r="G36" s="8" t="str">
        <f t="shared" si="4"/>
        <v>4</v>
      </c>
      <c r="H36" s="9">
        <v>30555.3</v>
      </c>
      <c r="I36" s="9">
        <f t="shared" si="5"/>
        <v>7638.8249999999998</v>
      </c>
      <c r="J36" s="8" t="s">
        <v>16</v>
      </c>
      <c r="K36" s="8" t="s">
        <v>23</v>
      </c>
      <c r="L36" s="8">
        <v>75000</v>
      </c>
      <c r="M36" s="10">
        <f t="shared" si="6"/>
        <v>44444.7</v>
      </c>
      <c r="N36" s="8" t="str">
        <f t="shared" si="7"/>
        <v>Covered</v>
      </c>
      <c r="O36" s="8"/>
      <c r="AF36"/>
      <c r="AG36"/>
    </row>
    <row r="37" spans="1:33" x14ac:dyDescent="0.2">
      <c r="A37" s="8" t="s">
        <v>71</v>
      </c>
      <c r="B37" s="8" t="str">
        <f t="shared" si="0"/>
        <v>HO</v>
      </c>
      <c r="C37" s="8" t="str">
        <f>_xlfn.XLOOKUP(LEFT(A37,2),AA:AA,AB:AB,"",0)</f>
        <v>Honda</v>
      </c>
      <c r="D37" s="8" t="str">
        <f t="shared" si="1"/>
        <v>CIV</v>
      </c>
      <c r="E37" s="8" t="str">
        <f t="shared" si="2"/>
        <v>Civic</v>
      </c>
      <c r="F37" s="8" t="str">
        <f t="shared" si="3"/>
        <v>12</v>
      </c>
      <c r="G37" s="8" t="str">
        <f t="shared" si="4"/>
        <v>5</v>
      </c>
      <c r="H37" s="9">
        <v>24513.200000000001</v>
      </c>
      <c r="I37" s="9">
        <f t="shared" si="5"/>
        <v>4902.6400000000003</v>
      </c>
      <c r="J37" s="8" t="s">
        <v>16</v>
      </c>
      <c r="K37" s="8" t="s">
        <v>48</v>
      </c>
      <c r="L37" s="8">
        <v>75000</v>
      </c>
      <c r="M37" s="10">
        <f t="shared" si="6"/>
        <v>50486.8</v>
      </c>
      <c r="N37" s="8" t="str">
        <f t="shared" si="7"/>
        <v>Covered</v>
      </c>
      <c r="O37" s="8"/>
      <c r="AF37"/>
      <c r="AG37"/>
    </row>
    <row r="38" spans="1:33" x14ac:dyDescent="0.2">
      <c r="A38" s="8" t="s">
        <v>72</v>
      </c>
      <c r="B38" s="8" t="str">
        <f t="shared" si="0"/>
        <v>HO</v>
      </c>
      <c r="C38" s="8" t="str">
        <f>_xlfn.XLOOKUP(LEFT(A38,2),AA:AA,AB:AB,"",0)</f>
        <v>Honda</v>
      </c>
      <c r="D38" s="8" t="str">
        <f t="shared" si="1"/>
        <v>CIV</v>
      </c>
      <c r="E38" s="8" t="str">
        <f t="shared" si="2"/>
        <v>Civic</v>
      </c>
      <c r="F38" s="8" t="str">
        <f t="shared" si="3"/>
        <v>13</v>
      </c>
      <c r="G38" s="8" t="str">
        <f t="shared" si="4"/>
        <v>6</v>
      </c>
      <c r="H38" s="9">
        <v>13867.6</v>
      </c>
      <c r="I38" s="9">
        <f t="shared" si="5"/>
        <v>2311.2666666666669</v>
      </c>
      <c r="J38" s="8" t="s">
        <v>16</v>
      </c>
      <c r="K38" s="8" t="s">
        <v>53</v>
      </c>
      <c r="L38" s="8">
        <v>75000</v>
      </c>
      <c r="M38" s="10">
        <f t="shared" si="6"/>
        <v>61132.4</v>
      </c>
      <c r="N38" s="8" t="str">
        <f t="shared" si="7"/>
        <v>Covered</v>
      </c>
      <c r="O38" s="8"/>
      <c r="AF38"/>
      <c r="AG38"/>
    </row>
    <row r="39" spans="1:33" x14ac:dyDescent="0.2">
      <c r="A39" s="8" t="s">
        <v>73</v>
      </c>
      <c r="B39" s="8" t="str">
        <f t="shared" si="0"/>
        <v>HO</v>
      </c>
      <c r="C39" s="8" t="str">
        <f>_xlfn.XLOOKUP(LEFT(A39,2),AA:AA,AB:AB,"",0)</f>
        <v>Honda</v>
      </c>
      <c r="D39" s="8" t="str">
        <f t="shared" si="1"/>
        <v>ODY</v>
      </c>
      <c r="E39" s="8" t="str">
        <f t="shared" si="2"/>
        <v>Odessy</v>
      </c>
      <c r="F39" s="8" t="str">
        <f t="shared" si="3"/>
        <v>O5</v>
      </c>
      <c r="G39" s="8" t="str">
        <f t="shared" si="4"/>
        <v>7</v>
      </c>
      <c r="H39" s="9">
        <v>60389.5</v>
      </c>
      <c r="I39" s="9">
        <f t="shared" si="5"/>
        <v>8627.0714285714294</v>
      </c>
      <c r="J39" s="8" t="s">
        <v>19</v>
      </c>
      <c r="K39" s="8" t="s">
        <v>31</v>
      </c>
      <c r="L39" s="8">
        <v>100000</v>
      </c>
      <c r="M39" s="10">
        <f t="shared" si="6"/>
        <v>39610.5</v>
      </c>
      <c r="N39" s="8" t="str">
        <f t="shared" si="7"/>
        <v>Covered</v>
      </c>
      <c r="O39" s="8"/>
      <c r="AF39"/>
      <c r="AG39"/>
    </row>
    <row r="40" spans="1:33" x14ac:dyDescent="0.2">
      <c r="A40" s="8" t="s">
        <v>74</v>
      </c>
      <c r="B40" s="8" t="str">
        <f t="shared" si="0"/>
        <v>HO</v>
      </c>
      <c r="C40" s="8" t="str">
        <f>_xlfn.XLOOKUP(LEFT(A40,2),AA:AA,AB:AB,"",0)</f>
        <v>Honda</v>
      </c>
      <c r="D40" s="8" t="str">
        <f t="shared" si="1"/>
        <v>ODY</v>
      </c>
      <c r="E40" s="8" t="str">
        <f t="shared" si="2"/>
        <v>Odessy</v>
      </c>
      <c r="F40" s="8" t="str">
        <f t="shared" si="3"/>
        <v>07</v>
      </c>
      <c r="G40" s="8" t="str">
        <f t="shared" si="4"/>
        <v>8</v>
      </c>
      <c r="H40" s="9">
        <v>50854.1</v>
      </c>
      <c r="I40" s="9">
        <f t="shared" si="5"/>
        <v>6356.7624999999998</v>
      </c>
      <c r="J40" s="8" t="s">
        <v>16</v>
      </c>
      <c r="K40" s="8" t="s">
        <v>55</v>
      </c>
      <c r="L40" s="8">
        <v>100000</v>
      </c>
      <c r="M40" s="10">
        <f t="shared" si="6"/>
        <v>49145.9</v>
      </c>
      <c r="N40" s="8" t="str">
        <f t="shared" si="7"/>
        <v>Covered</v>
      </c>
      <c r="O40" s="8"/>
      <c r="AF40"/>
      <c r="AG40"/>
    </row>
    <row r="41" spans="1:33" x14ac:dyDescent="0.2">
      <c r="A41" s="8" t="s">
        <v>75</v>
      </c>
      <c r="B41" s="8" t="str">
        <f t="shared" si="0"/>
        <v>HO</v>
      </c>
      <c r="C41" s="8" t="str">
        <f>_xlfn.XLOOKUP(LEFT(A41,2),AA:AA,AB:AB,"",0)</f>
        <v>Honda</v>
      </c>
      <c r="D41" s="8" t="str">
        <f t="shared" si="1"/>
        <v>ODY</v>
      </c>
      <c r="E41" s="8" t="str">
        <f t="shared" si="2"/>
        <v>Odessy</v>
      </c>
      <c r="F41" s="8" t="str">
        <f t="shared" si="3"/>
        <v>08</v>
      </c>
      <c r="G41" s="8" t="str">
        <f t="shared" si="4"/>
        <v>9</v>
      </c>
      <c r="H41" s="9">
        <v>42504.6</v>
      </c>
      <c r="I41" s="9">
        <f t="shared" si="5"/>
        <v>4722.7333333333336</v>
      </c>
      <c r="J41" s="8" t="s">
        <v>19</v>
      </c>
      <c r="K41" s="8" t="s">
        <v>40</v>
      </c>
      <c r="L41" s="8">
        <v>100000</v>
      </c>
      <c r="M41" s="10">
        <f t="shared" si="6"/>
        <v>57495.4</v>
      </c>
      <c r="N41" s="8" t="str">
        <f t="shared" si="7"/>
        <v>Covered</v>
      </c>
      <c r="O41" s="8"/>
      <c r="AF41"/>
      <c r="AG41"/>
    </row>
    <row r="42" spans="1:33" x14ac:dyDescent="0.2">
      <c r="A42" s="8" t="s">
        <v>124</v>
      </c>
      <c r="B42" s="8" t="str">
        <f t="shared" si="0"/>
        <v>HO</v>
      </c>
      <c r="C42" s="8" t="str">
        <f>_xlfn.XLOOKUP(LEFT(A42,2),AA:AA,AB:AB,"",0)</f>
        <v>Honda</v>
      </c>
      <c r="D42" s="8" t="str">
        <f t="shared" si="1"/>
        <v>ODY</v>
      </c>
      <c r="E42" s="8" t="str">
        <f t="shared" si="2"/>
        <v>Odessy</v>
      </c>
      <c r="F42" s="8" t="str">
        <f t="shared" si="3"/>
        <v>10</v>
      </c>
      <c r="G42" s="8" t="str">
        <f t="shared" si="4"/>
        <v>0</v>
      </c>
      <c r="H42" s="9">
        <v>68658.899999999994</v>
      </c>
      <c r="I42" s="9">
        <f t="shared" si="5"/>
        <v>68658.899999999994</v>
      </c>
      <c r="J42" s="8" t="s">
        <v>16</v>
      </c>
      <c r="K42" s="8" t="s">
        <v>17</v>
      </c>
      <c r="L42" s="8">
        <v>100000</v>
      </c>
      <c r="M42" s="10">
        <f t="shared" si="6"/>
        <v>31341.100000000006</v>
      </c>
      <c r="N42" s="8" t="str">
        <f t="shared" si="7"/>
        <v>Covered</v>
      </c>
      <c r="O42" s="8"/>
      <c r="AF42"/>
      <c r="AG42"/>
    </row>
    <row r="43" spans="1:33" x14ac:dyDescent="0.2">
      <c r="A43" s="8" t="s">
        <v>76</v>
      </c>
      <c r="B43" s="8" t="str">
        <f t="shared" si="0"/>
        <v>HO</v>
      </c>
      <c r="C43" s="8" t="str">
        <f>_xlfn.XLOOKUP(LEFT(A43,2),AA:AA,AB:AB,"",0)</f>
        <v>Honda</v>
      </c>
      <c r="D43" s="8" t="str">
        <f t="shared" si="1"/>
        <v>ODY</v>
      </c>
      <c r="E43" s="8" t="str">
        <f t="shared" si="2"/>
        <v>Odessy</v>
      </c>
      <c r="F43" s="8" t="str">
        <f t="shared" si="3"/>
        <v>14</v>
      </c>
      <c r="G43" s="8" t="str">
        <f t="shared" si="4"/>
        <v>1</v>
      </c>
      <c r="H43" s="9">
        <v>3708.1</v>
      </c>
      <c r="I43" s="9">
        <f t="shared" si="5"/>
        <v>3708.1</v>
      </c>
      <c r="J43" s="8" t="s">
        <v>16</v>
      </c>
      <c r="K43" s="8" t="s">
        <v>20</v>
      </c>
      <c r="L43" s="8">
        <v>100000</v>
      </c>
      <c r="M43" s="10">
        <f t="shared" si="6"/>
        <v>96291.9</v>
      </c>
      <c r="N43" s="8" t="str">
        <f t="shared" si="7"/>
        <v>Covered</v>
      </c>
      <c r="O43" s="8"/>
      <c r="AF43"/>
      <c r="AG43"/>
    </row>
    <row r="44" spans="1:33" x14ac:dyDescent="0.2">
      <c r="A44" s="8" t="s">
        <v>77</v>
      </c>
      <c r="B44" s="8" t="str">
        <f t="shared" si="0"/>
        <v>CR</v>
      </c>
      <c r="C44" s="8" t="str">
        <f>_xlfn.XLOOKUP(LEFT(A44,2),AA:AA,AB:AB,"",0)</f>
        <v>Chrysler</v>
      </c>
      <c r="D44" s="8" t="str">
        <f t="shared" si="1"/>
        <v>PTC</v>
      </c>
      <c r="E44" s="8" t="str">
        <f t="shared" si="2"/>
        <v>PT Cruiser</v>
      </c>
      <c r="F44" s="8" t="str">
        <f t="shared" si="3"/>
        <v>04</v>
      </c>
      <c r="G44" s="8" t="str">
        <f t="shared" si="4"/>
        <v>2</v>
      </c>
      <c r="H44" s="9">
        <v>64542</v>
      </c>
      <c r="I44" s="9">
        <f t="shared" si="5"/>
        <v>32271</v>
      </c>
      <c r="J44" s="8" t="s">
        <v>51</v>
      </c>
      <c r="K44" s="8" t="s">
        <v>17</v>
      </c>
      <c r="L44" s="8">
        <v>75000</v>
      </c>
      <c r="M44" s="10">
        <f t="shared" si="6"/>
        <v>10458</v>
      </c>
      <c r="N44" s="8" t="str">
        <f t="shared" si="7"/>
        <v>Covered</v>
      </c>
      <c r="O44" s="8"/>
      <c r="AF44"/>
      <c r="AG44"/>
    </row>
    <row r="45" spans="1:33" x14ac:dyDescent="0.2">
      <c r="A45" s="8" t="s">
        <v>78</v>
      </c>
      <c r="B45" s="8" t="str">
        <f t="shared" si="0"/>
        <v>CR</v>
      </c>
      <c r="C45" s="8" t="str">
        <f>_xlfn.XLOOKUP(LEFT(A45,2),AA:AA,AB:AB,"",0)</f>
        <v>Chrysler</v>
      </c>
      <c r="D45" s="8" t="str">
        <f t="shared" si="1"/>
        <v>PTC</v>
      </c>
      <c r="E45" s="8" t="str">
        <f t="shared" si="2"/>
        <v>PT Cruiser</v>
      </c>
      <c r="F45" s="8" t="str">
        <f t="shared" si="3"/>
        <v>07</v>
      </c>
      <c r="G45" s="8" t="str">
        <f t="shared" si="4"/>
        <v>3</v>
      </c>
      <c r="H45" s="9">
        <v>42074.2</v>
      </c>
      <c r="I45" s="9">
        <f t="shared" si="5"/>
        <v>14024.733333333332</v>
      </c>
      <c r="J45" s="8" t="s">
        <v>22</v>
      </c>
      <c r="K45" s="8" t="s">
        <v>61</v>
      </c>
      <c r="L45" s="8">
        <v>75000</v>
      </c>
      <c r="M45" s="10">
        <f t="shared" si="6"/>
        <v>32925.800000000003</v>
      </c>
      <c r="N45" s="8" t="str">
        <f t="shared" si="7"/>
        <v>Covered</v>
      </c>
      <c r="O45" s="8"/>
      <c r="AF45"/>
      <c r="AG45"/>
    </row>
    <row r="46" spans="1:33" x14ac:dyDescent="0.2">
      <c r="A46" s="8" t="s">
        <v>79</v>
      </c>
      <c r="B46" s="8" t="str">
        <f t="shared" si="0"/>
        <v>CR</v>
      </c>
      <c r="C46" s="8" t="str">
        <f>_xlfn.XLOOKUP(LEFT(A46,2),AA:AA,AB:AB,"",0)</f>
        <v>Chrysler</v>
      </c>
      <c r="D46" s="8" t="str">
        <f t="shared" si="1"/>
        <v>PTC</v>
      </c>
      <c r="E46" s="8" t="str">
        <f t="shared" si="2"/>
        <v>PT Cruiser</v>
      </c>
      <c r="F46" s="8" t="str">
        <f t="shared" si="3"/>
        <v>11</v>
      </c>
      <c r="G46" s="8" t="str">
        <f t="shared" si="4"/>
        <v>4</v>
      </c>
      <c r="H46" s="9">
        <v>27394.2</v>
      </c>
      <c r="I46" s="9">
        <f t="shared" si="5"/>
        <v>6848.55</v>
      </c>
      <c r="J46" s="8" t="s">
        <v>16</v>
      </c>
      <c r="K46" s="8" t="s">
        <v>38</v>
      </c>
      <c r="L46" s="8">
        <v>75000</v>
      </c>
      <c r="M46" s="10">
        <f t="shared" si="6"/>
        <v>47605.8</v>
      </c>
      <c r="N46" s="8" t="str">
        <f t="shared" si="7"/>
        <v>Covered</v>
      </c>
      <c r="O46" s="8"/>
      <c r="AF46"/>
      <c r="AG46"/>
    </row>
    <row r="47" spans="1:33" x14ac:dyDescent="0.2">
      <c r="A47" s="8" t="s">
        <v>80</v>
      </c>
      <c r="B47" s="8" t="str">
        <f t="shared" si="0"/>
        <v>CR</v>
      </c>
      <c r="C47" s="8" t="str">
        <f>_xlfn.XLOOKUP(LEFT(A47,2),AA:AA,AB:AB,"",0)</f>
        <v>Chrysler</v>
      </c>
      <c r="D47" s="8" t="str">
        <f t="shared" si="1"/>
        <v>CAR</v>
      </c>
      <c r="E47" s="8" t="str">
        <f t="shared" si="2"/>
        <v>Caravan</v>
      </c>
      <c r="F47" s="8" t="str">
        <f t="shared" si="3"/>
        <v>99</v>
      </c>
      <c r="G47" s="8" t="str">
        <f t="shared" si="4"/>
        <v>5</v>
      </c>
      <c r="H47" s="9">
        <v>79420.600000000006</v>
      </c>
      <c r="I47" s="9">
        <f t="shared" si="5"/>
        <v>15884.12</v>
      </c>
      <c r="J47" s="8" t="s">
        <v>22</v>
      </c>
      <c r="K47" s="8" t="s">
        <v>48</v>
      </c>
      <c r="L47" s="8">
        <v>75000</v>
      </c>
      <c r="M47" s="10">
        <f t="shared" si="6"/>
        <v>-4420.6000000000058</v>
      </c>
      <c r="N47" s="8" t="str">
        <f t="shared" si="7"/>
        <v>NotWarranted</v>
      </c>
      <c r="O47" s="8"/>
      <c r="AF47"/>
      <c r="AG47"/>
    </row>
    <row r="48" spans="1:33" x14ac:dyDescent="0.2">
      <c r="A48" s="8" t="s">
        <v>81</v>
      </c>
      <c r="B48" s="8" t="str">
        <f t="shared" si="0"/>
        <v>CR</v>
      </c>
      <c r="C48" s="8" t="str">
        <f>_xlfn.XLOOKUP(LEFT(A48,2),AA:AA,AB:AB,"",0)</f>
        <v>Chrysler</v>
      </c>
      <c r="D48" s="8" t="str">
        <f t="shared" si="1"/>
        <v>CAR</v>
      </c>
      <c r="E48" s="8" t="str">
        <f t="shared" si="2"/>
        <v>Caravan</v>
      </c>
      <c r="F48" s="8" t="str">
        <f t="shared" si="3"/>
        <v>00</v>
      </c>
      <c r="G48" s="8" t="str">
        <f t="shared" si="4"/>
        <v>6</v>
      </c>
      <c r="H48" s="9">
        <v>77243.100000000006</v>
      </c>
      <c r="I48" s="9">
        <f t="shared" si="5"/>
        <v>12873.85</v>
      </c>
      <c r="J48" s="8" t="s">
        <v>16</v>
      </c>
      <c r="K48" s="8" t="s">
        <v>25</v>
      </c>
      <c r="L48" s="8">
        <v>75000</v>
      </c>
      <c r="M48" s="10">
        <f t="shared" si="6"/>
        <v>-2243.1000000000058</v>
      </c>
      <c r="N48" s="8" t="str">
        <f t="shared" si="7"/>
        <v>NotWarranted</v>
      </c>
      <c r="O48" s="8"/>
      <c r="AF48"/>
      <c r="AG48"/>
    </row>
    <row r="49" spans="1:33" x14ac:dyDescent="0.2">
      <c r="A49" s="8" t="s">
        <v>82</v>
      </c>
      <c r="B49" s="8" t="str">
        <f t="shared" si="0"/>
        <v>CR</v>
      </c>
      <c r="C49" s="8" t="str">
        <f>_xlfn.XLOOKUP(LEFT(A49,2),AA:AA,AB:AB,"",0)</f>
        <v>Chrysler</v>
      </c>
      <c r="D49" s="8" t="str">
        <f t="shared" si="1"/>
        <v>CAR</v>
      </c>
      <c r="E49" s="8" t="str">
        <f t="shared" si="2"/>
        <v>Caravan</v>
      </c>
      <c r="F49" s="8" t="str">
        <f t="shared" si="3"/>
        <v>04</v>
      </c>
      <c r="G49" s="8" t="str">
        <f t="shared" si="4"/>
        <v>7</v>
      </c>
      <c r="H49" s="9">
        <v>72527.199999999997</v>
      </c>
      <c r="I49" s="9">
        <f t="shared" si="5"/>
        <v>10361.028571428571</v>
      </c>
      <c r="J49" s="8" t="s">
        <v>19</v>
      </c>
      <c r="K49" s="8" t="s">
        <v>44</v>
      </c>
      <c r="L49" s="8">
        <v>75000</v>
      </c>
      <c r="M49" s="10">
        <f t="shared" si="6"/>
        <v>2472.8000000000029</v>
      </c>
      <c r="N49" s="8" t="str">
        <f t="shared" si="7"/>
        <v>Covered</v>
      </c>
      <c r="O49" s="8"/>
      <c r="AF49"/>
      <c r="AG49"/>
    </row>
    <row r="50" spans="1:33" x14ac:dyDescent="0.2">
      <c r="A50" s="8" t="s">
        <v>83</v>
      </c>
      <c r="B50" s="8" t="str">
        <f t="shared" si="0"/>
        <v>CR</v>
      </c>
      <c r="C50" s="8" t="str">
        <f>_xlfn.XLOOKUP(LEFT(A50,2),AA:AA,AB:AB,"",0)</f>
        <v>Chrysler</v>
      </c>
      <c r="D50" s="8" t="str">
        <f t="shared" si="1"/>
        <v>CAR</v>
      </c>
      <c r="E50" s="8" t="str">
        <f t="shared" si="2"/>
        <v>Caravan</v>
      </c>
      <c r="F50" s="8" t="str">
        <f t="shared" si="3"/>
        <v>04</v>
      </c>
      <c r="G50" s="8" t="str">
        <f t="shared" si="4"/>
        <v>8</v>
      </c>
      <c r="H50" s="9">
        <v>52699.4</v>
      </c>
      <c r="I50" s="9">
        <f t="shared" si="5"/>
        <v>6587.4250000000002</v>
      </c>
      <c r="J50" s="8" t="s">
        <v>60</v>
      </c>
      <c r="K50" s="8" t="s">
        <v>44</v>
      </c>
      <c r="L50" s="8">
        <v>75000</v>
      </c>
      <c r="M50" s="10">
        <f t="shared" si="6"/>
        <v>22300.6</v>
      </c>
      <c r="N50" s="8" t="str">
        <f t="shared" si="7"/>
        <v>Covered</v>
      </c>
      <c r="O50" s="8"/>
      <c r="AF50"/>
      <c r="AG50"/>
    </row>
    <row r="51" spans="1:33" x14ac:dyDescent="0.2">
      <c r="A51" s="8" t="s">
        <v>84</v>
      </c>
      <c r="B51" s="8" t="str">
        <f t="shared" si="0"/>
        <v>HY</v>
      </c>
      <c r="C51" s="8" t="str">
        <f>_xlfn.XLOOKUP(LEFT(A51,2),AA:AA,AB:AB,"",0)</f>
        <v>huyandai</v>
      </c>
      <c r="D51" s="8" t="str">
        <f t="shared" si="1"/>
        <v>ELA</v>
      </c>
      <c r="E51" s="8" t="str">
        <f t="shared" si="2"/>
        <v>Elantra</v>
      </c>
      <c r="F51" s="8" t="str">
        <f t="shared" si="3"/>
        <v>11</v>
      </c>
      <c r="G51" s="8" t="str">
        <f t="shared" si="4"/>
        <v>9</v>
      </c>
      <c r="H51" s="9">
        <v>29102.3</v>
      </c>
      <c r="I51" s="9">
        <f t="shared" si="5"/>
        <v>3233.588888888889</v>
      </c>
      <c r="J51" s="8" t="s">
        <v>16</v>
      </c>
      <c r="K51" s="8" t="s">
        <v>46</v>
      </c>
      <c r="L51" s="8">
        <v>100000</v>
      </c>
      <c r="M51" s="10">
        <f t="shared" si="6"/>
        <v>70897.7</v>
      </c>
      <c r="N51" s="8" t="str">
        <f t="shared" si="7"/>
        <v>Covered</v>
      </c>
      <c r="O51" s="8"/>
      <c r="AF51"/>
      <c r="AG51"/>
    </row>
    <row r="52" spans="1:33" x14ac:dyDescent="0.2">
      <c r="A52" s="8" t="s">
        <v>85</v>
      </c>
      <c r="B52" s="8" t="str">
        <f t="shared" si="0"/>
        <v>HY</v>
      </c>
      <c r="C52" s="8" t="str">
        <f>_xlfn.XLOOKUP(LEFT(A52,2),AA:AA,AB:AB,"",0)</f>
        <v>huyandai</v>
      </c>
      <c r="D52" s="8" t="str">
        <f t="shared" si="1"/>
        <v>ELA</v>
      </c>
      <c r="E52" s="8" t="str">
        <f t="shared" si="2"/>
        <v>Elantra</v>
      </c>
      <c r="F52" s="8" t="str">
        <f t="shared" si="3"/>
        <v>12</v>
      </c>
      <c r="G52" s="8" t="str">
        <f t="shared" si="4"/>
        <v>0</v>
      </c>
      <c r="H52" s="9">
        <v>22282</v>
      </c>
      <c r="I52" s="9">
        <f t="shared" si="5"/>
        <v>22282</v>
      </c>
      <c r="J52" s="8" t="s">
        <v>51</v>
      </c>
      <c r="K52" s="8" t="s">
        <v>20</v>
      </c>
      <c r="L52" s="8">
        <v>100000</v>
      </c>
      <c r="M52" s="10">
        <f t="shared" si="6"/>
        <v>77718</v>
      </c>
      <c r="N52" s="8" t="str">
        <f t="shared" si="7"/>
        <v>Covered</v>
      </c>
      <c r="O52" s="8"/>
      <c r="AG52"/>
    </row>
    <row r="53" spans="1:33" x14ac:dyDescent="0.2">
      <c r="A53" s="8" t="s">
        <v>86</v>
      </c>
      <c r="B53" s="8" t="str">
        <f t="shared" si="0"/>
        <v>HY</v>
      </c>
      <c r="C53" s="8" t="str">
        <f>_xlfn.XLOOKUP(LEFT(A53,2),AA:AA,AB:AB,"",0)</f>
        <v>huyandai</v>
      </c>
      <c r="D53" s="8" t="str">
        <f t="shared" si="1"/>
        <v>ELA</v>
      </c>
      <c r="E53" s="8" t="str">
        <f t="shared" si="2"/>
        <v>Elantra</v>
      </c>
      <c r="F53" s="8" t="str">
        <f t="shared" si="3"/>
        <v>13</v>
      </c>
      <c r="G53" s="8" t="str">
        <f t="shared" si="4"/>
        <v>1</v>
      </c>
      <c r="H53" s="9">
        <v>20223.900000000001</v>
      </c>
      <c r="I53" s="9">
        <f t="shared" si="5"/>
        <v>20223.900000000001</v>
      </c>
      <c r="J53" s="8" t="s">
        <v>16</v>
      </c>
      <c r="K53" s="8" t="s">
        <v>34</v>
      </c>
      <c r="L53" s="8">
        <v>100000</v>
      </c>
      <c r="M53" s="10">
        <f t="shared" si="6"/>
        <v>79776.100000000006</v>
      </c>
      <c r="N53" s="8" t="str">
        <f t="shared" si="7"/>
        <v>Covered</v>
      </c>
      <c r="O53" s="8"/>
      <c r="AG53"/>
    </row>
    <row r="54" spans="1:33" x14ac:dyDescent="0.2">
      <c r="A54" s="8" t="s">
        <v>87</v>
      </c>
      <c r="B54" s="8" t="str">
        <f t="shared" si="0"/>
        <v>HY</v>
      </c>
      <c r="C54" s="8" t="str">
        <f>_xlfn.XLOOKUP(LEFT(A54,2),AA:AA,AB:AB,"",0)</f>
        <v>huyandai</v>
      </c>
      <c r="D54" s="8" t="str">
        <f t="shared" si="1"/>
        <v>ELA</v>
      </c>
      <c r="E54" s="8" t="str">
        <f t="shared" si="2"/>
        <v>Elantra</v>
      </c>
      <c r="F54" s="8" t="str">
        <f t="shared" si="3"/>
        <v>13</v>
      </c>
      <c r="G54" s="8" t="str">
        <f t="shared" si="4"/>
        <v>2</v>
      </c>
      <c r="H54" s="9">
        <v>22188.5</v>
      </c>
      <c r="I54" s="9">
        <f t="shared" si="5"/>
        <v>11094.25</v>
      </c>
      <c r="J54" s="8" t="s">
        <v>51</v>
      </c>
      <c r="K54" s="8" t="s">
        <v>28</v>
      </c>
      <c r="L54" s="8">
        <v>100000</v>
      </c>
      <c r="M54" s="10">
        <f t="shared" si="6"/>
        <v>77811.5</v>
      </c>
      <c r="N54" s="8" t="str">
        <f t="shared" si="7"/>
        <v>Covered</v>
      </c>
      <c r="O54" s="8"/>
      <c r="AG54"/>
    </row>
  </sheetData>
  <autoFilter ref="A2:O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car_inventory(2)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Justins Stratton</dc:creator>
  <cp:lastModifiedBy>Justins Stratton</cp:lastModifiedBy>
  <dcterms:created xsi:type="dcterms:W3CDTF">2023-09-13T16:07:45Z</dcterms:created>
  <dcterms:modified xsi:type="dcterms:W3CDTF">2023-09-13T18:01:20Z</dcterms:modified>
</cp:coreProperties>
</file>