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4c6ef6fea7ed8b/Desktop/Coding Temple/Coding_Temple/week_1/"/>
    </mc:Choice>
  </mc:AlternateContent>
  <xr:revisionPtr revIDLastSave="0" documentId="8_{ED8A9ADF-20A5-4B39-90F2-5336A4042220}" xr6:coauthVersionLast="47" xr6:coauthVersionMax="47" xr10:uidLastSave="{00000000-0000-0000-0000-000000000000}"/>
  <bookViews>
    <workbookView xWindow="15" yWindow="15" windowWidth="23010" windowHeight="12930" firstSheet="2" activeTab="2" xr2:uid="{E9C7C041-F2E9-47F8-A0C6-64F181338BDA}"/>
  </bookViews>
  <sheets>
    <sheet name="Example 2" sheetId="2" r:id="rId1"/>
    <sheet name="Example 1" sheetId="1" r:id="rId2"/>
    <sheet name="Class" sheetId="3" r:id="rId3"/>
  </sheets>
  <definedNames>
    <definedName name="_xlnm._FilterDatabase" localSheetId="1" hidden="1">'Example 1'!$A$4:$AO$25</definedName>
    <definedName name="_xlnm._FilterDatabase" localSheetId="0" hidden="1">'Example 2'!$A$4:$AO$25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3" l="1"/>
  <c r="H30" i="3"/>
  <c r="G30" i="3"/>
  <c r="F30" i="3"/>
  <c r="E30" i="3"/>
  <c r="D30" i="3"/>
  <c r="H29" i="3"/>
  <c r="G29" i="3"/>
  <c r="F29" i="3"/>
  <c r="E29" i="3"/>
  <c r="D29" i="3"/>
  <c r="R28" i="3"/>
  <c r="J28" i="3"/>
  <c r="H28" i="3"/>
  <c r="G28" i="3"/>
  <c r="F28" i="3"/>
  <c r="E28" i="3"/>
  <c r="D28" i="3"/>
  <c r="H27" i="3"/>
  <c r="G27" i="3"/>
  <c r="F27" i="3"/>
  <c r="E27" i="3"/>
  <c r="D27" i="3"/>
  <c r="P26" i="3"/>
  <c r="H26" i="3"/>
  <c r="G26" i="3"/>
  <c r="F26" i="3"/>
  <c r="E26" i="3"/>
  <c r="D26" i="3"/>
  <c r="R24" i="3"/>
  <c r="Q24" i="3"/>
  <c r="P24" i="3"/>
  <c r="O24" i="3"/>
  <c r="N24" i="3"/>
  <c r="M24" i="3"/>
  <c r="L24" i="3"/>
  <c r="K24" i="3"/>
  <c r="J24" i="3"/>
  <c r="I24" i="3"/>
  <c r="R23" i="3"/>
  <c r="Q23" i="3"/>
  <c r="P23" i="3"/>
  <c r="O23" i="3"/>
  <c r="N23" i="3"/>
  <c r="M23" i="3"/>
  <c r="L23" i="3"/>
  <c r="K23" i="3"/>
  <c r="J23" i="3"/>
  <c r="I23" i="3"/>
  <c r="R22" i="3"/>
  <c r="Q22" i="3"/>
  <c r="P22" i="3"/>
  <c r="O22" i="3"/>
  <c r="N22" i="3"/>
  <c r="M22" i="3"/>
  <c r="L22" i="3"/>
  <c r="K22" i="3"/>
  <c r="J22" i="3"/>
  <c r="I22" i="3"/>
  <c r="R21" i="3"/>
  <c r="Q21" i="3"/>
  <c r="P21" i="3"/>
  <c r="O21" i="3"/>
  <c r="N21" i="3"/>
  <c r="M21" i="3"/>
  <c r="L21" i="3"/>
  <c r="K21" i="3"/>
  <c r="J21" i="3"/>
  <c r="I21" i="3"/>
  <c r="R20" i="3"/>
  <c r="Q20" i="3"/>
  <c r="P20" i="3"/>
  <c r="O20" i="3"/>
  <c r="N20" i="3"/>
  <c r="M20" i="3"/>
  <c r="L20" i="3"/>
  <c r="K20" i="3"/>
  <c r="J20" i="3"/>
  <c r="I20" i="3"/>
  <c r="R19" i="3"/>
  <c r="Q19" i="3"/>
  <c r="P19" i="3"/>
  <c r="O19" i="3"/>
  <c r="N19" i="3"/>
  <c r="M19" i="3"/>
  <c r="L19" i="3"/>
  <c r="K19" i="3"/>
  <c r="J19" i="3"/>
  <c r="I19" i="3"/>
  <c r="R18" i="3"/>
  <c r="Q18" i="3"/>
  <c r="P18" i="3"/>
  <c r="O18" i="3"/>
  <c r="N18" i="3"/>
  <c r="M18" i="3"/>
  <c r="L18" i="3"/>
  <c r="K18" i="3"/>
  <c r="J18" i="3"/>
  <c r="I18" i="3"/>
  <c r="R17" i="3"/>
  <c r="Q17" i="3"/>
  <c r="P17" i="3"/>
  <c r="O17" i="3"/>
  <c r="N17" i="3"/>
  <c r="M17" i="3"/>
  <c r="L17" i="3"/>
  <c r="K17" i="3"/>
  <c r="J17" i="3"/>
  <c r="I17" i="3"/>
  <c r="R16" i="3"/>
  <c r="Q16" i="3"/>
  <c r="P16" i="3"/>
  <c r="O16" i="3"/>
  <c r="N16" i="3"/>
  <c r="M16" i="3"/>
  <c r="L16" i="3"/>
  <c r="K16" i="3"/>
  <c r="J16" i="3"/>
  <c r="I16" i="3"/>
  <c r="R15" i="3"/>
  <c r="Q15" i="3"/>
  <c r="P15" i="3"/>
  <c r="O15" i="3"/>
  <c r="N15" i="3"/>
  <c r="M15" i="3"/>
  <c r="L15" i="3"/>
  <c r="K15" i="3"/>
  <c r="J15" i="3"/>
  <c r="I15" i="3"/>
  <c r="R14" i="3"/>
  <c r="Q14" i="3"/>
  <c r="P14" i="3"/>
  <c r="O14" i="3"/>
  <c r="N14" i="3"/>
  <c r="M14" i="3"/>
  <c r="L14" i="3"/>
  <c r="K14" i="3"/>
  <c r="J14" i="3"/>
  <c r="I14" i="3"/>
  <c r="R13" i="3"/>
  <c r="Q13" i="3"/>
  <c r="P13" i="3"/>
  <c r="O13" i="3"/>
  <c r="N13" i="3"/>
  <c r="M13" i="3"/>
  <c r="L13" i="3"/>
  <c r="K13" i="3"/>
  <c r="J13" i="3"/>
  <c r="I13" i="3"/>
  <c r="R12" i="3"/>
  <c r="Q12" i="3"/>
  <c r="P12" i="3"/>
  <c r="O12" i="3"/>
  <c r="N12" i="3"/>
  <c r="M12" i="3"/>
  <c r="L12" i="3"/>
  <c r="K12" i="3"/>
  <c r="J12" i="3"/>
  <c r="I12" i="3"/>
  <c r="R11" i="3"/>
  <c r="Q11" i="3"/>
  <c r="P11" i="3"/>
  <c r="O11" i="3"/>
  <c r="N11" i="3"/>
  <c r="M11" i="3"/>
  <c r="L11" i="3"/>
  <c r="K11" i="3"/>
  <c r="J11" i="3"/>
  <c r="I11" i="3"/>
  <c r="R10" i="3"/>
  <c r="Q10" i="3"/>
  <c r="P10" i="3"/>
  <c r="O10" i="3"/>
  <c r="N10" i="3"/>
  <c r="M10" i="3"/>
  <c r="L10" i="3"/>
  <c r="K10" i="3"/>
  <c r="J10" i="3"/>
  <c r="I10" i="3"/>
  <c r="R9" i="3"/>
  <c r="Q9" i="3"/>
  <c r="P9" i="3"/>
  <c r="O9" i="3"/>
  <c r="N9" i="3"/>
  <c r="M9" i="3"/>
  <c r="L9" i="3"/>
  <c r="K9" i="3"/>
  <c r="J9" i="3"/>
  <c r="I9" i="3"/>
  <c r="R8" i="3"/>
  <c r="Q8" i="3"/>
  <c r="P8" i="3"/>
  <c r="O8" i="3"/>
  <c r="N8" i="3"/>
  <c r="M8" i="3"/>
  <c r="L8" i="3"/>
  <c r="K8" i="3"/>
  <c r="J8" i="3"/>
  <c r="I8" i="3"/>
  <c r="R7" i="3"/>
  <c r="Q7" i="3"/>
  <c r="Q27" i="3" s="1"/>
  <c r="P7" i="3"/>
  <c r="O7" i="3"/>
  <c r="N7" i="3"/>
  <c r="M7" i="3"/>
  <c r="L7" i="3"/>
  <c r="K7" i="3"/>
  <c r="J7" i="3"/>
  <c r="I7" i="3"/>
  <c r="I27" i="3" s="1"/>
  <c r="R6" i="3"/>
  <c r="Q6" i="3"/>
  <c r="P6" i="3"/>
  <c r="O6" i="3"/>
  <c r="N6" i="3"/>
  <c r="M6" i="3"/>
  <c r="L6" i="3"/>
  <c r="K6" i="3"/>
  <c r="K29" i="3" s="1"/>
  <c r="J6" i="3"/>
  <c r="I6" i="3"/>
  <c r="R5" i="3"/>
  <c r="Q5" i="3"/>
  <c r="P5" i="3"/>
  <c r="O5" i="3"/>
  <c r="N5" i="3"/>
  <c r="M5" i="3"/>
  <c r="L5" i="3"/>
  <c r="K5" i="3"/>
  <c r="J5" i="3"/>
  <c r="I5" i="3"/>
  <c r="R4" i="3"/>
  <c r="R30" i="3" s="1"/>
  <c r="Q4" i="3"/>
  <c r="Q29" i="3" s="1"/>
  <c r="P4" i="3"/>
  <c r="P28" i="3" s="1"/>
  <c r="O4" i="3"/>
  <c r="O27" i="3" s="1"/>
  <c r="N4" i="3"/>
  <c r="N26" i="3" s="1"/>
  <c r="M4" i="3"/>
  <c r="M26" i="3" s="1"/>
  <c r="L4" i="3"/>
  <c r="L26" i="3" s="1"/>
  <c r="K4" i="3"/>
  <c r="K26" i="3" s="1"/>
  <c r="J4" i="3"/>
  <c r="J30" i="3" s="1"/>
  <c r="I4" i="3"/>
  <c r="I29" i="3" s="1"/>
  <c r="I30" i="1"/>
  <c r="M30" i="1"/>
  <c r="Q30" i="1"/>
  <c r="U30" i="1"/>
  <c r="Y30" i="1"/>
  <c r="H30" i="1"/>
  <c r="I27" i="1"/>
  <c r="M27" i="1"/>
  <c r="Q27" i="1"/>
  <c r="U27" i="1"/>
  <c r="Y27" i="1"/>
  <c r="I28" i="1"/>
  <c r="M28" i="1"/>
  <c r="Q28" i="1"/>
  <c r="U28" i="1"/>
  <c r="Y28" i="1"/>
  <c r="I29" i="1"/>
  <c r="M29" i="1"/>
  <c r="Q29" i="1"/>
  <c r="U29" i="1"/>
  <c r="Y29" i="1"/>
  <c r="H29" i="1"/>
  <c r="H28" i="1"/>
  <c r="H27" i="1"/>
  <c r="AE25" i="2"/>
  <c r="AA25" i="2"/>
  <c r="AC25" i="2" s="1"/>
  <c r="Z25" i="2"/>
  <c r="AB25" i="2" s="1"/>
  <c r="W25" i="2"/>
  <c r="V25" i="2"/>
  <c r="X25" i="2" s="1"/>
  <c r="S25" i="2"/>
  <c r="R25" i="2"/>
  <c r="T25" i="2" s="1"/>
  <c r="P25" i="2"/>
  <c r="O25" i="2"/>
  <c r="N25" i="2"/>
  <c r="K25" i="2"/>
  <c r="J25" i="2"/>
  <c r="AF25" i="2" s="1"/>
  <c r="F25" i="2"/>
  <c r="E25" i="2"/>
  <c r="D25" i="2"/>
  <c r="C25" i="2"/>
  <c r="AE24" i="2"/>
  <c r="AA24" i="2"/>
  <c r="AC24" i="2" s="1"/>
  <c r="Z24" i="2"/>
  <c r="AB24" i="2" s="1"/>
  <c r="W24" i="2"/>
  <c r="V24" i="2"/>
  <c r="X24" i="2" s="1"/>
  <c r="S24" i="2"/>
  <c r="R24" i="2"/>
  <c r="T24" i="2" s="1"/>
  <c r="P24" i="2"/>
  <c r="O24" i="2"/>
  <c r="N24" i="2"/>
  <c r="K24" i="2"/>
  <c r="J24" i="2"/>
  <c r="AF24" i="2" s="1"/>
  <c r="F24" i="2"/>
  <c r="E24" i="2"/>
  <c r="D24" i="2"/>
  <c r="C24" i="2"/>
  <c r="AE23" i="2"/>
  <c r="AA23" i="2"/>
  <c r="AC23" i="2" s="1"/>
  <c r="Z23" i="2"/>
  <c r="AB23" i="2" s="1"/>
  <c r="W23" i="2"/>
  <c r="V23" i="2"/>
  <c r="X23" i="2" s="1"/>
  <c r="S23" i="2"/>
  <c r="R23" i="2"/>
  <c r="T23" i="2" s="1"/>
  <c r="P23" i="2"/>
  <c r="O23" i="2"/>
  <c r="N23" i="2"/>
  <c r="K23" i="2"/>
  <c r="J23" i="2"/>
  <c r="AF23" i="2" s="1"/>
  <c r="F23" i="2"/>
  <c r="E23" i="2"/>
  <c r="D23" i="2"/>
  <c r="C23" i="2"/>
  <c r="AE22" i="2"/>
  <c r="AA22" i="2"/>
  <c r="AC22" i="2" s="1"/>
  <c r="Z22" i="2"/>
  <c r="AB22" i="2" s="1"/>
  <c r="W22" i="2"/>
  <c r="V22" i="2"/>
  <c r="X22" i="2" s="1"/>
  <c r="S22" i="2"/>
  <c r="R22" i="2"/>
  <c r="T22" i="2" s="1"/>
  <c r="P22" i="2"/>
  <c r="O22" i="2"/>
  <c r="N22" i="2"/>
  <c r="K22" i="2"/>
  <c r="J22" i="2"/>
  <c r="AF22" i="2" s="1"/>
  <c r="F22" i="2"/>
  <c r="E22" i="2"/>
  <c r="D22" i="2"/>
  <c r="C22" i="2"/>
  <c r="AE21" i="2"/>
  <c r="AA21" i="2"/>
  <c r="AC21" i="2" s="1"/>
  <c r="Z21" i="2"/>
  <c r="AB21" i="2" s="1"/>
  <c r="W21" i="2"/>
  <c r="V21" i="2"/>
  <c r="X21" i="2" s="1"/>
  <c r="S21" i="2"/>
  <c r="R21" i="2"/>
  <c r="T21" i="2" s="1"/>
  <c r="P21" i="2"/>
  <c r="O21" i="2"/>
  <c r="N21" i="2"/>
  <c r="K21" i="2"/>
  <c r="J21" i="2"/>
  <c r="AF21" i="2" s="1"/>
  <c r="F21" i="2"/>
  <c r="E21" i="2"/>
  <c r="D21" i="2"/>
  <c r="C21" i="2"/>
  <c r="AE20" i="2"/>
  <c r="AA20" i="2"/>
  <c r="AC20" i="2" s="1"/>
  <c r="Z20" i="2"/>
  <c r="AB20" i="2" s="1"/>
  <c r="W20" i="2"/>
  <c r="V20" i="2"/>
  <c r="X20" i="2" s="1"/>
  <c r="S20" i="2"/>
  <c r="R20" i="2"/>
  <c r="T20" i="2" s="1"/>
  <c r="P20" i="2"/>
  <c r="O20" i="2"/>
  <c r="N20" i="2"/>
  <c r="K20" i="2"/>
  <c r="J20" i="2"/>
  <c r="AF20" i="2" s="1"/>
  <c r="F20" i="2"/>
  <c r="E20" i="2"/>
  <c r="D20" i="2"/>
  <c r="C20" i="2"/>
  <c r="AE19" i="2"/>
  <c r="AA19" i="2"/>
  <c r="AC19" i="2" s="1"/>
  <c r="Z19" i="2"/>
  <c r="AB19" i="2" s="1"/>
  <c r="W19" i="2"/>
  <c r="V19" i="2"/>
  <c r="X19" i="2" s="1"/>
  <c r="S19" i="2"/>
  <c r="R19" i="2"/>
  <c r="T19" i="2" s="1"/>
  <c r="P19" i="2"/>
  <c r="O19" i="2"/>
  <c r="N19" i="2"/>
  <c r="K19" i="2"/>
  <c r="J19" i="2"/>
  <c r="AF19" i="2" s="1"/>
  <c r="F19" i="2"/>
  <c r="E19" i="2"/>
  <c r="D19" i="2"/>
  <c r="C19" i="2"/>
  <c r="AE18" i="2"/>
  <c r="AA18" i="2"/>
  <c r="AC18" i="2" s="1"/>
  <c r="Z18" i="2"/>
  <c r="AB18" i="2" s="1"/>
  <c r="W18" i="2"/>
  <c r="V18" i="2"/>
  <c r="X18" i="2" s="1"/>
  <c r="S18" i="2"/>
  <c r="R18" i="2"/>
  <c r="T18" i="2" s="1"/>
  <c r="P18" i="2"/>
  <c r="O18" i="2"/>
  <c r="N18" i="2"/>
  <c r="K18" i="2"/>
  <c r="J18" i="2"/>
  <c r="AF18" i="2" s="1"/>
  <c r="F18" i="2"/>
  <c r="E18" i="2"/>
  <c r="D18" i="2"/>
  <c r="C18" i="2"/>
  <c r="AE17" i="2"/>
  <c r="AA17" i="2"/>
  <c r="AC17" i="2" s="1"/>
  <c r="Z17" i="2"/>
  <c r="AB17" i="2" s="1"/>
  <c r="W17" i="2"/>
  <c r="V17" i="2"/>
  <c r="X17" i="2" s="1"/>
  <c r="S17" i="2"/>
  <c r="R17" i="2"/>
  <c r="T17" i="2" s="1"/>
  <c r="P17" i="2"/>
  <c r="O17" i="2"/>
  <c r="N17" i="2"/>
  <c r="K17" i="2"/>
  <c r="J17" i="2"/>
  <c r="AF17" i="2" s="1"/>
  <c r="F17" i="2"/>
  <c r="E17" i="2"/>
  <c r="D17" i="2"/>
  <c r="C17" i="2"/>
  <c r="AE16" i="2"/>
  <c r="AA16" i="2"/>
  <c r="AC16" i="2" s="1"/>
  <c r="Z16" i="2"/>
  <c r="AB16" i="2" s="1"/>
  <c r="W16" i="2"/>
  <c r="V16" i="2"/>
  <c r="X16" i="2" s="1"/>
  <c r="S16" i="2"/>
  <c r="R16" i="2"/>
  <c r="T16" i="2" s="1"/>
  <c r="P16" i="2"/>
  <c r="O16" i="2"/>
  <c r="N16" i="2"/>
  <c r="K16" i="2"/>
  <c r="J16" i="2"/>
  <c r="AF16" i="2" s="1"/>
  <c r="F16" i="2"/>
  <c r="E16" i="2"/>
  <c r="D16" i="2"/>
  <c r="C16" i="2"/>
  <c r="AE15" i="2"/>
  <c r="AA15" i="2"/>
  <c r="AC15" i="2" s="1"/>
  <c r="Z15" i="2"/>
  <c r="AB15" i="2" s="1"/>
  <c r="W15" i="2"/>
  <c r="V15" i="2"/>
  <c r="X15" i="2" s="1"/>
  <c r="S15" i="2"/>
  <c r="R15" i="2"/>
  <c r="T15" i="2" s="1"/>
  <c r="P15" i="2"/>
  <c r="O15" i="2"/>
  <c r="N15" i="2"/>
  <c r="K15" i="2"/>
  <c r="J15" i="2"/>
  <c r="AF15" i="2" s="1"/>
  <c r="F15" i="2"/>
  <c r="E15" i="2"/>
  <c r="D15" i="2"/>
  <c r="C15" i="2"/>
  <c r="AE14" i="2"/>
  <c r="AA14" i="2"/>
  <c r="AC14" i="2" s="1"/>
  <c r="Z14" i="2"/>
  <c r="AB14" i="2" s="1"/>
  <c r="W14" i="2"/>
  <c r="V14" i="2"/>
  <c r="X14" i="2" s="1"/>
  <c r="S14" i="2"/>
  <c r="R14" i="2"/>
  <c r="T14" i="2" s="1"/>
  <c r="P14" i="2"/>
  <c r="O14" i="2"/>
  <c r="N14" i="2"/>
  <c r="K14" i="2"/>
  <c r="J14" i="2"/>
  <c r="AF14" i="2" s="1"/>
  <c r="F14" i="2"/>
  <c r="E14" i="2"/>
  <c r="D14" i="2"/>
  <c r="C14" i="2"/>
  <c r="AE13" i="2"/>
  <c r="AA13" i="2"/>
  <c r="AC13" i="2" s="1"/>
  <c r="Z13" i="2"/>
  <c r="AB13" i="2" s="1"/>
  <c r="W13" i="2"/>
  <c r="V13" i="2"/>
  <c r="X13" i="2" s="1"/>
  <c r="S13" i="2"/>
  <c r="R13" i="2"/>
  <c r="T13" i="2" s="1"/>
  <c r="P13" i="2"/>
  <c r="O13" i="2"/>
  <c r="N13" i="2"/>
  <c r="K13" i="2"/>
  <c r="J13" i="2"/>
  <c r="AF13" i="2" s="1"/>
  <c r="F13" i="2"/>
  <c r="E13" i="2"/>
  <c r="D13" i="2"/>
  <c r="C13" i="2"/>
  <c r="AE12" i="2"/>
  <c r="AA12" i="2"/>
  <c r="AC12" i="2" s="1"/>
  <c r="Z12" i="2"/>
  <c r="AB12" i="2" s="1"/>
  <c r="W12" i="2"/>
  <c r="V12" i="2"/>
  <c r="X12" i="2" s="1"/>
  <c r="S12" i="2"/>
  <c r="R12" i="2"/>
  <c r="T12" i="2" s="1"/>
  <c r="P12" i="2"/>
  <c r="O12" i="2"/>
  <c r="N12" i="2"/>
  <c r="K12" i="2"/>
  <c r="J12" i="2"/>
  <c r="AF12" i="2" s="1"/>
  <c r="F12" i="2"/>
  <c r="E12" i="2"/>
  <c r="D12" i="2"/>
  <c r="C12" i="2"/>
  <c r="AE11" i="2"/>
  <c r="AA11" i="2"/>
  <c r="AC11" i="2" s="1"/>
  <c r="Z11" i="2"/>
  <c r="AB11" i="2" s="1"/>
  <c r="W11" i="2"/>
  <c r="V11" i="2"/>
  <c r="X11" i="2" s="1"/>
  <c r="S11" i="2"/>
  <c r="R11" i="2"/>
  <c r="T11" i="2" s="1"/>
  <c r="P11" i="2"/>
  <c r="O11" i="2"/>
  <c r="N11" i="2"/>
  <c r="K11" i="2"/>
  <c r="J11" i="2"/>
  <c r="AF11" i="2" s="1"/>
  <c r="F11" i="2"/>
  <c r="E11" i="2"/>
  <c r="D11" i="2"/>
  <c r="C11" i="2"/>
  <c r="AE10" i="2"/>
  <c r="AA10" i="2"/>
  <c r="AC10" i="2" s="1"/>
  <c r="Z10" i="2"/>
  <c r="AB10" i="2" s="1"/>
  <c r="W10" i="2"/>
  <c r="V10" i="2"/>
  <c r="X10" i="2" s="1"/>
  <c r="S10" i="2"/>
  <c r="R10" i="2"/>
  <c r="T10" i="2" s="1"/>
  <c r="P10" i="2"/>
  <c r="O10" i="2"/>
  <c r="N10" i="2"/>
  <c r="K10" i="2"/>
  <c r="J10" i="2"/>
  <c r="AF10" i="2" s="1"/>
  <c r="F10" i="2"/>
  <c r="E10" i="2"/>
  <c r="D10" i="2"/>
  <c r="C10" i="2"/>
  <c r="AE9" i="2"/>
  <c r="AA9" i="2"/>
  <c r="AC9" i="2" s="1"/>
  <c r="Z9" i="2"/>
  <c r="AB9" i="2" s="1"/>
  <c r="W9" i="2"/>
  <c r="V9" i="2"/>
  <c r="X9" i="2" s="1"/>
  <c r="S9" i="2"/>
  <c r="R9" i="2"/>
  <c r="T9" i="2" s="1"/>
  <c r="P9" i="2"/>
  <c r="O9" i="2"/>
  <c r="N9" i="2"/>
  <c r="K9" i="2"/>
  <c r="J9" i="2"/>
  <c r="AF9" i="2" s="1"/>
  <c r="F9" i="2"/>
  <c r="E9" i="2"/>
  <c r="D9" i="2"/>
  <c r="C9" i="2"/>
  <c r="AE8" i="2"/>
  <c r="AA8" i="2"/>
  <c r="AC8" i="2" s="1"/>
  <c r="Z8" i="2"/>
  <c r="AB8" i="2" s="1"/>
  <c r="W8" i="2"/>
  <c r="V8" i="2"/>
  <c r="X8" i="2" s="1"/>
  <c r="S8" i="2"/>
  <c r="R8" i="2"/>
  <c r="T8" i="2" s="1"/>
  <c r="P8" i="2"/>
  <c r="O8" i="2"/>
  <c r="N8" i="2"/>
  <c r="K8" i="2"/>
  <c r="J8" i="2"/>
  <c r="AF8" i="2" s="1"/>
  <c r="F8" i="2"/>
  <c r="E8" i="2"/>
  <c r="D8" i="2"/>
  <c r="C8" i="2"/>
  <c r="AE7" i="2"/>
  <c r="AA7" i="2"/>
  <c r="AC7" i="2" s="1"/>
  <c r="Z7" i="2"/>
  <c r="AB7" i="2" s="1"/>
  <c r="W7" i="2"/>
  <c r="V7" i="2"/>
  <c r="X7" i="2" s="1"/>
  <c r="S7" i="2"/>
  <c r="R7" i="2"/>
  <c r="T7" i="2" s="1"/>
  <c r="P7" i="2"/>
  <c r="O7" i="2"/>
  <c r="N7" i="2"/>
  <c r="K7" i="2"/>
  <c r="J7" i="2"/>
  <c r="AF7" i="2" s="1"/>
  <c r="F7" i="2"/>
  <c r="E7" i="2"/>
  <c r="D7" i="2"/>
  <c r="C7" i="2"/>
  <c r="AE6" i="2"/>
  <c r="AA6" i="2"/>
  <c r="AC6" i="2" s="1"/>
  <c r="Z6" i="2"/>
  <c r="AB6" i="2" s="1"/>
  <c r="W6" i="2"/>
  <c r="V6" i="2"/>
  <c r="X6" i="2" s="1"/>
  <c r="S6" i="2"/>
  <c r="R6" i="2"/>
  <c r="T6" i="2" s="1"/>
  <c r="P6" i="2"/>
  <c r="O6" i="2"/>
  <c r="N6" i="2"/>
  <c r="K6" i="2"/>
  <c r="J6" i="2"/>
  <c r="AF6" i="2" s="1"/>
  <c r="F6" i="2"/>
  <c r="E6" i="2"/>
  <c r="D6" i="2"/>
  <c r="C6" i="2"/>
  <c r="AE5" i="2"/>
  <c r="AA5" i="2"/>
  <c r="AC5" i="2" s="1"/>
  <c r="Z5" i="2"/>
  <c r="AB5" i="2" s="1"/>
  <c r="W5" i="2"/>
  <c r="V5" i="2"/>
  <c r="X5" i="2" s="1"/>
  <c r="S5" i="2"/>
  <c r="R5" i="2"/>
  <c r="T5" i="2" s="1"/>
  <c r="P5" i="2"/>
  <c r="O5" i="2"/>
  <c r="N5" i="2"/>
  <c r="K5" i="2"/>
  <c r="J5" i="2"/>
  <c r="AF5" i="2" s="1"/>
  <c r="F5" i="2"/>
  <c r="E5" i="2"/>
  <c r="D5" i="2"/>
  <c r="C5" i="2"/>
  <c r="B2" i="2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5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5" i="1"/>
  <c r="Z25" i="1"/>
  <c r="AB25" i="1" s="1"/>
  <c r="Z24" i="1"/>
  <c r="AB24" i="1" s="1"/>
  <c r="Z23" i="1"/>
  <c r="AB23" i="1" s="1"/>
  <c r="Z22" i="1"/>
  <c r="AB22" i="1" s="1"/>
  <c r="Z21" i="1"/>
  <c r="AB21" i="1" s="1"/>
  <c r="Z20" i="1"/>
  <c r="AB20" i="1" s="1"/>
  <c r="Z19" i="1"/>
  <c r="AB19" i="1" s="1"/>
  <c r="Z18" i="1"/>
  <c r="AB18" i="1" s="1"/>
  <c r="Z17" i="1"/>
  <c r="AB17" i="1" s="1"/>
  <c r="Z16" i="1"/>
  <c r="AB16" i="1" s="1"/>
  <c r="Z15" i="1"/>
  <c r="AB15" i="1" s="1"/>
  <c r="Z14" i="1"/>
  <c r="AB14" i="1" s="1"/>
  <c r="Z13" i="1"/>
  <c r="AB13" i="1" s="1"/>
  <c r="Z12" i="1"/>
  <c r="AB12" i="1" s="1"/>
  <c r="Z11" i="1"/>
  <c r="AB11" i="1" s="1"/>
  <c r="Z10" i="1"/>
  <c r="AB10" i="1" s="1"/>
  <c r="Z9" i="1"/>
  <c r="AB9" i="1" s="1"/>
  <c r="Z8" i="1"/>
  <c r="AB8" i="1" s="1"/>
  <c r="Z7" i="1"/>
  <c r="AB7" i="1" s="1"/>
  <c r="Z6" i="1"/>
  <c r="AB6" i="1" s="1"/>
  <c r="Z5" i="1"/>
  <c r="AB5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V10" i="1"/>
  <c r="X10" i="1" s="1"/>
  <c r="V9" i="1"/>
  <c r="X9" i="1" s="1"/>
  <c r="V8" i="1"/>
  <c r="X8" i="1" s="1"/>
  <c r="V7" i="1"/>
  <c r="X7" i="1" s="1"/>
  <c r="V6" i="1"/>
  <c r="X6" i="1" s="1"/>
  <c r="V5" i="1"/>
  <c r="X5" i="1" s="1"/>
  <c r="R25" i="1"/>
  <c r="T25" i="1" s="1"/>
  <c r="R24" i="1"/>
  <c r="T24" i="1" s="1"/>
  <c r="R23" i="1"/>
  <c r="T23" i="1" s="1"/>
  <c r="R22" i="1"/>
  <c r="T22" i="1" s="1"/>
  <c r="R21" i="1"/>
  <c r="T21" i="1" s="1"/>
  <c r="R20" i="1"/>
  <c r="T20" i="1" s="1"/>
  <c r="R19" i="1"/>
  <c r="T19" i="1" s="1"/>
  <c r="R18" i="1"/>
  <c r="T18" i="1" s="1"/>
  <c r="R17" i="1"/>
  <c r="T17" i="1" s="1"/>
  <c r="R16" i="1"/>
  <c r="T16" i="1" s="1"/>
  <c r="R15" i="1"/>
  <c r="T15" i="1" s="1"/>
  <c r="R14" i="1"/>
  <c r="T14" i="1" s="1"/>
  <c r="R13" i="1"/>
  <c r="T13" i="1" s="1"/>
  <c r="R12" i="1"/>
  <c r="T12" i="1" s="1"/>
  <c r="R11" i="1"/>
  <c r="T11" i="1" s="1"/>
  <c r="R10" i="1"/>
  <c r="T10" i="1" s="1"/>
  <c r="R9" i="1"/>
  <c r="T9" i="1" s="1"/>
  <c r="R8" i="1"/>
  <c r="T8" i="1" s="1"/>
  <c r="R7" i="1"/>
  <c r="T7" i="1" s="1"/>
  <c r="R6" i="1"/>
  <c r="T6" i="1" s="1"/>
  <c r="R5" i="1"/>
  <c r="T5" i="1" s="1"/>
  <c r="N25" i="1"/>
  <c r="P25" i="1" s="1"/>
  <c r="N24" i="1"/>
  <c r="P24" i="1" s="1"/>
  <c r="N23" i="1"/>
  <c r="P23" i="1" s="1"/>
  <c r="N22" i="1"/>
  <c r="P22" i="1" s="1"/>
  <c r="N21" i="1"/>
  <c r="P21" i="1" s="1"/>
  <c r="N20" i="1"/>
  <c r="P20" i="1" s="1"/>
  <c r="N19" i="1"/>
  <c r="P19" i="1" s="1"/>
  <c r="N18" i="1"/>
  <c r="P18" i="1" s="1"/>
  <c r="N17" i="1"/>
  <c r="P17" i="1" s="1"/>
  <c r="N16" i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8" i="1"/>
  <c r="P8" i="1" s="1"/>
  <c r="N7" i="1"/>
  <c r="P7" i="1" s="1"/>
  <c r="N6" i="1"/>
  <c r="P6" i="1" s="1"/>
  <c r="N5" i="1"/>
  <c r="P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5" i="1"/>
  <c r="L5" i="1" s="1"/>
  <c r="D5" i="1"/>
  <c r="D8" i="1"/>
  <c r="D7" i="1"/>
  <c r="D9" i="1"/>
  <c r="D10" i="1"/>
  <c r="D11" i="1"/>
  <c r="D12" i="1"/>
  <c r="D13" i="1"/>
  <c r="D15" i="1"/>
  <c r="D14" i="1"/>
  <c r="D16" i="1"/>
  <c r="D19" i="1"/>
  <c r="D17" i="1"/>
  <c r="D18" i="1"/>
  <c r="D21" i="1"/>
  <c r="D20" i="1"/>
  <c r="D22" i="1"/>
  <c r="D23" i="1"/>
  <c r="D25" i="1"/>
  <c r="D24" i="1"/>
  <c r="D6" i="1"/>
  <c r="C5" i="1"/>
  <c r="C8" i="1"/>
  <c r="C7" i="1"/>
  <c r="C9" i="1"/>
  <c r="C10" i="1"/>
  <c r="C11" i="1"/>
  <c r="C12" i="1"/>
  <c r="C13" i="1"/>
  <c r="C15" i="1"/>
  <c r="C14" i="1"/>
  <c r="C16" i="1"/>
  <c r="C19" i="1"/>
  <c r="C17" i="1"/>
  <c r="C18" i="1"/>
  <c r="C21" i="1"/>
  <c r="C20" i="1"/>
  <c r="C22" i="1"/>
  <c r="C23" i="1"/>
  <c r="C25" i="1"/>
  <c r="C24" i="1"/>
  <c r="C6" i="1"/>
  <c r="O26" i="3" l="1"/>
  <c r="P27" i="3"/>
  <c r="I28" i="3"/>
  <c r="Q28" i="3"/>
  <c r="J29" i="3"/>
  <c r="R29" i="3"/>
  <c r="K30" i="3"/>
  <c r="I26" i="3"/>
  <c r="Q26" i="3"/>
  <c r="J27" i="3"/>
  <c r="R27" i="3"/>
  <c r="K28" i="3"/>
  <c r="L29" i="3"/>
  <c r="M30" i="3"/>
  <c r="J26" i="3"/>
  <c r="R26" i="3"/>
  <c r="K27" i="3"/>
  <c r="L28" i="3"/>
  <c r="M29" i="3"/>
  <c r="N30" i="3"/>
  <c r="L27" i="3"/>
  <c r="M28" i="3"/>
  <c r="N29" i="3"/>
  <c r="O30" i="3"/>
  <c r="M27" i="3"/>
  <c r="N28" i="3"/>
  <c r="O29" i="3"/>
  <c r="P30" i="3"/>
  <c r="N27" i="3"/>
  <c r="O28" i="3"/>
  <c r="P29" i="3"/>
  <c r="I30" i="3"/>
  <c r="Q30" i="3"/>
  <c r="L27" i="1"/>
  <c r="L30" i="1"/>
  <c r="K27" i="1"/>
  <c r="K30" i="1"/>
  <c r="S30" i="1"/>
  <c r="AB30" i="1"/>
  <c r="P27" i="1"/>
  <c r="P30" i="1"/>
  <c r="X27" i="1"/>
  <c r="O29" i="1"/>
  <c r="O30" i="1"/>
  <c r="W28" i="1"/>
  <c r="W30" i="1"/>
  <c r="AA30" i="1"/>
  <c r="AE30" i="1"/>
  <c r="L29" i="1"/>
  <c r="L28" i="1"/>
  <c r="X30" i="1"/>
  <c r="K29" i="1"/>
  <c r="K28" i="1"/>
  <c r="J29" i="1"/>
  <c r="J28" i="1"/>
  <c r="J27" i="1"/>
  <c r="J30" i="1"/>
  <c r="T30" i="1"/>
  <c r="P28" i="1"/>
  <c r="AA27" i="1"/>
  <c r="X28" i="1"/>
  <c r="V30" i="1"/>
  <c r="N30" i="1"/>
  <c r="W29" i="1"/>
  <c r="AE28" i="1"/>
  <c r="T27" i="1"/>
  <c r="AE29" i="1"/>
  <c r="S27" i="1"/>
  <c r="Z30" i="1"/>
  <c r="R30" i="1"/>
  <c r="AB27" i="1"/>
  <c r="V29" i="1"/>
  <c r="N29" i="1"/>
  <c r="O28" i="1"/>
  <c r="V28" i="1"/>
  <c r="N28" i="1"/>
  <c r="AE27" i="1"/>
  <c r="W27" i="1"/>
  <c r="O27" i="1"/>
  <c r="AB29" i="1"/>
  <c r="T29" i="1"/>
  <c r="V27" i="1"/>
  <c r="N27" i="1"/>
  <c r="AA29" i="1"/>
  <c r="S29" i="1"/>
  <c r="AB28" i="1"/>
  <c r="T28" i="1"/>
  <c r="Z29" i="1"/>
  <c r="R29" i="1"/>
  <c r="AA28" i="1"/>
  <c r="S28" i="1"/>
  <c r="Z28" i="1"/>
  <c r="R28" i="1"/>
  <c r="X29" i="1"/>
  <c r="P29" i="1"/>
  <c r="Z27" i="1"/>
  <c r="R27" i="1"/>
  <c r="AD20" i="1"/>
  <c r="AC12" i="1"/>
  <c r="AC20" i="1"/>
  <c r="AC15" i="1"/>
  <c r="AD9" i="1"/>
  <c r="AD17" i="1"/>
  <c r="AD25" i="1"/>
  <c r="AD10" i="1"/>
  <c r="AD18" i="1"/>
  <c r="AC16" i="1"/>
  <c r="AD11" i="1"/>
  <c r="AD19" i="1"/>
  <c r="AD12" i="1"/>
  <c r="AC10" i="1"/>
  <c r="AD5" i="1"/>
  <c r="AD13" i="1"/>
  <c r="AD21" i="1"/>
  <c r="AD6" i="1"/>
  <c r="AD14" i="1"/>
  <c r="AD22" i="1"/>
  <c r="AC5" i="1"/>
  <c r="AD7" i="1"/>
  <c r="AD15" i="1"/>
  <c r="AD23" i="1"/>
  <c r="AC13" i="1"/>
  <c r="AD8" i="1"/>
  <c r="AD16" i="1"/>
  <c r="AD24" i="1"/>
  <c r="AC21" i="1"/>
  <c r="AD11" i="2"/>
  <c r="AD12" i="2"/>
  <c r="AD19" i="2"/>
  <c r="AD20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L5" i="2"/>
  <c r="AD5" i="2" s="1"/>
  <c r="L6" i="2"/>
  <c r="AD6" i="2" s="1"/>
  <c r="L7" i="2"/>
  <c r="AD7" i="2" s="1"/>
  <c r="L8" i="2"/>
  <c r="AD8" i="2" s="1"/>
  <c r="L9" i="2"/>
  <c r="AD9" i="2" s="1"/>
  <c r="L10" i="2"/>
  <c r="AD10" i="2" s="1"/>
  <c r="L11" i="2"/>
  <c r="L12" i="2"/>
  <c r="L13" i="2"/>
  <c r="AD13" i="2" s="1"/>
  <c r="L14" i="2"/>
  <c r="AD14" i="2" s="1"/>
  <c r="L15" i="2"/>
  <c r="AD15" i="2" s="1"/>
  <c r="L16" i="2"/>
  <c r="AD16" i="2" s="1"/>
  <c r="L17" i="2"/>
  <c r="AD17" i="2" s="1"/>
  <c r="L18" i="2"/>
  <c r="AD18" i="2" s="1"/>
  <c r="L19" i="2"/>
  <c r="L20" i="2"/>
  <c r="L21" i="2"/>
  <c r="AD21" i="2" s="1"/>
  <c r="L22" i="2"/>
  <c r="AD22" i="2" s="1"/>
  <c r="L23" i="2"/>
  <c r="AD23" i="2" s="1"/>
  <c r="L24" i="2"/>
  <c r="AD24" i="2" s="1"/>
  <c r="L25" i="2"/>
  <c r="AD25" i="2" s="1"/>
  <c r="AC11" i="1"/>
  <c r="AC19" i="1"/>
  <c r="AC6" i="1"/>
  <c r="AC17" i="1"/>
  <c r="AC22" i="1"/>
  <c r="AC7" i="1"/>
  <c r="AC23" i="1"/>
  <c r="AC8" i="1"/>
  <c r="AC18" i="1"/>
  <c r="AC24" i="1"/>
  <c r="AC9" i="1"/>
  <c r="AC14" i="1"/>
  <c r="AC25" i="1"/>
  <c r="AF22" i="1"/>
  <c r="AG22" i="1" s="1"/>
  <c r="AF14" i="1"/>
  <c r="AF6" i="1"/>
  <c r="AG6" i="1" s="1"/>
  <c r="AF25" i="1"/>
  <c r="AG25" i="1" s="1"/>
  <c r="AF17" i="1"/>
  <c r="AG17" i="1" s="1"/>
  <c r="AF9" i="1"/>
  <c r="AG9" i="1" s="1"/>
  <c r="AF19" i="1"/>
  <c r="AG19" i="1" s="1"/>
  <c r="AF11" i="1"/>
  <c r="AG11" i="1" s="1"/>
  <c r="AF24" i="1"/>
  <c r="AG24" i="1" s="1"/>
  <c r="AF16" i="1"/>
  <c r="AG16" i="1" s="1"/>
  <c r="AF8" i="1"/>
  <c r="AG8" i="1" s="1"/>
  <c r="AF23" i="1"/>
  <c r="AG23" i="1" s="1"/>
  <c r="AF15" i="1"/>
  <c r="AG15" i="1" s="1"/>
  <c r="AF7" i="1"/>
  <c r="AG7" i="1" s="1"/>
  <c r="AF21" i="1"/>
  <c r="AG21" i="1" s="1"/>
  <c r="AF13" i="1"/>
  <c r="AG13" i="1" s="1"/>
  <c r="AF20" i="1"/>
  <c r="AG20" i="1" s="1"/>
  <c r="AF12" i="1"/>
  <c r="AG12" i="1" s="1"/>
  <c r="AF18" i="1"/>
  <c r="AG18" i="1" s="1"/>
  <c r="AF10" i="1"/>
  <c r="AG10" i="1" s="1"/>
  <c r="AF5" i="1"/>
  <c r="AG14" i="1" l="1"/>
  <c r="AG30" i="1" s="1"/>
  <c r="AF30" i="1"/>
  <c r="AC30" i="1"/>
  <c r="AD30" i="1"/>
  <c r="AG5" i="1"/>
  <c r="AF28" i="1"/>
  <c r="AF29" i="1"/>
  <c r="AF27" i="1"/>
  <c r="AC27" i="1"/>
  <c r="AC28" i="1"/>
  <c r="AC29" i="1"/>
  <c r="AD27" i="1"/>
  <c r="AD28" i="1"/>
  <c r="AD29" i="1"/>
  <c r="AG27" i="1" l="1"/>
  <c r="AG28" i="1"/>
  <c r="AG29" i="1"/>
  <c r="B2" i="1"/>
  <c r="F5" i="1"/>
  <c r="F8" i="1"/>
  <c r="F7" i="1"/>
  <c r="F9" i="1"/>
  <c r="F10" i="1"/>
  <c r="F11" i="1"/>
  <c r="F12" i="1"/>
  <c r="F13" i="1"/>
  <c r="F15" i="1"/>
  <c r="F14" i="1"/>
  <c r="F16" i="1"/>
  <c r="F19" i="1"/>
  <c r="F17" i="1"/>
  <c r="F18" i="1"/>
  <c r="F21" i="1"/>
  <c r="F20" i="1"/>
  <c r="F22" i="1"/>
  <c r="F23" i="1"/>
  <c r="F24" i="1"/>
  <c r="F25" i="1"/>
  <c r="F6" i="1"/>
  <c r="E5" i="1"/>
  <c r="E8" i="1"/>
  <c r="E7" i="1"/>
  <c r="E9" i="1"/>
  <c r="E10" i="1"/>
  <c r="E11" i="1"/>
  <c r="E12" i="1"/>
  <c r="E13" i="1"/>
  <c r="E15" i="1"/>
  <c r="E14" i="1"/>
  <c r="E16" i="1"/>
  <c r="E19" i="1"/>
  <c r="E17" i="1"/>
  <c r="E18" i="1"/>
  <c r="E21" i="1"/>
  <c r="E20" i="1"/>
  <c r="E22" i="1"/>
  <c r="E23" i="1"/>
  <c r="E24" i="1"/>
  <c r="E25" i="1"/>
  <c r="E6" i="1"/>
</calcChain>
</file>

<file path=xl/sharedStrings.xml><?xml version="1.0" encoding="utf-8"?>
<sst xmlns="http://schemas.openxmlformats.org/spreadsheetml/2006/main" count="248" uniqueCount="71">
  <si>
    <t>Employee Payroll</t>
  </si>
  <si>
    <t>Last Name</t>
  </si>
  <si>
    <t>First Name</t>
  </si>
  <si>
    <t>Bennett</t>
  </si>
  <si>
    <t>Sally</t>
  </si>
  <si>
    <t>Blane</t>
  </si>
  <si>
    <t>Ava</t>
  </si>
  <si>
    <t>Carroll</t>
  </si>
  <si>
    <t>Millie</t>
  </si>
  <si>
    <t>Christenson</t>
  </si>
  <si>
    <t>Anna</t>
  </si>
  <si>
    <t>Cooper</t>
  </si>
  <si>
    <t>Mitzi</t>
  </si>
  <si>
    <t>Dane</t>
  </si>
  <si>
    <t>Abby</t>
  </si>
  <si>
    <t>Daniel</t>
  </si>
  <si>
    <t>Constance</t>
  </si>
  <si>
    <t>Dunn</t>
  </si>
  <si>
    <t>Paige</t>
  </si>
  <si>
    <t>Gibson</t>
  </si>
  <si>
    <t>Kate</t>
  </si>
  <si>
    <t>Harrison</t>
  </si>
  <si>
    <t>Rhonda</t>
  </si>
  <si>
    <t>Henry</t>
  </si>
  <si>
    <t>Lowri</t>
  </si>
  <si>
    <t>Jordan</t>
  </si>
  <si>
    <t>Sam</t>
  </si>
  <si>
    <t>Keller</t>
  </si>
  <si>
    <t>Nora</t>
  </si>
  <si>
    <t>Kennedy</t>
  </si>
  <si>
    <t>Ayla</t>
  </si>
  <si>
    <t>King</t>
  </si>
  <si>
    <t>Isie</t>
  </si>
  <si>
    <t>Lane</t>
  </si>
  <si>
    <t>Ellis</t>
  </si>
  <si>
    <t>Luna</t>
  </si>
  <si>
    <t>Charlotte</t>
  </si>
  <si>
    <t>Morris</t>
  </si>
  <si>
    <t>Anika</t>
  </si>
  <si>
    <t>Patton</t>
  </si>
  <si>
    <t>Taylor</t>
  </si>
  <si>
    <t>Russell</t>
  </si>
  <si>
    <t>Aiden</t>
  </si>
  <si>
    <t>Ray</t>
  </si>
  <si>
    <t>Ellie</t>
  </si>
  <si>
    <t>Legal Name</t>
  </si>
  <si>
    <t>Legal Name_2</t>
  </si>
  <si>
    <t xml:space="preserve">TTL Employees: </t>
  </si>
  <si>
    <t>First Initial</t>
  </si>
  <si>
    <t>Last Initial</t>
  </si>
  <si>
    <t>OT</t>
  </si>
  <si>
    <t>Rate</t>
  </si>
  <si>
    <t>Hourly / Salary</t>
  </si>
  <si>
    <t>Hourly</t>
  </si>
  <si>
    <t>TTL Reg Pay</t>
  </si>
  <si>
    <t>Reg Pay</t>
  </si>
  <si>
    <t>OT Pay</t>
  </si>
  <si>
    <t>TTL Overtime</t>
  </si>
  <si>
    <t>TTL OT
Hours</t>
  </si>
  <si>
    <t>TTL Regular Hours</t>
  </si>
  <si>
    <t>TTL Monthly Hours</t>
  </si>
  <si>
    <t>TTL</t>
  </si>
  <si>
    <t>min</t>
  </si>
  <si>
    <t>max</t>
  </si>
  <si>
    <t>avg</t>
  </si>
  <si>
    <t>ttl</t>
  </si>
  <si>
    <t>Reg pay</t>
  </si>
  <si>
    <t>Min</t>
  </si>
  <si>
    <t>Max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</si>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</sst>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1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1"/>
    <xf numFmtId="0" fontId="0" fillId="0" borderId="0" xfId="0" applyAlignment="1">
      <alignment horizontal="center" wrapText="1"/>
    </xf>
    <xf numFmtId="44" fontId="0" fillId="0" borderId="0" xfId="0" applyNumberFormat="1"/>
    <xf numFmtId="0" fontId="2" fillId="2" borderId="0" xfId="0" applyFont="1" applyFill="1" applyBorder="1" applyAlignment="1">
      <alignment horizontal="center" vertical="top" wrapText="1"/>
    </xf>
    <xf numFmtId="16" fontId="6" fillId="0" borderId="0" xfId="0" applyNumberFormat="1" applyFont="1" applyBorder="1" applyAlignment="1">
      <alignment horizontal="center" vertical="top" wrapText="1"/>
    </xf>
    <xf numFmtId="44" fontId="6" fillId="0" borderId="0" xfId="0" applyNumberFormat="1" applyFont="1" applyBorder="1" applyAlignment="1">
      <alignment horizontal="center" vertical="top" wrapText="1"/>
    </xf>
    <xf numFmtId="16" fontId="6" fillId="2" borderId="0" xfId="0" applyNumberFormat="1" applyFont="1" applyFill="1" applyBorder="1" applyAlignment="1">
      <alignment horizontal="center" vertical="top" wrapText="1"/>
    </xf>
    <xf numFmtId="16" fontId="6" fillId="3" borderId="0" xfId="0" applyNumberFormat="1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44" fontId="0" fillId="0" borderId="0" xfId="0" applyNumberFormat="1" applyBorder="1"/>
    <xf numFmtId="0" fontId="5" fillId="0" borderId="0" xfId="1" applyBorder="1" applyAlignment="1">
      <alignment horizontal="center" wrapText="1"/>
    </xf>
    <xf numFmtId="44" fontId="5" fillId="0" borderId="0" xfId="1" applyNumberFormat="1" applyBorder="1" applyAlignment="1">
      <alignment horizontal="center" wrapText="1"/>
    </xf>
    <xf numFmtId="0" fontId="5" fillId="0" borderId="1" xfId="1" applyBorder="1" applyAlignment="1">
      <alignment horizont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44" fontId="6" fillId="4" borderId="4" xfId="0" applyNumberFormat="1" applyFont="1" applyFill="1" applyBorder="1" applyAlignment="1">
      <alignment horizontal="center" vertical="top" wrapText="1"/>
    </xf>
    <xf numFmtId="16" fontId="6" fillId="2" borderId="3" xfId="0" applyNumberFormat="1" applyFont="1" applyFill="1" applyBorder="1" applyAlignment="1">
      <alignment horizontal="center" vertical="top" wrapText="1"/>
    </xf>
    <xf numFmtId="16" fontId="6" fillId="3" borderId="4" xfId="0" applyNumberFormat="1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16" fontId="6" fillId="3" borderId="5" xfId="0" applyNumberFormat="1" applyFont="1" applyFill="1" applyBorder="1" applyAlignment="1">
      <alignment horizontal="center" vertical="top" wrapText="1"/>
    </xf>
    <xf numFmtId="16" fontId="6" fillId="4" borderId="4" xfId="0" applyNumberFormat="1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6" borderId="4" xfId="0" applyFont="1" applyFill="1" applyBorder="1" applyAlignment="1">
      <alignment horizontal="center" vertical="top" wrapText="1"/>
    </xf>
    <xf numFmtId="16" fontId="1" fillId="6" borderId="5" xfId="0" applyNumberFormat="1" applyFont="1" applyFill="1" applyBorder="1" applyAlignment="1">
      <alignment horizontal="center" vertical="top" wrapText="1"/>
    </xf>
    <xf numFmtId="4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44" fontId="0" fillId="0" borderId="0" xfId="0" applyNumberFormat="1" applyFill="1"/>
    <xf numFmtId="0" fontId="0" fillId="0" borderId="0" xfId="0" applyFill="1" applyAlignment="1">
      <alignment horizontal="center" wrapText="1"/>
    </xf>
    <xf numFmtId="0" fontId="0" fillId="0" borderId="0" xfId="0" applyFill="1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" fontId="0" fillId="0" borderId="0" xfId="0" applyNumberFormat="1"/>
  </cellXfs>
  <cellStyles count="2">
    <cellStyle name="Normal" xfId="0" builtinId="0"/>
    <cellStyle name="Normal 2" xfId="1" xr:uid="{77BB4BA8-0C91-47F8-9E28-4DA78AC56D37}"/>
  </cellStyles>
  <dxfs count="6">
    <dxf>
      <fill>
        <patternFill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2AB9-CEB3-49F2-8ABD-A9C8CD9A8208}">
  <dimension ref="A1:AO2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E25" sqref="E25"/>
    </sheetView>
  </sheetViews>
  <sheetFormatPr defaultRowHeight="15" x14ac:dyDescent="0.25"/>
  <cols>
    <col min="1" max="1" width="16.7109375" style="1" bestFit="1" customWidth="1"/>
    <col min="2" max="2" width="17" style="1" bestFit="1" customWidth="1"/>
    <col min="3" max="4" width="10" style="1" customWidth="1"/>
    <col min="5" max="6" width="20.5703125" style="3" customWidth="1"/>
    <col min="7" max="7" width="10.42578125" style="1" customWidth="1"/>
    <col min="8" max="8" width="9.140625" style="9"/>
    <col min="9" max="10" width="6.7109375" style="8" customWidth="1"/>
    <col min="11" max="11" width="9.7109375" style="8" bestFit="1" customWidth="1"/>
    <col min="12" max="12" width="6.7109375" style="8" customWidth="1"/>
    <col min="13" max="13" width="6.5703125" style="8" customWidth="1"/>
    <col min="14" max="14" width="6.7109375" style="8" customWidth="1"/>
    <col min="15" max="15" width="9.7109375" style="8" bestFit="1" customWidth="1"/>
    <col min="16" max="18" width="6.7109375" style="8" customWidth="1"/>
    <col min="19" max="19" width="9.7109375" style="8" bestFit="1" customWidth="1"/>
    <col min="20" max="22" width="6.7109375" style="8" customWidth="1"/>
    <col min="23" max="23" width="9.7109375" style="8" bestFit="1" customWidth="1"/>
    <col min="24" max="25" width="6.7109375" style="8" customWidth="1"/>
    <col min="26" max="26" width="6.7109375" style="1" customWidth="1"/>
    <col min="27" max="27" width="9.7109375" style="1" bestFit="1" customWidth="1"/>
    <col min="28" max="28" width="6.7109375" style="1" customWidth="1"/>
    <col min="29" max="29" width="15.28515625" style="1" bestFit="1" customWidth="1"/>
    <col min="30" max="30" width="15.28515625" style="1" customWidth="1"/>
    <col min="31" max="31" width="11.28515625" style="1" customWidth="1"/>
    <col min="32" max="32" width="10" style="1" customWidth="1"/>
    <col min="33" max="33" width="11.140625" customWidth="1"/>
  </cols>
  <sheetData>
    <row r="1" spans="1:41" x14ac:dyDescent="0.25">
      <c r="A1" s="2" t="s">
        <v>0</v>
      </c>
      <c r="B1" s="2" t="s">
        <v>47</v>
      </c>
      <c r="C1" s="2"/>
      <c r="D1" s="2"/>
    </row>
    <row r="2" spans="1:41" ht="18.75" x14ac:dyDescent="0.3">
      <c r="B2" s="4">
        <f>COUNTA(A5:A25)</f>
        <v>21</v>
      </c>
      <c r="C2" s="4"/>
      <c r="D2" s="4"/>
    </row>
    <row r="4" spans="1:41" s="6" customFormat="1" ht="33.75" customHeight="1" x14ac:dyDescent="0.25">
      <c r="A4" s="10" t="s">
        <v>1</v>
      </c>
      <c r="B4" s="10" t="s">
        <v>2</v>
      </c>
      <c r="C4" s="10" t="s">
        <v>48</v>
      </c>
      <c r="D4" s="10" t="s">
        <v>49</v>
      </c>
      <c r="E4" s="10" t="s">
        <v>45</v>
      </c>
      <c r="F4" s="10" t="s">
        <v>46</v>
      </c>
      <c r="G4" s="11" t="s">
        <v>52</v>
      </c>
      <c r="H4" s="12" t="s">
        <v>51</v>
      </c>
      <c r="I4" s="13">
        <v>45170</v>
      </c>
      <c r="J4" s="14" t="s">
        <v>50</v>
      </c>
      <c r="K4" s="15" t="s">
        <v>55</v>
      </c>
      <c r="L4" s="14" t="s">
        <v>56</v>
      </c>
      <c r="M4" s="13">
        <v>45177</v>
      </c>
      <c r="N4" s="14" t="s">
        <v>50</v>
      </c>
      <c r="O4" s="15" t="s">
        <v>55</v>
      </c>
      <c r="P4" s="14" t="s">
        <v>56</v>
      </c>
      <c r="Q4" s="13">
        <v>45184</v>
      </c>
      <c r="R4" s="14" t="s">
        <v>50</v>
      </c>
      <c r="S4" s="15" t="s">
        <v>55</v>
      </c>
      <c r="T4" s="14" t="s">
        <v>56</v>
      </c>
      <c r="U4" s="13">
        <v>45191</v>
      </c>
      <c r="V4" s="14" t="s">
        <v>50</v>
      </c>
      <c r="W4" s="15" t="s">
        <v>55</v>
      </c>
      <c r="X4" s="14" t="s">
        <v>56</v>
      </c>
      <c r="Y4" s="13">
        <v>45198</v>
      </c>
      <c r="Z4" s="14" t="s">
        <v>50</v>
      </c>
      <c r="AA4" s="15" t="s">
        <v>55</v>
      </c>
      <c r="AB4" s="14" t="s">
        <v>56</v>
      </c>
      <c r="AC4" s="15" t="s">
        <v>54</v>
      </c>
      <c r="AD4" s="15" t="s">
        <v>57</v>
      </c>
      <c r="AE4" s="15" t="s">
        <v>59</v>
      </c>
      <c r="AF4" s="14" t="s">
        <v>58</v>
      </c>
      <c r="AG4" s="14" t="s">
        <v>60</v>
      </c>
      <c r="AH4" s="5"/>
      <c r="AI4" s="5"/>
      <c r="AJ4" s="5"/>
      <c r="AK4" s="5"/>
      <c r="AL4" s="5"/>
      <c r="AM4" s="5"/>
      <c r="AN4" s="5"/>
      <c r="AO4" s="5"/>
    </row>
    <row r="5" spans="1:41" x14ac:dyDescent="0.25">
      <c r="A5" s="16" t="s">
        <v>5</v>
      </c>
      <c r="B5" s="16" t="s">
        <v>6</v>
      </c>
      <c r="C5" s="16" t="str">
        <f>LEFT(B5,1)</f>
        <v>A</v>
      </c>
      <c r="D5" s="16" t="str">
        <f>LEFT(A5,1)</f>
        <v>B</v>
      </c>
      <c r="E5" s="16" t="str">
        <f>_xlfn.CONCAT(A5,", ", B5)</f>
        <v>Blane, Ava</v>
      </c>
      <c r="F5" s="16" t="str">
        <f>_xlfn.CONCAT(A5,": ",LEFT(B5,1),".")</f>
        <v>Blane: A.</v>
      </c>
      <c r="G5" s="16" t="s">
        <v>53</v>
      </c>
      <c r="H5" s="17">
        <v>15.5</v>
      </c>
      <c r="I5" s="18">
        <v>28</v>
      </c>
      <c r="J5" s="18" t="str">
        <f>IF(I5&gt;40,I5-40,"0")</f>
        <v>0</v>
      </c>
      <c r="K5" s="19">
        <f>IF(I5&gt;40,40,I5)*$H5</f>
        <v>434</v>
      </c>
      <c r="L5" s="18">
        <f>IF(J5=0,0,J5*($H5*1.5))</f>
        <v>0</v>
      </c>
      <c r="M5" s="18">
        <v>28</v>
      </c>
      <c r="N5" s="18" t="str">
        <f>IF(M5&gt;40,M5-40,"0")</f>
        <v>0</v>
      </c>
      <c r="O5" s="19">
        <f>IF(M5&gt;40,40,M5)*$H5</f>
        <v>434</v>
      </c>
      <c r="P5" s="18">
        <f>IF(N5=0,0,N5*($H5*1.5))</f>
        <v>0</v>
      </c>
      <c r="Q5" s="18">
        <v>22</v>
      </c>
      <c r="R5" s="18" t="str">
        <f>IF(Q5&gt;40,Q5-40,"0")</f>
        <v>0</v>
      </c>
      <c r="S5" s="19">
        <f>IF(Q5&gt;40,40,Q5)*$H5</f>
        <v>341</v>
      </c>
      <c r="T5" s="18">
        <f>IF(R5=0,0,R5*($H5*1.5))</f>
        <v>0</v>
      </c>
      <c r="U5" s="18">
        <v>31</v>
      </c>
      <c r="V5" s="18" t="str">
        <f>IF(U5&gt;40,U5-40,"0")</f>
        <v>0</v>
      </c>
      <c r="W5" s="19">
        <f>IF(U5&gt;40,40,U5)*$H5</f>
        <v>480.5</v>
      </c>
      <c r="X5" s="18">
        <f>IF(V5=0,0,V5*($H5*1.5))</f>
        <v>0</v>
      </c>
      <c r="Y5" s="18">
        <v>43</v>
      </c>
      <c r="Z5" s="18">
        <f>IF(Y5&gt;40,Y5-40,"0")</f>
        <v>3</v>
      </c>
      <c r="AA5" s="19">
        <f>IF(Y5&gt;40,40,Y5)*$H5</f>
        <v>620</v>
      </c>
      <c r="AB5" s="18">
        <f>IF(Z5=0,0,Z5*($H5*1.5))</f>
        <v>69.75</v>
      </c>
      <c r="AC5" s="19">
        <f>SUM(AA5,W5,S5,O5,K5)</f>
        <v>2309.5</v>
      </c>
      <c r="AD5" s="19">
        <f>SUM(AB5,X5,T5,P5,L5)</f>
        <v>69.75</v>
      </c>
      <c r="AE5" s="16">
        <f>I5+M5+Q5+U5+Y5</f>
        <v>152</v>
      </c>
      <c r="AF5" s="16">
        <f>J5+N5+R5+V5+Z5</f>
        <v>3</v>
      </c>
      <c r="AG5" s="16">
        <f>AE5+AF5</f>
        <v>155</v>
      </c>
    </row>
    <row r="6" spans="1:41" x14ac:dyDescent="0.25">
      <c r="A6" s="16" t="s">
        <v>3</v>
      </c>
      <c r="B6" s="16" t="s">
        <v>4</v>
      </c>
      <c r="C6" s="16" t="str">
        <f>LEFT(B6,1)</f>
        <v>S</v>
      </c>
      <c r="D6" s="16" t="str">
        <f>LEFT(A6,1)</f>
        <v>B</v>
      </c>
      <c r="E6" s="16" t="str">
        <f>_xlfn.CONCAT(A6,", ", B6)</f>
        <v>Bennett, Sally</v>
      </c>
      <c r="F6" s="16" t="str">
        <f>_xlfn.CONCAT(A6,": ",LEFT(B6,1),".")</f>
        <v>Bennett: S.</v>
      </c>
      <c r="G6" s="16" t="s">
        <v>53</v>
      </c>
      <c r="H6" s="17">
        <v>10</v>
      </c>
      <c r="I6" s="18">
        <v>36</v>
      </c>
      <c r="J6" s="18" t="str">
        <f t="shared" ref="J6:N21" si="0">IF(I6&gt;40,I6-40,"0")</f>
        <v>0</v>
      </c>
      <c r="K6" s="19">
        <f t="shared" ref="K6:K25" si="1">IF(I6&gt;40,40,I6)*$H6</f>
        <v>360</v>
      </c>
      <c r="L6" s="18">
        <f t="shared" ref="L6:L25" si="2">IF(J6=0,0,J6*($H6*1.5))</f>
        <v>0</v>
      </c>
      <c r="M6" s="18">
        <v>22</v>
      </c>
      <c r="N6" s="18" t="str">
        <f t="shared" si="0"/>
        <v>0</v>
      </c>
      <c r="O6" s="19">
        <f t="shared" ref="O6:O25" si="3">IF(M6&gt;40,40,M6)*$H6</f>
        <v>220</v>
      </c>
      <c r="P6" s="18">
        <f t="shared" ref="P6:P25" si="4">IF(N6=0,0,N6*($H6*1.5))</f>
        <v>0</v>
      </c>
      <c r="Q6" s="18">
        <v>45</v>
      </c>
      <c r="R6" s="18">
        <f t="shared" ref="R6:R25" si="5">IF(Q6&gt;40,Q6-40,"0")</f>
        <v>5</v>
      </c>
      <c r="S6" s="19">
        <f t="shared" ref="S6:S25" si="6">IF(Q6&gt;40,40,Q6)*$H6</f>
        <v>400</v>
      </c>
      <c r="T6" s="18">
        <f t="shared" ref="T6:T25" si="7">IF(R6=0,0,R6*($H6*1.5))</f>
        <v>75</v>
      </c>
      <c r="U6" s="18">
        <v>44</v>
      </c>
      <c r="V6" s="18">
        <f t="shared" ref="V6:V25" si="8">IF(U6&gt;40,U6-40,"0")</f>
        <v>4</v>
      </c>
      <c r="W6" s="19">
        <f t="shared" ref="W6:W25" si="9">IF(U6&gt;40,40,U6)*$H6</f>
        <v>400</v>
      </c>
      <c r="X6" s="18">
        <f t="shared" ref="X6:X25" si="10">IF(V6=0,0,V6*($H6*1.5))</f>
        <v>60</v>
      </c>
      <c r="Y6" s="18">
        <v>35</v>
      </c>
      <c r="Z6" s="18" t="str">
        <f>IF(Y6&gt;40,Y6-40,"0")</f>
        <v>0</v>
      </c>
      <c r="AA6" s="19">
        <f t="shared" ref="AA6:AA25" si="11">IF(Y6&gt;40,40,Y6)*$H6</f>
        <v>350</v>
      </c>
      <c r="AB6" s="18">
        <f t="shared" ref="AB6:AB25" si="12">IF(Z6=0,0,Z6*($H6*1.5))</f>
        <v>0</v>
      </c>
      <c r="AC6" s="19">
        <f t="shared" ref="AC6:AD25" si="13">SUM(AA6,W6,S6,O6,K6)</f>
        <v>1730</v>
      </c>
      <c r="AD6" s="19">
        <f t="shared" si="13"/>
        <v>135</v>
      </c>
      <c r="AE6" s="16">
        <f t="shared" ref="AE6:AE25" si="14">I6+M6+Q6+U6+Y6</f>
        <v>182</v>
      </c>
      <c r="AF6" s="16">
        <f>J6+N6+R6+V6+Z6</f>
        <v>9</v>
      </c>
      <c r="AG6" s="16">
        <f t="shared" ref="AG6:AG25" si="15">AE6+AF6</f>
        <v>191</v>
      </c>
    </row>
    <row r="7" spans="1:41" x14ac:dyDescent="0.25">
      <c r="A7" s="16" t="s">
        <v>9</v>
      </c>
      <c r="B7" s="16" t="s">
        <v>10</v>
      </c>
      <c r="C7" s="16" t="str">
        <f>LEFT(B7,1)</f>
        <v>A</v>
      </c>
      <c r="D7" s="16" t="str">
        <f>LEFT(A7,1)</f>
        <v>C</v>
      </c>
      <c r="E7" s="16" t="str">
        <f>_xlfn.CONCAT(A7,", ", B7)</f>
        <v>Christenson, Anna</v>
      </c>
      <c r="F7" s="16" t="str">
        <f>_xlfn.CONCAT(A7,": ",LEFT(B7,1),".")</f>
        <v>Christenson: A.</v>
      </c>
      <c r="G7" s="16" t="s">
        <v>53</v>
      </c>
      <c r="H7" s="17">
        <v>22.1</v>
      </c>
      <c r="I7" s="18">
        <v>27</v>
      </c>
      <c r="J7" s="18" t="str">
        <f t="shared" si="0"/>
        <v>0</v>
      </c>
      <c r="K7" s="19">
        <f t="shared" si="1"/>
        <v>596.70000000000005</v>
      </c>
      <c r="L7" s="18">
        <f t="shared" si="2"/>
        <v>0</v>
      </c>
      <c r="M7" s="18">
        <v>23</v>
      </c>
      <c r="N7" s="18" t="str">
        <f t="shared" si="0"/>
        <v>0</v>
      </c>
      <c r="O7" s="19">
        <f t="shared" si="3"/>
        <v>508.3</v>
      </c>
      <c r="P7" s="18">
        <f t="shared" si="4"/>
        <v>0</v>
      </c>
      <c r="Q7" s="18">
        <v>45</v>
      </c>
      <c r="R7" s="18">
        <f t="shared" si="5"/>
        <v>5</v>
      </c>
      <c r="S7" s="19">
        <f t="shared" si="6"/>
        <v>884</v>
      </c>
      <c r="T7" s="18">
        <f t="shared" si="7"/>
        <v>165.75000000000003</v>
      </c>
      <c r="U7" s="18">
        <v>33</v>
      </c>
      <c r="V7" s="18" t="str">
        <f t="shared" si="8"/>
        <v>0</v>
      </c>
      <c r="W7" s="19">
        <f t="shared" si="9"/>
        <v>729.30000000000007</v>
      </c>
      <c r="X7" s="18">
        <f t="shared" si="10"/>
        <v>0</v>
      </c>
      <c r="Y7" s="18">
        <v>42</v>
      </c>
      <c r="Z7" s="18">
        <f>IF(Y7&gt;40,Y7-40,"0")</f>
        <v>2</v>
      </c>
      <c r="AA7" s="19">
        <f t="shared" si="11"/>
        <v>884</v>
      </c>
      <c r="AB7" s="18">
        <f t="shared" si="12"/>
        <v>66.300000000000011</v>
      </c>
      <c r="AC7" s="19">
        <f t="shared" si="13"/>
        <v>3602.3</v>
      </c>
      <c r="AD7" s="19">
        <f t="shared" si="13"/>
        <v>232.05000000000004</v>
      </c>
      <c r="AE7" s="16">
        <f t="shared" si="14"/>
        <v>170</v>
      </c>
      <c r="AF7" s="16">
        <f>J7+N7+R7+V7+Z7</f>
        <v>7</v>
      </c>
      <c r="AG7" s="16">
        <f t="shared" si="15"/>
        <v>177</v>
      </c>
    </row>
    <row r="8" spans="1:41" x14ac:dyDescent="0.25">
      <c r="A8" s="16" t="s">
        <v>7</v>
      </c>
      <c r="B8" s="16" t="s">
        <v>8</v>
      </c>
      <c r="C8" s="16" t="str">
        <f>LEFT(B8,1)</f>
        <v>M</v>
      </c>
      <c r="D8" s="16" t="str">
        <f>LEFT(A8,1)</f>
        <v>C</v>
      </c>
      <c r="E8" s="16" t="str">
        <f>_xlfn.CONCAT(A8,", ", B8)</f>
        <v>Carroll, Millie</v>
      </c>
      <c r="F8" s="16" t="str">
        <f>_xlfn.CONCAT(A8,": ",LEFT(B8,1),".")</f>
        <v>Carroll: M.</v>
      </c>
      <c r="G8" s="16" t="s">
        <v>53</v>
      </c>
      <c r="H8" s="17">
        <v>6.5</v>
      </c>
      <c r="I8" s="18">
        <v>30</v>
      </c>
      <c r="J8" s="18" t="str">
        <f t="shared" si="0"/>
        <v>0</v>
      </c>
      <c r="K8" s="19">
        <f t="shared" si="1"/>
        <v>195</v>
      </c>
      <c r="L8" s="18">
        <f t="shared" si="2"/>
        <v>0</v>
      </c>
      <c r="M8" s="18">
        <v>26</v>
      </c>
      <c r="N8" s="18" t="str">
        <f t="shared" si="0"/>
        <v>0</v>
      </c>
      <c r="O8" s="19">
        <f t="shared" si="3"/>
        <v>169</v>
      </c>
      <c r="P8" s="18">
        <f t="shared" si="4"/>
        <v>0</v>
      </c>
      <c r="Q8" s="18">
        <v>43</v>
      </c>
      <c r="R8" s="18">
        <f t="shared" si="5"/>
        <v>3</v>
      </c>
      <c r="S8" s="19">
        <f t="shared" si="6"/>
        <v>260</v>
      </c>
      <c r="T8" s="18">
        <f t="shared" si="7"/>
        <v>29.25</v>
      </c>
      <c r="U8" s="18">
        <v>29</v>
      </c>
      <c r="V8" s="18" t="str">
        <f t="shared" si="8"/>
        <v>0</v>
      </c>
      <c r="W8" s="19">
        <f t="shared" si="9"/>
        <v>188.5</v>
      </c>
      <c r="X8" s="18">
        <f t="shared" si="10"/>
        <v>0</v>
      </c>
      <c r="Y8" s="18">
        <v>23</v>
      </c>
      <c r="Z8" s="18" t="str">
        <f>IF(Y8&gt;40,Y8-40,"0")</f>
        <v>0</v>
      </c>
      <c r="AA8" s="19">
        <f t="shared" si="11"/>
        <v>149.5</v>
      </c>
      <c r="AB8" s="18">
        <f t="shared" si="12"/>
        <v>0</v>
      </c>
      <c r="AC8" s="19">
        <f t="shared" si="13"/>
        <v>962</v>
      </c>
      <c r="AD8" s="19">
        <f t="shared" si="13"/>
        <v>29.25</v>
      </c>
      <c r="AE8" s="16">
        <f t="shared" si="14"/>
        <v>151</v>
      </c>
      <c r="AF8" s="16">
        <f>J8+N8+R8+V8+Z8</f>
        <v>3</v>
      </c>
      <c r="AG8" s="16">
        <f t="shared" si="15"/>
        <v>154</v>
      </c>
    </row>
    <row r="9" spans="1:41" x14ac:dyDescent="0.25">
      <c r="A9" s="16" t="s">
        <v>11</v>
      </c>
      <c r="B9" s="16" t="s">
        <v>12</v>
      </c>
      <c r="C9" s="16" t="str">
        <f>LEFT(B9,1)</f>
        <v>M</v>
      </c>
      <c r="D9" s="16" t="str">
        <f>LEFT(A9,1)</f>
        <v>C</v>
      </c>
      <c r="E9" s="16" t="str">
        <f>_xlfn.CONCAT(A9,", ", B9)</f>
        <v>Cooper, Mitzi</v>
      </c>
      <c r="F9" s="16" t="str">
        <f>_xlfn.CONCAT(A9,": ",LEFT(B9,1),".")</f>
        <v>Cooper: M.</v>
      </c>
      <c r="G9" s="16" t="s">
        <v>53</v>
      </c>
      <c r="H9" s="17">
        <v>14</v>
      </c>
      <c r="I9" s="18">
        <v>36</v>
      </c>
      <c r="J9" s="18" t="str">
        <f t="shared" si="0"/>
        <v>0</v>
      </c>
      <c r="K9" s="19">
        <f t="shared" si="1"/>
        <v>504</v>
      </c>
      <c r="L9" s="18">
        <f t="shared" si="2"/>
        <v>0</v>
      </c>
      <c r="M9" s="18">
        <v>26</v>
      </c>
      <c r="N9" s="18" t="str">
        <f t="shared" si="0"/>
        <v>0</v>
      </c>
      <c r="O9" s="19">
        <f t="shared" si="3"/>
        <v>364</v>
      </c>
      <c r="P9" s="18">
        <f t="shared" si="4"/>
        <v>0</v>
      </c>
      <c r="Q9" s="18">
        <v>29</v>
      </c>
      <c r="R9" s="18" t="str">
        <f t="shared" si="5"/>
        <v>0</v>
      </c>
      <c r="S9" s="19">
        <f t="shared" si="6"/>
        <v>406</v>
      </c>
      <c r="T9" s="18">
        <f t="shared" si="7"/>
        <v>0</v>
      </c>
      <c r="U9" s="18">
        <v>30</v>
      </c>
      <c r="V9" s="18" t="str">
        <f t="shared" si="8"/>
        <v>0</v>
      </c>
      <c r="W9" s="19">
        <f t="shared" si="9"/>
        <v>420</v>
      </c>
      <c r="X9" s="18">
        <f t="shared" si="10"/>
        <v>0</v>
      </c>
      <c r="Y9" s="18">
        <v>33</v>
      </c>
      <c r="Z9" s="18" t="str">
        <f>IF(Y9&gt;40,Y9-40,"0")</f>
        <v>0</v>
      </c>
      <c r="AA9" s="19">
        <f t="shared" si="11"/>
        <v>462</v>
      </c>
      <c r="AB9" s="18">
        <f t="shared" si="12"/>
        <v>0</v>
      </c>
      <c r="AC9" s="19">
        <f t="shared" si="13"/>
        <v>2156</v>
      </c>
      <c r="AD9" s="19">
        <f t="shared" si="13"/>
        <v>0</v>
      </c>
      <c r="AE9" s="16">
        <f t="shared" si="14"/>
        <v>154</v>
      </c>
      <c r="AF9" s="16">
        <f>J9+N9+R9+V9+Z9</f>
        <v>0</v>
      </c>
      <c r="AG9" s="16">
        <f t="shared" si="15"/>
        <v>154</v>
      </c>
    </row>
    <row r="10" spans="1:41" x14ac:dyDescent="0.25">
      <c r="A10" s="16" t="s">
        <v>13</v>
      </c>
      <c r="B10" s="16" t="s">
        <v>14</v>
      </c>
      <c r="C10" s="16" t="str">
        <f>LEFT(B10,1)</f>
        <v>A</v>
      </c>
      <c r="D10" s="16" t="str">
        <f>LEFT(A10,1)</f>
        <v>D</v>
      </c>
      <c r="E10" s="16" t="str">
        <f>_xlfn.CONCAT(A10,", ", B10)</f>
        <v>Dane, Abby</v>
      </c>
      <c r="F10" s="16" t="str">
        <f>_xlfn.CONCAT(A10,": ",LEFT(B10,1),".")</f>
        <v>Dane: A.</v>
      </c>
      <c r="G10" s="16" t="s">
        <v>53</v>
      </c>
      <c r="H10" s="17">
        <v>15.5</v>
      </c>
      <c r="I10" s="18">
        <v>42</v>
      </c>
      <c r="J10" s="18">
        <f t="shared" si="0"/>
        <v>2</v>
      </c>
      <c r="K10" s="19">
        <f t="shared" si="1"/>
        <v>620</v>
      </c>
      <c r="L10" s="18">
        <f t="shared" si="2"/>
        <v>46.5</v>
      </c>
      <c r="M10" s="18">
        <v>20</v>
      </c>
      <c r="N10" s="18" t="str">
        <f t="shared" si="0"/>
        <v>0</v>
      </c>
      <c r="O10" s="19">
        <f t="shared" si="3"/>
        <v>310</v>
      </c>
      <c r="P10" s="18">
        <f t="shared" si="4"/>
        <v>0</v>
      </c>
      <c r="Q10" s="18">
        <v>43</v>
      </c>
      <c r="R10" s="18">
        <f t="shared" si="5"/>
        <v>3</v>
      </c>
      <c r="S10" s="19">
        <f t="shared" si="6"/>
        <v>620</v>
      </c>
      <c r="T10" s="18">
        <f t="shared" si="7"/>
        <v>69.75</v>
      </c>
      <c r="U10" s="18">
        <v>21</v>
      </c>
      <c r="V10" s="18" t="str">
        <f t="shared" si="8"/>
        <v>0</v>
      </c>
      <c r="W10" s="19">
        <f t="shared" si="9"/>
        <v>325.5</v>
      </c>
      <c r="X10" s="18">
        <f t="shared" si="10"/>
        <v>0</v>
      </c>
      <c r="Y10" s="18">
        <v>23</v>
      </c>
      <c r="Z10" s="18" t="str">
        <f>IF(Y10&gt;40,Y10-40,"0")</f>
        <v>0</v>
      </c>
      <c r="AA10" s="19">
        <f t="shared" si="11"/>
        <v>356.5</v>
      </c>
      <c r="AB10" s="18">
        <f t="shared" si="12"/>
        <v>0</v>
      </c>
      <c r="AC10" s="19">
        <f t="shared" si="13"/>
        <v>2232</v>
      </c>
      <c r="AD10" s="19">
        <f t="shared" si="13"/>
        <v>116.25</v>
      </c>
      <c r="AE10" s="16">
        <f t="shared" si="14"/>
        <v>149</v>
      </c>
      <c r="AF10" s="16">
        <f>J10+N10+R10+V10+Z10</f>
        <v>5</v>
      </c>
      <c r="AG10" s="16">
        <f t="shared" si="15"/>
        <v>154</v>
      </c>
    </row>
    <row r="11" spans="1:41" x14ac:dyDescent="0.25">
      <c r="A11" s="16" t="s">
        <v>15</v>
      </c>
      <c r="B11" s="16" t="s">
        <v>16</v>
      </c>
      <c r="C11" s="16" t="str">
        <f>LEFT(B11,1)</f>
        <v>C</v>
      </c>
      <c r="D11" s="16" t="str">
        <f>LEFT(A11,1)</f>
        <v>D</v>
      </c>
      <c r="E11" s="16" t="str">
        <f>_xlfn.CONCAT(A11,", ", B11)</f>
        <v>Daniel, Constance</v>
      </c>
      <c r="F11" s="16" t="str">
        <f>_xlfn.CONCAT(A11,": ",LEFT(B11,1),".")</f>
        <v>Daniel: C.</v>
      </c>
      <c r="G11" s="16" t="s">
        <v>53</v>
      </c>
      <c r="H11" s="17">
        <v>22</v>
      </c>
      <c r="I11" s="18">
        <v>30</v>
      </c>
      <c r="J11" s="18" t="str">
        <f t="shared" si="0"/>
        <v>0</v>
      </c>
      <c r="K11" s="19">
        <f t="shared" si="1"/>
        <v>660</v>
      </c>
      <c r="L11" s="18">
        <f t="shared" si="2"/>
        <v>0</v>
      </c>
      <c r="M11" s="18">
        <v>33</v>
      </c>
      <c r="N11" s="18" t="str">
        <f t="shared" si="0"/>
        <v>0</v>
      </c>
      <c r="O11" s="19">
        <f t="shared" si="3"/>
        <v>726</v>
      </c>
      <c r="P11" s="18">
        <f t="shared" si="4"/>
        <v>0</v>
      </c>
      <c r="Q11" s="18">
        <v>39</v>
      </c>
      <c r="R11" s="18" t="str">
        <f t="shared" si="5"/>
        <v>0</v>
      </c>
      <c r="S11" s="19">
        <f t="shared" si="6"/>
        <v>858</v>
      </c>
      <c r="T11" s="18">
        <f t="shared" si="7"/>
        <v>0</v>
      </c>
      <c r="U11" s="18">
        <v>31</v>
      </c>
      <c r="V11" s="18" t="str">
        <f t="shared" si="8"/>
        <v>0</v>
      </c>
      <c r="W11" s="19">
        <f t="shared" si="9"/>
        <v>682</v>
      </c>
      <c r="X11" s="18">
        <f t="shared" si="10"/>
        <v>0</v>
      </c>
      <c r="Y11" s="18">
        <v>33</v>
      </c>
      <c r="Z11" s="18" t="str">
        <f>IF(Y11&gt;40,Y11-40,"0")</f>
        <v>0</v>
      </c>
      <c r="AA11" s="19">
        <f t="shared" si="11"/>
        <v>726</v>
      </c>
      <c r="AB11" s="18">
        <f t="shared" si="12"/>
        <v>0</v>
      </c>
      <c r="AC11" s="19">
        <f t="shared" si="13"/>
        <v>3652</v>
      </c>
      <c r="AD11" s="19">
        <f t="shared" si="13"/>
        <v>0</v>
      </c>
      <c r="AE11" s="16">
        <f t="shared" si="14"/>
        <v>166</v>
      </c>
      <c r="AF11" s="16">
        <f>J11+N11+R11+V11+Z11</f>
        <v>0</v>
      </c>
      <c r="AG11" s="16">
        <f t="shared" si="15"/>
        <v>166</v>
      </c>
    </row>
    <row r="12" spans="1:41" x14ac:dyDescent="0.25">
      <c r="A12" s="16" t="s">
        <v>17</v>
      </c>
      <c r="B12" s="16" t="s">
        <v>18</v>
      </c>
      <c r="C12" s="16" t="str">
        <f>LEFT(B12,1)</f>
        <v>P</v>
      </c>
      <c r="D12" s="16" t="str">
        <f>LEFT(A12,1)</f>
        <v>D</v>
      </c>
      <c r="E12" s="16" t="str">
        <f>_xlfn.CONCAT(A12,", ", B12)</f>
        <v>Dunn, Paige</v>
      </c>
      <c r="F12" s="16" t="str">
        <f>_xlfn.CONCAT(A12,": ",LEFT(B12,1),".")</f>
        <v>Dunn: P.</v>
      </c>
      <c r="G12" s="16" t="s">
        <v>53</v>
      </c>
      <c r="H12" s="17">
        <v>24</v>
      </c>
      <c r="I12" s="18">
        <v>35</v>
      </c>
      <c r="J12" s="18" t="str">
        <f t="shared" si="0"/>
        <v>0</v>
      </c>
      <c r="K12" s="19">
        <f t="shared" si="1"/>
        <v>840</v>
      </c>
      <c r="L12" s="18">
        <f t="shared" si="2"/>
        <v>0</v>
      </c>
      <c r="M12" s="18">
        <v>27</v>
      </c>
      <c r="N12" s="18" t="str">
        <f t="shared" si="0"/>
        <v>0</v>
      </c>
      <c r="O12" s="19">
        <f t="shared" si="3"/>
        <v>648</v>
      </c>
      <c r="P12" s="18">
        <f t="shared" si="4"/>
        <v>0</v>
      </c>
      <c r="Q12" s="18">
        <v>32</v>
      </c>
      <c r="R12" s="18" t="str">
        <f t="shared" si="5"/>
        <v>0</v>
      </c>
      <c r="S12" s="19">
        <f t="shared" si="6"/>
        <v>768</v>
      </c>
      <c r="T12" s="18">
        <f t="shared" si="7"/>
        <v>0</v>
      </c>
      <c r="U12" s="18">
        <v>44</v>
      </c>
      <c r="V12" s="18">
        <f t="shared" si="8"/>
        <v>4</v>
      </c>
      <c r="W12" s="19">
        <f t="shared" si="9"/>
        <v>960</v>
      </c>
      <c r="X12" s="18">
        <f t="shared" si="10"/>
        <v>144</v>
      </c>
      <c r="Y12" s="18">
        <v>42</v>
      </c>
      <c r="Z12" s="18">
        <f>IF(Y12&gt;40,Y12-40,"0")</f>
        <v>2</v>
      </c>
      <c r="AA12" s="19">
        <f t="shared" si="11"/>
        <v>960</v>
      </c>
      <c r="AB12" s="18">
        <f t="shared" si="12"/>
        <v>72</v>
      </c>
      <c r="AC12" s="19">
        <f t="shared" si="13"/>
        <v>4176</v>
      </c>
      <c r="AD12" s="19">
        <f t="shared" si="13"/>
        <v>216</v>
      </c>
      <c r="AE12" s="16">
        <f t="shared" si="14"/>
        <v>180</v>
      </c>
      <c r="AF12" s="16">
        <f>J12+N12+R12+V12+Z12</f>
        <v>6</v>
      </c>
      <c r="AG12" s="16">
        <f t="shared" si="15"/>
        <v>186</v>
      </c>
    </row>
    <row r="13" spans="1:41" x14ac:dyDescent="0.25">
      <c r="A13" s="16" t="s">
        <v>19</v>
      </c>
      <c r="B13" s="16" t="s">
        <v>20</v>
      </c>
      <c r="C13" s="16" t="str">
        <f>LEFT(B13,1)</f>
        <v>K</v>
      </c>
      <c r="D13" s="16" t="str">
        <f>LEFT(A13,1)</f>
        <v>G</v>
      </c>
      <c r="E13" s="16" t="str">
        <f>_xlfn.CONCAT(A13,", ", B13)</f>
        <v>Gibson, Kate</v>
      </c>
      <c r="F13" s="16" t="str">
        <f>_xlfn.CONCAT(A13,": ",LEFT(B13,1),".")</f>
        <v>Gibson: K.</v>
      </c>
      <c r="G13" s="16" t="s">
        <v>53</v>
      </c>
      <c r="H13" s="17">
        <v>13</v>
      </c>
      <c r="I13" s="18">
        <v>44</v>
      </c>
      <c r="J13" s="18">
        <f t="shared" si="0"/>
        <v>4</v>
      </c>
      <c r="K13" s="19">
        <f t="shared" si="1"/>
        <v>520</v>
      </c>
      <c r="L13" s="18">
        <f t="shared" si="2"/>
        <v>78</v>
      </c>
      <c r="M13" s="18">
        <v>45</v>
      </c>
      <c r="N13" s="18">
        <f t="shared" si="0"/>
        <v>5</v>
      </c>
      <c r="O13" s="19">
        <f t="shared" si="3"/>
        <v>520</v>
      </c>
      <c r="P13" s="18">
        <f t="shared" si="4"/>
        <v>97.5</v>
      </c>
      <c r="Q13" s="18">
        <v>45</v>
      </c>
      <c r="R13" s="18">
        <f t="shared" si="5"/>
        <v>5</v>
      </c>
      <c r="S13" s="19">
        <f t="shared" si="6"/>
        <v>520</v>
      </c>
      <c r="T13" s="18">
        <f t="shared" si="7"/>
        <v>97.5</v>
      </c>
      <c r="U13" s="18">
        <v>39</v>
      </c>
      <c r="V13" s="18" t="str">
        <f t="shared" si="8"/>
        <v>0</v>
      </c>
      <c r="W13" s="19">
        <f t="shared" si="9"/>
        <v>507</v>
      </c>
      <c r="X13" s="18">
        <f t="shared" si="10"/>
        <v>0</v>
      </c>
      <c r="Y13" s="18">
        <v>28</v>
      </c>
      <c r="Z13" s="18" t="str">
        <f>IF(Y13&gt;40,Y13-40,"0")</f>
        <v>0</v>
      </c>
      <c r="AA13" s="19">
        <f t="shared" si="11"/>
        <v>364</v>
      </c>
      <c r="AB13" s="18">
        <f t="shared" si="12"/>
        <v>0</v>
      </c>
      <c r="AC13" s="19">
        <f t="shared" si="13"/>
        <v>2431</v>
      </c>
      <c r="AD13" s="19">
        <f t="shared" si="13"/>
        <v>273</v>
      </c>
      <c r="AE13" s="16">
        <f t="shared" si="14"/>
        <v>201</v>
      </c>
      <c r="AF13" s="16">
        <f>J13+N13+R13+V13+Z13</f>
        <v>14</v>
      </c>
      <c r="AG13" s="16">
        <f t="shared" si="15"/>
        <v>215</v>
      </c>
    </row>
    <row r="14" spans="1:41" x14ac:dyDescent="0.25">
      <c r="A14" s="16" t="s">
        <v>23</v>
      </c>
      <c r="B14" s="16" t="s">
        <v>24</v>
      </c>
      <c r="C14" s="16" t="str">
        <f>LEFT(B14,1)</f>
        <v>L</v>
      </c>
      <c r="D14" s="16" t="str">
        <f>LEFT(A14,1)</f>
        <v>H</v>
      </c>
      <c r="E14" s="16" t="str">
        <f>_xlfn.CONCAT(A14,", ", B14)</f>
        <v>Henry, Lowri</v>
      </c>
      <c r="F14" s="16" t="str">
        <f>_xlfn.CONCAT(A14,": ",LEFT(B14,1),".")</f>
        <v>Henry: L.</v>
      </c>
      <c r="G14" s="16" t="s">
        <v>53</v>
      </c>
      <c r="H14" s="17">
        <v>19.7</v>
      </c>
      <c r="I14" s="18">
        <v>23</v>
      </c>
      <c r="J14" s="18" t="str">
        <f t="shared" si="0"/>
        <v>0</v>
      </c>
      <c r="K14" s="19">
        <f t="shared" si="1"/>
        <v>453.09999999999997</v>
      </c>
      <c r="L14" s="18">
        <f t="shared" si="2"/>
        <v>0</v>
      </c>
      <c r="M14" s="18">
        <v>25</v>
      </c>
      <c r="N14" s="18" t="str">
        <f t="shared" si="0"/>
        <v>0</v>
      </c>
      <c r="O14" s="19">
        <f t="shared" si="3"/>
        <v>492.5</v>
      </c>
      <c r="P14" s="18">
        <f t="shared" si="4"/>
        <v>0</v>
      </c>
      <c r="Q14" s="18">
        <v>25</v>
      </c>
      <c r="R14" s="18" t="str">
        <f t="shared" si="5"/>
        <v>0</v>
      </c>
      <c r="S14" s="19">
        <f t="shared" si="6"/>
        <v>492.5</v>
      </c>
      <c r="T14" s="18">
        <f t="shared" si="7"/>
        <v>0</v>
      </c>
      <c r="U14" s="18">
        <v>34</v>
      </c>
      <c r="V14" s="18" t="str">
        <f t="shared" si="8"/>
        <v>0</v>
      </c>
      <c r="W14" s="19">
        <f t="shared" si="9"/>
        <v>669.8</v>
      </c>
      <c r="X14" s="18">
        <f t="shared" si="10"/>
        <v>0</v>
      </c>
      <c r="Y14" s="18">
        <v>29</v>
      </c>
      <c r="Z14" s="18" t="str">
        <f>IF(Y14&gt;40,Y14-40,"0")</f>
        <v>0</v>
      </c>
      <c r="AA14" s="19">
        <f t="shared" si="11"/>
        <v>571.29999999999995</v>
      </c>
      <c r="AB14" s="18">
        <f t="shared" si="12"/>
        <v>0</v>
      </c>
      <c r="AC14" s="19">
        <f t="shared" si="13"/>
        <v>2679.2</v>
      </c>
      <c r="AD14" s="19">
        <f t="shared" si="13"/>
        <v>0</v>
      </c>
      <c r="AE14" s="16">
        <f t="shared" si="14"/>
        <v>136</v>
      </c>
      <c r="AF14" s="16">
        <f>J14+N14+R14+V14+Z14</f>
        <v>0</v>
      </c>
      <c r="AG14" s="16">
        <f t="shared" si="15"/>
        <v>136</v>
      </c>
    </row>
    <row r="15" spans="1:41" x14ac:dyDescent="0.25">
      <c r="A15" s="16" t="s">
        <v>21</v>
      </c>
      <c r="B15" s="16" t="s">
        <v>22</v>
      </c>
      <c r="C15" s="16" t="str">
        <f>LEFT(B15,1)</f>
        <v>R</v>
      </c>
      <c r="D15" s="16" t="str">
        <f>LEFT(A15,1)</f>
        <v>H</v>
      </c>
      <c r="E15" s="16" t="str">
        <f>_xlfn.CONCAT(A15,", ", B15)</f>
        <v>Harrison, Rhonda</v>
      </c>
      <c r="F15" s="16" t="str">
        <f>_xlfn.CONCAT(A15,": ",LEFT(B15,1),".")</f>
        <v>Harrison: R.</v>
      </c>
      <c r="G15" s="16" t="s">
        <v>53</v>
      </c>
      <c r="H15" s="17">
        <v>11.22</v>
      </c>
      <c r="I15" s="18">
        <v>23</v>
      </c>
      <c r="J15" s="18" t="str">
        <f t="shared" si="0"/>
        <v>0</v>
      </c>
      <c r="K15" s="19">
        <f t="shared" si="1"/>
        <v>258.06</v>
      </c>
      <c r="L15" s="18">
        <f t="shared" si="2"/>
        <v>0</v>
      </c>
      <c r="M15" s="18">
        <v>23</v>
      </c>
      <c r="N15" s="18" t="str">
        <f t="shared" si="0"/>
        <v>0</v>
      </c>
      <c r="O15" s="19">
        <f t="shared" si="3"/>
        <v>258.06</v>
      </c>
      <c r="P15" s="18">
        <f t="shared" si="4"/>
        <v>0</v>
      </c>
      <c r="Q15" s="18">
        <v>26</v>
      </c>
      <c r="R15" s="18" t="str">
        <f t="shared" si="5"/>
        <v>0</v>
      </c>
      <c r="S15" s="19">
        <f t="shared" si="6"/>
        <v>291.72000000000003</v>
      </c>
      <c r="T15" s="18">
        <f t="shared" si="7"/>
        <v>0</v>
      </c>
      <c r="U15" s="18">
        <v>44</v>
      </c>
      <c r="V15" s="18">
        <f t="shared" si="8"/>
        <v>4</v>
      </c>
      <c r="W15" s="19">
        <f t="shared" si="9"/>
        <v>448.8</v>
      </c>
      <c r="X15" s="18">
        <f t="shared" si="10"/>
        <v>67.320000000000007</v>
      </c>
      <c r="Y15" s="18">
        <v>37</v>
      </c>
      <c r="Z15" s="18" t="str">
        <f>IF(Y15&gt;40,Y15-40,"0")</f>
        <v>0</v>
      </c>
      <c r="AA15" s="19">
        <f t="shared" si="11"/>
        <v>415.14000000000004</v>
      </c>
      <c r="AB15" s="18">
        <f t="shared" si="12"/>
        <v>0</v>
      </c>
      <c r="AC15" s="19">
        <f t="shared" si="13"/>
        <v>1671.78</v>
      </c>
      <c r="AD15" s="19">
        <f t="shared" si="13"/>
        <v>67.320000000000007</v>
      </c>
      <c r="AE15" s="16">
        <f t="shared" si="14"/>
        <v>153</v>
      </c>
      <c r="AF15" s="16">
        <f>J15+N15+R15+V15+Z15</f>
        <v>4</v>
      </c>
      <c r="AG15" s="16">
        <f t="shared" si="15"/>
        <v>157</v>
      </c>
    </row>
    <row r="16" spans="1:41" x14ac:dyDescent="0.25">
      <c r="A16" s="16" t="s">
        <v>25</v>
      </c>
      <c r="B16" s="16" t="s">
        <v>26</v>
      </c>
      <c r="C16" s="16" t="str">
        <f>LEFT(B16,1)</f>
        <v>S</v>
      </c>
      <c r="D16" s="16" t="str">
        <f>LEFT(A16,1)</f>
        <v>J</v>
      </c>
      <c r="E16" s="16" t="str">
        <f>_xlfn.CONCAT(A16,", ", B16)</f>
        <v>Jordan, Sam</v>
      </c>
      <c r="F16" s="16" t="str">
        <f>_xlfn.CONCAT(A16,": ",LEFT(B16,1),".")</f>
        <v>Jordan: S.</v>
      </c>
      <c r="G16" s="16" t="s">
        <v>53</v>
      </c>
      <c r="H16" s="17">
        <v>15.5</v>
      </c>
      <c r="I16" s="18">
        <v>38</v>
      </c>
      <c r="J16" s="18" t="str">
        <f t="shared" si="0"/>
        <v>0</v>
      </c>
      <c r="K16" s="19">
        <f t="shared" si="1"/>
        <v>589</v>
      </c>
      <c r="L16" s="18">
        <f t="shared" si="2"/>
        <v>0</v>
      </c>
      <c r="M16" s="18">
        <v>36</v>
      </c>
      <c r="N16" s="18" t="str">
        <f t="shared" si="0"/>
        <v>0</v>
      </c>
      <c r="O16" s="19">
        <f t="shared" si="3"/>
        <v>558</v>
      </c>
      <c r="P16" s="18">
        <f t="shared" si="4"/>
        <v>0</v>
      </c>
      <c r="Q16" s="18">
        <v>29</v>
      </c>
      <c r="R16" s="18" t="str">
        <f t="shared" si="5"/>
        <v>0</v>
      </c>
      <c r="S16" s="19">
        <f t="shared" si="6"/>
        <v>449.5</v>
      </c>
      <c r="T16" s="18">
        <f t="shared" si="7"/>
        <v>0</v>
      </c>
      <c r="U16" s="18">
        <v>45</v>
      </c>
      <c r="V16" s="18">
        <f t="shared" si="8"/>
        <v>5</v>
      </c>
      <c r="W16" s="19">
        <f t="shared" si="9"/>
        <v>620</v>
      </c>
      <c r="X16" s="18">
        <f t="shared" si="10"/>
        <v>116.25</v>
      </c>
      <c r="Y16" s="18">
        <v>32</v>
      </c>
      <c r="Z16" s="18" t="str">
        <f>IF(Y16&gt;40,Y16-40,"0")</f>
        <v>0</v>
      </c>
      <c r="AA16" s="19">
        <f t="shared" si="11"/>
        <v>496</v>
      </c>
      <c r="AB16" s="18">
        <f t="shared" si="12"/>
        <v>0</v>
      </c>
      <c r="AC16" s="19">
        <f t="shared" si="13"/>
        <v>2712.5</v>
      </c>
      <c r="AD16" s="19">
        <f t="shared" si="13"/>
        <v>116.25</v>
      </c>
      <c r="AE16" s="16">
        <f t="shared" si="14"/>
        <v>180</v>
      </c>
      <c r="AF16" s="16">
        <f>J16+N16+R16+V16+Z16</f>
        <v>5</v>
      </c>
      <c r="AG16" s="16">
        <f t="shared" si="15"/>
        <v>185</v>
      </c>
    </row>
    <row r="17" spans="1:33" x14ac:dyDescent="0.25">
      <c r="A17" s="16" t="s">
        <v>29</v>
      </c>
      <c r="B17" s="16" t="s">
        <v>30</v>
      </c>
      <c r="C17" s="16" t="str">
        <f>LEFT(B17,1)</f>
        <v>A</v>
      </c>
      <c r="D17" s="16" t="str">
        <f>LEFT(A17,1)</f>
        <v>K</v>
      </c>
      <c r="E17" s="16" t="str">
        <f>_xlfn.CONCAT(A17,", ", B17)</f>
        <v>Kennedy, Ayla</v>
      </c>
      <c r="F17" s="16" t="str">
        <f>_xlfn.CONCAT(A17,": ",LEFT(B17,1),".")</f>
        <v>Kennedy: A.</v>
      </c>
      <c r="G17" s="16" t="s">
        <v>53</v>
      </c>
      <c r="H17" s="17">
        <v>10</v>
      </c>
      <c r="I17" s="18">
        <v>38</v>
      </c>
      <c r="J17" s="18" t="str">
        <f t="shared" si="0"/>
        <v>0</v>
      </c>
      <c r="K17" s="19">
        <f t="shared" si="1"/>
        <v>380</v>
      </c>
      <c r="L17" s="18">
        <f t="shared" si="2"/>
        <v>0</v>
      </c>
      <c r="M17" s="18">
        <v>27</v>
      </c>
      <c r="N17" s="18" t="str">
        <f t="shared" si="0"/>
        <v>0</v>
      </c>
      <c r="O17" s="19">
        <f t="shared" si="3"/>
        <v>270</v>
      </c>
      <c r="P17" s="18">
        <f t="shared" si="4"/>
        <v>0</v>
      </c>
      <c r="Q17" s="18">
        <v>20</v>
      </c>
      <c r="R17" s="18" t="str">
        <f t="shared" si="5"/>
        <v>0</v>
      </c>
      <c r="S17" s="19">
        <f t="shared" si="6"/>
        <v>200</v>
      </c>
      <c r="T17" s="18">
        <f t="shared" si="7"/>
        <v>0</v>
      </c>
      <c r="U17" s="18">
        <v>30</v>
      </c>
      <c r="V17" s="18" t="str">
        <f t="shared" si="8"/>
        <v>0</v>
      </c>
      <c r="W17" s="19">
        <f t="shared" si="9"/>
        <v>300</v>
      </c>
      <c r="X17" s="18">
        <f t="shared" si="10"/>
        <v>0</v>
      </c>
      <c r="Y17" s="18">
        <v>24</v>
      </c>
      <c r="Z17" s="18" t="str">
        <f>IF(Y17&gt;40,Y17-40,"0")</f>
        <v>0</v>
      </c>
      <c r="AA17" s="19">
        <f t="shared" si="11"/>
        <v>240</v>
      </c>
      <c r="AB17" s="18">
        <f t="shared" si="12"/>
        <v>0</v>
      </c>
      <c r="AC17" s="19">
        <f t="shared" si="13"/>
        <v>1390</v>
      </c>
      <c r="AD17" s="19">
        <f t="shared" si="13"/>
        <v>0</v>
      </c>
      <c r="AE17" s="16">
        <f t="shared" si="14"/>
        <v>139</v>
      </c>
      <c r="AF17" s="16">
        <f>J17+N17+R17+V17+Z17</f>
        <v>0</v>
      </c>
      <c r="AG17" s="16">
        <f t="shared" si="15"/>
        <v>139</v>
      </c>
    </row>
    <row r="18" spans="1:33" x14ac:dyDescent="0.25">
      <c r="A18" s="16" t="s">
        <v>31</v>
      </c>
      <c r="B18" s="16" t="s">
        <v>32</v>
      </c>
      <c r="C18" s="16" t="str">
        <f>LEFT(B18,1)</f>
        <v>I</v>
      </c>
      <c r="D18" s="16" t="str">
        <f>LEFT(A18,1)</f>
        <v>K</v>
      </c>
      <c r="E18" s="16" t="str">
        <f>_xlfn.CONCAT(A18,", ", B18)</f>
        <v>King, Isie</v>
      </c>
      <c r="F18" s="16" t="str">
        <f>_xlfn.CONCAT(A18,": ",LEFT(B18,1),".")</f>
        <v>King: I.</v>
      </c>
      <c r="G18" s="16" t="s">
        <v>53</v>
      </c>
      <c r="H18" s="17">
        <v>22.1</v>
      </c>
      <c r="I18" s="18">
        <v>40</v>
      </c>
      <c r="J18" s="18" t="str">
        <f t="shared" si="0"/>
        <v>0</v>
      </c>
      <c r="K18" s="19">
        <f t="shared" si="1"/>
        <v>884</v>
      </c>
      <c r="L18" s="18">
        <f t="shared" si="2"/>
        <v>0</v>
      </c>
      <c r="M18" s="18">
        <v>25</v>
      </c>
      <c r="N18" s="18" t="str">
        <f t="shared" si="0"/>
        <v>0</v>
      </c>
      <c r="O18" s="19">
        <f t="shared" si="3"/>
        <v>552.5</v>
      </c>
      <c r="P18" s="18">
        <f t="shared" si="4"/>
        <v>0</v>
      </c>
      <c r="Q18" s="18">
        <v>41</v>
      </c>
      <c r="R18" s="18">
        <f t="shared" si="5"/>
        <v>1</v>
      </c>
      <c r="S18" s="19">
        <f t="shared" si="6"/>
        <v>884</v>
      </c>
      <c r="T18" s="18">
        <f t="shared" si="7"/>
        <v>33.150000000000006</v>
      </c>
      <c r="U18" s="18">
        <v>41</v>
      </c>
      <c r="V18" s="18">
        <f t="shared" si="8"/>
        <v>1</v>
      </c>
      <c r="W18" s="19">
        <f t="shared" si="9"/>
        <v>884</v>
      </c>
      <c r="X18" s="18">
        <f t="shared" si="10"/>
        <v>33.150000000000006</v>
      </c>
      <c r="Y18" s="18">
        <v>32</v>
      </c>
      <c r="Z18" s="18" t="str">
        <f>IF(Y18&gt;40,Y18-40,"0")</f>
        <v>0</v>
      </c>
      <c r="AA18" s="19">
        <f t="shared" si="11"/>
        <v>707.2</v>
      </c>
      <c r="AB18" s="18">
        <f t="shared" si="12"/>
        <v>0</v>
      </c>
      <c r="AC18" s="19">
        <f t="shared" si="13"/>
        <v>3911.7</v>
      </c>
      <c r="AD18" s="19">
        <f t="shared" si="13"/>
        <v>66.300000000000011</v>
      </c>
      <c r="AE18" s="16">
        <f t="shared" si="14"/>
        <v>179</v>
      </c>
      <c r="AF18" s="16">
        <f>J18+N18+R18+V18+Z18</f>
        <v>2</v>
      </c>
      <c r="AG18" s="16">
        <f t="shared" si="15"/>
        <v>181</v>
      </c>
    </row>
    <row r="19" spans="1:33" x14ac:dyDescent="0.25">
      <c r="A19" s="16" t="s">
        <v>27</v>
      </c>
      <c r="B19" s="16" t="s">
        <v>28</v>
      </c>
      <c r="C19" s="16" t="str">
        <f>LEFT(B19,1)</f>
        <v>N</v>
      </c>
      <c r="D19" s="16" t="str">
        <f>LEFT(A19,1)</f>
        <v>K</v>
      </c>
      <c r="E19" s="16" t="str">
        <f>_xlfn.CONCAT(A19,", ", B19)</f>
        <v>Keller, Nora</v>
      </c>
      <c r="F19" s="16" t="str">
        <f>_xlfn.CONCAT(A19,": ",LEFT(B19,1),".")</f>
        <v>Keller: N.</v>
      </c>
      <c r="G19" s="16" t="s">
        <v>53</v>
      </c>
      <c r="H19" s="17">
        <v>6.5</v>
      </c>
      <c r="I19" s="18">
        <v>44</v>
      </c>
      <c r="J19" s="18">
        <f t="shared" si="0"/>
        <v>4</v>
      </c>
      <c r="K19" s="19">
        <f t="shared" si="1"/>
        <v>260</v>
      </c>
      <c r="L19" s="18">
        <f t="shared" si="2"/>
        <v>39</v>
      </c>
      <c r="M19" s="18">
        <v>42</v>
      </c>
      <c r="N19" s="18">
        <f t="shared" si="0"/>
        <v>2</v>
      </c>
      <c r="O19" s="19">
        <f t="shared" si="3"/>
        <v>260</v>
      </c>
      <c r="P19" s="18">
        <f t="shared" si="4"/>
        <v>19.5</v>
      </c>
      <c r="Q19" s="18">
        <v>41</v>
      </c>
      <c r="R19" s="18">
        <f t="shared" si="5"/>
        <v>1</v>
      </c>
      <c r="S19" s="19">
        <f t="shared" si="6"/>
        <v>260</v>
      </c>
      <c r="T19" s="18">
        <f t="shared" si="7"/>
        <v>9.75</v>
      </c>
      <c r="U19" s="18">
        <v>41</v>
      </c>
      <c r="V19" s="18">
        <f t="shared" si="8"/>
        <v>1</v>
      </c>
      <c r="W19" s="19">
        <f t="shared" si="9"/>
        <v>260</v>
      </c>
      <c r="X19" s="18">
        <f t="shared" si="10"/>
        <v>9.75</v>
      </c>
      <c r="Y19" s="18">
        <v>41</v>
      </c>
      <c r="Z19" s="18">
        <f>IF(Y19&gt;40,Y19-40,"0")</f>
        <v>1</v>
      </c>
      <c r="AA19" s="19">
        <f t="shared" si="11"/>
        <v>260</v>
      </c>
      <c r="AB19" s="18">
        <f t="shared" si="12"/>
        <v>9.75</v>
      </c>
      <c r="AC19" s="19">
        <f t="shared" si="13"/>
        <v>1300</v>
      </c>
      <c r="AD19" s="19">
        <f t="shared" si="13"/>
        <v>87.75</v>
      </c>
      <c r="AE19" s="16">
        <f t="shared" si="14"/>
        <v>209</v>
      </c>
      <c r="AF19" s="16">
        <f>J19+N19+R19+V19+Z19</f>
        <v>9</v>
      </c>
      <c r="AG19" s="16">
        <f t="shared" si="15"/>
        <v>218</v>
      </c>
    </row>
    <row r="20" spans="1:33" x14ac:dyDescent="0.25">
      <c r="A20" s="16" t="s">
        <v>35</v>
      </c>
      <c r="B20" s="16" t="s">
        <v>36</v>
      </c>
      <c r="C20" s="16" t="str">
        <f>LEFT(B20,1)</f>
        <v>C</v>
      </c>
      <c r="D20" s="16" t="str">
        <f>LEFT(A20,1)</f>
        <v>L</v>
      </c>
      <c r="E20" s="16" t="str">
        <f>_xlfn.CONCAT(A20,", ", B20)</f>
        <v>Luna, Charlotte</v>
      </c>
      <c r="F20" s="16" t="str">
        <f>_xlfn.CONCAT(A20,": ",LEFT(B20,1),".")</f>
        <v>Luna: C.</v>
      </c>
      <c r="G20" s="16" t="s">
        <v>53</v>
      </c>
      <c r="H20" s="17">
        <v>14</v>
      </c>
      <c r="I20" s="18">
        <v>22</v>
      </c>
      <c r="J20" s="18" t="str">
        <f t="shared" si="0"/>
        <v>0</v>
      </c>
      <c r="K20" s="19">
        <f t="shared" si="1"/>
        <v>308</v>
      </c>
      <c r="L20" s="18">
        <f t="shared" si="2"/>
        <v>0</v>
      </c>
      <c r="M20" s="18">
        <v>29</v>
      </c>
      <c r="N20" s="18" t="str">
        <f t="shared" si="0"/>
        <v>0</v>
      </c>
      <c r="O20" s="19">
        <f t="shared" si="3"/>
        <v>406</v>
      </c>
      <c r="P20" s="18">
        <f t="shared" si="4"/>
        <v>0</v>
      </c>
      <c r="Q20" s="18">
        <v>39</v>
      </c>
      <c r="R20" s="18" t="str">
        <f t="shared" si="5"/>
        <v>0</v>
      </c>
      <c r="S20" s="19">
        <f t="shared" si="6"/>
        <v>546</v>
      </c>
      <c r="T20" s="18">
        <f t="shared" si="7"/>
        <v>0</v>
      </c>
      <c r="U20" s="18">
        <v>34</v>
      </c>
      <c r="V20" s="18" t="str">
        <f t="shared" si="8"/>
        <v>0</v>
      </c>
      <c r="W20" s="19">
        <f t="shared" si="9"/>
        <v>476</v>
      </c>
      <c r="X20" s="18">
        <f t="shared" si="10"/>
        <v>0</v>
      </c>
      <c r="Y20" s="18">
        <v>35</v>
      </c>
      <c r="Z20" s="18" t="str">
        <f>IF(Y20&gt;40,Y20-40,"0")</f>
        <v>0</v>
      </c>
      <c r="AA20" s="19">
        <f t="shared" si="11"/>
        <v>490</v>
      </c>
      <c r="AB20" s="18">
        <f t="shared" si="12"/>
        <v>0</v>
      </c>
      <c r="AC20" s="19">
        <f t="shared" si="13"/>
        <v>2226</v>
      </c>
      <c r="AD20" s="19">
        <f t="shared" si="13"/>
        <v>0</v>
      </c>
      <c r="AE20" s="16">
        <f t="shared" si="14"/>
        <v>159</v>
      </c>
      <c r="AF20" s="16">
        <f>J20+N20+R20+V20+Z20</f>
        <v>0</v>
      </c>
      <c r="AG20" s="16">
        <f t="shared" si="15"/>
        <v>159</v>
      </c>
    </row>
    <row r="21" spans="1:33" x14ac:dyDescent="0.25">
      <c r="A21" s="16" t="s">
        <v>33</v>
      </c>
      <c r="B21" s="16" t="s">
        <v>34</v>
      </c>
      <c r="C21" s="16" t="str">
        <f>LEFT(B21,1)</f>
        <v>E</v>
      </c>
      <c r="D21" s="16" t="str">
        <f>LEFT(A21,1)</f>
        <v>L</v>
      </c>
      <c r="E21" s="16" t="str">
        <f>_xlfn.CONCAT(A21,", ", B21)</f>
        <v>Lane, Ellis</v>
      </c>
      <c r="F21" s="16" t="str">
        <f>_xlfn.CONCAT(A21,": ",LEFT(B21,1),".")</f>
        <v>Lane: E.</v>
      </c>
      <c r="G21" s="16" t="s">
        <v>53</v>
      </c>
      <c r="H21" s="17">
        <v>15.5</v>
      </c>
      <c r="I21" s="18">
        <v>28</v>
      </c>
      <c r="J21" s="18" t="str">
        <f t="shared" si="0"/>
        <v>0</v>
      </c>
      <c r="K21" s="19">
        <f t="shared" si="1"/>
        <v>434</v>
      </c>
      <c r="L21" s="18">
        <f t="shared" si="2"/>
        <v>0</v>
      </c>
      <c r="M21" s="18">
        <v>40</v>
      </c>
      <c r="N21" s="18" t="str">
        <f t="shared" si="0"/>
        <v>0</v>
      </c>
      <c r="O21" s="19">
        <f t="shared" si="3"/>
        <v>620</v>
      </c>
      <c r="P21" s="18">
        <f t="shared" si="4"/>
        <v>0</v>
      </c>
      <c r="Q21" s="18">
        <v>34</v>
      </c>
      <c r="R21" s="18" t="str">
        <f t="shared" si="5"/>
        <v>0</v>
      </c>
      <c r="S21" s="19">
        <f t="shared" si="6"/>
        <v>527</v>
      </c>
      <c r="T21" s="18">
        <f t="shared" si="7"/>
        <v>0</v>
      </c>
      <c r="U21" s="18">
        <v>45</v>
      </c>
      <c r="V21" s="18">
        <f t="shared" si="8"/>
        <v>5</v>
      </c>
      <c r="W21" s="19">
        <f t="shared" si="9"/>
        <v>620</v>
      </c>
      <c r="X21" s="18">
        <f t="shared" si="10"/>
        <v>116.25</v>
      </c>
      <c r="Y21" s="18">
        <v>28</v>
      </c>
      <c r="Z21" s="18" t="str">
        <f>IF(Y21&gt;40,Y21-40,"0")</f>
        <v>0</v>
      </c>
      <c r="AA21" s="19">
        <f t="shared" si="11"/>
        <v>434</v>
      </c>
      <c r="AB21" s="18">
        <f t="shared" si="12"/>
        <v>0</v>
      </c>
      <c r="AC21" s="19">
        <f t="shared" si="13"/>
        <v>2635</v>
      </c>
      <c r="AD21" s="19">
        <f t="shared" si="13"/>
        <v>116.25</v>
      </c>
      <c r="AE21" s="16">
        <f t="shared" si="14"/>
        <v>175</v>
      </c>
      <c r="AF21" s="16">
        <f>J21+N21+R21+V21+Z21</f>
        <v>5</v>
      </c>
      <c r="AG21" s="16">
        <f t="shared" si="15"/>
        <v>180</v>
      </c>
    </row>
    <row r="22" spans="1:33" x14ac:dyDescent="0.25">
      <c r="A22" s="16" t="s">
        <v>37</v>
      </c>
      <c r="B22" s="16" t="s">
        <v>38</v>
      </c>
      <c r="C22" s="16" t="str">
        <f>LEFT(B22,1)</f>
        <v>A</v>
      </c>
      <c r="D22" s="16" t="str">
        <f>LEFT(A22,1)</f>
        <v>M</v>
      </c>
      <c r="E22" s="16" t="str">
        <f>_xlfn.CONCAT(A22,", ", B22)</f>
        <v>Morris, Anika</v>
      </c>
      <c r="F22" s="16" t="str">
        <f>_xlfn.CONCAT(A22,": ",LEFT(B22,1),".")</f>
        <v>Morris: A.</v>
      </c>
      <c r="G22" s="16" t="s">
        <v>53</v>
      </c>
      <c r="H22" s="17">
        <v>22</v>
      </c>
      <c r="I22" s="18">
        <v>31</v>
      </c>
      <c r="J22" s="18" t="str">
        <f t="shared" ref="J22:N25" si="16">IF(I22&gt;40,I22-40,"0")</f>
        <v>0</v>
      </c>
      <c r="K22" s="19">
        <f t="shared" si="1"/>
        <v>682</v>
      </c>
      <c r="L22" s="18">
        <f t="shared" si="2"/>
        <v>0</v>
      </c>
      <c r="M22" s="18">
        <v>32</v>
      </c>
      <c r="N22" s="18" t="str">
        <f t="shared" si="16"/>
        <v>0</v>
      </c>
      <c r="O22" s="19">
        <f t="shared" si="3"/>
        <v>704</v>
      </c>
      <c r="P22" s="18">
        <f t="shared" si="4"/>
        <v>0</v>
      </c>
      <c r="Q22" s="18">
        <v>45</v>
      </c>
      <c r="R22" s="18">
        <f t="shared" si="5"/>
        <v>5</v>
      </c>
      <c r="S22" s="19">
        <f t="shared" si="6"/>
        <v>880</v>
      </c>
      <c r="T22" s="18">
        <f t="shared" si="7"/>
        <v>165</v>
      </c>
      <c r="U22" s="18">
        <v>24</v>
      </c>
      <c r="V22" s="18" t="str">
        <f t="shared" si="8"/>
        <v>0</v>
      </c>
      <c r="W22" s="19">
        <f t="shared" si="9"/>
        <v>528</v>
      </c>
      <c r="X22" s="18">
        <f t="shared" si="10"/>
        <v>0</v>
      </c>
      <c r="Y22" s="18">
        <v>35</v>
      </c>
      <c r="Z22" s="18" t="str">
        <f>IF(Y22&gt;40,Y22-40,"0")</f>
        <v>0</v>
      </c>
      <c r="AA22" s="19">
        <f t="shared" si="11"/>
        <v>770</v>
      </c>
      <c r="AB22" s="18">
        <f t="shared" si="12"/>
        <v>0</v>
      </c>
      <c r="AC22" s="19">
        <f t="shared" si="13"/>
        <v>3564</v>
      </c>
      <c r="AD22" s="19">
        <f t="shared" si="13"/>
        <v>165</v>
      </c>
      <c r="AE22" s="16">
        <f t="shared" si="14"/>
        <v>167</v>
      </c>
      <c r="AF22" s="16">
        <f>J22+N22+R22+V22+Z22</f>
        <v>5</v>
      </c>
      <c r="AG22" s="16">
        <f t="shared" si="15"/>
        <v>172</v>
      </c>
    </row>
    <row r="23" spans="1:33" x14ac:dyDescent="0.25">
      <c r="A23" s="16" t="s">
        <v>39</v>
      </c>
      <c r="B23" s="16" t="s">
        <v>40</v>
      </c>
      <c r="C23" s="16" t="str">
        <f>LEFT(B23,1)</f>
        <v>T</v>
      </c>
      <c r="D23" s="16" t="str">
        <f>LEFT(A23,1)</f>
        <v>P</v>
      </c>
      <c r="E23" s="16" t="str">
        <f>_xlfn.CONCAT(A23,", ", B23)</f>
        <v>Patton, Taylor</v>
      </c>
      <c r="F23" s="16" t="str">
        <f>_xlfn.CONCAT(A23,": ",LEFT(B23,1),".")</f>
        <v>Patton: T.</v>
      </c>
      <c r="G23" s="16" t="s">
        <v>53</v>
      </c>
      <c r="H23" s="17">
        <v>24</v>
      </c>
      <c r="I23" s="18">
        <v>44</v>
      </c>
      <c r="J23" s="18">
        <f t="shared" si="16"/>
        <v>4</v>
      </c>
      <c r="K23" s="19">
        <f t="shared" si="1"/>
        <v>960</v>
      </c>
      <c r="L23" s="18">
        <f t="shared" si="2"/>
        <v>144</v>
      </c>
      <c r="M23" s="18">
        <v>45</v>
      </c>
      <c r="N23" s="18">
        <f t="shared" si="16"/>
        <v>5</v>
      </c>
      <c r="O23" s="19">
        <f t="shared" si="3"/>
        <v>960</v>
      </c>
      <c r="P23" s="18">
        <f t="shared" si="4"/>
        <v>180</v>
      </c>
      <c r="Q23" s="18">
        <v>36</v>
      </c>
      <c r="R23" s="18" t="str">
        <f t="shared" si="5"/>
        <v>0</v>
      </c>
      <c r="S23" s="19">
        <f t="shared" si="6"/>
        <v>864</v>
      </c>
      <c r="T23" s="18">
        <f t="shared" si="7"/>
        <v>0</v>
      </c>
      <c r="U23" s="18">
        <v>37</v>
      </c>
      <c r="V23" s="18" t="str">
        <f t="shared" si="8"/>
        <v>0</v>
      </c>
      <c r="W23" s="19">
        <f t="shared" si="9"/>
        <v>888</v>
      </c>
      <c r="X23" s="18">
        <f t="shared" si="10"/>
        <v>0</v>
      </c>
      <c r="Y23" s="18">
        <v>33</v>
      </c>
      <c r="Z23" s="18" t="str">
        <f>IF(Y23&gt;40,Y23-40,"0")</f>
        <v>0</v>
      </c>
      <c r="AA23" s="19">
        <f t="shared" si="11"/>
        <v>792</v>
      </c>
      <c r="AB23" s="18">
        <f t="shared" si="12"/>
        <v>0</v>
      </c>
      <c r="AC23" s="19">
        <f t="shared" si="13"/>
        <v>4464</v>
      </c>
      <c r="AD23" s="19">
        <f t="shared" si="13"/>
        <v>324</v>
      </c>
      <c r="AE23" s="16">
        <f t="shared" si="14"/>
        <v>195</v>
      </c>
      <c r="AF23" s="16">
        <f>J23+N23+R23+V23+Z23</f>
        <v>9</v>
      </c>
      <c r="AG23" s="16">
        <f t="shared" si="15"/>
        <v>204</v>
      </c>
    </row>
    <row r="24" spans="1:33" x14ac:dyDescent="0.25">
      <c r="A24" s="16" t="s">
        <v>41</v>
      </c>
      <c r="B24" s="16" t="s">
        <v>42</v>
      </c>
      <c r="C24" s="16" t="str">
        <f>LEFT(B24,1)</f>
        <v>A</v>
      </c>
      <c r="D24" s="16" t="str">
        <f>LEFT(A24,1)</f>
        <v>R</v>
      </c>
      <c r="E24" s="16" t="str">
        <f>_xlfn.CONCAT(A24,", ", B24)</f>
        <v>Russell, Aiden</v>
      </c>
      <c r="F24" s="16" t="str">
        <f>_xlfn.CONCAT(A24,": ",LEFT(B24,1),".")</f>
        <v>Russell: A.</v>
      </c>
      <c r="G24" s="16" t="s">
        <v>53</v>
      </c>
      <c r="H24" s="17">
        <v>13</v>
      </c>
      <c r="I24" s="18">
        <v>22</v>
      </c>
      <c r="J24" s="18" t="str">
        <f t="shared" si="16"/>
        <v>0</v>
      </c>
      <c r="K24" s="19">
        <f t="shared" si="1"/>
        <v>286</v>
      </c>
      <c r="L24" s="18">
        <f t="shared" si="2"/>
        <v>0</v>
      </c>
      <c r="M24" s="18">
        <v>29</v>
      </c>
      <c r="N24" s="18" t="str">
        <f t="shared" si="16"/>
        <v>0</v>
      </c>
      <c r="O24" s="19">
        <f t="shared" si="3"/>
        <v>377</v>
      </c>
      <c r="P24" s="18">
        <f t="shared" si="4"/>
        <v>0</v>
      </c>
      <c r="Q24" s="18">
        <v>39</v>
      </c>
      <c r="R24" s="18" t="str">
        <f t="shared" si="5"/>
        <v>0</v>
      </c>
      <c r="S24" s="19">
        <f t="shared" si="6"/>
        <v>507</v>
      </c>
      <c r="T24" s="18">
        <f t="shared" si="7"/>
        <v>0</v>
      </c>
      <c r="U24" s="18">
        <v>34</v>
      </c>
      <c r="V24" s="18" t="str">
        <f t="shared" si="8"/>
        <v>0</v>
      </c>
      <c r="W24" s="19">
        <f t="shared" si="9"/>
        <v>442</v>
      </c>
      <c r="X24" s="18">
        <f t="shared" si="10"/>
        <v>0</v>
      </c>
      <c r="Y24" s="18">
        <v>35</v>
      </c>
      <c r="Z24" s="18" t="str">
        <f>IF(Y24&gt;40,Y24-40,"0")</f>
        <v>0</v>
      </c>
      <c r="AA24" s="19">
        <f t="shared" si="11"/>
        <v>455</v>
      </c>
      <c r="AB24" s="18">
        <f t="shared" si="12"/>
        <v>0</v>
      </c>
      <c r="AC24" s="19">
        <f t="shared" si="13"/>
        <v>2067</v>
      </c>
      <c r="AD24" s="19">
        <f t="shared" si="13"/>
        <v>0</v>
      </c>
      <c r="AE24" s="16">
        <f t="shared" si="14"/>
        <v>159</v>
      </c>
      <c r="AF24" s="16">
        <f>J24+N24+R24+V24+Z24</f>
        <v>0</v>
      </c>
      <c r="AG24" s="16">
        <f t="shared" si="15"/>
        <v>159</v>
      </c>
    </row>
    <row r="25" spans="1:33" x14ac:dyDescent="0.25">
      <c r="A25" s="16" t="s">
        <v>43</v>
      </c>
      <c r="B25" s="16" t="s">
        <v>44</v>
      </c>
      <c r="C25" s="16" t="str">
        <f>LEFT(B25,1)</f>
        <v>E</v>
      </c>
      <c r="D25" s="16" t="str">
        <f>LEFT(A25,1)</f>
        <v>R</v>
      </c>
      <c r="E25" s="16" t="str">
        <f>_xlfn.CONCAT(A25,", ", B25)</f>
        <v>Ray, Ellie</v>
      </c>
      <c r="F25" s="16" t="str">
        <f>_xlfn.CONCAT(A25,": ",LEFT(B25,1),".")</f>
        <v>Ray: E.</v>
      </c>
      <c r="G25" s="16" t="s">
        <v>53</v>
      </c>
      <c r="H25" s="17">
        <v>19.7</v>
      </c>
      <c r="I25" s="18">
        <v>27</v>
      </c>
      <c r="J25" s="18" t="str">
        <f t="shared" si="16"/>
        <v>0</v>
      </c>
      <c r="K25" s="19">
        <f t="shared" si="1"/>
        <v>531.9</v>
      </c>
      <c r="L25" s="18">
        <f t="shared" si="2"/>
        <v>0</v>
      </c>
      <c r="M25" s="18">
        <v>43</v>
      </c>
      <c r="N25" s="18">
        <f t="shared" si="16"/>
        <v>3</v>
      </c>
      <c r="O25" s="19">
        <f t="shared" si="3"/>
        <v>788</v>
      </c>
      <c r="P25" s="18">
        <f t="shared" si="4"/>
        <v>88.649999999999991</v>
      </c>
      <c r="Q25" s="18">
        <v>29</v>
      </c>
      <c r="R25" s="18" t="str">
        <f t="shared" si="5"/>
        <v>0</v>
      </c>
      <c r="S25" s="19">
        <f t="shared" si="6"/>
        <v>571.29999999999995</v>
      </c>
      <c r="T25" s="18">
        <f t="shared" si="7"/>
        <v>0</v>
      </c>
      <c r="U25" s="18">
        <v>43</v>
      </c>
      <c r="V25" s="18">
        <f t="shared" si="8"/>
        <v>3</v>
      </c>
      <c r="W25" s="19">
        <f t="shared" si="9"/>
        <v>788</v>
      </c>
      <c r="X25" s="18">
        <f t="shared" si="10"/>
        <v>88.649999999999991</v>
      </c>
      <c r="Y25" s="18">
        <v>29</v>
      </c>
      <c r="Z25" s="18" t="str">
        <f>IF(Y25&gt;40,Y25-40,"0")</f>
        <v>0</v>
      </c>
      <c r="AA25" s="19">
        <f t="shared" si="11"/>
        <v>571.29999999999995</v>
      </c>
      <c r="AB25" s="18">
        <f t="shared" si="12"/>
        <v>0</v>
      </c>
      <c r="AC25" s="19">
        <f t="shared" si="13"/>
        <v>3250.5</v>
      </c>
      <c r="AD25" s="19">
        <f t="shared" si="13"/>
        <v>177.29999999999998</v>
      </c>
      <c r="AE25" s="16">
        <f t="shared" si="14"/>
        <v>171</v>
      </c>
      <c r="AF25" s="16">
        <f>J25+N25+R25+V25+Z25</f>
        <v>6</v>
      </c>
      <c r="AG25" s="16">
        <f t="shared" si="15"/>
        <v>177</v>
      </c>
    </row>
  </sheetData>
  <autoFilter ref="A4:AO25" xr:uid="{6C1B420A-B1AC-4761-90DB-9A7E7D8E1C45}"/>
  <conditionalFormatting sqref="A5:A25">
    <cfRule type="duplicateValues" dxfId="5" priority="2"/>
  </conditionalFormatting>
  <conditionalFormatting sqref="B5:B25">
    <cfRule type="duplicateValues" dxfId="4" priority="1"/>
  </conditionalFormatting>
  <dataValidations count="1">
    <dataValidation type="list" allowBlank="1" showInputMessage="1" showErrorMessage="1" sqref="G5:G25" xr:uid="{EB307EC7-A142-496A-845F-08015FA428A6}">
      <formula1>"Hourly,Salary"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20A-B1AC-4761-90DB-9A7E7D8E1C45}">
  <dimension ref="A1:AO3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H4" sqref="H4:H25"/>
    </sheetView>
  </sheetViews>
  <sheetFormatPr defaultRowHeight="15" x14ac:dyDescent="0.25"/>
  <cols>
    <col min="1" max="1" width="16.7109375" style="1" bestFit="1" customWidth="1"/>
    <col min="2" max="2" width="17" style="1" bestFit="1" customWidth="1"/>
    <col min="3" max="4" width="12.140625" style="1" bestFit="1" customWidth="1"/>
    <col min="5" max="5" width="18.140625" style="3" bestFit="1" customWidth="1"/>
    <col min="6" max="6" width="20.28515625" style="3" bestFit="1" customWidth="1"/>
    <col min="7" max="7" width="12.85546875" style="1" bestFit="1" customWidth="1"/>
    <col min="8" max="8" width="10.42578125" style="9" bestFit="1" customWidth="1"/>
    <col min="9" max="9" width="10.85546875" style="8" bestFit="1" customWidth="1"/>
    <col min="10" max="10" width="8.5703125" style="8" bestFit="1" customWidth="1"/>
    <col min="11" max="11" width="12.42578125" style="8" bestFit="1" customWidth="1"/>
    <col min="12" max="12" width="11.5703125" style="8" bestFit="1" customWidth="1"/>
    <col min="13" max="13" width="10.85546875" style="8" bestFit="1" customWidth="1"/>
    <col min="14" max="14" width="8.5703125" style="8" bestFit="1" customWidth="1"/>
    <col min="15" max="15" width="12.42578125" style="8" bestFit="1" customWidth="1"/>
    <col min="16" max="16" width="11.5703125" style="8" bestFit="1" customWidth="1"/>
    <col min="17" max="17" width="10.85546875" style="8" bestFit="1" customWidth="1"/>
    <col min="18" max="18" width="8.5703125" style="8" bestFit="1" customWidth="1"/>
    <col min="19" max="19" width="12.42578125" style="8" bestFit="1" customWidth="1"/>
    <col min="20" max="20" width="11.5703125" style="8" bestFit="1" customWidth="1"/>
    <col min="21" max="21" width="10.85546875" style="8" bestFit="1" customWidth="1"/>
    <col min="22" max="22" width="8.5703125" style="8" bestFit="1" customWidth="1"/>
    <col min="23" max="23" width="12.42578125" style="8" bestFit="1" customWidth="1"/>
    <col min="24" max="24" width="11.5703125" style="8" bestFit="1" customWidth="1"/>
    <col min="25" max="25" width="10.85546875" style="8" bestFit="1" customWidth="1"/>
    <col min="26" max="26" width="8.5703125" style="8" bestFit="1" customWidth="1"/>
    <col min="27" max="27" width="12.42578125" style="8" bestFit="1" customWidth="1"/>
    <col min="28" max="28" width="11.5703125" style="8" bestFit="1" customWidth="1"/>
    <col min="29" max="29" width="15.28515625" style="1" bestFit="1" customWidth="1"/>
    <col min="30" max="30" width="16.7109375" style="1" bestFit="1" customWidth="1"/>
    <col min="31" max="31" width="16.28515625" style="1" bestFit="1" customWidth="1"/>
    <col min="32" max="32" width="11.42578125" style="1" bestFit="1" customWidth="1"/>
    <col min="33" max="33" width="16.7109375" bestFit="1" customWidth="1"/>
  </cols>
  <sheetData>
    <row r="1" spans="1:41" x14ac:dyDescent="0.25">
      <c r="A1" s="2" t="s">
        <v>0</v>
      </c>
      <c r="B1" s="2" t="s">
        <v>47</v>
      </c>
      <c r="C1" s="2"/>
      <c r="D1" s="2"/>
    </row>
    <row r="2" spans="1:41" ht="18.75" x14ac:dyDescent="0.3">
      <c r="B2" s="4">
        <f>COUNTA(A5:A25)</f>
        <v>21</v>
      </c>
      <c r="C2" s="4"/>
      <c r="D2" s="4"/>
    </row>
    <row r="3" spans="1:41" ht="15.75" thickBot="1" x14ac:dyDescent="0.3"/>
    <row r="4" spans="1:41" s="6" customFormat="1" ht="40.5" customHeight="1" thickBot="1" x14ac:dyDescent="0.3">
      <c r="A4" s="21" t="s">
        <v>1</v>
      </c>
      <c r="B4" s="22" t="s">
        <v>2</v>
      </c>
      <c r="C4" s="22" t="s">
        <v>48</v>
      </c>
      <c r="D4" s="22" t="s">
        <v>49</v>
      </c>
      <c r="E4" s="22" t="s">
        <v>45</v>
      </c>
      <c r="F4" s="29" t="s">
        <v>46</v>
      </c>
      <c r="G4" s="28" t="s">
        <v>52</v>
      </c>
      <c r="H4" s="23" t="s">
        <v>51</v>
      </c>
      <c r="I4" s="24">
        <v>45170</v>
      </c>
      <c r="J4" s="25" t="s">
        <v>50</v>
      </c>
      <c r="K4" s="26" t="s">
        <v>55</v>
      </c>
      <c r="L4" s="27" t="s">
        <v>56</v>
      </c>
      <c r="M4" s="24">
        <v>45177</v>
      </c>
      <c r="N4" s="25" t="s">
        <v>50</v>
      </c>
      <c r="O4" s="26" t="s">
        <v>55</v>
      </c>
      <c r="P4" s="27" t="s">
        <v>56</v>
      </c>
      <c r="Q4" s="24">
        <v>45184</v>
      </c>
      <c r="R4" s="25" t="s">
        <v>50</v>
      </c>
      <c r="S4" s="26" t="s">
        <v>55</v>
      </c>
      <c r="T4" s="27" t="s">
        <v>56</v>
      </c>
      <c r="U4" s="24">
        <v>45191</v>
      </c>
      <c r="V4" s="25" t="s">
        <v>50</v>
      </c>
      <c r="W4" s="26" t="s">
        <v>55</v>
      </c>
      <c r="X4" s="27" t="s">
        <v>56</v>
      </c>
      <c r="Y4" s="24">
        <v>45198</v>
      </c>
      <c r="Z4" s="25" t="s">
        <v>50</v>
      </c>
      <c r="AA4" s="26" t="s">
        <v>55</v>
      </c>
      <c r="AB4" s="27" t="s">
        <v>56</v>
      </c>
      <c r="AC4" s="26" t="s">
        <v>54</v>
      </c>
      <c r="AD4" s="25" t="s">
        <v>57</v>
      </c>
      <c r="AE4" s="32" t="s">
        <v>59</v>
      </c>
      <c r="AF4" s="25" t="s">
        <v>58</v>
      </c>
      <c r="AG4" s="33" t="s">
        <v>60</v>
      </c>
      <c r="AH4" s="5"/>
      <c r="AI4" s="5"/>
      <c r="AJ4" s="5"/>
      <c r="AK4" s="5"/>
      <c r="AL4" s="5"/>
      <c r="AM4" s="5"/>
      <c r="AN4" s="5"/>
      <c r="AO4" s="5"/>
    </row>
    <row r="5" spans="1:41" x14ac:dyDescent="0.25">
      <c r="A5" s="30" t="s">
        <v>5</v>
      </c>
      <c r="B5" s="16" t="s">
        <v>6</v>
      </c>
      <c r="C5" s="16" t="str">
        <f>LEFT(B5,1)</f>
        <v>A</v>
      </c>
      <c r="D5" s="16" t="str">
        <f>LEFT(A5,1)</f>
        <v>B</v>
      </c>
      <c r="E5" s="16" t="str">
        <f>_xlfn.CONCAT(A5,", ", B5)</f>
        <v>Blane, Ava</v>
      </c>
      <c r="F5" s="31" t="str">
        <f>_xlfn.CONCAT(A5,": ",LEFT(B5,1),".")</f>
        <v>Blane: A.</v>
      </c>
      <c r="G5" s="16" t="s">
        <v>53</v>
      </c>
      <c r="H5" s="17">
        <v>15.5</v>
      </c>
      <c r="I5" s="20">
        <v>28</v>
      </c>
      <c r="J5" s="18" t="str">
        <f>IF(I5&gt;40,I5-40,"0")</f>
        <v>0</v>
      </c>
      <c r="K5" s="19">
        <f>IF(I5&gt;40,40,I5)*$H5</f>
        <v>434</v>
      </c>
      <c r="L5" s="19">
        <f>IF(J5=0,0,J5*($H5*1.5))</f>
        <v>0</v>
      </c>
      <c r="M5" s="20">
        <v>28</v>
      </c>
      <c r="N5" s="18" t="str">
        <f>IF(M5&gt;40,M5-40,"0")</f>
        <v>0</v>
      </c>
      <c r="O5" s="19">
        <f>IF(M5&gt;40,40,M5)*$H5</f>
        <v>434</v>
      </c>
      <c r="P5" s="19">
        <f>IF(N5=0,0,N5*($H5*1.5))</f>
        <v>0</v>
      </c>
      <c r="Q5" s="20">
        <v>22</v>
      </c>
      <c r="R5" s="18" t="str">
        <f>IF(Q5&gt;40,Q5-40,"0")</f>
        <v>0</v>
      </c>
      <c r="S5" s="19">
        <f>IF(Q5&gt;40,40,Q5)*$H5</f>
        <v>341</v>
      </c>
      <c r="T5" s="19">
        <f>IF(R5=0,0,R5*($H5*1.5))</f>
        <v>0</v>
      </c>
      <c r="U5" s="20">
        <v>31</v>
      </c>
      <c r="V5" s="18" t="str">
        <f>IF(U5&gt;40,U5-40,"0")</f>
        <v>0</v>
      </c>
      <c r="W5" s="19">
        <f>IF(U5&gt;40,40,U5)*$H5</f>
        <v>480.5</v>
      </c>
      <c r="X5" s="19">
        <f>IF(V5=0,0,V5*($H5*1.5))</f>
        <v>0</v>
      </c>
      <c r="Y5" s="20">
        <v>43</v>
      </c>
      <c r="Z5" s="18">
        <f>IF(Y5&gt;40,Y5-40,"0")</f>
        <v>3</v>
      </c>
      <c r="AA5" s="19">
        <f>IF(Y5&gt;40,40,Y5)*$H5</f>
        <v>620</v>
      </c>
      <c r="AB5" s="19">
        <f>IF(Z5=0,0,Z5*($H5*1.5))</f>
        <v>69.75</v>
      </c>
      <c r="AC5" s="19">
        <f>SUM(AA5,W5,S5,O5,K5)</f>
        <v>2309.5</v>
      </c>
      <c r="AD5" s="19">
        <f>SUM(AB5,X5,T5,P5,L5)</f>
        <v>69.75</v>
      </c>
      <c r="AE5" s="16">
        <f>I5+M5+Q5+U5+Y5</f>
        <v>152</v>
      </c>
      <c r="AF5" s="16">
        <f>J5+N5+R5+V5+Z5</f>
        <v>3</v>
      </c>
      <c r="AG5" s="16">
        <f>AE5+AF5</f>
        <v>155</v>
      </c>
    </row>
    <row r="6" spans="1:41" x14ac:dyDescent="0.25">
      <c r="A6" s="30" t="s">
        <v>3</v>
      </c>
      <c r="B6" s="16" t="s">
        <v>4</v>
      </c>
      <c r="C6" s="16" t="str">
        <f>LEFT(B6,1)</f>
        <v>S</v>
      </c>
      <c r="D6" s="16" t="str">
        <f>LEFT(A6,1)</f>
        <v>B</v>
      </c>
      <c r="E6" s="16" t="str">
        <f>_xlfn.CONCAT(A6,", ", B6)</f>
        <v>Bennett, Sally</v>
      </c>
      <c r="F6" s="31" t="str">
        <f>_xlfn.CONCAT(A6,": ",LEFT(B6,1),".")</f>
        <v>Bennett: S.</v>
      </c>
      <c r="G6" s="16" t="s">
        <v>53</v>
      </c>
      <c r="H6" s="17">
        <v>10</v>
      </c>
      <c r="I6" s="20">
        <v>36</v>
      </c>
      <c r="J6" s="18" t="str">
        <f>IF(I6&gt;40,I6-40,"0")</f>
        <v>0</v>
      </c>
      <c r="K6" s="19">
        <f>IF(I6&gt;40,40,I6)*$H6</f>
        <v>360</v>
      </c>
      <c r="L6" s="19">
        <f>IF(J6=0,0,J6*($H6*1.5))</f>
        <v>0</v>
      </c>
      <c r="M6" s="20">
        <v>22</v>
      </c>
      <c r="N6" s="18" t="str">
        <f>IF(M6&gt;40,M6-40,"0")</f>
        <v>0</v>
      </c>
      <c r="O6" s="19">
        <f>IF(M6&gt;40,40,M6)*$H6</f>
        <v>220</v>
      </c>
      <c r="P6" s="19">
        <f>IF(N6=0,0,N6*($H6*1.5))</f>
        <v>0</v>
      </c>
      <c r="Q6" s="20">
        <v>45</v>
      </c>
      <c r="R6" s="18">
        <f>IF(Q6&gt;40,Q6-40,"0")</f>
        <v>5</v>
      </c>
      <c r="S6" s="19">
        <f>IF(Q6&gt;40,40,Q6)*$H6</f>
        <v>400</v>
      </c>
      <c r="T6" s="19">
        <f>IF(R6=0,0,R6*($H6*1.5))</f>
        <v>75</v>
      </c>
      <c r="U6" s="20">
        <v>44</v>
      </c>
      <c r="V6" s="18">
        <f>IF(U6&gt;40,U6-40,"0")</f>
        <v>4</v>
      </c>
      <c r="W6" s="19">
        <f>IF(U6&gt;40,40,U6)*$H6</f>
        <v>400</v>
      </c>
      <c r="X6" s="19">
        <f>IF(V6=0,0,V6*($H6*1.5))</f>
        <v>60</v>
      </c>
      <c r="Y6" s="20">
        <v>35</v>
      </c>
      <c r="Z6" s="18" t="str">
        <f>IF(Y6&gt;40,Y6-40,"0")</f>
        <v>0</v>
      </c>
      <c r="AA6" s="19">
        <f>IF(Y6&gt;40,40,Y6)*$H6</f>
        <v>350</v>
      </c>
      <c r="AB6" s="19">
        <f>IF(Z6=0,0,Z6*($H6*1.5))</f>
        <v>0</v>
      </c>
      <c r="AC6" s="19">
        <f>SUM(AA6,W6,S6,O6,K6)</f>
        <v>1730</v>
      </c>
      <c r="AD6" s="19">
        <f>SUM(AB6,X6,T6,P6,L6)</f>
        <v>135</v>
      </c>
      <c r="AE6" s="16">
        <f>I6+M6+Q6+U6+Y6</f>
        <v>182</v>
      </c>
      <c r="AF6" s="16">
        <f>J6+N6+R6+V6+Z6</f>
        <v>9</v>
      </c>
      <c r="AG6" s="16">
        <f>AE6+AF6</f>
        <v>191</v>
      </c>
    </row>
    <row r="7" spans="1:41" x14ac:dyDescent="0.25">
      <c r="A7" s="30" t="s">
        <v>9</v>
      </c>
      <c r="B7" s="16" t="s">
        <v>10</v>
      </c>
      <c r="C7" s="16" t="str">
        <f>LEFT(B7,1)</f>
        <v>A</v>
      </c>
      <c r="D7" s="16" t="str">
        <f>LEFT(A7,1)</f>
        <v>C</v>
      </c>
      <c r="E7" s="16" t="str">
        <f>_xlfn.CONCAT(A7,", ", B7)</f>
        <v>Christenson, Anna</v>
      </c>
      <c r="F7" s="31" t="str">
        <f>_xlfn.CONCAT(A7,": ",LEFT(B7,1),".")</f>
        <v>Christenson: A.</v>
      </c>
      <c r="G7" s="16" t="s">
        <v>53</v>
      </c>
      <c r="H7" s="17">
        <v>22.1</v>
      </c>
      <c r="I7" s="20">
        <v>27</v>
      </c>
      <c r="J7" s="18" t="str">
        <f>IF(I7&gt;40,I7-40,"0")</f>
        <v>0</v>
      </c>
      <c r="K7" s="19">
        <f>IF(I7&gt;40,40,I7)*$H7</f>
        <v>596.70000000000005</v>
      </c>
      <c r="L7" s="19">
        <f>IF(J7=0,0,J7*($H7*1.5))</f>
        <v>0</v>
      </c>
      <c r="M7" s="20">
        <v>23</v>
      </c>
      <c r="N7" s="18" t="str">
        <f>IF(M7&gt;40,M7-40,"0")</f>
        <v>0</v>
      </c>
      <c r="O7" s="19">
        <f>IF(M7&gt;40,40,M7)*$H7</f>
        <v>508.3</v>
      </c>
      <c r="P7" s="19">
        <f>IF(N7=0,0,N7*($H7*1.5))</f>
        <v>0</v>
      </c>
      <c r="Q7" s="20">
        <v>45</v>
      </c>
      <c r="R7" s="18">
        <f>IF(Q7&gt;40,Q7-40,"0")</f>
        <v>5</v>
      </c>
      <c r="S7" s="19">
        <f>IF(Q7&gt;40,40,Q7)*$H7</f>
        <v>884</v>
      </c>
      <c r="T7" s="19">
        <f>IF(R7=0,0,R7*($H7*1.5))</f>
        <v>165.75000000000003</v>
      </c>
      <c r="U7" s="20">
        <v>33</v>
      </c>
      <c r="V7" s="18" t="str">
        <f>IF(U7&gt;40,U7-40,"0")</f>
        <v>0</v>
      </c>
      <c r="W7" s="19">
        <f>IF(U7&gt;40,40,U7)*$H7</f>
        <v>729.30000000000007</v>
      </c>
      <c r="X7" s="19">
        <f>IF(V7=0,0,V7*($H7*1.5))</f>
        <v>0</v>
      </c>
      <c r="Y7" s="20">
        <v>42</v>
      </c>
      <c r="Z7" s="18">
        <f>IF(Y7&gt;40,Y7-40,"0")</f>
        <v>2</v>
      </c>
      <c r="AA7" s="19">
        <f>IF(Y7&gt;40,40,Y7)*$H7</f>
        <v>884</v>
      </c>
      <c r="AB7" s="19">
        <f>IF(Z7=0,0,Z7*($H7*1.5))</f>
        <v>66.300000000000011</v>
      </c>
      <c r="AC7" s="19">
        <f>SUM(AA7,W7,S7,O7,K7)</f>
        <v>3602.3</v>
      </c>
      <c r="AD7" s="19">
        <f>SUM(AB7,X7,T7,P7,L7)</f>
        <v>232.05000000000004</v>
      </c>
      <c r="AE7" s="16">
        <f>I7+M7+Q7+U7+Y7</f>
        <v>170</v>
      </c>
      <c r="AF7" s="16">
        <f>J7+N7+R7+V7+Z7</f>
        <v>7</v>
      </c>
      <c r="AG7" s="16">
        <f>AE7+AF7</f>
        <v>177</v>
      </c>
    </row>
    <row r="8" spans="1:41" x14ac:dyDescent="0.25">
      <c r="A8" s="30" t="s">
        <v>7</v>
      </c>
      <c r="B8" s="16" t="s">
        <v>8</v>
      </c>
      <c r="C8" s="16" t="str">
        <f>LEFT(B8,1)</f>
        <v>M</v>
      </c>
      <c r="D8" s="16" t="str">
        <f>LEFT(A8,1)</f>
        <v>C</v>
      </c>
      <c r="E8" s="16" t="str">
        <f>_xlfn.CONCAT(A8,", ", B8)</f>
        <v>Carroll, Millie</v>
      </c>
      <c r="F8" s="31" t="str">
        <f>_xlfn.CONCAT(A8,": ",LEFT(B8,1),".")</f>
        <v>Carroll: M.</v>
      </c>
      <c r="G8" s="16" t="s">
        <v>53</v>
      </c>
      <c r="H8" s="17">
        <v>6.5</v>
      </c>
      <c r="I8" s="20">
        <v>30</v>
      </c>
      <c r="J8" s="18" t="str">
        <f>IF(I8&gt;40,I8-40,"0")</f>
        <v>0</v>
      </c>
      <c r="K8" s="19">
        <f>IF(I8&gt;40,40,I8)*$H8</f>
        <v>195</v>
      </c>
      <c r="L8" s="19">
        <f>IF(J8=0,0,J8*($H8*1.5))</f>
        <v>0</v>
      </c>
      <c r="M8" s="20">
        <v>26</v>
      </c>
      <c r="N8" s="18" t="str">
        <f>IF(M8&gt;40,M8-40,"0")</f>
        <v>0</v>
      </c>
      <c r="O8" s="19">
        <f>IF(M8&gt;40,40,M8)*$H8</f>
        <v>169</v>
      </c>
      <c r="P8" s="19">
        <f>IF(N8=0,0,N8*($H8*1.5))</f>
        <v>0</v>
      </c>
      <c r="Q8" s="20">
        <v>43</v>
      </c>
      <c r="R8" s="18">
        <f>IF(Q8&gt;40,Q8-40,"0")</f>
        <v>3</v>
      </c>
      <c r="S8" s="19">
        <f>IF(Q8&gt;40,40,Q8)*$H8</f>
        <v>260</v>
      </c>
      <c r="T8" s="19">
        <f>IF(R8=0,0,R8*($H8*1.5))</f>
        <v>29.25</v>
      </c>
      <c r="U8" s="20">
        <v>29</v>
      </c>
      <c r="V8" s="18" t="str">
        <f>IF(U8&gt;40,U8-40,"0")</f>
        <v>0</v>
      </c>
      <c r="W8" s="19">
        <f>IF(U8&gt;40,40,U8)*$H8</f>
        <v>188.5</v>
      </c>
      <c r="X8" s="19">
        <f>IF(V8=0,0,V8*($H8*1.5))</f>
        <v>0</v>
      </c>
      <c r="Y8" s="20">
        <v>23</v>
      </c>
      <c r="Z8" s="18" t="str">
        <f>IF(Y8&gt;40,Y8-40,"0")</f>
        <v>0</v>
      </c>
      <c r="AA8" s="19">
        <f>IF(Y8&gt;40,40,Y8)*$H8</f>
        <v>149.5</v>
      </c>
      <c r="AB8" s="19">
        <f>IF(Z8=0,0,Z8*($H8*1.5))</f>
        <v>0</v>
      </c>
      <c r="AC8" s="19">
        <f>SUM(AA8,W8,S8,O8,K8)</f>
        <v>962</v>
      </c>
      <c r="AD8" s="19">
        <f>SUM(AB8,X8,T8,P8,L8)</f>
        <v>29.25</v>
      </c>
      <c r="AE8" s="16">
        <f>I8+M8+Q8+U8+Y8</f>
        <v>151</v>
      </c>
      <c r="AF8" s="16">
        <f>J8+N8+R8+V8+Z8</f>
        <v>3</v>
      </c>
      <c r="AG8" s="16">
        <f>AE8+AF8</f>
        <v>154</v>
      </c>
    </row>
    <row r="9" spans="1:41" x14ac:dyDescent="0.25">
      <c r="A9" s="30" t="s">
        <v>11</v>
      </c>
      <c r="B9" s="16" t="s">
        <v>12</v>
      </c>
      <c r="C9" s="16" t="str">
        <f>LEFT(B9,1)</f>
        <v>M</v>
      </c>
      <c r="D9" s="16" t="str">
        <f>LEFT(A9,1)</f>
        <v>C</v>
      </c>
      <c r="E9" s="16" t="str">
        <f>_xlfn.CONCAT(A9,", ", B9)</f>
        <v>Cooper, Mitzi</v>
      </c>
      <c r="F9" s="31" t="str">
        <f>_xlfn.CONCAT(A9,": ",LEFT(B9,1),".")</f>
        <v>Cooper: M.</v>
      </c>
      <c r="G9" s="16" t="s">
        <v>53</v>
      </c>
      <c r="H9" s="17">
        <v>14</v>
      </c>
      <c r="I9" s="20">
        <v>36</v>
      </c>
      <c r="J9" s="18" t="str">
        <f>IF(I9&gt;40,I9-40,"0")</f>
        <v>0</v>
      </c>
      <c r="K9" s="19">
        <f>IF(I9&gt;40,40,I9)*$H9</f>
        <v>504</v>
      </c>
      <c r="L9" s="19">
        <f>IF(J9=0,0,J9*($H9*1.5))</f>
        <v>0</v>
      </c>
      <c r="M9" s="20">
        <v>26</v>
      </c>
      <c r="N9" s="18" t="str">
        <f>IF(M9&gt;40,M9-40,"0")</f>
        <v>0</v>
      </c>
      <c r="O9" s="19">
        <f>IF(M9&gt;40,40,M9)*$H9</f>
        <v>364</v>
      </c>
      <c r="P9" s="19">
        <f>IF(N9=0,0,N9*($H9*1.5))</f>
        <v>0</v>
      </c>
      <c r="Q9" s="20">
        <v>29</v>
      </c>
      <c r="R9" s="18" t="str">
        <f>IF(Q9&gt;40,Q9-40,"0")</f>
        <v>0</v>
      </c>
      <c r="S9" s="19">
        <f>IF(Q9&gt;40,40,Q9)*$H9</f>
        <v>406</v>
      </c>
      <c r="T9" s="19">
        <f>IF(R9=0,0,R9*($H9*1.5))</f>
        <v>0</v>
      </c>
      <c r="U9" s="20">
        <v>30</v>
      </c>
      <c r="V9" s="18" t="str">
        <f>IF(U9&gt;40,U9-40,"0")</f>
        <v>0</v>
      </c>
      <c r="W9" s="19">
        <f>IF(U9&gt;40,40,U9)*$H9</f>
        <v>420</v>
      </c>
      <c r="X9" s="19">
        <f>IF(V9=0,0,V9*($H9*1.5))</f>
        <v>0</v>
      </c>
      <c r="Y9" s="20">
        <v>33</v>
      </c>
      <c r="Z9" s="18" t="str">
        <f>IF(Y9&gt;40,Y9-40,"0")</f>
        <v>0</v>
      </c>
      <c r="AA9" s="19">
        <f>IF(Y9&gt;40,40,Y9)*$H9</f>
        <v>462</v>
      </c>
      <c r="AB9" s="19">
        <f>IF(Z9=0,0,Z9*($H9*1.5))</f>
        <v>0</v>
      </c>
      <c r="AC9" s="19">
        <f>SUM(AA9,W9,S9,O9,K9)</f>
        <v>2156</v>
      </c>
      <c r="AD9" s="19">
        <f>SUM(AB9,X9,T9,P9,L9)</f>
        <v>0</v>
      </c>
      <c r="AE9" s="16">
        <f>I9+M9+Q9+U9+Y9</f>
        <v>154</v>
      </c>
      <c r="AF9" s="16">
        <f>J9+N9+R9+V9+Z9</f>
        <v>0</v>
      </c>
      <c r="AG9" s="16">
        <f>AE9+AF9</f>
        <v>154</v>
      </c>
    </row>
    <row r="10" spans="1:41" x14ac:dyDescent="0.25">
      <c r="A10" s="30" t="s">
        <v>13</v>
      </c>
      <c r="B10" s="16" t="s">
        <v>14</v>
      </c>
      <c r="C10" s="16" t="str">
        <f>LEFT(B10,1)</f>
        <v>A</v>
      </c>
      <c r="D10" s="16" t="str">
        <f>LEFT(A10,1)</f>
        <v>D</v>
      </c>
      <c r="E10" s="16" t="str">
        <f>_xlfn.CONCAT(A10,", ", B10)</f>
        <v>Dane, Abby</v>
      </c>
      <c r="F10" s="31" t="str">
        <f>_xlfn.CONCAT(A10,": ",LEFT(B10,1),".")</f>
        <v>Dane: A.</v>
      </c>
      <c r="G10" s="16" t="s">
        <v>53</v>
      </c>
      <c r="H10" s="17">
        <v>15.5</v>
      </c>
      <c r="I10" s="20">
        <v>42</v>
      </c>
      <c r="J10" s="18">
        <f>IF(I10&gt;40,I10-40,"0")</f>
        <v>2</v>
      </c>
      <c r="K10" s="19">
        <f>IF(I10&gt;40,40,I10)*$H10</f>
        <v>620</v>
      </c>
      <c r="L10" s="19">
        <f>IF(J10=0,0,J10*($H10*1.5))</f>
        <v>46.5</v>
      </c>
      <c r="M10" s="20">
        <v>20</v>
      </c>
      <c r="N10" s="18" t="str">
        <f>IF(M10&gt;40,M10-40,"0")</f>
        <v>0</v>
      </c>
      <c r="O10" s="19">
        <f>IF(M10&gt;40,40,M10)*$H10</f>
        <v>310</v>
      </c>
      <c r="P10" s="19">
        <f>IF(N10=0,0,N10*($H10*1.5))</f>
        <v>0</v>
      </c>
      <c r="Q10" s="20">
        <v>43</v>
      </c>
      <c r="R10" s="18">
        <f>IF(Q10&gt;40,Q10-40,"0")</f>
        <v>3</v>
      </c>
      <c r="S10" s="19">
        <f>IF(Q10&gt;40,40,Q10)*$H10</f>
        <v>620</v>
      </c>
      <c r="T10" s="19">
        <f>IF(R10=0,0,R10*($H10*1.5))</f>
        <v>69.75</v>
      </c>
      <c r="U10" s="20">
        <v>21</v>
      </c>
      <c r="V10" s="18" t="str">
        <f>IF(U10&gt;40,U10-40,"0")</f>
        <v>0</v>
      </c>
      <c r="W10" s="19">
        <f>IF(U10&gt;40,40,U10)*$H10</f>
        <v>325.5</v>
      </c>
      <c r="X10" s="19">
        <f>IF(V10=0,0,V10*($H10*1.5))</f>
        <v>0</v>
      </c>
      <c r="Y10" s="20">
        <v>23</v>
      </c>
      <c r="Z10" s="18" t="str">
        <f>IF(Y10&gt;40,Y10-40,"0")</f>
        <v>0</v>
      </c>
      <c r="AA10" s="19">
        <f>IF(Y10&gt;40,40,Y10)*$H10</f>
        <v>356.5</v>
      </c>
      <c r="AB10" s="19">
        <f>IF(Z10=0,0,Z10*($H10*1.5))</f>
        <v>0</v>
      </c>
      <c r="AC10" s="19">
        <f>SUM(AA10,W10,S10,O10,K10)</f>
        <v>2232</v>
      </c>
      <c r="AD10" s="19">
        <f>SUM(AB10,X10,T10,P10,L10)</f>
        <v>116.25</v>
      </c>
      <c r="AE10" s="16">
        <f>I10+M10+Q10+U10+Y10</f>
        <v>149</v>
      </c>
      <c r="AF10" s="16">
        <f>J10+N10+R10+V10+Z10</f>
        <v>5</v>
      </c>
      <c r="AG10" s="16">
        <f>AE10+AF10</f>
        <v>154</v>
      </c>
    </row>
    <row r="11" spans="1:41" x14ac:dyDescent="0.25">
      <c r="A11" s="30" t="s">
        <v>15</v>
      </c>
      <c r="B11" s="16" t="s">
        <v>16</v>
      </c>
      <c r="C11" s="16" t="str">
        <f>LEFT(B11,1)</f>
        <v>C</v>
      </c>
      <c r="D11" s="16" t="str">
        <f>LEFT(A11,1)</f>
        <v>D</v>
      </c>
      <c r="E11" s="16" t="str">
        <f>_xlfn.CONCAT(A11,", ", B11)</f>
        <v>Daniel, Constance</v>
      </c>
      <c r="F11" s="31" t="str">
        <f>_xlfn.CONCAT(A11,": ",LEFT(B11,1),".")</f>
        <v>Daniel: C.</v>
      </c>
      <c r="G11" s="16" t="s">
        <v>53</v>
      </c>
      <c r="H11" s="17">
        <v>22</v>
      </c>
      <c r="I11" s="20">
        <v>30</v>
      </c>
      <c r="J11" s="18" t="str">
        <f>IF(I11&gt;40,I11-40,"0")</f>
        <v>0</v>
      </c>
      <c r="K11" s="19">
        <f>IF(I11&gt;40,40,I11)*$H11</f>
        <v>660</v>
      </c>
      <c r="L11" s="19">
        <f>IF(J11=0,0,J11*($H11*1.5))</f>
        <v>0</v>
      </c>
      <c r="M11" s="20">
        <v>33</v>
      </c>
      <c r="N11" s="18" t="str">
        <f>IF(M11&gt;40,M11-40,"0")</f>
        <v>0</v>
      </c>
      <c r="O11" s="19">
        <f>IF(M11&gt;40,40,M11)*$H11</f>
        <v>726</v>
      </c>
      <c r="P11" s="19">
        <f>IF(N11=0,0,N11*($H11*1.5))</f>
        <v>0</v>
      </c>
      <c r="Q11" s="20">
        <v>39</v>
      </c>
      <c r="R11" s="18" t="str">
        <f>IF(Q11&gt;40,Q11-40,"0")</f>
        <v>0</v>
      </c>
      <c r="S11" s="19">
        <f>IF(Q11&gt;40,40,Q11)*$H11</f>
        <v>858</v>
      </c>
      <c r="T11" s="19">
        <f>IF(R11=0,0,R11*($H11*1.5))</f>
        <v>0</v>
      </c>
      <c r="U11" s="20">
        <v>31</v>
      </c>
      <c r="V11" s="18" t="str">
        <f>IF(U11&gt;40,U11-40,"0")</f>
        <v>0</v>
      </c>
      <c r="W11" s="19">
        <f>IF(U11&gt;40,40,U11)*$H11</f>
        <v>682</v>
      </c>
      <c r="X11" s="19">
        <f>IF(V11=0,0,V11*($H11*1.5))</f>
        <v>0</v>
      </c>
      <c r="Y11" s="20">
        <v>33</v>
      </c>
      <c r="Z11" s="18" t="str">
        <f>IF(Y11&gt;40,Y11-40,"0")</f>
        <v>0</v>
      </c>
      <c r="AA11" s="19">
        <f>IF(Y11&gt;40,40,Y11)*$H11</f>
        <v>726</v>
      </c>
      <c r="AB11" s="19">
        <f>IF(Z11=0,0,Z11*($H11*1.5))</f>
        <v>0</v>
      </c>
      <c r="AC11" s="19">
        <f>SUM(AA11,W11,S11,O11,K11)</f>
        <v>3652</v>
      </c>
      <c r="AD11" s="19">
        <f>SUM(AB11,X11,T11,P11,L11)</f>
        <v>0</v>
      </c>
      <c r="AE11" s="16">
        <f>I11+M11+Q11+U11+Y11</f>
        <v>166</v>
      </c>
      <c r="AF11" s="16">
        <f>J11+N11+R11+V11+Z11</f>
        <v>0</v>
      </c>
      <c r="AG11" s="16">
        <f>AE11+AF11</f>
        <v>166</v>
      </c>
    </row>
    <row r="12" spans="1:41" x14ac:dyDescent="0.25">
      <c r="A12" s="30" t="s">
        <v>17</v>
      </c>
      <c r="B12" s="16" t="s">
        <v>18</v>
      </c>
      <c r="C12" s="16" t="str">
        <f>LEFT(B12,1)</f>
        <v>P</v>
      </c>
      <c r="D12" s="16" t="str">
        <f>LEFT(A12,1)</f>
        <v>D</v>
      </c>
      <c r="E12" s="16" t="str">
        <f>_xlfn.CONCAT(A12,", ", B12)</f>
        <v>Dunn, Paige</v>
      </c>
      <c r="F12" s="31" t="str">
        <f>_xlfn.CONCAT(A12,": ",LEFT(B12,1),".")</f>
        <v>Dunn: P.</v>
      </c>
      <c r="G12" s="16" t="s">
        <v>53</v>
      </c>
      <c r="H12" s="17">
        <v>24</v>
      </c>
      <c r="I12" s="20">
        <v>35</v>
      </c>
      <c r="J12" s="18" t="str">
        <f>IF(I12&gt;40,I12-40,"0")</f>
        <v>0</v>
      </c>
      <c r="K12" s="19">
        <f>IF(I12&gt;40,40,I12)*$H12</f>
        <v>840</v>
      </c>
      <c r="L12" s="19">
        <f>IF(J12=0,0,J12*($H12*1.5))</f>
        <v>0</v>
      </c>
      <c r="M12" s="20">
        <v>27</v>
      </c>
      <c r="N12" s="18" t="str">
        <f>IF(M12&gt;40,M12-40,"0")</f>
        <v>0</v>
      </c>
      <c r="O12" s="19">
        <f>IF(M12&gt;40,40,M12)*$H12</f>
        <v>648</v>
      </c>
      <c r="P12" s="19">
        <f>IF(N12=0,0,N12*($H12*1.5))</f>
        <v>0</v>
      </c>
      <c r="Q12" s="20">
        <v>32</v>
      </c>
      <c r="R12" s="18" t="str">
        <f>IF(Q12&gt;40,Q12-40,"0")</f>
        <v>0</v>
      </c>
      <c r="S12" s="19">
        <f>IF(Q12&gt;40,40,Q12)*$H12</f>
        <v>768</v>
      </c>
      <c r="T12" s="19">
        <f>IF(R12=0,0,R12*($H12*1.5))</f>
        <v>0</v>
      </c>
      <c r="U12" s="20">
        <v>44</v>
      </c>
      <c r="V12" s="18">
        <f>IF(U12&gt;40,U12-40,"0")</f>
        <v>4</v>
      </c>
      <c r="W12" s="19">
        <f>IF(U12&gt;40,40,U12)*$H12</f>
        <v>960</v>
      </c>
      <c r="X12" s="19">
        <f>IF(V12=0,0,V12*($H12*1.5))</f>
        <v>144</v>
      </c>
      <c r="Y12" s="20">
        <v>42</v>
      </c>
      <c r="Z12" s="18">
        <f>IF(Y12&gt;40,Y12-40,"0")</f>
        <v>2</v>
      </c>
      <c r="AA12" s="19">
        <f>IF(Y12&gt;40,40,Y12)*$H12</f>
        <v>960</v>
      </c>
      <c r="AB12" s="19">
        <f>IF(Z12=0,0,Z12*($H12*1.5))</f>
        <v>72</v>
      </c>
      <c r="AC12" s="19">
        <f>SUM(AA12,W12,S12,O12,K12)</f>
        <v>4176</v>
      </c>
      <c r="AD12" s="19">
        <f>SUM(AB12,X12,T12,P12,L12)</f>
        <v>216</v>
      </c>
      <c r="AE12" s="16">
        <f>I12+M12+Q12+U12+Y12</f>
        <v>180</v>
      </c>
      <c r="AF12" s="16">
        <f>J12+N12+R12+V12+Z12</f>
        <v>6</v>
      </c>
      <c r="AG12" s="16">
        <f>AE12+AF12</f>
        <v>186</v>
      </c>
    </row>
    <row r="13" spans="1:41" x14ac:dyDescent="0.25">
      <c r="A13" s="30" t="s">
        <v>19</v>
      </c>
      <c r="B13" s="16" t="s">
        <v>20</v>
      </c>
      <c r="C13" s="16" t="str">
        <f>LEFT(B13,1)</f>
        <v>K</v>
      </c>
      <c r="D13" s="16" t="str">
        <f>LEFT(A13,1)</f>
        <v>G</v>
      </c>
      <c r="E13" s="16" t="str">
        <f>_xlfn.CONCAT(A13,", ", B13)</f>
        <v>Gibson, Kate</v>
      </c>
      <c r="F13" s="31" t="str">
        <f>_xlfn.CONCAT(A13,": ",LEFT(B13,1),".")</f>
        <v>Gibson: K.</v>
      </c>
      <c r="G13" s="16" t="s">
        <v>53</v>
      </c>
      <c r="H13" s="17">
        <v>13</v>
      </c>
      <c r="I13" s="20">
        <v>44</v>
      </c>
      <c r="J13" s="18">
        <f>IF(I13&gt;40,I13-40,"0")</f>
        <v>4</v>
      </c>
      <c r="K13" s="19">
        <f>IF(I13&gt;40,40,I13)*$H13</f>
        <v>520</v>
      </c>
      <c r="L13" s="19">
        <f>IF(J13=0,0,J13*($H13*1.5))</f>
        <v>78</v>
      </c>
      <c r="M13" s="20">
        <v>45</v>
      </c>
      <c r="N13" s="18">
        <f>IF(M13&gt;40,M13-40,"0")</f>
        <v>5</v>
      </c>
      <c r="O13" s="19">
        <f>IF(M13&gt;40,40,M13)*$H13</f>
        <v>520</v>
      </c>
      <c r="P13" s="19">
        <f>IF(N13=0,0,N13*($H13*1.5))</f>
        <v>97.5</v>
      </c>
      <c r="Q13" s="20">
        <v>45</v>
      </c>
      <c r="R13" s="18">
        <f>IF(Q13&gt;40,Q13-40,"0")</f>
        <v>5</v>
      </c>
      <c r="S13" s="19">
        <f>IF(Q13&gt;40,40,Q13)*$H13</f>
        <v>520</v>
      </c>
      <c r="T13" s="19">
        <f>IF(R13=0,0,R13*($H13*1.5))</f>
        <v>97.5</v>
      </c>
      <c r="U13" s="20">
        <v>39</v>
      </c>
      <c r="V13" s="18" t="str">
        <f>IF(U13&gt;40,U13-40,"0")</f>
        <v>0</v>
      </c>
      <c r="W13" s="19">
        <f>IF(U13&gt;40,40,U13)*$H13</f>
        <v>507</v>
      </c>
      <c r="X13" s="19">
        <f>IF(V13=0,0,V13*($H13*1.5))</f>
        <v>0</v>
      </c>
      <c r="Y13" s="20">
        <v>28</v>
      </c>
      <c r="Z13" s="18" t="str">
        <f>IF(Y13&gt;40,Y13-40,"0")</f>
        <v>0</v>
      </c>
      <c r="AA13" s="19">
        <f>IF(Y13&gt;40,40,Y13)*$H13</f>
        <v>364</v>
      </c>
      <c r="AB13" s="19">
        <f>IF(Z13=0,0,Z13*($H13*1.5))</f>
        <v>0</v>
      </c>
      <c r="AC13" s="19">
        <f>SUM(AA13,W13,S13,O13,K13)</f>
        <v>2431</v>
      </c>
      <c r="AD13" s="19">
        <f>SUM(AB13,X13,T13,P13,L13)</f>
        <v>273</v>
      </c>
      <c r="AE13" s="16">
        <f>I13+M13+Q13+U13+Y13</f>
        <v>201</v>
      </c>
      <c r="AF13" s="16">
        <f>J13+N13+R13+V13+Z13</f>
        <v>14</v>
      </c>
      <c r="AG13" s="16">
        <f>AE13+AF13</f>
        <v>215</v>
      </c>
    </row>
    <row r="14" spans="1:41" x14ac:dyDescent="0.25">
      <c r="A14" s="30" t="s">
        <v>23</v>
      </c>
      <c r="B14" s="16" t="s">
        <v>24</v>
      </c>
      <c r="C14" s="16" t="str">
        <f>LEFT(B14,1)</f>
        <v>L</v>
      </c>
      <c r="D14" s="16" t="str">
        <f>LEFT(A14,1)</f>
        <v>H</v>
      </c>
      <c r="E14" s="16" t="str">
        <f>_xlfn.CONCAT(A14,", ", B14)</f>
        <v>Henry, Lowri</v>
      </c>
      <c r="F14" s="31" t="str">
        <f>_xlfn.CONCAT(A14,": ",LEFT(B14,1),".")</f>
        <v>Henry: L.</v>
      </c>
      <c r="G14" s="16" t="s">
        <v>53</v>
      </c>
      <c r="H14" s="17">
        <v>19.7</v>
      </c>
      <c r="I14" s="20">
        <v>23</v>
      </c>
      <c r="J14" s="18" t="str">
        <f>IF(I14&gt;40,I14-40,"0")</f>
        <v>0</v>
      </c>
      <c r="K14" s="19">
        <f>IF(I14&gt;40,40,I14)*$H14</f>
        <v>453.09999999999997</v>
      </c>
      <c r="L14" s="19">
        <f>IF(J14=0,0,J14*($H14*1.5))</f>
        <v>0</v>
      </c>
      <c r="M14" s="20">
        <v>25</v>
      </c>
      <c r="N14" s="18" t="str">
        <f>IF(M14&gt;40,M14-40,"0")</f>
        <v>0</v>
      </c>
      <c r="O14" s="19">
        <f>IF(M14&gt;40,40,M14)*$H14</f>
        <v>492.5</v>
      </c>
      <c r="P14" s="19">
        <f>IF(N14=0,0,N14*($H14*1.5))</f>
        <v>0</v>
      </c>
      <c r="Q14" s="20">
        <v>25</v>
      </c>
      <c r="R14" s="18" t="str">
        <f>IF(Q14&gt;40,Q14-40,"0")</f>
        <v>0</v>
      </c>
      <c r="S14" s="19">
        <f>IF(Q14&gt;40,40,Q14)*$H14</f>
        <v>492.5</v>
      </c>
      <c r="T14" s="19">
        <f>IF(R14=0,0,R14*($H14*1.5))</f>
        <v>0</v>
      </c>
      <c r="U14" s="20">
        <v>34</v>
      </c>
      <c r="V14" s="18" t="str">
        <f>IF(U14&gt;40,U14-40,"0")</f>
        <v>0</v>
      </c>
      <c r="W14" s="19">
        <f>IF(U14&gt;40,40,U14)*$H14</f>
        <v>669.8</v>
      </c>
      <c r="X14" s="19">
        <f>IF(V14=0,0,V14*($H14*1.5))</f>
        <v>0</v>
      </c>
      <c r="Y14" s="20">
        <v>29</v>
      </c>
      <c r="Z14" s="18" t="str">
        <f>IF(Y14&gt;40,Y14-40,"0")</f>
        <v>0</v>
      </c>
      <c r="AA14" s="19">
        <f>IF(Y14&gt;40,40,Y14)*$H14</f>
        <v>571.29999999999995</v>
      </c>
      <c r="AB14" s="19">
        <f>IF(Z14=0,0,Z14*($H14*1.5))</f>
        <v>0</v>
      </c>
      <c r="AC14" s="19">
        <f>SUM(AA14,W14,S14,O14,K14)</f>
        <v>2679.2</v>
      </c>
      <c r="AD14" s="19">
        <f>SUM(AB14,X14,T14,P14,L14)</f>
        <v>0</v>
      </c>
      <c r="AE14" s="16">
        <f>I14+M14+Q14+U14+Y14</f>
        <v>136</v>
      </c>
      <c r="AF14" s="16">
        <f>J14+N14+R14+V14+Z14</f>
        <v>0</v>
      </c>
      <c r="AG14" s="16">
        <f>AE14+AF14</f>
        <v>136</v>
      </c>
    </row>
    <row r="15" spans="1:41" x14ac:dyDescent="0.25">
      <c r="A15" s="30" t="s">
        <v>21</v>
      </c>
      <c r="B15" s="16" t="s">
        <v>22</v>
      </c>
      <c r="C15" s="16" t="str">
        <f>LEFT(B15,1)</f>
        <v>R</v>
      </c>
      <c r="D15" s="16" t="str">
        <f>LEFT(A15,1)</f>
        <v>H</v>
      </c>
      <c r="E15" s="16" t="str">
        <f>_xlfn.CONCAT(A15,", ", B15)</f>
        <v>Harrison, Rhonda</v>
      </c>
      <c r="F15" s="31" t="str">
        <f>_xlfn.CONCAT(A15,": ",LEFT(B15,1),".")</f>
        <v>Harrison: R.</v>
      </c>
      <c r="G15" s="16" t="s">
        <v>53</v>
      </c>
      <c r="H15" s="17">
        <v>11.22</v>
      </c>
      <c r="I15" s="20">
        <v>23</v>
      </c>
      <c r="J15" s="18" t="str">
        <f>IF(I15&gt;40,I15-40,"0")</f>
        <v>0</v>
      </c>
      <c r="K15" s="19">
        <f>IF(I15&gt;40,40,I15)*$H15</f>
        <v>258.06</v>
      </c>
      <c r="L15" s="19">
        <f>IF(J15=0,0,J15*($H15*1.5))</f>
        <v>0</v>
      </c>
      <c r="M15" s="20">
        <v>23</v>
      </c>
      <c r="N15" s="18" t="str">
        <f>IF(M15&gt;40,M15-40,"0")</f>
        <v>0</v>
      </c>
      <c r="O15" s="19">
        <f>IF(M15&gt;40,40,M15)*$H15</f>
        <v>258.06</v>
      </c>
      <c r="P15" s="19">
        <f>IF(N15=0,0,N15*($H15*1.5))</f>
        <v>0</v>
      </c>
      <c r="Q15" s="20">
        <v>26</v>
      </c>
      <c r="R15" s="18" t="str">
        <f>IF(Q15&gt;40,Q15-40,"0")</f>
        <v>0</v>
      </c>
      <c r="S15" s="19">
        <f>IF(Q15&gt;40,40,Q15)*$H15</f>
        <v>291.72000000000003</v>
      </c>
      <c r="T15" s="19">
        <f>IF(R15=0,0,R15*($H15*1.5))</f>
        <v>0</v>
      </c>
      <c r="U15" s="20">
        <v>44</v>
      </c>
      <c r="V15" s="18">
        <f>IF(U15&gt;40,U15-40,"0")</f>
        <v>4</v>
      </c>
      <c r="W15" s="19">
        <f>IF(U15&gt;40,40,U15)*$H15</f>
        <v>448.8</v>
      </c>
      <c r="X15" s="19">
        <f>IF(V15=0,0,V15*($H15*1.5))</f>
        <v>67.320000000000007</v>
      </c>
      <c r="Y15" s="20">
        <v>37</v>
      </c>
      <c r="Z15" s="18" t="str">
        <f>IF(Y15&gt;40,Y15-40,"0")</f>
        <v>0</v>
      </c>
      <c r="AA15" s="19">
        <f>IF(Y15&gt;40,40,Y15)*$H15</f>
        <v>415.14000000000004</v>
      </c>
      <c r="AB15" s="19">
        <f>IF(Z15=0,0,Z15*($H15*1.5))</f>
        <v>0</v>
      </c>
      <c r="AC15" s="19">
        <f>SUM(AA15,W15,S15,O15,K15)</f>
        <v>1671.78</v>
      </c>
      <c r="AD15" s="19">
        <f>SUM(AB15,X15,T15,P15,L15)</f>
        <v>67.320000000000007</v>
      </c>
      <c r="AE15" s="16">
        <f>I15+M15+Q15+U15+Y15</f>
        <v>153</v>
      </c>
      <c r="AF15" s="16">
        <f>J15+N15+R15+V15+Z15</f>
        <v>4</v>
      </c>
      <c r="AG15" s="16">
        <f>AE15+AF15</f>
        <v>157</v>
      </c>
    </row>
    <row r="16" spans="1:41" x14ac:dyDescent="0.25">
      <c r="A16" s="30" t="s">
        <v>25</v>
      </c>
      <c r="B16" s="16" t="s">
        <v>26</v>
      </c>
      <c r="C16" s="16" t="str">
        <f>LEFT(B16,1)</f>
        <v>S</v>
      </c>
      <c r="D16" s="16" t="str">
        <f>LEFT(A16,1)</f>
        <v>J</v>
      </c>
      <c r="E16" s="16" t="str">
        <f>_xlfn.CONCAT(A16,", ", B16)</f>
        <v>Jordan, Sam</v>
      </c>
      <c r="F16" s="31" t="str">
        <f>_xlfn.CONCAT(A16,": ",LEFT(B16,1),".")</f>
        <v>Jordan: S.</v>
      </c>
      <c r="G16" s="16" t="s">
        <v>53</v>
      </c>
      <c r="H16" s="17">
        <v>15.5</v>
      </c>
      <c r="I16" s="20">
        <v>38</v>
      </c>
      <c r="J16" s="18" t="str">
        <f>IF(I16&gt;40,I16-40,"0")</f>
        <v>0</v>
      </c>
      <c r="K16" s="19">
        <f>IF(I16&gt;40,40,I16)*$H16</f>
        <v>589</v>
      </c>
      <c r="L16" s="19">
        <f>IF(J16=0,0,J16*($H16*1.5))</f>
        <v>0</v>
      </c>
      <c r="M16" s="20">
        <v>36</v>
      </c>
      <c r="N16" s="18" t="str">
        <f>IF(M16&gt;40,M16-40,"0")</f>
        <v>0</v>
      </c>
      <c r="O16" s="19">
        <f>IF(M16&gt;40,40,M16)*$H16</f>
        <v>558</v>
      </c>
      <c r="P16" s="19">
        <f>IF(N16=0,0,N16*($H16*1.5))</f>
        <v>0</v>
      </c>
      <c r="Q16" s="20">
        <v>29</v>
      </c>
      <c r="R16" s="18" t="str">
        <f>IF(Q16&gt;40,Q16-40,"0")</f>
        <v>0</v>
      </c>
      <c r="S16" s="19">
        <f>IF(Q16&gt;40,40,Q16)*$H16</f>
        <v>449.5</v>
      </c>
      <c r="T16" s="19">
        <f>IF(R16=0,0,R16*($H16*1.5))</f>
        <v>0</v>
      </c>
      <c r="U16" s="20">
        <v>45</v>
      </c>
      <c r="V16" s="18">
        <f>IF(U16&gt;40,U16-40,"0")</f>
        <v>5</v>
      </c>
      <c r="W16" s="19">
        <f>IF(U16&gt;40,40,U16)*$H16</f>
        <v>620</v>
      </c>
      <c r="X16" s="19">
        <f>IF(V16=0,0,V16*($H16*1.5))</f>
        <v>116.25</v>
      </c>
      <c r="Y16" s="20">
        <v>32</v>
      </c>
      <c r="Z16" s="18" t="str">
        <f>IF(Y16&gt;40,Y16-40,"0")</f>
        <v>0</v>
      </c>
      <c r="AA16" s="19">
        <f>IF(Y16&gt;40,40,Y16)*$H16</f>
        <v>496</v>
      </c>
      <c r="AB16" s="19">
        <f>IF(Z16=0,0,Z16*($H16*1.5))</f>
        <v>0</v>
      </c>
      <c r="AC16" s="19">
        <f>SUM(AA16,W16,S16,O16,K16)</f>
        <v>2712.5</v>
      </c>
      <c r="AD16" s="19">
        <f>SUM(AB16,X16,T16,P16,L16)</f>
        <v>116.25</v>
      </c>
      <c r="AE16" s="16">
        <f>I16+M16+Q16+U16+Y16</f>
        <v>180</v>
      </c>
      <c r="AF16" s="16">
        <f>J16+N16+R16+V16+Z16</f>
        <v>5</v>
      </c>
      <c r="AG16" s="16">
        <f>AE16+AF16</f>
        <v>185</v>
      </c>
    </row>
    <row r="17" spans="1:33" x14ac:dyDescent="0.25">
      <c r="A17" s="30" t="s">
        <v>29</v>
      </c>
      <c r="B17" s="16" t="s">
        <v>30</v>
      </c>
      <c r="C17" s="16" t="str">
        <f>LEFT(B17,1)</f>
        <v>A</v>
      </c>
      <c r="D17" s="16" t="str">
        <f>LEFT(A17,1)</f>
        <v>K</v>
      </c>
      <c r="E17" s="16" t="str">
        <f>_xlfn.CONCAT(A17,", ", B17)</f>
        <v>Kennedy, Ayla</v>
      </c>
      <c r="F17" s="31" t="str">
        <f>_xlfn.CONCAT(A17,": ",LEFT(B17,1),".")</f>
        <v>Kennedy: A.</v>
      </c>
      <c r="G17" s="16" t="s">
        <v>53</v>
      </c>
      <c r="H17" s="17">
        <v>10</v>
      </c>
      <c r="I17" s="20">
        <v>38</v>
      </c>
      <c r="J17" s="18" t="str">
        <f>IF(I17&gt;40,I17-40,"0")</f>
        <v>0</v>
      </c>
      <c r="K17" s="19">
        <f>IF(I17&gt;40,40,I17)*$H17</f>
        <v>380</v>
      </c>
      <c r="L17" s="19">
        <f>IF(J17=0,0,J17*($H17*1.5))</f>
        <v>0</v>
      </c>
      <c r="M17" s="20">
        <v>27</v>
      </c>
      <c r="N17" s="18" t="str">
        <f>IF(M17&gt;40,M17-40,"0")</f>
        <v>0</v>
      </c>
      <c r="O17" s="19">
        <f>IF(M17&gt;40,40,M17)*$H17</f>
        <v>270</v>
      </c>
      <c r="P17" s="19">
        <f>IF(N17=0,0,N17*($H17*1.5))</f>
        <v>0</v>
      </c>
      <c r="Q17" s="20">
        <v>20</v>
      </c>
      <c r="R17" s="18" t="str">
        <f>IF(Q17&gt;40,Q17-40,"0")</f>
        <v>0</v>
      </c>
      <c r="S17" s="19">
        <f>IF(Q17&gt;40,40,Q17)*$H17</f>
        <v>200</v>
      </c>
      <c r="T17" s="19">
        <f>IF(R17=0,0,R17*($H17*1.5))</f>
        <v>0</v>
      </c>
      <c r="U17" s="20">
        <v>30</v>
      </c>
      <c r="V17" s="18" t="str">
        <f>IF(U17&gt;40,U17-40,"0")</f>
        <v>0</v>
      </c>
      <c r="W17" s="19">
        <f>IF(U17&gt;40,40,U17)*$H17</f>
        <v>300</v>
      </c>
      <c r="X17" s="19">
        <f>IF(V17=0,0,V17*($H17*1.5))</f>
        <v>0</v>
      </c>
      <c r="Y17" s="20">
        <v>24</v>
      </c>
      <c r="Z17" s="18" t="str">
        <f>IF(Y17&gt;40,Y17-40,"0")</f>
        <v>0</v>
      </c>
      <c r="AA17" s="19">
        <f>IF(Y17&gt;40,40,Y17)*$H17</f>
        <v>240</v>
      </c>
      <c r="AB17" s="19">
        <f>IF(Z17=0,0,Z17*($H17*1.5))</f>
        <v>0</v>
      </c>
      <c r="AC17" s="19">
        <f>SUM(AA17,W17,S17,O17,K17)</f>
        <v>1390</v>
      </c>
      <c r="AD17" s="19">
        <f>SUM(AB17,X17,T17,P17,L17)</f>
        <v>0</v>
      </c>
      <c r="AE17" s="16">
        <f>I17+M17+Q17+U17+Y17</f>
        <v>139</v>
      </c>
      <c r="AF17" s="16">
        <f>J17+N17+R17+V17+Z17</f>
        <v>0</v>
      </c>
      <c r="AG17" s="16">
        <f>AE17+AF17</f>
        <v>139</v>
      </c>
    </row>
    <row r="18" spans="1:33" x14ac:dyDescent="0.25">
      <c r="A18" s="30" t="s">
        <v>31</v>
      </c>
      <c r="B18" s="16" t="s">
        <v>32</v>
      </c>
      <c r="C18" s="16" t="str">
        <f>LEFT(B18,1)</f>
        <v>I</v>
      </c>
      <c r="D18" s="16" t="str">
        <f>LEFT(A18,1)</f>
        <v>K</v>
      </c>
      <c r="E18" s="16" t="str">
        <f>_xlfn.CONCAT(A18,", ", B18)</f>
        <v>King, Isie</v>
      </c>
      <c r="F18" s="31" t="str">
        <f>_xlfn.CONCAT(A18,": ",LEFT(B18,1),".")</f>
        <v>King: I.</v>
      </c>
      <c r="G18" s="16" t="s">
        <v>53</v>
      </c>
      <c r="H18" s="17">
        <v>22.1</v>
      </c>
      <c r="I18" s="20">
        <v>40</v>
      </c>
      <c r="J18" s="18" t="str">
        <f>IF(I18&gt;40,I18-40,"0")</f>
        <v>0</v>
      </c>
      <c r="K18" s="19">
        <f>IF(I18&gt;40,40,I18)*$H18</f>
        <v>884</v>
      </c>
      <c r="L18" s="19">
        <f>IF(J18=0,0,J18*($H18*1.5))</f>
        <v>0</v>
      </c>
      <c r="M18" s="20">
        <v>25</v>
      </c>
      <c r="N18" s="18" t="str">
        <f>IF(M18&gt;40,M18-40,"0")</f>
        <v>0</v>
      </c>
      <c r="O18" s="19">
        <f>IF(M18&gt;40,40,M18)*$H18</f>
        <v>552.5</v>
      </c>
      <c r="P18" s="19">
        <f>IF(N18=0,0,N18*($H18*1.5))</f>
        <v>0</v>
      </c>
      <c r="Q18" s="20">
        <v>41</v>
      </c>
      <c r="R18" s="18">
        <f>IF(Q18&gt;40,Q18-40,"0")</f>
        <v>1</v>
      </c>
      <c r="S18" s="19">
        <f>IF(Q18&gt;40,40,Q18)*$H18</f>
        <v>884</v>
      </c>
      <c r="T18" s="19">
        <f>IF(R18=0,0,R18*($H18*1.5))</f>
        <v>33.150000000000006</v>
      </c>
      <c r="U18" s="20">
        <v>41</v>
      </c>
      <c r="V18" s="18">
        <f>IF(U18&gt;40,U18-40,"0")</f>
        <v>1</v>
      </c>
      <c r="W18" s="19">
        <f>IF(U18&gt;40,40,U18)*$H18</f>
        <v>884</v>
      </c>
      <c r="X18" s="19">
        <f>IF(V18=0,0,V18*($H18*1.5))</f>
        <v>33.150000000000006</v>
      </c>
      <c r="Y18" s="20">
        <v>32</v>
      </c>
      <c r="Z18" s="18" t="str">
        <f>IF(Y18&gt;40,Y18-40,"0")</f>
        <v>0</v>
      </c>
      <c r="AA18" s="19">
        <f>IF(Y18&gt;40,40,Y18)*$H18</f>
        <v>707.2</v>
      </c>
      <c r="AB18" s="19">
        <f>IF(Z18=0,0,Z18*($H18*1.5))</f>
        <v>0</v>
      </c>
      <c r="AC18" s="19">
        <f>SUM(AA18,W18,S18,O18,K18)</f>
        <v>3911.7</v>
      </c>
      <c r="AD18" s="19">
        <f>SUM(AB18,X18,T18,P18,L18)</f>
        <v>66.300000000000011</v>
      </c>
      <c r="AE18" s="16">
        <f>I18+M18+Q18+U18+Y18</f>
        <v>179</v>
      </c>
      <c r="AF18" s="16">
        <f>J18+N18+R18+V18+Z18</f>
        <v>2</v>
      </c>
      <c r="AG18" s="16">
        <f>AE18+AF18</f>
        <v>181</v>
      </c>
    </row>
    <row r="19" spans="1:33" x14ac:dyDescent="0.25">
      <c r="A19" s="30" t="s">
        <v>27</v>
      </c>
      <c r="B19" s="16" t="s">
        <v>28</v>
      </c>
      <c r="C19" s="16" t="str">
        <f>LEFT(B19,1)</f>
        <v>N</v>
      </c>
      <c r="D19" s="16" t="str">
        <f>LEFT(A19,1)</f>
        <v>K</v>
      </c>
      <c r="E19" s="16" t="str">
        <f>_xlfn.CONCAT(A19,", ", B19)</f>
        <v>Keller, Nora</v>
      </c>
      <c r="F19" s="31" t="str">
        <f>_xlfn.CONCAT(A19,": ",LEFT(B19,1),".")</f>
        <v>Keller: N.</v>
      </c>
      <c r="G19" s="16" t="s">
        <v>53</v>
      </c>
      <c r="H19" s="17">
        <v>6.5</v>
      </c>
      <c r="I19" s="20">
        <v>44</v>
      </c>
      <c r="J19" s="18">
        <f>IF(I19&gt;40,I19-40,"0")</f>
        <v>4</v>
      </c>
      <c r="K19" s="19">
        <f>IF(I19&gt;40,40,I19)*$H19</f>
        <v>260</v>
      </c>
      <c r="L19" s="19">
        <f>IF(J19=0,0,J19*($H19*1.5))</f>
        <v>39</v>
      </c>
      <c r="M19" s="20">
        <v>42</v>
      </c>
      <c r="N19" s="18">
        <f>IF(M19&gt;40,M19-40,"0")</f>
        <v>2</v>
      </c>
      <c r="O19" s="19">
        <f>IF(M19&gt;40,40,M19)*$H19</f>
        <v>260</v>
      </c>
      <c r="P19" s="19">
        <f>IF(N19=0,0,N19*($H19*1.5))</f>
        <v>19.5</v>
      </c>
      <c r="Q19" s="20">
        <v>41</v>
      </c>
      <c r="R19" s="18">
        <f>IF(Q19&gt;40,Q19-40,"0")</f>
        <v>1</v>
      </c>
      <c r="S19" s="19">
        <f>IF(Q19&gt;40,40,Q19)*$H19</f>
        <v>260</v>
      </c>
      <c r="T19" s="19">
        <f>IF(R19=0,0,R19*($H19*1.5))</f>
        <v>9.75</v>
      </c>
      <c r="U19" s="20">
        <v>41</v>
      </c>
      <c r="V19" s="18">
        <f>IF(U19&gt;40,U19-40,"0")</f>
        <v>1</v>
      </c>
      <c r="W19" s="19">
        <f>IF(U19&gt;40,40,U19)*$H19</f>
        <v>260</v>
      </c>
      <c r="X19" s="19">
        <f>IF(V19=0,0,V19*($H19*1.5))</f>
        <v>9.75</v>
      </c>
      <c r="Y19" s="20">
        <v>41</v>
      </c>
      <c r="Z19" s="18">
        <f>IF(Y19&gt;40,Y19-40,"0")</f>
        <v>1</v>
      </c>
      <c r="AA19" s="19">
        <f>IF(Y19&gt;40,40,Y19)*$H19</f>
        <v>260</v>
      </c>
      <c r="AB19" s="19">
        <f>IF(Z19=0,0,Z19*($H19*1.5))</f>
        <v>9.75</v>
      </c>
      <c r="AC19" s="19">
        <f>SUM(AA19,W19,S19,O19,K19)</f>
        <v>1300</v>
      </c>
      <c r="AD19" s="19">
        <f>SUM(AB19,X19,T19,P19,L19)</f>
        <v>87.75</v>
      </c>
      <c r="AE19" s="16">
        <f>I19+M19+Q19+U19+Y19</f>
        <v>209</v>
      </c>
      <c r="AF19" s="16">
        <f>J19+N19+R19+V19+Z19</f>
        <v>9</v>
      </c>
      <c r="AG19" s="16">
        <f>AE19+AF19</f>
        <v>218</v>
      </c>
    </row>
    <row r="20" spans="1:33" x14ac:dyDescent="0.25">
      <c r="A20" s="30" t="s">
        <v>35</v>
      </c>
      <c r="B20" s="16" t="s">
        <v>36</v>
      </c>
      <c r="C20" s="16" t="str">
        <f>LEFT(B20,1)</f>
        <v>C</v>
      </c>
      <c r="D20" s="16" t="str">
        <f>LEFT(A20,1)</f>
        <v>L</v>
      </c>
      <c r="E20" s="16" t="str">
        <f>_xlfn.CONCAT(A20,", ", B20)</f>
        <v>Luna, Charlotte</v>
      </c>
      <c r="F20" s="31" t="str">
        <f>_xlfn.CONCAT(A20,": ",LEFT(B20,1),".")</f>
        <v>Luna: C.</v>
      </c>
      <c r="G20" s="16" t="s">
        <v>53</v>
      </c>
      <c r="H20" s="17">
        <v>14</v>
      </c>
      <c r="I20" s="20">
        <v>22</v>
      </c>
      <c r="J20" s="18" t="str">
        <f>IF(I20&gt;40,I20-40,"0")</f>
        <v>0</v>
      </c>
      <c r="K20" s="19">
        <f>IF(I20&gt;40,40,I20)*$H20</f>
        <v>308</v>
      </c>
      <c r="L20" s="19">
        <f>IF(J20=0,0,J20*($H20*1.5))</f>
        <v>0</v>
      </c>
      <c r="M20" s="20">
        <v>29</v>
      </c>
      <c r="N20" s="18" t="str">
        <f>IF(M20&gt;40,M20-40,"0")</f>
        <v>0</v>
      </c>
      <c r="O20" s="19">
        <f>IF(M20&gt;40,40,M20)*$H20</f>
        <v>406</v>
      </c>
      <c r="P20" s="19">
        <f>IF(N20=0,0,N20*($H20*1.5))</f>
        <v>0</v>
      </c>
      <c r="Q20" s="20">
        <v>39</v>
      </c>
      <c r="R20" s="18" t="str">
        <f>IF(Q20&gt;40,Q20-40,"0")</f>
        <v>0</v>
      </c>
      <c r="S20" s="19">
        <f>IF(Q20&gt;40,40,Q20)*$H20</f>
        <v>546</v>
      </c>
      <c r="T20" s="19">
        <f>IF(R20=0,0,R20*($H20*1.5))</f>
        <v>0</v>
      </c>
      <c r="U20" s="20">
        <v>34</v>
      </c>
      <c r="V20" s="18" t="str">
        <f>IF(U20&gt;40,U20-40,"0")</f>
        <v>0</v>
      </c>
      <c r="W20" s="19">
        <f>IF(U20&gt;40,40,U20)*$H20</f>
        <v>476</v>
      </c>
      <c r="X20" s="19">
        <f>IF(V20=0,0,V20*($H20*1.5))</f>
        <v>0</v>
      </c>
      <c r="Y20" s="20">
        <v>35</v>
      </c>
      <c r="Z20" s="18" t="str">
        <f>IF(Y20&gt;40,Y20-40,"0")</f>
        <v>0</v>
      </c>
      <c r="AA20" s="19">
        <f>IF(Y20&gt;40,40,Y20)*$H20</f>
        <v>490</v>
      </c>
      <c r="AB20" s="19">
        <f>IF(Z20=0,0,Z20*($H20*1.5))</f>
        <v>0</v>
      </c>
      <c r="AC20" s="19">
        <f>SUM(AA20,W20,S20,O20,K20)</f>
        <v>2226</v>
      </c>
      <c r="AD20" s="19">
        <f>SUM(AB20,X20,T20,P20,L20)</f>
        <v>0</v>
      </c>
      <c r="AE20" s="16">
        <f>I20+M20+Q20+U20+Y20</f>
        <v>159</v>
      </c>
      <c r="AF20" s="16">
        <f>J20+N20+R20+V20+Z20</f>
        <v>0</v>
      </c>
      <c r="AG20" s="16">
        <f>AE20+AF20</f>
        <v>159</v>
      </c>
    </row>
    <row r="21" spans="1:33" x14ac:dyDescent="0.25">
      <c r="A21" s="30" t="s">
        <v>33</v>
      </c>
      <c r="B21" s="16" t="s">
        <v>34</v>
      </c>
      <c r="C21" s="16" t="str">
        <f>LEFT(B21,1)</f>
        <v>E</v>
      </c>
      <c r="D21" s="16" t="str">
        <f>LEFT(A21,1)</f>
        <v>L</v>
      </c>
      <c r="E21" s="16" t="str">
        <f>_xlfn.CONCAT(A21,", ", B21)</f>
        <v>Lane, Ellis</v>
      </c>
      <c r="F21" s="31" t="str">
        <f>_xlfn.CONCAT(A21,": ",LEFT(B21,1),".")</f>
        <v>Lane: E.</v>
      </c>
      <c r="G21" s="16" t="s">
        <v>53</v>
      </c>
      <c r="H21" s="17">
        <v>15.5</v>
      </c>
      <c r="I21" s="20">
        <v>28</v>
      </c>
      <c r="J21" s="18" t="str">
        <f>IF(I21&gt;40,I21-40,"0")</f>
        <v>0</v>
      </c>
      <c r="K21" s="19">
        <f>IF(I21&gt;40,40,I21)*$H21</f>
        <v>434</v>
      </c>
      <c r="L21" s="19">
        <f>IF(J21=0,0,J21*($H21*1.5))</f>
        <v>0</v>
      </c>
      <c r="M21" s="20">
        <v>40</v>
      </c>
      <c r="N21" s="18" t="str">
        <f>IF(M21&gt;40,M21-40,"0")</f>
        <v>0</v>
      </c>
      <c r="O21" s="19">
        <f>IF(M21&gt;40,40,M21)*$H21</f>
        <v>620</v>
      </c>
      <c r="P21" s="19">
        <f>IF(N21=0,0,N21*($H21*1.5))</f>
        <v>0</v>
      </c>
      <c r="Q21" s="20">
        <v>34</v>
      </c>
      <c r="R21" s="18" t="str">
        <f>IF(Q21&gt;40,Q21-40,"0")</f>
        <v>0</v>
      </c>
      <c r="S21" s="19">
        <f>IF(Q21&gt;40,40,Q21)*$H21</f>
        <v>527</v>
      </c>
      <c r="T21" s="19">
        <f>IF(R21=0,0,R21*($H21*1.5))</f>
        <v>0</v>
      </c>
      <c r="U21" s="20">
        <v>45</v>
      </c>
      <c r="V21" s="18">
        <f>IF(U21&gt;40,U21-40,"0")</f>
        <v>5</v>
      </c>
      <c r="W21" s="19">
        <f>IF(U21&gt;40,40,U21)*$H21</f>
        <v>620</v>
      </c>
      <c r="X21" s="19">
        <f>IF(V21=0,0,V21*($H21*1.5))</f>
        <v>116.25</v>
      </c>
      <c r="Y21" s="20">
        <v>28</v>
      </c>
      <c r="Z21" s="18" t="str">
        <f>IF(Y21&gt;40,Y21-40,"0")</f>
        <v>0</v>
      </c>
      <c r="AA21" s="19">
        <f>IF(Y21&gt;40,40,Y21)*$H21</f>
        <v>434</v>
      </c>
      <c r="AB21" s="19">
        <f>IF(Z21=0,0,Z21*($H21*1.5))</f>
        <v>0</v>
      </c>
      <c r="AC21" s="19">
        <f>SUM(AA21,W21,S21,O21,K21)</f>
        <v>2635</v>
      </c>
      <c r="AD21" s="19">
        <f>SUM(AB21,X21,T21,P21,L21)</f>
        <v>116.25</v>
      </c>
      <c r="AE21" s="16">
        <f>I21+M21+Q21+U21+Y21</f>
        <v>175</v>
      </c>
      <c r="AF21" s="16">
        <f>J21+N21+R21+V21+Z21</f>
        <v>5</v>
      </c>
      <c r="AG21" s="16">
        <f>AE21+AF21</f>
        <v>180</v>
      </c>
    </row>
    <row r="22" spans="1:33" x14ac:dyDescent="0.25">
      <c r="A22" s="30" t="s">
        <v>37</v>
      </c>
      <c r="B22" s="16" t="s">
        <v>38</v>
      </c>
      <c r="C22" s="16" t="str">
        <f>LEFT(B22,1)</f>
        <v>A</v>
      </c>
      <c r="D22" s="16" t="str">
        <f>LEFT(A22,1)</f>
        <v>M</v>
      </c>
      <c r="E22" s="16" t="str">
        <f>_xlfn.CONCAT(A22,", ", B22)</f>
        <v>Morris, Anika</v>
      </c>
      <c r="F22" s="31" t="str">
        <f>_xlfn.CONCAT(A22,": ",LEFT(B22,1),".")</f>
        <v>Morris: A.</v>
      </c>
      <c r="G22" s="16" t="s">
        <v>53</v>
      </c>
      <c r="H22" s="17">
        <v>22</v>
      </c>
      <c r="I22" s="20">
        <v>31</v>
      </c>
      <c r="J22" s="18" t="str">
        <f>IF(I22&gt;40,I22-40,"0")</f>
        <v>0</v>
      </c>
      <c r="K22" s="19">
        <f>IF(I22&gt;40,40,I22)*$H22</f>
        <v>682</v>
      </c>
      <c r="L22" s="19">
        <f>IF(J22=0,0,J22*($H22*1.5))</f>
        <v>0</v>
      </c>
      <c r="M22" s="20">
        <v>32</v>
      </c>
      <c r="N22" s="18" t="str">
        <f>IF(M22&gt;40,M22-40,"0")</f>
        <v>0</v>
      </c>
      <c r="O22" s="19">
        <f>IF(M22&gt;40,40,M22)*$H22</f>
        <v>704</v>
      </c>
      <c r="P22" s="19">
        <f>IF(N22=0,0,N22*($H22*1.5))</f>
        <v>0</v>
      </c>
      <c r="Q22" s="20">
        <v>45</v>
      </c>
      <c r="R22" s="18">
        <f>IF(Q22&gt;40,Q22-40,"0")</f>
        <v>5</v>
      </c>
      <c r="S22" s="19">
        <f>IF(Q22&gt;40,40,Q22)*$H22</f>
        <v>880</v>
      </c>
      <c r="T22" s="19">
        <f>IF(R22=0,0,R22*($H22*1.5))</f>
        <v>165</v>
      </c>
      <c r="U22" s="20">
        <v>24</v>
      </c>
      <c r="V22" s="18" t="str">
        <f>IF(U22&gt;40,U22-40,"0")</f>
        <v>0</v>
      </c>
      <c r="W22" s="19">
        <f>IF(U22&gt;40,40,U22)*$H22</f>
        <v>528</v>
      </c>
      <c r="X22" s="19">
        <f>IF(V22=0,0,V22*($H22*1.5))</f>
        <v>0</v>
      </c>
      <c r="Y22" s="20">
        <v>35</v>
      </c>
      <c r="Z22" s="18" t="str">
        <f>IF(Y22&gt;40,Y22-40,"0")</f>
        <v>0</v>
      </c>
      <c r="AA22" s="19">
        <f>IF(Y22&gt;40,40,Y22)*$H22</f>
        <v>770</v>
      </c>
      <c r="AB22" s="19">
        <f>IF(Z22=0,0,Z22*($H22*1.5))</f>
        <v>0</v>
      </c>
      <c r="AC22" s="19">
        <f>SUM(AA22,W22,S22,O22,K22)</f>
        <v>3564</v>
      </c>
      <c r="AD22" s="19">
        <f>SUM(AB22,X22,T22,P22,L22)</f>
        <v>165</v>
      </c>
      <c r="AE22" s="16">
        <f>I22+M22+Q22+U22+Y22</f>
        <v>167</v>
      </c>
      <c r="AF22" s="16">
        <f>J22+N22+R22+V22+Z22</f>
        <v>5</v>
      </c>
      <c r="AG22" s="16">
        <f>AE22+AF22</f>
        <v>172</v>
      </c>
    </row>
    <row r="23" spans="1:33" x14ac:dyDescent="0.25">
      <c r="A23" s="30" t="s">
        <v>39</v>
      </c>
      <c r="B23" s="16" t="s">
        <v>40</v>
      </c>
      <c r="C23" s="16" t="str">
        <f>LEFT(B23,1)</f>
        <v>T</v>
      </c>
      <c r="D23" s="16" t="str">
        <f>LEFT(A23,1)</f>
        <v>P</v>
      </c>
      <c r="E23" s="16" t="str">
        <f>_xlfn.CONCAT(A23,", ", B23)</f>
        <v>Patton, Taylor</v>
      </c>
      <c r="F23" s="31" t="str">
        <f>_xlfn.CONCAT(A23,": ",LEFT(B23,1),".")</f>
        <v>Patton: T.</v>
      </c>
      <c r="G23" s="16" t="s">
        <v>53</v>
      </c>
      <c r="H23" s="17">
        <v>24</v>
      </c>
      <c r="I23" s="20">
        <v>44</v>
      </c>
      <c r="J23" s="18">
        <f>IF(I23&gt;40,I23-40,"0")</f>
        <v>4</v>
      </c>
      <c r="K23" s="19">
        <f>IF(I23&gt;40,40,I23)*$H23</f>
        <v>960</v>
      </c>
      <c r="L23" s="19">
        <f>IF(J23=0,0,J23*($H23*1.5))</f>
        <v>144</v>
      </c>
      <c r="M23" s="20">
        <v>45</v>
      </c>
      <c r="N23" s="18">
        <f>IF(M23&gt;40,M23-40,"0")</f>
        <v>5</v>
      </c>
      <c r="O23" s="19">
        <f>IF(M23&gt;40,40,M23)*$H23</f>
        <v>960</v>
      </c>
      <c r="P23" s="19">
        <f>IF(N23=0,0,N23*($H23*1.5))</f>
        <v>180</v>
      </c>
      <c r="Q23" s="20">
        <v>36</v>
      </c>
      <c r="R23" s="18" t="str">
        <f>IF(Q23&gt;40,Q23-40,"0")</f>
        <v>0</v>
      </c>
      <c r="S23" s="19">
        <f>IF(Q23&gt;40,40,Q23)*$H23</f>
        <v>864</v>
      </c>
      <c r="T23" s="19">
        <f>IF(R23=0,0,R23*($H23*1.5))</f>
        <v>0</v>
      </c>
      <c r="U23" s="20">
        <v>37</v>
      </c>
      <c r="V23" s="18" t="str">
        <f>IF(U23&gt;40,U23-40,"0")</f>
        <v>0</v>
      </c>
      <c r="W23" s="19">
        <f>IF(U23&gt;40,40,U23)*$H23</f>
        <v>888</v>
      </c>
      <c r="X23" s="19">
        <f>IF(V23=0,0,V23*($H23*1.5))</f>
        <v>0</v>
      </c>
      <c r="Y23" s="20">
        <v>33</v>
      </c>
      <c r="Z23" s="18" t="str">
        <f>IF(Y23&gt;40,Y23-40,"0")</f>
        <v>0</v>
      </c>
      <c r="AA23" s="19">
        <f>IF(Y23&gt;40,40,Y23)*$H23</f>
        <v>792</v>
      </c>
      <c r="AB23" s="19">
        <f>IF(Z23=0,0,Z23*($H23*1.5))</f>
        <v>0</v>
      </c>
      <c r="AC23" s="19">
        <f>SUM(AA23,W23,S23,O23,K23)</f>
        <v>4464</v>
      </c>
      <c r="AD23" s="19">
        <f>SUM(AB23,X23,T23,P23,L23)</f>
        <v>324</v>
      </c>
      <c r="AE23" s="16">
        <f>I23+M23+Q23+U23+Y23</f>
        <v>195</v>
      </c>
      <c r="AF23" s="16">
        <f>J23+N23+R23+V23+Z23</f>
        <v>9</v>
      </c>
      <c r="AG23" s="16">
        <f>AE23+AF23</f>
        <v>204</v>
      </c>
    </row>
    <row r="24" spans="1:33" x14ac:dyDescent="0.25">
      <c r="A24" s="30" t="s">
        <v>41</v>
      </c>
      <c r="B24" s="16" t="s">
        <v>42</v>
      </c>
      <c r="C24" s="16" t="str">
        <f>LEFT(B24,1)</f>
        <v>A</v>
      </c>
      <c r="D24" s="16" t="str">
        <f>LEFT(A24,1)</f>
        <v>R</v>
      </c>
      <c r="E24" s="16" t="str">
        <f>_xlfn.CONCAT(A24,", ", B24)</f>
        <v>Russell, Aiden</v>
      </c>
      <c r="F24" s="31" t="str">
        <f>_xlfn.CONCAT(A24,": ",LEFT(B24,1),".")</f>
        <v>Russell: A.</v>
      </c>
      <c r="G24" s="16" t="s">
        <v>53</v>
      </c>
      <c r="H24" s="17">
        <v>13</v>
      </c>
      <c r="I24" s="20">
        <v>22</v>
      </c>
      <c r="J24" s="18" t="str">
        <f>IF(I24&gt;40,I24-40,"0")</f>
        <v>0</v>
      </c>
      <c r="K24" s="19">
        <f>IF(I24&gt;40,40,I24)*$H24</f>
        <v>286</v>
      </c>
      <c r="L24" s="19">
        <f>IF(J24=0,0,J24*($H24*1.5))</f>
        <v>0</v>
      </c>
      <c r="M24" s="20">
        <v>29</v>
      </c>
      <c r="N24" s="18" t="str">
        <f>IF(M24&gt;40,M24-40,"0")</f>
        <v>0</v>
      </c>
      <c r="O24" s="19">
        <f>IF(M24&gt;40,40,M24)*$H24</f>
        <v>377</v>
      </c>
      <c r="P24" s="19">
        <f>IF(N24=0,0,N24*($H24*1.5))</f>
        <v>0</v>
      </c>
      <c r="Q24" s="20">
        <v>39</v>
      </c>
      <c r="R24" s="18" t="str">
        <f>IF(Q24&gt;40,Q24-40,"0")</f>
        <v>0</v>
      </c>
      <c r="S24" s="19">
        <f>IF(Q24&gt;40,40,Q24)*$H24</f>
        <v>507</v>
      </c>
      <c r="T24" s="19">
        <f>IF(R24=0,0,R24*($H24*1.5))</f>
        <v>0</v>
      </c>
      <c r="U24" s="20">
        <v>34</v>
      </c>
      <c r="V24" s="18" t="str">
        <f>IF(U24&gt;40,U24-40,"0")</f>
        <v>0</v>
      </c>
      <c r="W24" s="19">
        <f>IF(U24&gt;40,40,U24)*$H24</f>
        <v>442</v>
      </c>
      <c r="X24" s="19">
        <f>IF(V24=0,0,V24*($H24*1.5))</f>
        <v>0</v>
      </c>
      <c r="Y24" s="20">
        <v>35</v>
      </c>
      <c r="Z24" s="18" t="str">
        <f>IF(Y24&gt;40,Y24-40,"0")</f>
        <v>0</v>
      </c>
      <c r="AA24" s="19">
        <f>IF(Y24&gt;40,40,Y24)*$H24</f>
        <v>455</v>
      </c>
      <c r="AB24" s="19">
        <f>IF(Z24=0,0,Z24*($H24*1.5))</f>
        <v>0</v>
      </c>
      <c r="AC24" s="19">
        <f>SUM(AA24,W24,S24,O24,K24)</f>
        <v>2067</v>
      </c>
      <c r="AD24" s="19">
        <f>SUM(AB24,X24,T24,P24,L24)</f>
        <v>0</v>
      </c>
      <c r="AE24" s="16">
        <f>I24+M24+Q24+U24+Y24</f>
        <v>159</v>
      </c>
      <c r="AF24" s="16">
        <f>J24+N24+R24+V24+Z24</f>
        <v>0</v>
      </c>
      <c r="AG24" s="16">
        <f>AE24+AF24</f>
        <v>159</v>
      </c>
    </row>
    <row r="25" spans="1:33" x14ac:dyDescent="0.25">
      <c r="A25" s="30" t="s">
        <v>43</v>
      </c>
      <c r="B25" s="16" t="s">
        <v>44</v>
      </c>
      <c r="C25" s="16" t="str">
        <f>LEFT(B25,1)</f>
        <v>E</v>
      </c>
      <c r="D25" s="16" t="str">
        <f>LEFT(A25,1)</f>
        <v>R</v>
      </c>
      <c r="E25" s="16" t="str">
        <f>_xlfn.CONCAT(A25,", ", B25)</f>
        <v>Ray, Ellie</v>
      </c>
      <c r="F25" s="31" t="str">
        <f>_xlfn.CONCAT(A25,": ",LEFT(B25,1),".")</f>
        <v>Ray: E.</v>
      </c>
      <c r="G25" s="16" t="s">
        <v>53</v>
      </c>
      <c r="H25" s="17">
        <v>19.7</v>
      </c>
      <c r="I25" s="20">
        <v>27</v>
      </c>
      <c r="J25" s="18" t="str">
        <f>IF(I25&gt;40,I25-40,"0")</f>
        <v>0</v>
      </c>
      <c r="K25" s="19">
        <f>IF(I25&gt;40,40,I25)*$H25</f>
        <v>531.9</v>
      </c>
      <c r="L25" s="19">
        <f>IF(J25=0,0,J25*($H25*1.5))</f>
        <v>0</v>
      </c>
      <c r="M25" s="20">
        <v>43</v>
      </c>
      <c r="N25" s="18">
        <f>IF(M25&gt;40,M25-40,"0")</f>
        <v>3</v>
      </c>
      <c r="O25" s="19">
        <f>IF(M25&gt;40,40,M25)*$H25</f>
        <v>788</v>
      </c>
      <c r="P25" s="19">
        <f>IF(N25=0,0,N25*($H25*1.5))</f>
        <v>88.649999999999991</v>
      </c>
      <c r="Q25" s="20">
        <v>29</v>
      </c>
      <c r="R25" s="18" t="str">
        <f>IF(Q25&gt;40,Q25-40,"0")</f>
        <v>0</v>
      </c>
      <c r="S25" s="19">
        <f>IF(Q25&gt;40,40,Q25)*$H25</f>
        <v>571.29999999999995</v>
      </c>
      <c r="T25" s="19">
        <f>IF(R25=0,0,R25*($H25*1.5))</f>
        <v>0</v>
      </c>
      <c r="U25" s="20">
        <v>43</v>
      </c>
      <c r="V25" s="18">
        <f>IF(U25&gt;40,U25-40,"0")</f>
        <v>3</v>
      </c>
      <c r="W25" s="19">
        <f>IF(U25&gt;40,40,U25)*$H25</f>
        <v>788</v>
      </c>
      <c r="X25" s="19">
        <f>IF(V25=0,0,V25*($H25*1.5))</f>
        <v>88.649999999999991</v>
      </c>
      <c r="Y25" s="20">
        <v>29</v>
      </c>
      <c r="Z25" s="18" t="str">
        <f>IF(Y25&gt;40,Y25-40,"0")</f>
        <v>0</v>
      </c>
      <c r="AA25" s="19">
        <f>IF(Y25&gt;40,40,Y25)*$H25</f>
        <v>571.29999999999995</v>
      </c>
      <c r="AB25" s="19">
        <f>IF(Z25=0,0,Z25*($H25*1.5))</f>
        <v>0</v>
      </c>
      <c r="AC25" s="19">
        <f>SUM(AA25,W25,S25,O25,K25)</f>
        <v>3250.5</v>
      </c>
      <c r="AD25" s="19">
        <f>SUM(AB25,X25,T25,P25,L25)</f>
        <v>177.29999999999998</v>
      </c>
      <c r="AE25" s="16">
        <f>I25+M25+Q25+U25+Y25</f>
        <v>171</v>
      </c>
      <c r="AF25" s="16">
        <f>J25+N25+R25+V25+Z25</f>
        <v>6</v>
      </c>
      <c r="AG25" s="16">
        <f>AE25+AF25</f>
        <v>177</v>
      </c>
    </row>
    <row r="26" spans="1:33" s="42" customFormat="1" x14ac:dyDescent="0.25">
      <c r="A26" s="38"/>
      <c r="B26" s="38"/>
      <c r="C26" s="38"/>
      <c r="D26" s="38"/>
      <c r="E26" s="39"/>
      <c r="F26" s="39"/>
      <c r="G26" s="38"/>
      <c r="H26" s="40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38"/>
      <c r="AD26" s="38"/>
      <c r="AE26" s="38"/>
      <c r="AF26" s="38"/>
    </row>
    <row r="27" spans="1:33" x14ac:dyDescent="0.25">
      <c r="A27" s="2" t="s">
        <v>61</v>
      </c>
      <c r="B27" s="2" t="s">
        <v>62</v>
      </c>
      <c r="G27" s="2" t="s">
        <v>62</v>
      </c>
      <c r="H27" s="34">
        <f>MIN(H5:H25)</f>
        <v>6.5</v>
      </c>
      <c r="I27" s="35">
        <f t="shared" ref="I27:AG27" si="0">MIN(I5:I25)</f>
        <v>22</v>
      </c>
      <c r="J27" s="35">
        <f t="shared" si="0"/>
        <v>2</v>
      </c>
      <c r="K27" s="34">
        <f t="shared" si="0"/>
        <v>195</v>
      </c>
      <c r="L27" s="34">
        <f t="shared" si="0"/>
        <v>0</v>
      </c>
      <c r="M27" s="35">
        <f t="shared" si="0"/>
        <v>20</v>
      </c>
      <c r="N27" s="35">
        <f t="shared" si="0"/>
        <v>2</v>
      </c>
      <c r="O27" s="34">
        <f t="shared" si="0"/>
        <v>169</v>
      </c>
      <c r="P27" s="34">
        <f t="shared" si="0"/>
        <v>0</v>
      </c>
      <c r="Q27" s="35">
        <f t="shared" si="0"/>
        <v>20</v>
      </c>
      <c r="R27" s="35">
        <f t="shared" si="0"/>
        <v>1</v>
      </c>
      <c r="S27" s="34">
        <f t="shared" si="0"/>
        <v>200</v>
      </c>
      <c r="T27" s="34">
        <f t="shared" si="0"/>
        <v>0</v>
      </c>
      <c r="U27" s="35">
        <f t="shared" si="0"/>
        <v>21</v>
      </c>
      <c r="V27" s="35">
        <f t="shared" si="0"/>
        <v>1</v>
      </c>
      <c r="W27" s="34">
        <f t="shared" si="0"/>
        <v>188.5</v>
      </c>
      <c r="X27" s="34">
        <f t="shared" si="0"/>
        <v>0</v>
      </c>
      <c r="Y27" s="35">
        <f t="shared" si="0"/>
        <v>23</v>
      </c>
      <c r="Z27" s="35">
        <f t="shared" si="0"/>
        <v>1</v>
      </c>
      <c r="AA27" s="34">
        <f t="shared" si="0"/>
        <v>149.5</v>
      </c>
      <c r="AB27" s="34">
        <f t="shared" si="0"/>
        <v>0</v>
      </c>
      <c r="AC27" s="34">
        <f t="shared" si="0"/>
        <v>962</v>
      </c>
      <c r="AD27" s="34">
        <f t="shared" si="0"/>
        <v>0</v>
      </c>
      <c r="AE27" s="34">
        <f t="shared" si="0"/>
        <v>136</v>
      </c>
      <c r="AF27" s="36">
        <f t="shared" si="0"/>
        <v>0</v>
      </c>
      <c r="AG27" s="36">
        <f t="shared" si="0"/>
        <v>136</v>
      </c>
    </row>
    <row r="28" spans="1:33" x14ac:dyDescent="0.25">
      <c r="B28" s="2" t="s">
        <v>63</v>
      </c>
      <c r="G28" s="2" t="s">
        <v>63</v>
      </c>
      <c r="H28" s="34">
        <f>MAX(H5:H25)</f>
        <v>24</v>
      </c>
      <c r="I28" s="35">
        <f t="shared" ref="I28:AG28" si="1">MAX(I5:I25)</f>
        <v>44</v>
      </c>
      <c r="J28" s="35">
        <f t="shared" si="1"/>
        <v>4</v>
      </c>
      <c r="K28" s="34">
        <f t="shared" si="1"/>
        <v>960</v>
      </c>
      <c r="L28" s="34">
        <f t="shared" si="1"/>
        <v>144</v>
      </c>
      <c r="M28" s="35">
        <f t="shared" si="1"/>
        <v>45</v>
      </c>
      <c r="N28" s="35">
        <f t="shared" si="1"/>
        <v>5</v>
      </c>
      <c r="O28" s="34">
        <f t="shared" si="1"/>
        <v>960</v>
      </c>
      <c r="P28" s="34">
        <f t="shared" si="1"/>
        <v>180</v>
      </c>
      <c r="Q28" s="35">
        <f t="shared" si="1"/>
        <v>45</v>
      </c>
      <c r="R28" s="35">
        <f t="shared" si="1"/>
        <v>5</v>
      </c>
      <c r="S28" s="34">
        <f t="shared" si="1"/>
        <v>884</v>
      </c>
      <c r="T28" s="34">
        <f t="shared" si="1"/>
        <v>165.75000000000003</v>
      </c>
      <c r="U28" s="35">
        <f t="shared" si="1"/>
        <v>45</v>
      </c>
      <c r="V28" s="35">
        <f t="shared" si="1"/>
        <v>5</v>
      </c>
      <c r="W28" s="34">
        <f t="shared" si="1"/>
        <v>960</v>
      </c>
      <c r="X28" s="34">
        <f t="shared" si="1"/>
        <v>144</v>
      </c>
      <c r="Y28" s="35">
        <f t="shared" si="1"/>
        <v>43</v>
      </c>
      <c r="Z28" s="35">
        <f t="shared" si="1"/>
        <v>3</v>
      </c>
      <c r="AA28" s="34">
        <f t="shared" si="1"/>
        <v>960</v>
      </c>
      <c r="AB28" s="34">
        <f t="shared" si="1"/>
        <v>72</v>
      </c>
      <c r="AC28" s="34">
        <f t="shared" si="1"/>
        <v>4464</v>
      </c>
      <c r="AD28" s="34">
        <f t="shared" si="1"/>
        <v>324</v>
      </c>
      <c r="AE28" s="34">
        <f t="shared" si="1"/>
        <v>209</v>
      </c>
      <c r="AF28" s="36">
        <f t="shared" si="1"/>
        <v>14</v>
      </c>
      <c r="AG28" s="36">
        <f t="shared" si="1"/>
        <v>218</v>
      </c>
    </row>
    <row r="29" spans="1:33" x14ac:dyDescent="0.25">
      <c r="B29" s="2" t="s">
        <v>64</v>
      </c>
      <c r="G29" s="2" t="s">
        <v>64</v>
      </c>
      <c r="H29" s="34">
        <f>AVERAGE(H5:H25)</f>
        <v>15.991428571428571</v>
      </c>
      <c r="I29" s="37">
        <f t="shared" ref="I29:AG29" si="2">AVERAGE(I5:I25)</f>
        <v>32.761904761904759</v>
      </c>
      <c r="J29" s="37">
        <f t="shared" si="2"/>
        <v>3.5</v>
      </c>
      <c r="K29" s="34">
        <f t="shared" si="2"/>
        <v>512.17904761904765</v>
      </c>
      <c r="L29" s="34">
        <f t="shared" si="2"/>
        <v>14.642857142857142</v>
      </c>
      <c r="M29" s="37">
        <f t="shared" si="2"/>
        <v>30.761904761904763</v>
      </c>
      <c r="N29" s="37">
        <f t="shared" si="2"/>
        <v>3.75</v>
      </c>
      <c r="O29" s="34">
        <f t="shared" si="2"/>
        <v>483.11238095238099</v>
      </c>
      <c r="P29" s="34">
        <f t="shared" si="2"/>
        <v>18.364285714285714</v>
      </c>
      <c r="Q29" s="37">
        <f t="shared" si="2"/>
        <v>35.571428571428569</v>
      </c>
      <c r="R29" s="37">
        <f t="shared" si="2"/>
        <v>3.5</v>
      </c>
      <c r="S29" s="34">
        <f t="shared" si="2"/>
        <v>549.04857142857145</v>
      </c>
      <c r="T29" s="34">
        <f t="shared" si="2"/>
        <v>30.721428571428572</v>
      </c>
      <c r="U29" s="37">
        <f t="shared" si="2"/>
        <v>35.904761904761905</v>
      </c>
      <c r="V29" s="37">
        <f t="shared" si="2"/>
        <v>3.375</v>
      </c>
      <c r="W29" s="34">
        <f t="shared" si="2"/>
        <v>553.20952380952383</v>
      </c>
      <c r="X29" s="34">
        <f t="shared" si="2"/>
        <v>30.255714285714287</v>
      </c>
      <c r="Y29" s="37">
        <f t="shared" si="2"/>
        <v>32.952380952380949</v>
      </c>
      <c r="Z29" s="37">
        <f t="shared" si="2"/>
        <v>2</v>
      </c>
      <c r="AA29" s="34">
        <f t="shared" si="2"/>
        <v>527.33047619047613</v>
      </c>
      <c r="AB29" s="34">
        <f t="shared" si="2"/>
        <v>10.371428571428572</v>
      </c>
      <c r="AC29" s="34">
        <f t="shared" si="2"/>
        <v>2624.8799999999997</v>
      </c>
      <c r="AD29" s="34">
        <f t="shared" si="2"/>
        <v>104.3557142857143</v>
      </c>
      <c r="AE29" s="34">
        <f t="shared" si="2"/>
        <v>167.95238095238096</v>
      </c>
      <c r="AF29" s="36">
        <f t="shared" si="2"/>
        <v>4.3809523809523814</v>
      </c>
      <c r="AG29" s="36">
        <f t="shared" si="2"/>
        <v>172.33333333333334</v>
      </c>
    </row>
    <row r="30" spans="1:33" x14ac:dyDescent="0.25">
      <c r="B30" s="1" t="s">
        <v>61</v>
      </c>
      <c r="G30" s="1" t="s">
        <v>65</v>
      </c>
      <c r="H30" s="9">
        <f>SUM(H14:H25)</f>
        <v>193.22</v>
      </c>
      <c r="I30" s="37">
        <f t="shared" ref="I30:AG30" si="3">SUM(I14:I25)</f>
        <v>380</v>
      </c>
      <c r="J30" s="37">
        <f t="shared" si="3"/>
        <v>8</v>
      </c>
      <c r="K30" s="9">
        <f t="shared" si="3"/>
        <v>6026.0599999999995</v>
      </c>
      <c r="L30" s="9">
        <f t="shared" si="3"/>
        <v>183</v>
      </c>
      <c r="M30" s="37">
        <f t="shared" si="3"/>
        <v>396</v>
      </c>
      <c r="N30" s="37">
        <f t="shared" si="3"/>
        <v>10</v>
      </c>
      <c r="O30" s="9">
        <f t="shared" si="3"/>
        <v>6246.0599999999995</v>
      </c>
      <c r="P30" s="9">
        <f t="shared" si="3"/>
        <v>288.14999999999998</v>
      </c>
      <c r="Q30" s="37">
        <f t="shared" si="3"/>
        <v>404</v>
      </c>
      <c r="R30" s="37">
        <f t="shared" si="3"/>
        <v>7</v>
      </c>
      <c r="S30" s="9">
        <f t="shared" si="3"/>
        <v>6473.02</v>
      </c>
      <c r="T30" s="9">
        <f t="shared" si="3"/>
        <v>207.9</v>
      </c>
      <c r="U30" s="37">
        <f t="shared" si="3"/>
        <v>452</v>
      </c>
      <c r="V30" s="37">
        <f t="shared" si="3"/>
        <v>19</v>
      </c>
      <c r="W30" s="9">
        <f t="shared" si="3"/>
        <v>6924.6</v>
      </c>
      <c r="X30" s="9">
        <f t="shared" si="3"/>
        <v>431.37</v>
      </c>
      <c r="Y30" s="37">
        <f t="shared" si="3"/>
        <v>390</v>
      </c>
      <c r="Z30" s="37">
        <f t="shared" si="3"/>
        <v>1</v>
      </c>
      <c r="AA30" s="9">
        <f t="shared" si="3"/>
        <v>6201.9400000000005</v>
      </c>
      <c r="AB30" s="9">
        <f t="shared" si="3"/>
        <v>9.75</v>
      </c>
      <c r="AC30" s="9">
        <f t="shared" si="3"/>
        <v>31871.68</v>
      </c>
      <c r="AD30" s="9">
        <f t="shared" si="3"/>
        <v>1120.17</v>
      </c>
      <c r="AE30" s="9">
        <f t="shared" si="3"/>
        <v>2022</v>
      </c>
      <c r="AF30" s="36">
        <f t="shared" si="3"/>
        <v>45</v>
      </c>
      <c r="AG30" s="36">
        <f t="shared" si="3"/>
        <v>2067</v>
      </c>
    </row>
  </sheetData>
  <autoFilter ref="A4:AO25" xr:uid="{6C1B420A-B1AC-4761-90DB-9A7E7D8E1C45}"/>
  <conditionalFormatting sqref="A5:A25">
    <cfRule type="duplicateValues" dxfId="3" priority="4"/>
  </conditionalFormatting>
  <conditionalFormatting sqref="B5:B25">
    <cfRule type="duplicateValues" dxfId="2" priority="3"/>
  </conditionalFormatting>
  <dataValidations count="1">
    <dataValidation type="list" allowBlank="1" showInputMessage="1" showErrorMessage="1" sqref="G5:G25" xr:uid="{FBECEF60-61D7-44CA-9162-662322F689BB}">
      <formula1>"Hourly,Salary"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0C83-1723-4BCC-B80A-51F088BE1A5D}">
  <dimension ref="A1:R30"/>
  <sheetViews>
    <sheetView tabSelected="1" workbookViewId="0">
      <selection sqref="A1:XFD1048576"/>
    </sheetView>
  </sheetViews>
  <sheetFormatPr defaultRowHeight="15" x14ac:dyDescent="0.25"/>
  <cols>
    <col min="1" max="1" width="16.5703125" bestFit="1" customWidth="1"/>
    <col min="2" max="2" width="10.5703125" bestFit="1" customWidth="1"/>
    <col min="4" max="4" width="11" bestFit="1" customWidth="1"/>
  </cols>
  <sheetData>
    <row r="1" spans="1:18" x14ac:dyDescent="0.25">
      <c r="A1" t="s">
        <v>0</v>
      </c>
    </row>
    <row r="2" spans="1:18" ht="15.75" thickBot="1" x14ac:dyDescent="0.3">
      <c r="I2" s="43" t="s">
        <v>66</v>
      </c>
      <c r="J2" s="43"/>
      <c r="K2" s="43"/>
      <c r="L2" s="43"/>
      <c r="M2" s="43"/>
      <c r="N2" s="43" t="s">
        <v>50</v>
      </c>
      <c r="O2" s="43"/>
      <c r="P2" s="43"/>
      <c r="Q2" s="43"/>
      <c r="R2" s="43"/>
    </row>
    <row r="3" spans="1:18" ht="15.75" thickBot="1" x14ac:dyDescent="0.3">
      <c r="A3" t="s">
        <v>1</v>
      </c>
      <c r="B3" t="s">
        <v>2</v>
      </c>
      <c r="C3" s="23" t="s">
        <v>51</v>
      </c>
      <c r="D3" s="44">
        <v>45170</v>
      </c>
      <c r="E3" s="44">
        <v>45177</v>
      </c>
      <c r="F3" s="44">
        <v>45184</v>
      </c>
      <c r="G3" s="44">
        <v>45191</v>
      </c>
      <c r="H3" s="44">
        <v>45198</v>
      </c>
      <c r="I3" s="44">
        <v>45170</v>
      </c>
      <c r="J3" s="44">
        <v>45177</v>
      </c>
      <c r="K3" s="44">
        <v>45184</v>
      </c>
      <c r="L3" s="44">
        <v>45191</v>
      </c>
      <c r="M3" s="44">
        <v>45198</v>
      </c>
      <c r="N3" s="44">
        <v>45170</v>
      </c>
      <c r="O3" s="44">
        <v>45177</v>
      </c>
      <c r="P3" s="44">
        <v>45184</v>
      </c>
      <c r="Q3" s="44">
        <v>45191</v>
      </c>
      <c r="R3" s="44">
        <v>45198</v>
      </c>
    </row>
    <row r="4" spans="1:18" x14ac:dyDescent="0.25">
      <c r="A4" t="s">
        <v>3</v>
      </c>
      <c r="B4" t="s">
        <v>4</v>
      </c>
      <c r="C4" s="9">
        <v>15.5</v>
      </c>
      <c r="D4" s="7">
        <v>36</v>
      </c>
      <c r="E4" s="7">
        <v>22</v>
      </c>
      <c r="F4" s="7">
        <v>45</v>
      </c>
      <c r="G4" s="7">
        <v>44</v>
      </c>
      <c r="H4" s="7">
        <v>35</v>
      </c>
      <c r="I4" s="9">
        <f>IF(D4&gt;40,40,D4)*$C4</f>
        <v>558</v>
      </c>
      <c r="J4" s="9">
        <f t="shared" ref="J4:M19" si="0">IF(E4&gt;40,40,E4)*$C4</f>
        <v>341</v>
      </c>
      <c r="K4" s="9">
        <f t="shared" si="0"/>
        <v>620</v>
      </c>
      <c r="L4" s="9">
        <f t="shared" si="0"/>
        <v>620</v>
      </c>
      <c r="M4" s="9">
        <f t="shared" si="0"/>
        <v>542.5</v>
      </c>
      <c r="N4" s="9" t="str">
        <f>IF(D4&gt;40,(D4-40)*($C4*1.5),"0")</f>
        <v>0</v>
      </c>
      <c r="O4" s="9" t="str">
        <f t="shared" ref="O4:R19" si="1">IF(E4&gt;40,(E4-40)*($C4*1.5),"0")</f>
        <v>0</v>
      </c>
      <c r="P4" s="9">
        <f t="shared" si="1"/>
        <v>116.25</v>
      </c>
      <c r="Q4" s="9">
        <f t="shared" si="1"/>
        <v>93</v>
      </c>
      <c r="R4" s="9" t="str">
        <f t="shared" si="1"/>
        <v>0</v>
      </c>
    </row>
    <row r="5" spans="1:18" x14ac:dyDescent="0.25">
      <c r="A5" t="s">
        <v>5</v>
      </c>
      <c r="B5" t="s">
        <v>6</v>
      </c>
      <c r="C5" s="9">
        <v>10</v>
      </c>
      <c r="D5" s="7">
        <v>28</v>
      </c>
      <c r="E5" s="7">
        <v>28</v>
      </c>
      <c r="F5" s="7">
        <v>22</v>
      </c>
      <c r="G5" s="7">
        <v>31</v>
      </c>
      <c r="H5" s="7">
        <v>43</v>
      </c>
      <c r="I5" s="9">
        <f t="shared" ref="I5:M24" si="2">IF(D5&gt;40,40,D5)*$C5</f>
        <v>280</v>
      </c>
      <c r="J5" s="9">
        <f t="shared" si="0"/>
        <v>280</v>
      </c>
      <c r="K5" s="9">
        <f t="shared" si="0"/>
        <v>220</v>
      </c>
      <c r="L5" s="9">
        <f t="shared" si="0"/>
        <v>310</v>
      </c>
      <c r="M5" s="9">
        <f t="shared" si="0"/>
        <v>400</v>
      </c>
      <c r="N5" s="9" t="str">
        <f t="shared" ref="N5:R24" si="3">IF(D5&gt;40,(D5-40)*($C5*1.5),"0")</f>
        <v>0</v>
      </c>
      <c r="O5" s="9" t="str">
        <f t="shared" si="1"/>
        <v>0</v>
      </c>
      <c r="P5" s="9" t="str">
        <f t="shared" si="1"/>
        <v>0</v>
      </c>
      <c r="Q5" s="9" t="str">
        <f t="shared" si="1"/>
        <v>0</v>
      </c>
      <c r="R5" s="9">
        <f t="shared" si="1"/>
        <v>45</v>
      </c>
    </row>
    <row r="6" spans="1:18" x14ac:dyDescent="0.25">
      <c r="A6" t="s">
        <v>7</v>
      </c>
      <c r="B6" t="s">
        <v>8</v>
      </c>
      <c r="C6" s="9">
        <v>22.1</v>
      </c>
      <c r="D6" s="7">
        <v>30</v>
      </c>
      <c r="E6" s="7">
        <v>26</v>
      </c>
      <c r="F6" s="7">
        <v>43</v>
      </c>
      <c r="G6" s="7">
        <v>29</v>
      </c>
      <c r="H6" s="7">
        <v>23</v>
      </c>
      <c r="I6" s="9">
        <f t="shared" si="2"/>
        <v>663</v>
      </c>
      <c r="J6" s="9">
        <f t="shared" si="0"/>
        <v>574.6</v>
      </c>
      <c r="K6" s="9">
        <f t="shared" si="0"/>
        <v>884</v>
      </c>
      <c r="L6" s="9">
        <f t="shared" si="0"/>
        <v>640.90000000000009</v>
      </c>
      <c r="M6" s="9">
        <f t="shared" si="0"/>
        <v>508.3</v>
      </c>
      <c r="N6" s="9" t="str">
        <f t="shared" si="3"/>
        <v>0</v>
      </c>
      <c r="O6" s="9" t="str">
        <f t="shared" si="1"/>
        <v>0</v>
      </c>
      <c r="P6" s="9">
        <f t="shared" si="1"/>
        <v>99.450000000000017</v>
      </c>
      <c r="Q6" s="9" t="str">
        <f t="shared" si="1"/>
        <v>0</v>
      </c>
      <c r="R6" s="9" t="str">
        <f t="shared" si="1"/>
        <v>0</v>
      </c>
    </row>
    <row r="7" spans="1:18" x14ac:dyDescent="0.25">
      <c r="A7" t="s">
        <v>9</v>
      </c>
      <c r="B7" t="s">
        <v>10</v>
      </c>
      <c r="C7" s="9">
        <v>6.5</v>
      </c>
      <c r="D7" s="7">
        <v>27</v>
      </c>
      <c r="E7" s="7">
        <v>23</v>
      </c>
      <c r="F7" s="7">
        <v>45</v>
      </c>
      <c r="G7" s="7">
        <v>33</v>
      </c>
      <c r="H7" s="7">
        <v>42</v>
      </c>
      <c r="I7" s="9">
        <f t="shared" si="2"/>
        <v>175.5</v>
      </c>
      <c r="J7" s="9">
        <f t="shared" si="0"/>
        <v>149.5</v>
      </c>
      <c r="K7" s="9">
        <f t="shared" si="0"/>
        <v>260</v>
      </c>
      <c r="L7" s="9">
        <f t="shared" si="0"/>
        <v>214.5</v>
      </c>
      <c r="M7" s="9">
        <f t="shared" si="0"/>
        <v>260</v>
      </c>
      <c r="N7" s="9" t="str">
        <f t="shared" si="3"/>
        <v>0</v>
      </c>
      <c r="O7" s="9" t="str">
        <f t="shared" si="1"/>
        <v>0</v>
      </c>
      <c r="P7" s="9">
        <f t="shared" si="1"/>
        <v>48.75</v>
      </c>
      <c r="Q7" s="9" t="str">
        <f t="shared" si="1"/>
        <v>0</v>
      </c>
      <c r="R7" s="9">
        <f t="shared" si="1"/>
        <v>19.5</v>
      </c>
    </row>
    <row r="8" spans="1:18" x14ac:dyDescent="0.25">
      <c r="A8" t="s">
        <v>11</v>
      </c>
      <c r="B8" t="s">
        <v>12</v>
      </c>
      <c r="C8" s="9">
        <v>14</v>
      </c>
      <c r="D8" s="7">
        <v>36</v>
      </c>
      <c r="E8" s="7">
        <v>26</v>
      </c>
      <c r="F8" s="7">
        <v>29</v>
      </c>
      <c r="G8" s="7">
        <v>30</v>
      </c>
      <c r="H8" s="7">
        <v>33</v>
      </c>
      <c r="I8" s="9">
        <f t="shared" si="2"/>
        <v>504</v>
      </c>
      <c r="J8" s="9">
        <f t="shared" si="0"/>
        <v>364</v>
      </c>
      <c r="K8" s="9">
        <f t="shared" si="0"/>
        <v>406</v>
      </c>
      <c r="L8" s="9">
        <f t="shared" si="0"/>
        <v>420</v>
      </c>
      <c r="M8" s="9">
        <f t="shared" si="0"/>
        <v>462</v>
      </c>
      <c r="N8" s="9" t="str">
        <f t="shared" si="3"/>
        <v>0</v>
      </c>
      <c r="O8" s="9" t="str">
        <f t="shared" si="1"/>
        <v>0</v>
      </c>
      <c r="P8" s="9" t="str">
        <f t="shared" si="1"/>
        <v>0</v>
      </c>
      <c r="Q8" s="9" t="str">
        <f t="shared" si="1"/>
        <v>0</v>
      </c>
      <c r="R8" s="9" t="str">
        <f t="shared" si="1"/>
        <v>0</v>
      </c>
    </row>
    <row r="9" spans="1:18" x14ac:dyDescent="0.25">
      <c r="A9" t="s">
        <v>13</v>
      </c>
      <c r="B9" t="s">
        <v>14</v>
      </c>
      <c r="C9" s="9">
        <v>15.5</v>
      </c>
      <c r="D9" s="7">
        <v>42</v>
      </c>
      <c r="E9" s="7">
        <v>20</v>
      </c>
      <c r="F9" s="7">
        <v>43</v>
      </c>
      <c r="G9" s="7">
        <v>21</v>
      </c>
      <c r="H9" s="7">
        <v>23</v>
      </c>
      <c r="I9" s="9">
        <f t="shared" si="2"/>
        <v>620</v>
      </c>
      <c r="J9" s="9">
        <f t="shared" si="0"/>
        <v>310</v>
      </c>
      <c r="K9" s="9">
        <f t="shared" si="0"/>
        <v>620</v>
      </c>
      <c r="L9" s="9">
        <f t="shared" si="0"/>
        <v>325.5</v>
      </c>
      <c r="M9" s="9">
        <f t="shared" si="0"/>
        <v>356.5</v>
      </c>
      <c r="N9" s="9">
        <f t="shared" si="3"/>
        <v>46.5</v>
      </c>
      <c r="O9" s="9" t="str">
        <f t="shared" si="1"/>
        <v>0</v>
      </c>
      <c r="P9" s="9">
        <f t="shared" si="1"/>
        <v>69.75</v>
      </c>
      <c r="Q9" s="9" t="str">
        <f t="shared" si="1"/>
        <v>0</v>
      </c>
      <c r="R9" s="9" t="str">
        <f t="shared" si="1"/>
        <v>0</v>
      </c>
    </row>
    <row r="10" spans="1:18" x14ac:dyDescent="0.25">
      <c r="A10" t="s">
        <v>15</v>
      </c>
      <c r="B10" t="s">
        <v>16</v>
      </c>
      <c r="C10" s="9">
        <v>22</v>
      </c>
      <c r="D10" s="7">
        <v>30</v>
      </c>
      <c r="E10" s="7">
        <v>33</v>
      </c>
      <c r="F10" s="7">
        <v>39</v>
      </c>
      <c r="G10" s="7">
        <v>31</v>
      </c>
      <c r="H10" s="7">
        <v>33</v>
      </c>
      <c r="I10" s="9">
        <f t="shared" si="2"/>
        <v>660</v>
      </c>
      <c r="J10" s="9">
        <f t="shared" si="0"/>
        <v>726</v>
      </c>
      <c r="K10" s="9">
        <f t="shared" si="0"/>
        <v>858</v>
      </c>
      <c r="L10" s="9">
        <f t="shared" si="0"/>
        <v>682</v>
      </c>
      <c r="M10" s="9">
        <f t="shared" si="0"/>
        <v>726</v>
      </c>
      <c r="N10" s="9" t="str">
        <f t="shared" si="3"/>
        <v>0</v>
      </c>
      <c r="O10" s="9" t="str">
        <f t="shared" si="1"/>
        <v>0</v>
      </c>
      <c r="P10" s="9" t="str">
        <f t="shared" si="1"/>
        <v>0</v>
      </c>
      <c r="Q10" s="9" t="str">
        <f t="shared" si="1"/>
        <v>0</v>
      </c>
      <c r="R10" s="9" t="str">
        <f t="shared" si="1"/>
        <v>0</v>
      </c>
    </row>
    <row r="11" spans="1:18" x14ac:dyDescent="0.25">
      <c r="A11" t="s">
        <v>17</v>
      </c>
      <c r="B11" t="s">
        <v>18</v>
      </c>
      <c r="C11" s="9">
        <v>24</v>
      </c>
      <c r="D11" s="7">
        <v>35</v>
      </c>
      <c r="E11" s="7">
        <v>27</v>
      </c>
      <c r="F11" s="7">
        <v>32</v>
      </c>
      <c r="G11" s="7">
        <v>44</v>
      </c>
      <c r="H11" s="7">
        <v>42</v>
      </c>
      <c r="I11" s="9">
        <f t="shared" si="2"/>
        <v>840</v>
      </c>
      <c r="J11" s="9">
        <f t="shared" si="0"/>
        <v>648</v>
      </c>
      <c r="K11" s="9">
        <f t="shared" si="0"/>
        <v>768</v>
      </c>
      <c r="L11" s="9">
        <f t="shared" si="0"/>
        <v>960</v>
      </c>
      <c r="M11" s="9">
        <f t="shared" si="0"/>
        <v>960</v>
      </c>
      <c r="N11" s="9" t="str">
        <f t="shared" si="3"/>
        <v>0</v>
      </c>
      <c r="O11" s="9" t="str">
        <f t="shared" si="1"/>
        <v>0</v>
      </c>
      <c r="P11" s="9" t="str">
        <f t="shared" si="1"/>
        <v>0</v>
      </c>
      <c r="Q11" s="9">
        <f t="shared" si="1"/>
        <v>144</v>
      </c>
      <c r="R11" s="9">
        <f t="shared" si="1"/>
        <v>72</v>
      </c>
    </row>
    <row r="12" spans="1:18" x14ac:dyDescent="0.25">
      <c r="A12" t="s">
        <v>19</v>
      </c>
      <c r="B12" t="s">
        <v>20</v>
      </c>
      <c r="C12" s="9">
        <v>13</v>
      </c>
      <c r="D12" s="7">
        <v>44</v>
      </c>
      <c r="E12" s="7">
        <v>45</v>
      </c>
      <c r="F12" s="7">
        <v>45</v>
      </c>
      <c r="G12" s="7">
        <v>39</v>
      </c>
      <c r="H12" s="7">
        <v>28</v>
      </c>
      <c r="I12" s="9">
        <f t="shared" si="2"/>
        <v>520</v>
      </c>
      <c r="J12" s="9">
        <f t="shared" si="0"/>
        <v>520</v>
      </c>
      <c r="K12" s="9">
        <f t="shared" si="0"/>
        <v>520</v>
      </c>
      <c r="L12" s="9">
        <f t="shared" si="0"/>
        <v>507</v>
      </c>
      <c r="M12" s="9">
        <f t="shared" si="0"/>
        <v>364</v>
      </c>
      <c r="N12" s="9">
        <f t="shared" si="3"/>
        <v>78</v>
      </c>
      <c r="O12" s="9">
        <f t="shared" si="1"/>
        <v>97.5</v>
      </c>
      <c r="P12" s="9">
        <f t="shared" si="1"/>
        <v>97.5</v>
      </c>
      <c r="Q12" s="9" t="str">
        <f t="shared" si="1"/>
        <v>0</v>
      </c>
      <c r="R12" s="9" t="str">
        <f t="shared" si="1"/>
        <v>0</v>
      </c>
    </row>
    <row r="13" spans="1:18" x14ac:dyDescent="0.25">
      <c r="A13" t="s">
        <v>21</v>
      </c>
      <c r="B13" t="s">
        <v>22</v>
      </c>
      <c r="C13" s="9">
        <v>19.7</v>
      </c>
      <c r="D13" s="7">
        <v>23</v>
      </c>
      <c r="E13" s="7">
        <v>23</v>
      </c>
      <c r="F13" s="7">
        <v>26</v>
      </c>
      <c r="G13" s="7">
        <v>44</v>
      </c>
      <c r="H13" s="7">
        <v>37</v>
      </c>
      <c r="I13" s="9">
        <f t="shared" si="2"/>
        <v>453.09999999999997</v>
      </c>
      <c r="J13" s="9">
        <f t="shared" si="0"/>
        <v>453.09999999999997</v>
      </c>
      <c r="K13" s="9">
        <f t="shared" si="0"/>
        <v>512.19999999999993</v>
      </c>
      <c r="L13" s="9">
        <f t="shared" si="0"/>
        <v>788</v>
      </c>
      <c r="M13" s="9">
        <f t="shared" si="0"/>
        <v>728.9</v>
      </c>
      <c r="N13" s="9" t="str">
        <f t="shared" si="3"/>
        <v>0</v>
      </c>
      <c r="O13" s="9" t="str">
        <f t="shared" si="1"/>
        <v>0</v>
      </c>
      <c r="P13" s="9" t="str">
        <f t="shared" si="1"/>
        <v>0</v>
      </c>
      <c r="Q13" s="9">
        <f t="shared" si="1"/>
        <v>118.19999999999999</v>
      </c>
      <c r="R13" s="9" t="str">
        <f t="shared" si="1"/>
        <v>0</v>
      </c>
    </row>
    <row r="14" spans="1:18" x14ac:dyDescent="0.25">
      <c r="A14" t="s">
        <v>23</v>
      </c>
      <c r="B14" t="s">
        <v>24</v>
      </c>
      <c r="C14" s="9">
        <v>11.22</v>
      </c>
      <c r="D14" s="7">
        <v>23</v>
      </c>
      <c r="E14" s="7">
        <v>25</v>
      </c>
      <c r="F14" s="7">
        <v>25</v>
      </c>
      <c r="G14" s="7">
        <v>34</v>
      </c>
      <c r="H14" s="7">
        <v>29</v>
      </c>
      <c r="I14" s="9">
        <f t="shared" si="2"/>
        <v>258.06</v>
      </c>
      <c r="J14" s="9">
        <f t="shared" si="0"/>
        <v>280.5</v>
      </c>
      <c r="K14" s="9">
        <f t="shared" si="0"/>
        <v>280.5</v>
      </c>
      <c r="L14" s="9">
        <f t="shared" si="0"/>
        <v>381.48</v>
      </c>
      <c r="M14" s="9">
        <f t="shared" si="0"/>
        <v>325.38</v>
      </c>
      <c r="N14" s="9" t="str">
        <f t="shared" si="3"/>
        <v>0</v>
      </c>
      <c r="O14" s="9" t="str">
        <f t="shared" si="1"/>
        <v>0</v>
      </c>
      <c r="P14" s="9" t="str">
        <f t="shared" si="1"/>
        <v>0</v>
      </c>
      <c r="Q14" s="9" t="str">
        <f t="shared" si="1"/>
        <v>0</v>
      </c>
      <c r="R14" s="9" t="str">
        <f t="shared" si="1"/>
        <v>0</v>
      </c>
    </row>
    <row r="15" spans="1:18" x14ac:dyDescent="0.25">
      <c r="A15" t="s">
        <v>25</v>
      </c>
      <c r="B15" t="s">
        <v>26</v>
      </c>
      <c r="C15" s="9">
        <v>15.5</v>
      </c>
      <c r="D15" s="7">
        <v>38</v>
      </c>
      <c r="E15" s="7">
        <v>36</v>
      </c>
      <c r="F15" s="7">
        <v>29</v>
      </c>
      <c r="G15" s="7">
        <v>45</v>
      </c>
      <c r="H15" s="7">
        <v>32</v>
      </c>
      <c r="I15" s="9">
        <f t="shared" si="2"/>
        <v>589</v>
      </c>
      <c r="J15" s="9">
        <f t="shared" si="0"/>
        <v>558</v>
      </c>
      <c r="K15" s="9">
        <f t="shared" si="0"/>
        <v>449.5</v>
      </c>
      <c r="L15" s="9">
        <f t="shared" si="0"/>
        <v>620</v>
      </c>
      <c r="M15" s="9">
        <f t="shared" si="0"/>
        <v>496</v>
      </c>
      <c r="N15" s="9" t="str">
        <f t="shared" si="3"/>
        <v>0</v>
      </c>
      <c r="O15" s="9" t="str">
        <f t="shared" si="1"/>
        <v>0</v>
      </c>
      <c r="P15" s="9" t="str">
        <f t="shared" si="1"/>
        <v>0</v>
      </c>
      <c r="Q15" s="9">
        <f t="shared" si="1"/>
        <v>116.25</v>
      </c>
      <c r="R15" s="9" t="str">
        <f t="shared" si="1"/>
        <v>0</v>
      </c>
    </row>
    <row r="16" spans="1:18" x14ac:dyDescent="0.25">
      <c r="A16" t="s">
        <v>27</v>
      </c>
      <c r="B16" t="s">
        <v>28</v>
      </c>
      <c r="C16" s="9">
        <v>10</v>
      </c>
      <c r="D16" s="7">
        <v>44</v>
      </c>
      <c r="E16" s="7">
        <v>42</v>
      </c>
      <c r="F16" s="7">
        <v>41</v>
      </c>
      <c r="G16" s="7">
        <v>41</v>
      </c>
      <c r="H16" s="7">
        <v>41</v>
      </c>
      <c r="I16" s="9">
        <f t="shared" si="2"/>
        <v>400</v>
      </c>
      <c r="J16" s="9">
        <f t="shared" si="0"/>
        <v>400</v>
      </c>
      <c r="K16" s="9">
        <f t="shared" si="0"/>
        <v>400</v>
      </c>
      <c r="L16" s="9">
        <f t="shared" si="0"/>
        <v>400</v>
      </c>
      <c r="M16" s="9">
        <f t="shared" si="0"/>
        <v>400</v>
      </c>
      <c r="N16" s="9">
        <f t="shared" si="3"/>
        <v>60</v>
      </c>
      <c r="O16" s="9">
        <f t="shared" si="1"/>
        <v>30</v>
      </c>
      <c r="P16" s="9">
        <f t="shared" si="1"/>
        <v>15</v>
      </c>
      <c r="Q16" s="9">
        <f t="shared" si="1"/>
        <v>15</v>
      </c>
      <c r="R16" s="9">
        <f t="shared" si="1"/>
        <v>15</v>
      </c>
    </row>
    <row r="17" spans="1:18" x14ac:dyDescent="0.25">
      <c r="A17" t="s">
        <v>29</v>
      </c>
      <c r="B17" t="s">
        <v>30</v>
      </c>
      <c r="C17" s="9">
        <v>22.1</v>
      </c>
      <c r="D17" s="7">
        <v>38</v>
      </c>
      <c r="E17" s="7">
        <v>27</v>
      </c>
      <c r="F17" s="7">
        <v>20</v>
      </c>
      <c r="G17" s="7">
        <v>30</v>
      </c>
      <c r="H17" s="7">
        <v>24</v>
      </c>
      <c r="I17" s="9">
        <f t="shared" si="2"/>
        <v>839.80000000000007</v>
      </c>
      <c r="J17" s="9">
        <f t="shared" si="0"/>
        <v>596.70000000000005</v>
      </c>
      <c r="K17" s="9">
        <f t="shared" si="0"/>
        <v>442</v>
      </c>
      <c r="L17" s="9">
        <f t="shared" si="0"/>
        <v>663</v>
      </c>
      <c r="M17" s="9">
        <f t="shared" si="0"/>
        <v>530.40000000000009</v>
      </c>
      <c r="N17" s="9" t="str">
        <f t="shared" si="3"/>
        <v>0</v>
      </c>
      <c r="O17" s="9" t="str">
        <f t="shared" si="1"/>
        <v>0</v>
      </c>
      <c r="P17" s="9" t="str">
        <f t="shared" si="1"/>
        <v>0</v>
      </c>
      <c r="Q17" s="9" t="str">
        <f t="shared" si="1"/>
        <v>0</v>
      </c>
      <c r="R17" s="9" t="str">
        <f t="shared" si="1"/>
        <v>0</v>
      </c>
    </row>
    <row r="18" spans="1:18" x14ac:dyDescent="0.25">
      <c r="A18" t="s">
        <v>31</v>
      </c>
      <c r="B18" t="s">
        <v>32</v>
      </c>
      <c r="C18" s="9">
        <v>6.5</v>
      </c>
      <c r="D18" s="7">
        <v>40</v>
      </c>
      <c r="E18" s="7">
        <v>25</v>
      </c>
      <c r="F18" s="7">
        <v>41</v>
      </c>
      <c r="G18" s="7">
        <v>41</v>
      </c>
      <c r="H18" s="7">
        <v>32</v>
      </c>
      <c r="I18" s="9">
        <f t="shared" si="2"/>
        <v>260</v>
      </c>
      <c r="J18" s="9">
        <f t="shared" si="0"/>
        <v>162.5</v>
      </c>
      <c r="K18" s="9">
        <f t="shared" si="0"/>
        <v>260</v>
      </c>
      <c r="L18" s="9">
        <f t="shared" si="0"/>
        <v>260</v>
      </c>
      <c r="M18" s="9">
        <f t="shared" si="0"/>
        <v>208</v>
      </c>
      <c r="N18" s="9" t="str">
        <f t="shared" si="3"/>
        <v>0</v>
      </c>
      <c r="O18" s="9" t="str">
        <f t="shared" si="1"/>
        <v>0</v>
      </c>
      <c r="P18" s="9">
        <f t="shared" si="1"/>
        <v>9.75</v>
      </c>
      <c r="Q18" s="9">
        <f t="shared" si="1"/>
        <v>9.75</v>
      </c>
      <c r="R18" s="9" t="str">
        <f t="shared" si="1"/>
        <v>0</v>
      </c>
    </row>
    <row r="19" spans="1:18" x14ac:dyDescent="0.25">
      <c r="A19" t="s">
        <v>33</v>
      </c>
      <c r="B19" t="s">
        <v>34</v>
      </c>
      <c r="C19" s="9">
        <v>14</v>
      </c>
      <c r="D19" s="7">
        <v>28</v>
      </c>
      <c r="E19" s="7">
        <v>40</v>
      </c>
      <c r="F19" s="7">
        <v>34</v>
      </c>
      <c r="G19" s="7">
        <v>45</v>
      </c>
      <c r="H19" s="7">
        <v>28</v>
      </c>
      <c r="I19" s="9">
        <f t="shared" si="2"/>
        <v>392</v>
      </c>
      <c r="J19" s="9">
        <f t="shared" si="0"/>
        <v>560</v>
      </c>
      <c r="K19" s="9">
        <f t="shared" si="0"/>
        <v>476</v>
      </c>
      <c r="L19" s="9">
        <f t="shared" si="0"/>
        <v>560</v>
      </c>
      <c r="M19" s="9">
        <f t="shared" si="0"/>
        <v>392</v>
      </c>
      <c r="N19" s="9" t="str">
        <f t="shared" si="3"/>
        <v>0</v>
      </c>
      <c r="O19" s="9" t="str">
        <f t="shared" si="1"/>
        <v>0</v>
      </c>
      <c r="P19" s="9" t="str">
        <f t="shared" si="1"/>
        <v>0</v>
      </c>
      <c r="Q19" s="9">
        <f t="shared" si="1"/>
        <v>105</v>
      </c>
      <c r="R19" s="9" t="str">
        <f t="shared" si="1"/>
        <v>0</v>
      </c>
    </row>
    <row r="20" spans="1:18" x14ac:dyDescent="0.25">
      <c r="A20" t="s">
        <v>35</v>
      </c>
      <c r="B20" t="s">
        <v>36</v>
      </c>
      <c r="C20" s="9">
        <v>15.5</v>
      </c>
      <c r="D20" s="7">
        <v>22</v>
      </c>
      <c r="E20" s="7">
        <v>29</v>
      </c>
      <c r="F20" s="7">
        <v>39</v>
      </c>
      <c r="G20" s="7">
        <v>34</v>
      </c>
      <c r="H20" s="7">
        <v>35</v>
      </c>
      <c r="I20" s="9">
        <f t="shared" si="2"/>
        <v>341</v>
      </c>
      <c r="J20" s="9">
        <f t="shared" si="2"/>
        <v>449.5</v>
      </c>
      <c r="K20" s="9">
        <f t="shared" si="2"/>
        <v>604.5</v>
      </c>
      <c r="L20" s="9">
        <f t="shared" si="2"/>
        <v>527</v>
      </c>
      <c r="M20" s="9">
        <f t="shared" si="2"/>
        <v>542.5</v>
      </c>
      <c r="N20" s="9" t="str">
        <f t="shared" si="3"/>
        <v>0</v>
      </c>
      <c r="O20" s="9" t="str">
        <f t="shared" si="3"/>
        <v>0</v>
      </c>
      <c r="P20" s="9" t="str">
        <f t="shared" si="3"/>
        <v>0</v>
      </c>
      <c r="Q20" s="9" t="str">
        <f t="shared" si="3"/>
        <v>0</v>
      </c>
      <c r="R20" s="9" t="str">
        <f t="shared" si="3"/>
        <v>0</v>
      </c>
    </row>
    <row r="21" spans="1:18" x14ac:dyDescent="0.25">
      <c r="A21" t="s">
        <v>37</v>
      </c>
      <c r="B21" t="s">
        <v>38</v>
      </c>
      <c r="C21" s="9">
        <v>22</v>
      </c>
      <c r="D21" s="7">
        <v>31</v>
      </c>
      <c r="E21" s="7">
        <v>32</v>
      </c>
      <c r="F21" s="7">
        <v>45</v>
      </c>
      <c r="G21" s="7">
        <v>24</v>
      </c>
      <c r="H21" s="7">
        <v>35</v>
      </c>
      <c r="I21" s="9">
        <f t="shared" si="2"/>
        <v>682</v>
      </c>
      <c r="J21" s="9">
        <f t="shared" si="2"/>
        <v>704</v>
      </c>
      <c r="K21" s="9">
        <f t="shared" si="2"/>
        <v>880</v>
      </c>
      <c r="L21" s="9">
        <f t="shared" si="2"/>
        <v>528</v>
      </c>
      <c r="M21" s="9">
        <f t="shared" si="2"/>
        <v>770</v>
      </c>
      <c r="N21" s="9" t="str">
        <f t="shared" si="3"/>
        <v>0</v>
      </c>
      <c r="O21" s="9" t="str">
        <f t="shared" si="3"/>
        <v>0</v>
      </c>
      <c r="P21" s="9">
        <f t="shared" si="3"/>
        <v>165</v>
      </c>
      <c r="Q21" s="9" t="str">
        <f t="shared" si="3"/>
        <v>0</v>
      </c>
      <c r="R21" s="9" t="str">
        <f t="shared" si="3"/>
        <v>0</v>
      </c>
    </row>
    <row r="22" spans="1:18" x14ac:dyDescent="0.25">
      <c r="A22" t="s">
        <v>39</v>
      </c>
      <c r="B22" t="s">
        <v>40</v>
      </c>
      <c r="C22" s="9">
        <v>24</v>
      </c>
      <c r="D22" s="7">
        <v>44</v>
      </c>
      <c r="E22" s="7">
        <v>45</v>
      </c>
      <c r="F22" s="7">
        <v>36</v>
      </c>
      <c r="G22" s="7">
        <v>37</v>
      </c>
      <c r="H22" s="7">
        <v>33</v>
      </c>
      <c r="I22" s="9">
        <f t="shared" si="2"/>
        <v>960</v>
      </c>
      <c r="J22" s="9">
        <f t="shared" si="2"/>
        <v>960</v>
      </c>
      <c r="K22" s="9">
        <f t="shared" si="2"/>
        <v>864</v>
      </c>
      <c r="L22" s="9">
        <f t="shared" si="2"/>
        <v>888</v>
      </c>
      <c r="M22" s="9">
        <f t="shared" si="2"/>
        <v>792</v>
      </c>
      <c r="N22" s="9">
        <f t="shared" si="3"/>
        <v>144</v>
      </c>
      <c r="O22" s="9">
        <f t="shared" si="3"/>
        <v>180</v>
      </c>
      <c r="P22" s="9" t="str">
        <f t="shared" si="3"/>
        <v>0</v>
      </c>
      <c r="Q22" s="9" t="str">
        <f t="shared" si="3"/>
        <v>0</v>
      </c>
      <c r="R22" s="9" t="str">
        <f t="shared" si="3"/>
        <v>0</v>
      </c>
    </row>
    <row r="23" spans="1:18" x14ac:dyDescent="0.25">
      <c r="A23" t="s">
        <v>41</v>
      </c>
      <c r="B23" t="s">
        <v>42</v>
      </c>
      <c r="C23" s="9">
        <v>13</v>
      </c>
      <c r="D23" s="7">
        <v>27</v>
      </c>
      <c r="E23" s="7">
        <v>43</v>
      </c>
      <c r="F23" s="7">
        <v>29</v>
      </c>
      <c r="G23" s="7">
        <v>43</v>
      </c>
      <c r="H23" s="7">
        <v>29</v>
      </c>
      <c r="I23" s="9">
        <f t="shared" si="2"/>
        <v>351</v>
      </c>
      <c r="J23" s="9">
        <f t="shared" si="2"/>
        <v>520</v>
      </c>
      <c r="K23" s="9">
        <f t="shared" si="2"/>
        <v>377</v>
      </c>
      <c r="L23" s="9">
        <f t="shared" si="2"/>
        <v>520</v>
      </c>
      <c r="M23" s="9">
        <f t="shared" si="2"/>
        <v>377</v>
      </c>
      <c r="N23" s="9" t="str">
        <f t="shared" si="3"/>
        <v>0</v>
      </c>
      <c r="O23" s="9">
        <f t="shared" si="3"/>
        <v>58.5</v>
      </c>
      <c r="P23" s="9" t="str">
        <f t="shared" si="3"/>
        <v>0</v>
      </c>
      <c r="Q23" s="9">
        <f t="shared" si="3"/>
        <v>58.5</v>
      </c>
      <c r="R23" s="9" t="str">
        <f t="shared" si="3"/>
        <v>0</v>
      </c>
    </row>
    <row r="24" spans="1:18" x14ac:dyDescent="0.25">
      <c r="A24" t="s">
        <v>43</v>
      </c>
      <c r="B24" t="s">
        <v>44</v>
      </c>
      <c r="C24" s="9">
        <v>19.7</v>
      </c>
      <c r="D24" s="7">
        <v>40</v>
      </c>
      <c r="E24" s="7">
        <v>25</v>
      </c>
      <c r="F24" s="7">
        <v>41</v>
      </c>
      <c r="G24" s="7">
        <v>41</v>
      </c>
      <c r="H24" s="7">
        <v>32</v>
      </c>
      <c r="I24" s="9">
        <f t="shared" si="2"/>
        <v>788</v>
      </c>
      <c r="J24" s="9">
        <f t="shared" si="2"/>
        <v>492.5</v>
      </c>
      <c r="K24" s="9">
        <f t="shared" si="2"/>
        <v>788</v>
      </c>
      <c r="L24" s="9">
        <f t="shared" si="2"/>
        <v>788</v>
      </c>
      <c r="M24" s="9">
        <f t="shared" si="2"/>
        <v>630.4</v>
      </c>
      <c r="N24" s="9" t="str">
        <f t="shared" si="3"/>
        <v>0</v>
      </c>
      <c r="O24" s="9" t="str">
        <f t="shared" si="3"/>
        <v>0</v>
      </c>
      <c r="P24" s="9">
        <f t="shared" si="3"/>
        <v>29.549999999999997</v>
      </c>
      <c r="Q24" s="9">
        <f t="shared" si="3"/>
        <v>29.549999999999997</v>
      </c>
      <c r="R24" s="9" t="str">
        <f t="shared" si="3"/>
        <v>0</v>
      </c>
    </row>
    <row r="26" spans="1:18" x14ac:dyDescent="0.25">
      <c r="A26" s="45" t="s">
        <v>61</v>
      </c>
      <c r="D26">
        <f>SUM(D4:D24)</f>
        <v>706</v>
      </c>
      <c r="E26">
        <f t="shared" ref="E26:R26" si="4">SUM(E4:E24)</f>
        <v>642</v>
      </c>
      <c r="F26">
        <f t="shared" si="4"/>
        <v>749</v>
      </c>
      <c r="G26">
        <f t="shared" si="4"/>
        <v>761</v>
      </c>
      <c r="H26">
        <f t="shared" si="4"/>
        <v>689</v>
      </c>
      <c r="I26">
        <f t="shared" si="4"/>
        <v>11134.460000000001</v>
      </c>
      <c r="J26">
        <f t="shared" si="4"/>
        <v>10049.9</v>
      </c>
      <c r="K26">
        <f t="shared" si="4"/>
        <v>11489.7</v>
      </c>
      <c r="L26">
        <f t="shared" si="4"/>
        <v>11603.38</v>
      </c>
      <c r="M26">
        <f t="shared" si="4"/>
        <v>10771.88</v>
      </c>
      <c r="N26">
        <f t="shared" si="4"/>
        <v>328.5</v>
      </c>
      <c r="O26">
        <f t="shared" si="4"/>
        <v>366</v>
      </c>
      <c r="P26">
        <f t="shared" si="4"/>
        <v>651</v>
      </c>
      <c r="Q26">
        <f t="shared" si="4"/>
        <v>689.25</v>
      </c>
      <c r="R26">
        <f t="shared" si="4"/>
        <v>151.5</v>
      </c>
    </row>
    <row r="27" spans="1:18" x14ac:dyDescent="0.25">
      <c r="A27" s="45" t="s">
        <v>67</v>
      </c>
      <c r="D27">
        <f>MIN(D4:D24)</f>
        <v>22</v>
      </c>
      <c r="E27">
        <f t="shared" ref="E27:R27" si="5">MIN(E4:E24)</f>
        <v>20</v>
      </c>
      <c r="F27">
        <f t="shared" si="5"/>
        <v>20</v>
      </c>
      <c r="G27">
        <f t="shared" si="5"/>
        <v>21</v>
      </c>
      <c r="H27">
        <f t="shared" si="5"/>
        <v>23</v>
      </c>
      <c r="I27">
        <f t="shared" si="5"/>
        <v>175.5</v>
      </c>
      <c r="J27">
        <f t="shared" si="5"/>
        <v>149.5</v>
      </c>
      <c r="K27">
        <f t="shared" si="5"/>
        <v>220</v>
      </c>
      <c r="L27">
        <f t="shared" si="5"/>
        <v>214.5</v>
      </c>
      <c r="M27">
        <f t="shared" si="5"/>
        <v>208</v>
      </c>
      <c r="N27">
        <f t="shared" si="5"/>
        <v>46.5</v>
      </c>
      <c r="O27">
        <f t="shared" si="5"/>
        <v>30</v>
      </c>
      <c r="P27">
        <f t="shared" si="5"/>
        <v>9.75</v>
      </c>
      <c r="Q27">
        <f t="shared" si="5"/>
        <v>9.75</v>
      </c>
      <c r="R27">
        <f t="shared" si="5"/>
        <v>15</v>
      </c>
    </row>
    <row r="28" spans="1:18" x14ac:dyDescent="0.25">
      <c r="A28" s="45" t="s">
        <v>68</v>
      </c>
      <c r="D28">
        <f>MAX(D4:D24)</f>
        <v>44</v>
      </c>
      <c r="E28">
        <f t="shared" ref="E28:R28" si="6">MAX(E4:E24)</f>
        <v>45</v>
      </c>
      <c r="F28">
        <f t="shared" si="6"/>
        <v>45</v>
      </c>
      <c r="G28">
        <f t="shared" si="6"/>
        <v>45</v>
      </c>
      <c r="H28">
        <f t="shared" si="6"/>
        <v>43</v>
      </c>
      <c r="I28">
        <f t="shared" si="6"/>
        <v>960</v>
      </c>
      <c r="J28">
        <f t="shared" si="6"/>
        <v>960</v>
      </c>
      <c r="K28">
        <f t="shared" si="6"/>
        <v>884</v>
      </c>
      <c r="L28">
        <f t="shared" si="6"/>
        <v>960</v>
      </c>
      <c r="M28">
        <f t="shared" si="6"/>
        <v>960</v>
      </c>
      <c r="N28">
        <f t="shared" si="6"/>
        <v>144</v>
      </c>
      <c r="O28">
        <f t="shared" si="6"/>
        <v>180</v>
      </c>
      <c r="P28">
        <f t="shared" si="6"/>
        <v>165</v>
      </c>
      <c r="Q28">
        <f t="shared" si="6"/>
        <v>144</v>
      </c>
      <c r="R28">
        <f t="shared" si="6"/>
        <v>72</v>
      </c>
    </row>
    <row r="29" spans="1:18" x14ac:dyDescent="0.25">
      <c r="A29" s="45" t="s">
        <v>69</v>
      </c>
      <c r="D29" s="46">
        <f>AVERAGE(D4:D24)</f>
        <v>33.61904761904762</v>
      </c>
      <c r="E29" s="46">
        <f t="shared" ref="E29:R29" si="7">AVERAGE(E4:E24)</f>
        <v>30.571428571428573</v>
      </c>
      <c r="F29" s="46">
        <f t="shared" si="7"/>
        <v>35.666666666666664</v>
      </c>
      <c r="G29" s="46">
        <f t="shared" si="7"/>
        <v>36.238095238095241</v>
      </c>
      <c r="H29" s="46">
        <f t="shared" si="7"/>
        <v>32.80952380952381</v>
      </c>
      <c r="I29" s="46">
        <f t="shared" si="7"/>
        <v>530.21238095238095</v>
      </c>
      <c r="J29" s="46">
        <f t="shared" si="7"/>
        <v>478.56666666666666</v>
      </c>
      <c r="K29" s="46">
        <f t="shared" si="7"/>
        <v>547.12857142857149</v>
      </c>
      <c r="L29" s="46">
        <f t="shared" si="7"/>
        <v>552.54190476190468</v>
      </c>
      <c r="M29" s="46">
        <f t="shared" si="7"/>
        <v>512.9466666666666</v>
      </c>
      <c r="N29" s="46">
        <f t="shared" si="7"/>
        <v>82.125</v>
      </c>
      <c r="O29" s="46">
        <f t="shared" si="7"/>
        <v>91.5</v>
      </c>
      <c r="P29" s="46">
        <f t="shared" si="7"/>
        <v>72.333333333333329</v>
      </c>
      <c r="Q29" s="46">
        <f t="shared" si="7"/>
        <v>76.583333333333329</v>
      </c>
      <c r="R29" s="46">
        <f t="shared" si="7"/>
        <v>37.875</v>
      </c>
    </row>
    <row r="30" spans="1:18" x14ac:dyDescent="0.25">
      <c r="A30" s="45" t="s">
        <v>70</v>
      </c>
      <c r="D30">
        <f>MEDIAN(D4:D24)</f>
        <v>35</v>
      </c>
      <c r="E30">
        <f t="shared" ref="E30:R30" si="8">MEDIAN(E4:E24)</f>
        <v>27</v>
      </c>
      <c r="F30">
        <f t="shared" si="8"/>
        <v>39</v>
      </c>
      <c r="G30">
        <f t="shared" si="8"/>
        <v>37</v>
      </c>
      <c r="H30">
        <f t="shared" si="8"/>
        <v>33</v>
      </c>
      <c r="I30">
        <f t="shared" si="8"/>
        <v>520</v>
      </c>
      <c r="J30">
        <f t="shared" si="8"/>
        <v>492.5</v>
      </c>
      <c r="K30">
        <f t="shared" si="8"/>
        <v>512.19999999999993</v>
      </c>
      <c r="L30">
        <f t="shared" si="8"/>
        <v>528</v>
      </c>
      <c r="M30">
        <f t="shared" si="8"/>
        <v>496</v>
      </c>
      <c r="N30">
        <f t="shared" si="8"/>
        <v>69</v>
      </c>
      <c r="O30">
        <f t="shared" si="8"/>
        <v>78</v>
      </c>
      <c r="P30">
        <f t="shared" si="8"/>
        <v>69.75</v>
      </c>
      <c r="Q30">
        <f t="shared" si="8"/>
        <v>93</v>
      </c>
      <c r="R30">
        <f t="shared" si="8"/>
        <v>32.25</v>
      </c>
    </row>
  </sheetData>
  <mergeCells count="2">
    <mergeCell ref="I2:M2"/>
    <mergeCell ref="N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2</vt:lpstr>
      <vt:lpstr>Example 1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Justins Stratton</cp:lastModifiedBy>
  <dcterms:created xsi:type="dcterms:W3CDTF">2023-07-10T17:04:28Z</dcterms:created>
  <dcterms:modified xsi:type="dcterms:W3CDTF">2023-09-11T20:45:16Z</dcterms:modified>
</cp:coreProperties>
</file>