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m12\Desktop\Práctica_R\proyecto_estadistica_actuarial_I\"/>
    </mc:Choice>
  </mc:AlternateContent>
  <xr:revisionPtr revIDLastSave="0" documentId="13_ncr:1_{C4209B5B-3358-4433-8462-151500AA527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Nivel_educativo_desocup_c1" sheetId="1" r:id="rId1"/>
    <sheet name="Nivel_educativo_ocup_c1" sheetId="2" r:id="rId2"/>
    <sheet name="Nivel_educativo_hijos_c2" sheetId="3" r:id="rId3"/>
    <sheet name="Jornada_de_trabajo_pareja_c2" sheetId="4" r:id="rId4"/>
    <sheet name="Jornada_de_trabajo_hijos_c2" sheetId="5" r:id="rId5"/>
    <sheet name="Jornada_de_trabajo_ocup_c1" sheetId="6" r:id="rId6"/>
    <sheet name="Edad_desocup_c1" sheetId="8" r:id="rId7"/>
    <sheet name="Edad_ocup_c1" sheetId="9" r:id="rId8"/>
    <sheet name="Edad_hijos_c2" sheetId="10" r:id="rId9"/>
    <sheet name="Calificación_ocup_c1" sheetId="12" r:id="rId10"/>
    <sheet name="Calificación_hijos_c2" sheetId="11" r:id="rId11"/>
    <sheet name="Formalidad_ocup_c1" sheetId="14" r:id="rId12"/>
    <sheet name="Formalidad_hijos_c2" sheetId="13" r:id="rId13"/>
    <sheet name="Experiencia_desocup_c1" sheetId="15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1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F17" i="15"/>
  <c r="H17" i="15" s="1"/>
  <c r="F16" i="15"/>
  <c r="H16" i="15" s="1"/>
  <c r="F15" i="15"/>
  <c r="H15" i="15" s="1"/>
  <c r="F14" i="15"/>
  <c r="H14" i="15" s="1"/>
  <c r="F13" i="15"/>
  <c r="H13" i="15" s="1"/>
  <c r="F12" i="15"/>
  <c r="H12" i="15" s="1"/>
  <c r="F11" i="15"/>
  <c r="H11" i="15" s="1"/>
  <c r="G10" i="15"/>
  <c r="F10" i="15"/>
  <c r="H10" i="15" s="1"/>
  <c r="F9" i="15"/>
  <c r="H9" i="15" s="1"/>
  <c r="F8" i="15"/>
  <c r="H8" i="15" s="1"/>
  <c r="F7" i="15"/>
  <c r="H7" i="15" s="1"/>
  <c r="F6" i="15"/>
  <c r="H6" i="15" s="1"/>
  <c r="F5" i="15"/>
  <c r="H5" i="15" s="1"/>
  <c r="F4" i="15"/>
  <c r="H4" i="15" s="1"/>
  <c r="F3" i="15"/>
  <c r="H3" i="15" s="1"/>
  <c r="G2" i="15"/>
  <c r="F2" i="15"/>
  <c r="H2" i="15" s="1"/>
  <c r="G25" i="13"/>
  <c r="F25" i="13"/>
  <c r="H25" i="13" s="1"/>
  <c r="F24" i="13"/>
  <c r="G24" i="13" s="1"/>
  <c r="F23" i="13"/>
  <c r="H23" i="13" s="1"/>
  <c r="F22" i="13"/>
  <c r="G22" i="13" s="1"/>
  <c r="G21" i="13"/>
  <c r="F21" i="13"/>
  <c r="H21" i="13" s="1"/>
  <c r="F20" i="13"/>
  <c r="G20" i="13" s="1"/>
  <c r="F19" i="13"/>
  <c r="H19" i="13" s="1"/>
  <c r="F18" i="13"/>
  <c r="G18" i="13" s="1"/>
  <c r="F17" i="13"/>
  <c r="H17" i="13" s="1"/>
  <c r="F16" i="13"/>
  <c r="G16" i="13" s="1"/>
  <c r="F15" i="13"/>
  <c r="H15" i="13" s="1"/>
  <c r="F14" i="13"/>
  <c r="G14" i="13" s="1"/>
  <c r="G13" i="13"/>
  <c r="F13" i="13"/>
  <c r="H13" i="13" s="1"/>
  <c r="F12" i="13"/>
  <c r="G12" i="13" s="1"/>
  <c r="F11" i="13"/>
  <c r="H11" i="13" s="1"/>
  <c r="F10" i="13"/>
  <c r="G10" i="13" s="1"/>
  <c r="F9" i="13"/>
  <c r="H9" i="13" s="1"/>
  <c r="F8" i="13"/>
  <c r="G8" i="13" s="1"/>
  <c r="F7" i="13"/>
  <c r="H7" i="13" s="1"/>
  <c r="F6" i="13"/>
  <c r="G6" i="13" s="1"/>
  <c r="F5" i="13"/>
  <c r="H5" i="13" s="1"/>
  <c r="F4" i="13"/>
  <c r="G4" i="13" s="1"/>
  <c r="F3" i="13"/>
  <c r="H3" i="13" s="1"/>
  <c r="F2" i="13"/>
  <c r="G2" i="13" s="1"/>
  <c r="G2" i="14"/>
  <c r="F17" i="14"/>
  <c r="H17" i="14" s="1"/>
  <c r="G16" i="14"/>
  <c r="F16" i="14"/>
  <c r="H16" i="14" s="1"/>
  <c r="F15" i="14"/>
  <c r="H15" i="14" s="1"/>
  <c r="G14" i="14"/>
  <c r="F14" i="14"/>
  <c r="H14" i="14" s="1"/>
  <c r="F13" i="14"/>
  <c r="H13" i="14" s="1"/>
  <c r="F12" i="14"/>
  <c r="H12" i="14" s="1"/>
  <c r="F11" i="14"/>
  <c r="H11" i="14" s="1"/>
  <c r="F10" i="14"/>
  <c r="H10" i="14" s="1"/>
  <c r="F9" i="14"/>
  <c r="H9" i="14" s="1"/>
  <c r="G8" i="14"/>
  <c r="F8" i="14"/>
  <c r="H8" i="14" s="1"/>
  <c r="F7" i="14"/>
  <c r="H7" i="14" s="1"/>
  <c r="G6" i="14"/>
  <c r="F6" i="14"/>
  <c r="H6" i="14" s="1"/>
  <c r="F5" i="14"/>
  <c r="H5" i="14" s="1"/>
  <c r="F4" i="14"/>
  <c r="H4" i="14" s="1"/>
  <c r="F3" i="14"/>
  <c r="H3" i="14" s="1"/>
  <c r="F2" i="14"/>
  <c r="H2" i="14" s="1"/>
  <c r="G25" i="11"/>
  <c r="J25" i="11" s="1"/>
  <c r="G24" i="11"/>
  <c r="J24" i="11" s="1"/>
  <c r="G23" i="11"/>
  <c r="J23" i="11" s="1"/>
  <c r="G22" i="11"/>
  <c r="J22" i="11" s="1"/>
  <c r="G21" i="11"/>
  <c r="J21" i="11" s="1"/>
  <c r="G20" i="11"/>
  <c r="J20" i="11" s="1"/>
  <c r="G19" i="11"/>
  <c r="J19" i="11" s="1"/>
  <c r="G18" i="11"/>
  <c r="J18" i="11" s="1"/>
  <c r="G17" i="11"/>
  <c r="J17" i="11" s="1"/>
  <c r="G16" i="11"/>
  <c r="J16" i="11" s="1"/>
  <c r="G15" i="11"/>
  <c r="J15" i="11" s="1"/>
  <c r="G14" i="11"/>
  <c r="J14" i="11" s="1"/>
  <c r="G13" i="11"/>
  <c r="J13" i="11" s="1"/>
  <c r="G12" i="11"/>
  <c r="J12" i="11" s="1"/>
  <c r="G11" i="11"/>
  <c r="J11" i="11" s="1"/>
  <c r="G10" i="11"/>
  <c r="J10" i="11" s="1"/>
  <c r="G9" i="11"/>
  <c r="J9" i="11" s="1"/>
  <c r="G8" i="11"/>
  <c r="J8" i="11" s="1"/>
  <c r="G7" i="11"/>
  <c r="J7" i="11" s="1"/>
  <c r="G6" i="11"/>
  <c r="J6" i="11" s="1"/>
  <c r="G5" i="11"/>
  <c r="J5" i="11" s="1"/>
  <c r="G4" i="11"/>
  <c r="J4" i="11" s="1"/>
  <c r="G3" i="11"/>
  <c r="J3" i="11" s="1"/>
  <c r="G2" i="11"/>
  <c r="J2" i="11" s="1"/>
  <c r="J17" i="12"/>
  <c r="H17" i="12"/>
  <c r="G17" i="12"/>
  <c r="I17" i="12" s="1"/>
  <c r="G16" i="12"/>
  <c r="I16" i="12" s="1"/>
  <c r="G15" i="12"/>
  <c r="I15" i="12" s="1"/>
  <c r="J14" i="12"/>
  <c r="H14" i="12"/>
  <c r="G14" i="12"/>
  <c r="I14" i="12" s="1"/>
  <c r="J13" i="12"/>
  <c r="G13" i="12"/>
  <c r="I13" i="12" s="1"/>
  <c r="G12" i="12"/>
  <c r="I12" i="12" s="1"/>
  <c r="G11" i="12"/>
  <c r="I11" i="12" s="1"/>
  <c r="J10" i="12"/>
  <c r="H10" i="12"/>
  <c r="G10" i="12"/>
  <c r="I10" i="12" s="1"/>
  <c r="J9" i="12"/>
  <c r="G9" i="12"/>
  <c r="I9" i="12" s="1"/>
  <c r="G8" i="12"/>
  <c r="I8" i="12" s="1"/>
  <c r="G7" i="12"/>
  <c r="I7" i="12" s="1"/>
  <c r="J6" i="12"/>
  <c r="H6" i="12"/>
  <c r="G6" i="12"/>
  <c r="I6" i="12" s="1"/>
  <c r="J5" i="12"/>
  <c r="G5" i="12"/>
  <c r="I5" i="12" s="1"/>
  <c r="G4" i="12"/>
  <c r="I4" i="12" s="1"/>
  <c r="G3" i="12"/>
  <c r="I3" i="12" s="1"/>
  <c r="J2" i="12"/>
  <c r="H2" i="12"/>
  <c r="G2" i="12"/>
  <c r="I2" i="12" s="1"/>
  <c r="F25" i="10"/>
  <c r="G25" i="10" s="1"/>
  <c r="G24" i="10"/>
  <c r="F24" i="10"/>
  <c r="H24" i="10" s="1"/>
  <c r="F23" i="10"/>
  <c r="G23" i="10" s="1"/>
  <c r="F22" i="10"/>
  <c r="H22" i="10" s="1"/>
  <c r="F21" i="10"/>
  <c r="G21" i="10" s="1"/>
  <c r="F20" i="10"/>
  <c r="H20" i="10" s="1"/>
  <c r="F19" i="10"/>
  <c r="G19" i="10" s="1"/>
  <c r="G18" i="10"/>
  <c r="F18" i="10"/>
  <c r="H18" i="10" s="1"/>
  <c r="F17" i="10"/>
  <c r="G17" i="10" s="1"/>
  <c r="G16" i="10"/>
  <c r="F16" i="10"/>
  <c r="H16" i="10" s="1"/>
  <c r="F15" i="10"/>
  <c r="G15" i="10" s="1"/>
  <c r="F14" i="10"/>
  <c r="H14" i="10" s="1"/>
  <c r="F13" i="10"/>
  <c r="G13" i="10" s="1"/>
  <c r="F12" i="10"/>
  <c r="H12" i="10" s="1"/>
  <c r="F11" i="10"/>
  <c r="G11" i="10" s="1"/>
  <c r="G10" i="10"/>
  <c r="F10" i="10"/>
  <c r="H10" i="10" s="1"/>
  <c r="F9" i="10"/>
  <c r="G9" i="10" s="1"/>
  <c r="G8" i="10"/>
  <c r="F8" i="10"/>
  <c r="H8" i="10" s="1"/>
  <c r="F7" i="10"/>
  <c r="G7" i="10" s="1"/>
  <c r="F6" i="10"/>
  <c r="H6" i="10" s="1"/>
  <c r="F5" i="10"/>
  <c r="G5" i="10" s="1"/>
  <c r="F4" i="10"/>
  <c r="H4" i="10" s="1"/>
  <c r="F3" i="10"/>
  <c r="G3" i="10" s="1"/>
  <c r="G2" i="10"/>
  <c r="F2" i="10"/>
  <c r="H2" i="10" s="1"/>
  <c r="G17" i="9"/>
  <c r="J17" i="9" s="1"/>
  <c r="G16" i="9"/>
  <c r="J16" i="9" s="1"/>
  <c r="G15" i="9"/>
  <c r="J15" i="9" s="1"/>
  <c r="G14" i="9"/>
  <c r="J14" i="9" s="1"/>
  <c r="G13" i="9"/>
  <c r="J13" i="9" s="1"/>
  <c r="G12" i="9"/>
  <c r="J12" i="9" s="1"/>
  <c r="G11" i="9"/>
  <c r="J11" i="9" s="1"/>
  <c r="G10" i="9"/>
  <c r="J10" i="9" s="1"/>
  <c r="G9" i="9"/>
  <c r="J9" i="9" s="1"/>
  <c r="G8" i="9"/>
  <c r="J8" i="9" s="1"/>
  <c r="G7" i="9"/>
  <c r="J7" i="9" s="1"/>
  <c r="G6" i="9"/>
  <c r="J6" i="9" s="1"/>
  <c r="G5" i="9"/>
  <c r="J5" i="9" s="1"/>
  <c r="G4" i="9"/>
  <c r="J4" i="9" s="1"/>
  <c r="G3" i="9"/>
  <c r="J3" i="9" s="1"/>
  <c r="G2" i="9"/>
  <c r="J2" i="9" s="1"/>
  <c r="G17" i="8"/>
  <c r="J17" i="8" s="1"/>
  <c r="G16" i="8"/>
  <c r="J16" i="8" s="1"/>
  <c r="G15" i="8"/>
  <c r="J15" i="8" s="1"/>
  <c r="G14" i="8"/>
  <c r="J14" i="8" s="1"/>
  <c r="G13" i="8"/>
  <c r="J13" i="8" s="1"/>
  <c r="G12" i="8"/>
  <c r="J12" i="8" s="1"/>
  <c r="G11" i="8"/>
  <c r="J11" i="8" s="1"/>
  <c r="G10" i="8"/>
  <c r="J10" i="8" s="1"/>
  <c r="G9" i="8"/>
  <c r="J9" i="8" s="1"/>
  <c r="G8" i="8"/>
  <c r="J8" i="8" s="1"/>
  <c r="G7" i="8"/>
  <c r="J7" i="8" s="1"/>
  <c r="G6" i="8"/>
  <c r="J6" i="8" s="1"/>
  <c r="G5" i="8"/>
  <c r="J5" i="8" s="1"/>
  <c r="G4" i="8"/>
  <c r="J4" i="8" s="1"/>
  <c r="G3" i="8"/>
  <c r="J3" i="8" s="1"/>
  <c r="G2" i="8"/>
  <c r="J2" i="8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F25" i="5"/>
  <c r="H25" i="5" s="1"/>
  <c r="F24" i="5"/>
  <c r="G24" i="5" s="1"/>
  <c r="F23" i="5"/>
  <c r="H23" i="5" s="1"/>
  <c r="F22" i="5"/>
  <c r="G22" i="5" s="1"/>
  <c r="F21" i="5"/>
  <c r="H21" i="5" s="1"/>
  <c r="F20" i="5"/>
  <c r="G20" i="5" s="1"/>
  <c r="F19" i="5"/>
  <c r="H19" i="5" s="1"/>
  <c r="F18" i="5"/>
  <c r="G18" i="5" s="1"/>
  <c r="F17" i="5"/>
  <c r="H17" i="5" s="1"/>
  <c r="F16" i="5"/>
  <c r="G16" i="5" s="1"/>
  <c r="F15" i="5"/>
  <c r="H15" i="5" s="1"/>
  <c r="F14" i="5"/>
  <c r="G14" i="5" s="1"/>
  <c r="F13" i="5"/>
  <c r="H13" i="5" s="1"/>
  <c r="F12" i="5"/>
  <c r="G12" i="5" s="1"/>
  <c r="F11" i="5"/>
  <c r="H11" i="5" s="1"/>
  <c r="F10" i="5"/>
  <c r="G10" i="5" s="1"/>
  <c r="F9" i="5"/>
  <c r="H9" i="5" s="1"/>
  <c r="F8" i="5"/>
  <c r="G8" i="5" s="1"/>
  <c r="F7" i="5"/>
  <c r="H7" i="5" s="1"/>
  <c r="F6" i="5"/>
  <c r="G6" i="5" s="1"/>
  <c r="F5" i="5"/>
  <c r="H5" i="5" s="1"/>
  <c r="F4" i="5"/>
  <c r="G4" i="5" s="1"/>
  <c r="F3" i="5"/>
  <c r="H3" i="5" s="1"/>
  <c r="F2" i="5"/>
  <c r="G2" i="5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G10" i="4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4" i="4"/>
  <c r="H4" i="4" s="1"/>
  <c r="F3" i="4"/>
  <c r="H3" i="4" s="1"/>
  <c r="G2" i="4"/>
  <c r="F2" i="4"/>
  <c r="H2" i="4" s="1"/>
  <c r="G25" i="3"/>
  <c r="I25" i="3" s="1"/>
  <c r="G24" i="3"/>
  <c r="I24" i="3" s="1"/>
  <c r="G23" i="3"/>
  <c r="I23" i="3" s="1"/>
  <c r="J22" i="3"/>
  <c r="H22" i="3"/>
  <c r="G22" i="3"/>
  <c r="I22" i="3" s="1"/>
  <c r="G21" i="3"/>
  <c r="I21" i="3" s="1"/>
  <c r="G20" i="3"/>
  <c r="I20" i="3" s="1"/>
  <c r="G19" i="3"/>
  <c r="I19" i="3" s="1"/>
  <c r="J18" i="3"/>
  <c r="H18" i="3"/>
  <c r="G18" i="3"/>
  <c r="I18" i="3" s="1"/>
  <c r="G17" i="3"/>
  <c r="I17" i="3" s="1"/>
  <c r="G16" i="3"/>
  <c r="I16" i="3" s="1"/>
  <c r="G15" i="3"/>
  <c r="I15" i="3" s="1"/>
  <c r="J14" i="3"/>
  <c r="H14" i="3"/>
  <c r="G14" i="3"/>
  <c r="I14" i="3" s="1"/>
  <c r="G13" i="3"/>
  <c r="I13" i="3" s="1"/>
  <c r="G12" i="3"/>
  <c r="I12" i="3" s="1"/>
  <c r="G11" i="3"/>
  <c r="I11" i="3" s="1"/>
  <c r="J10" i="3"/>
  <c r="H10" i="3"/>
  <c r="G10" i="3"/>
  <c r="I10" i="3" s="1"/>
  <c r="G9" i="3"/>
  <c r="I9" i="3" s="1"/>
  <c r="G8" i="3"/>
  <c r="I8" i="3" s="1"/>
  <c r="G7" i="3"/>
  <c r="I7" i="3" s="1"/>
  <c r="J6" i="3"/>
  <c r="H6" i="3"/>
  <c r="G6" i="3"/>
  <c r="I6" i="3" s="1"/>
  <c r="G5" i="3"/>
  <c r="I5" i="3" s="1"/>
  <c r="G4" i="3"/>
  <c r="I4" i="3" s="1"/>
  <c r="G3" i="3"/>
  <c r="I3" i="3" s="1"/>
  <c r="J2" i="3"/>
  <c r="H2" i="3"/>
  <c r="G2" i="3"/>
  <c r="I2" i="3" s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G10" i="14" l="1"/>
  <c r="G4" i="14"/>
  <c r="H3" i="3"/>
  <c r="H7" i="3"/>
  <c r="H11" i="3"/>
  <c r="H15" i="3"/>
  <c r="H19" i="3"/>
  <c r="H23" i="3"/>
  <c r="G4" i="4"/>
  <c r="G12" i="4"/>
  <c r="G4" i="10"/>
  <c r="G12" i="10"/>
  <c r="G20" i="10"/>
  <c r="H3" i="12"/>
  <c r="H7" i="12"/>
  <c r="H11" i="12"/>
  <c r="H15" i="12"/>
  <c r="G4" i="15"/>
  <c r="G12" i="15"/>
  <c r="G11" i="13"/>
  <c r="J3" i="3"/>
  <c r="J7" i="3"/>
  <c r="J11" i="3"/>
  <c r="J15" i="3"/>
  <c r="J19" i="3"/>
  <c r="J23" i="3"/>
  <c r="G5" i="5"/>
  <c r="G13" i="5"/>
  <c r="G21" i="5"/>
  <c r="J3" i="12"/>
  <c r="J7" i="12"/>
  <c r="J11" i="12"/>
  <c r="J15" i="12"/>
  <c r="G5" i="13"/>
  <c r="G3" i="5"/>
  <c r="G3" i="13"/>
  <c r="H4" i="3"/>
  <c r="H8" i="3"/>
  <c r="H12" i="3"/>
  <c r="H16" i="3"/>
  <c r="H20" i="3"/>
  <c r="H24" i="3"/>
  <c r="G6" i="4"/>
  <c r="G14" i="4"/>
  <c r="G6" i="10"/>
  <c r="G14" i="10"/>
  <c r="G22" i="10"/>
  <c r="H4" i="12"/>
  <c r="H8" i="12"/>
  <c r="H12" i="12"/>
  <c r="H16" i="12"/>
  <c r="G6" i="15"/>
  <c r="G14" i="15"/>
  <c r="G19" i="5"/>
  <c r="J4" i="3"/>
  <c r="J8" i="3"/>
  <c r="J12" i="3"/>
  <c r="J16" i="3"/>
  <c r="J20" i="3"/>
  <c r="J24" i="3"/>
  <c r="G7" i="5"/>
  <c r="G15" i="5"/>
  <c r="G23" i="5"/>
  <c r="J4" i="12"/>
  <c r="J8" i="12"/>
  <c r="J12" i="12"/>
  <c r="J16" i="12"/>
  <c r="G7" i="13"/>
  <c r="G15" i="13"/>
  <c r="G23" i="13"/>
  <c r="H5" i="3"/>
  <c r="H9" i="3"/>
  <c r="H13" i="3"/>
  <c r="H17" i="3"/>
  <c r="H21" i="3"/>
  <c r="H25" i="3"/>
  <c r="G8" i="4"/>
  <c r="G16" i="4"/>
  <c r="H5" i="12"/>
  <c r="H9" i="12"/>
  <c r="H13" i="12"/>
  <c r="G8" i="15"/>
  <c r="G16" i="15"/>
  <c r="G11" i="5"/>
  <c r="G19" i="13"/>
  <c r="G12" i="14"/>
  <c r="J5" i="3"/>
  <c r="J9" i="3"/>
  <c r="J13" i="3"/>
  <c r="J17" i="3"/>
  <c r="J21" i="3"/>
  <c r="J25" i="3"/>
  <c r="G9" i="5"/>
  <c r="G17" i="5"/>
  <c r="G25" i="5"/>
  <c r="G9" i="13"/>
  <c r="G17" i="13"/>
  <c r="G3" i="15"/>
  <c r="G5" i="15"/>
  <c r="G7" i="15"/>
  <c r="G9" i="15"/>
  <c r="G11" i="15"/>
  <c r="G13" i="15"/>
  <c r="G15" i="15"/>
  <c r="G17" i="15"/>
  <c r="H2" i="13"/>
  <c r="H4" i="13"/>
  <c r="H6" i="13"/>
  <c r="H8" i="13"/>
  <c r="H10" i="13"/>
  <c r="H12" i="13"/>
  <c r="H14" i="13"/>
  <c r="H16" i="13"/>
  <c r="H18" i="13"/>
  <c r="H20" i="13"/>
  <c r="H22" i="13"/>
  <c r="H24" i="13"/>
  <c r="G3" i="14"/>
  <c r="G5" i="14"/>
  <c r="G7" i="14"/>
  <c r="G9" i="14"/>
  <c r="G11" i="14"/>
  <c r="G13" i="14"/>
  <c r="G15" i="14"/>
  <c r="G17" i="14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3" i="10"/>
  <c r="H5" i="10"/>
  <c r="H7" i="10"/>
  <c r="H9" i="10"/>
  <c r="H11" i="10"/>
  <c r="H13" i="10"/>
  <c r="H15" i="10"/>
  <c r="H17" i="10"/>
  <c r="H19" i="10"/>
  <c r="H21" i="10"/>
  <c r="H23" i="10"/>
  <c r="H25" i="10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2" i="5"/>
  <c r="H4" i="5"/>
  <c r="H6" i="5"/>
  <c r="H8" i="5"/>
  <c r="H10" i="5"/>
  <c r="H12" i="5"/>
  <c r="H14" i="5"/>
  <c r="H16" i="5"/>
  <c r="H18" i="5"/>
  <c r="H20" i="5"/>
  <c r="H22" i="5"/>
  <c r="H24" i="5"/>
  <c r="G3" i="4"/>
  <c r="G5" i="4"/>
  <c r="G7" i="4"/>
  <c r="G9" i="4"/>
  <c r="G11" i="4"/>
  <c r="G13" i="4"/>
  <c r="G15" i="4"/>
  <c r="G17" i="4"/>
</calcChain>
</file>

<file path=xl/sharedStrings.xml><?xml version="1.0" encoding="utf-8"?>
<sst xmlns="http://schemas.openxmlformats.org/spreadsheetml/2006/main" count="396" uniqueCount="78">
  <si>
    <t xml:space="preserve">Año </t>
  </si>
  <si>
    <t xml:space="preserve">Trimestre </t>
  </si>
  <si>
    <t>Con hijos</t>
  </si>
  <si>
    <t>Sin hijos</t>
  </si>
  <si>
    <t>Año</t>
  </si>
  <si>
    <t>Trimestre</t>
  </si>
  <si>
    <t>0 a 5</t>
  </si>
  <si>
    <t>6 a 14</t>
  </si>
  <si>
    <t>15 o más</t>
  </si>
  <si>
    <t>Sin pareja</t>
  </si>
  <si>
    <t>Con pareja</t>
  </si>
  <si>
    <t>Ocupadas que trabajan menos de 40 horas</t>
  </si>
  <si>
    <t xml:space="preserve">Ocupadas que trabajan más de 40 horas </t>
  </si>
  <si>
    <t>Ocupados que trabajan menos de 40 horas</t>
  </si>
  <si>
    <t>Ocupados que trabaja entre 40 y 48 horas</t>
  </si>
  <si>
    <t xml:space="preserve">Ocupados que trabajan más de 48 horas </t>
  </si>
  <si>
    <t>Ocupación calificada alta</t>
  </si>
  <si>
    <t>Ocupación calificada media</t>
  </si>
  <si>
    <t>Ocupacion no calificada</t>
  </si>
  <si>
    <t xml:space="preserve">Ocupación calficada alta </t>
  </si>
  <si>
    <t xml:space="preserve">Ocupación calificada media </t>
  </si>
  <si>
    <t xml:space="preserve">Ocupación no calificada </t>
  </si>
  <si>
    <t xml:space="preserve">Con empleo formal </t>
  </si>
  <si>
    <t xml:space="preserve">Con empleo informal </t>
  </si>
  <si>
    <t>Con empleo formal</t>
  </si>
  <si>
    <t>Con empleo informal</t>
  </si>
  <si>
    <t>Con experiencia laboral</t>
  </si>
  <si>
    <t xml:space="preserve">Sin experiencia laboral </t>
  </si>
  <si>
    <t>Total</t>
  </si>
  <si>
    <t xml:space="preserve"> Primaria completa o menos </t>
  </si>
  <si>
    <t xml:space="preserve"> Secundaria incompleta </t>
  </si>
  <si>
    <t xml:space="preserve"> Universitario con título </t>
  </si>
  <si>
    <t xml:space="preserve"> Secundaria completa o incompleta </t>
  </si>
  <si>
    <t xml:space="preserve"> Menos 40 horas</t>
  </si>
  <si>
    <t xml:space="preserve"> Más de 40 horas</t>
  </si>
  <si>
    <t xml:space="preserve"> De 15 a 24 años </t>
  </si>
  <si>
    <t xml:space="preserve"> De 25 a 44 años </t>
  </si>
  <si>
    <t xml:space="preserve"> De 45 años o más </t>
  </si>
  <si>
    <t xml:space="preserve"> 15 a 34 años </t>
  </si>
  <si>
    <t xml:space="preserve"> 35 años o más </t>
  </si>
  <si>
    <t xml:space="preserve"> Alta</t>
  </si>
  <si>
    <t xml:space="preserve"> Media</t>
  </si>
  <si>
    <t xml:space="preserve"> No calificada</t>
  </si>
  <si>
    <t xml:space="preserve">Condición </t>
  </si>
  <si>
    <t>Condición</t>
  </si>
  <si>
    <t xml:space="preserve">Menos de 40 horas </t>
  </si>
  <si>
    <t xml:space="preserve"> Más de 40 horas   </t>
  </si>
  <si>
    <t xml:space="preserve">Entre 40 y 48 horas </t>
  </si>
  <si>
    <t>Más de 48 horas</t>
  </si>
  <si>
    <t xml:space="preserve">Formal </t>
  </si>
  <si>
    <t xml:space="preserve">Informal </t>
  </si>
  <si>
    <t xml:space="preserve">Formal   </t>
  </si>
  <si>
    <t xml:space="preserve">Informal   </t>
  </si>
  <si>
    <t xml:space="preserve"> Con experiencia</t>
  </si>
  <si>
    <t xml:space="preserve"> Sin experiencia</t>
  </si>
  <si>
    <t xml:space="preserve">Alta </t>
  </si>
  <si>
    <t xml:space="preserve">Media </t>
  </si>
  <si>
    <t>No calificada</t>
  </si>
  <si>
    <t>Trabaja menos 40 horas</t>
  </si>
  <si>
    <t>Trabaja más de 40 horas</t>
  </si>
  <si>
    <t xml:space="preserve"> Universitaria con o sin título </t>
  </si>
  <si>
    <t>Primaria completa o menos1</t>
  </si>
  <si>
    <t>Secundaria incompleta1</t>
  </si>
  <si>
    <t>Secundaria completa o universitario sin título 1</t>
  </si>
  <si>
    <t>Universitario con título1</t>
  </si>
  <si>
    <t>Secundaria completa o universitario sin título1</t>
  </si>
  <si>
    <t>Secundaria completa o incompleta1</t>
  </si>
  <si>
    <t>Universitaria con o sin título1</t>
  </si>
  <si>
    <t>De 15 a 24 años1</t>
  </si>
  <si>
    <t>De 25 a 44 años1</t>
  </si>
  <si>
    <t>De 45 años o más1</t>
  </si>
  <si>
    <t>15 a 34 años1</t>
  </si>
  <si>
    <t>35 años o más1</t>
  </si>
  <si>
    <t xml:space="preserve"> Secundaria completa o universitario sin título </t>
  </si>
  <si>
    <t>Primaria completa o menos</t>
  </si>
  <si>
    <t>Secundaria incompleta</t>
  </si>
  <si>
    <t>Secundaria completa o universitario sin título</t>
  </si>
  <si>
    <t>Universitario con título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</si>
</sst>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34">
    <xf numFmtId="0" fontId="0" fillId="0" borderId="0" xfId="0"/>
    <xf numFmtId="0" fontId="4" fillId="0" borderId="0" xfId="0" applyFont="1"/>
    <xf numFmtId="0" fontId="7" fillId="0" borderId="0" xfId="4" applyFont="1"/>
    <xf numFmtId="0" fontId="9" fillId="0" borderId="4" xfId="4" applyFont="1" applyBorder="1" applyAlignment="1">
      <alignment vertical="center" wrapText="1"/>
    </xf>
    <xf numFmtId="1" fontId="8" fillId="0" borderId="0" xfId="0" applyNumberFormat="1" applyFont="1" applyAlignment="1">
      <alignment vertical="center"/>
    </xf>
    <xf numFmtId="164" fontId="0" fillId="0" borderId="0" xfId="0" applyNumberFormat="1"/>
    <xf numFmtId="0" fontId="9" fillId="0" borderId="3" xfId="4" applyFont="1" applyBorder="1" applyAlignment="1">
      <alignment horizontal="left" vertical="center" wrapText="1"/>
    </xf>
    <xf numFmtId="1" fontId="10" fillId="0" borderId="0" xfId="0" applyNumberFormat="1" applyFont="1" applyAlignment="1">
      <alignment horizontal="right" vertical="center"/>
    </xf>
    <xf numFmtId="0" fontId="10" fillId="0" borderId="0" xfId="0" applyFont="1"/>
    <xf numFmtId="0" fontId="9" fillId="0" borderId="4" xfId="4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right" vertical="center"/>
    </xf>
    <xf numFmtId="1" fontId="0" fillId="3" borderId="0" xfId="0" applyNumberFormat="1" applyFill="1"/>
    <xf numFmtId="1" fontId="0" fillId="0" borderId="5" xfId="0" applyNumberFormat="1" applyBorder="1" applyAlignment="1">
      <alignment horizontal="right" vertical="center"/>
    </xf>
    <xf numFmtId="1" fontId="0" fillId="0" borderId="6" xfId="0" applyNumberFormat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2" fontId="0" fillId="0" borderId="0" xfId="0" applyNumberFormat="1"/>
    <xf numFmtId="2" fontId="6" fillId="0" borderId="0" xfId="4" applyNumberFormat="1" applyFont="1" applyAlignment="1">
      <alignment horizontal="center" vertical="center" wrapText="1"/>
    </xf>
    <xf numFmtId="2" fontId="0" fillId="0" borderId="0" xfId="3" applyNumberFormat="1" applyFont="1"/>
    <xf numFmtId="2" fontId="8" fillId="0" borderId="0" xfId="0" applyNumberFormat="1" applyFont="1" applyAlignment="1">
      <alignment vertical="center"/>
    </xf>
    <xf numFmtId="2" fontId="8" fillId="0" borderId="0" xfId="3" applyNumberFormat="1" applyFont="1" applyAlignment="1">
      <alignment vertical="center"/>
    </xf>
    <xf numFmtId="2" fontId="9" fillId="0" borderId="0" xfId="4" applyNumberFormat="1" applyFont="1" applyAlignment="1">
      <alignment horizontal="left" vertical="center" wrapText="1"/>
    </xf>
    <xf numFmtId="2" fontId="10" fillId="0" borderId="0" xfId="0" applyNumberFormat="1" applyFont="1" applyAlignment="1">
      <alignment horizontal="right" vertical="center"/>
    </xf>
    <xf numFmtId="2" fontId="10" fillId="0" borderId="0" xfId="3" applyNumberFormat="1" applyFont="1" applyAlignment="1">
      <alignment horizontal="right" vertical="center"/>
    </xf>
    <xf numFmtId="2" fontId="10" fillId="0" borderId="0" xfId="0" applyNumberFormat="1" applyFont="1"/>
    <xf numFmtId="2" fontId="3" fillId="2" borderId="0" xfId="0" applyNumberFormat="1" applyFont="1" applyFill="1"/>
    <xf numFmtId="2" fontId="0" fillId="3" borderId="1" xfId="0" applyNumberFormat="1" applyFill="1" applyBorder="1" applyAlignment="1">
      <alignment horizontal="right" vertical="center"/>
    </xf>
    <xf numFmtId="2" fontId="0" fillId="3" borderId="2" xfId="0" applyNumberFormat="1" applyFill="1" applyBorder="1" applyAlignment="1">
      <alignment horizontal="right" vertical="center"/>
    </xf>
    <xf numFmtId="2" fontId="0" fillId="3" borderId="0" xfId="0" applyNumberFormat="1" applyFill="1"/>
    <xf numFmtId="2" fontId="0" fillId="0" borderId="5" xfId="0" applyNumberFormat="1" applyBorder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2" fontId="0" fillId="0" borderId="7" xfId="0" applyNumberFormat="1" applyBorder="1" applyAlignment="1">
      <alignment horizontal="right" vertical="center"/>
    </xf>
    <xf numFmtId="0" fontId="11" fillId="0" borderId="0" xfId="0" applyFont="1"/>
    <xf numFmtId="0" fontId="0" fillId="0" borderId="0" xfId="0" applyFill="1"/>
  </cellXfs>
  <cellStyles count="5">
    <cellStyle name="Hyperlink 2" xfId="2" xr:uid="{00000000-0005-0000-0000-000000000000}"/>
    <cellStyle name="Normal" xfId="0" builtinId="0"/>
    <cellStyle name="Normal_C1Total 2" xfId="4" xr:uid="{00000000-0005-0000-0000-000002000000}"/>
    <cellStyle name="Percent 2" xfId="1" xr:uid="{00000000-0005-0000-0000-000003000000}"/>
    <cellStyle name="Porcentaje" xfId="3" builtinId="5"/>
  </cellStyles>
  <dxfs count="5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numFmt numFmtId="1" formatCode="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###\ ###\ ##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fdead78282955e1/Escritorio/Caro%20UCR/Estad&#237;stisca%20Actuarial/Proyecto/Tablas/Tablas%20porcentajes.xlsx" TargetMode="External"/><Relationship Id="rId1" Type="http://schemas.openxmlformats.org/officeDocument/2006/relationships/externalLinkPath" Target="https://d.docs.live.net/7fdead78282955e1/Escritorio/Caro%20UCR/Estad&#237;stisca%20Actuarial/Proyecto/Tablas/Tablas%20porcentaj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lidad cuadr2 parej"/>
      <sheetName val="Jornada de trabajo cuadr 2 pare"/>
      <sheetName val="Calificacion cuadr 2 pare"/>
      <sheetName val="Ramas de actividad cuadr2 parej"/>
      <sheetName val="Experiencia laboral desoc "/>
      <sheetName val="Edad_cuadr 2 pareja"/>
      <sheetName val="Nivel_educativo_cuadr2 pareja"/>
      <sheetName val="Formalidad_cuadr 2 hijos"/>
      <sheetName val="Jornada_de_trabajo_hijos cudr2"/>
      <sheetName val="Calificación_ cuadr 2 hijos"/>
      <sheetName val="Sector_de_actividad_hijoscuadr2"/>
      <sheetName val="edad desoc cuadr1"/>
      <sheetName val="edad ocup cuadr 1"/>
      <sheetName val="niv educ desoc cuadr1"/>
      <sheetName val="niv educ ocup cuadr 1"/>
      <sheetName val="Posicion empleo ocupa cuadr1"/>
      <sheetName val="Rama Activdad ocupadas"/>
      <sheetName val="Grupo ocupacional ocupadas"/>
      <sheetName val="Jornada de trabajo ocupadas"/>
      <sheetName val="Formalidad del empleo ocupadas"/>
      <sheetName val="edad cuadro 2 según edad hijos"/>
      <sheetName val="nivel educativo cuadro 2 edad"/>
      <sheetName val="Tablas porcentaj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L17" totalsRowShown="0" headerRowDxfId="56" dataCellStyle="Normal">
  <autoFilter ref="A1:L17" xr:uid="{00000000-0009-0000-0100-000001000000}"/>
  <tableColumns count="12">
    <tableColumn id="1" xr3:uid="{00000000-0010-0000-0000-000001000000}" name="Año " dataCellStyle="Normal"/>
    <tableColumn id="2" xr3:uid="{00000000-0010-0000-0000-000002000000}" name="Trimestre " dataCellStyle="Normal"/>
    <tableColumn id="3" xr3:uid="{00000000-0010-0000-0000-000003000000}" name="Condición " dataCellStyle="Normal"/>
    <tableColumn id="4" xr3:uid="{00000000-0010-0000-0000-000004000000}" name="Primaria completa o menos1" dataCellStyle="Normal"/>
    <tableColumn id="5" xr3:uid="{00000000-0010-0000-0000-000005000000}" name="Secundaria incompleta1" dataCellStyle="Normal"/>
    <tableColumn id="6" xr3:uid="{00000000-0010-0000-0000-000006000000}" name="Secundaria completa o universitario sin título 1" dataCellStyle="Normal"/>
    <tableColumn id="7" xr3:uid="{00000000-0010-0000-0000-000007000000}" name="Universitario con título1" dataCellStyle="Normal"/>
    <tableColumn id="8" xr3:uid="{00000000-0010-0000-0000-000008000000}" name="Total" dataCellStyle="Normal">
      <calculatedColumnFormula>[1]!Tabla110[[#This Row],[Primaria completa o menos]]+[1]!Tabla110[[#This Row],[Secundaria incompleta]]+[1]!Tabla110[[#This Row],[Secundaria completa o universitario sin título ]]+[1]!Tabla110[[#This Row],[Universitario con título]]</calculatedColumnFormula>
    </tableColumn>
    <tableColumn id="9" xr3:uid="{00000000-0010-0000-0000-000009000000}" name=" Primaria completa o menos " dataDxfId="55" dataCellStyle="Normal">
      <calculatedColumnFormula>[1]!Tabla110[[#This Row],[Primaria completa o menos]]/[1]!Tabla110[[#This Row],[Total]]</calculatedColumnFormula>
    </tableColumn>
    <tableColumn id="10" xr3:uid="{00000000-0010-0000-0000-00000A000000}" name=" Secundaria incompleta " dataDxfId="54" dataCellStyle="Normal">
      <calculatedColumnFormula>[1]!Tabla110[[#This Row],[Secundaria incompleta]]/[1]!Tabla110[[#This Row],[Total]]</calculatedColumnFormula>
    </tableColumn>
    <tableColumn id="11" xr3:uid="{00000000-0010-0000-0000-00000B000000}" name=" Secundaria completa o universitario sin título " dataDxfId="53" dataCellStyle="Normal">
      <calculatedColumnFormula>[1]!Tabla110[[#This Row],[Secundaria completa o universitario sin título ]]/[1]!Tabla110[[#This Row],[Total]]</calculatedColumnFormula>
    </tableColumn>
    <tableColumn id="12" xr3:uid="{00000000-0010-0000-0000-00000C000000}" name=" Universitario con título " dataDxfId="52" dataCellStyle="Normal">
      <calculatedColumnFormula>[1]!Tabla110[[#This Row],[Universitario con título]]/[1]!Tabla110[[#This Row],[Total]]</calculatedColumnFormula>
    </tableColumn>
  </tableColumns>
  <tableStyleInfo name="TableStyleLight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a11" displayName="Tabla11" ref="A1:J17" totalsRowShown="0">
  <autoFilter ref="A1:J17" xr:uid="{00000000-0009-0000-0100-00000B000000}"/>
  <tableColumns count="10">
    <tableColumn id="1" xr3:uid="{00000000-0010-0000-0900-000001000000}" name="Año"/>
    <tableColumn id="2" xr3:uid="{00000000-0010-0000-0900-000002000000}" name="Trimestre"/>
    <tableColumn id="3" xr3:uid="{00000000-0010-0000-0900-000003000000}" name="Condición"/>
    <tableColumn id="4" xr3:uid="{00000000-0010-0000-0900-000004000000}" name="Ocupación calficada alta "/>
    <tableColumn id="5" xr3:uid="{00000000-0010-0000-0900-000005000000}" name="Ocupación calificada media "/>
    <tableColumn id="6" xr3:uid="{00000000-0010-0000-0900-000006000000}" name="Ocupación no calificada "/>
    <tableColumn id="7" xr3:uid="{00000000-0010-0000-0900-000007000000}" name="Total">
      <calculatedColumnFormula>E2+F2+D2</calculatedColumnFormula>
    </tableColumn>
    <tableColumn id="8" xr3:uid="{00000000-0010-0000-0900-000008000000}" name=" Alta" dataDxfId="12">
      <calculatedColumnFormula>D2/G2</calculatedColumnFormula>
    </tableColumn>
    <tableColumn id="9" xr3:uid="{00000000-0010-0000-0900-000009000000}" name=" Media" dataDxfId="11">
      <calculatedColumnFormula>E2/G2</calculatedColumnFormula>
    </tableColumn>
    <tableColumn id="10" xr3:uid="{00000000-0010-0000-0900-00000A000000}" name=" No calificada" dataDxfId="10">
      <calculatedColumnFormula>F2/G2</calculatedColumnFormula>
    </tableColumn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a10" displayName="Tabla10" ref="A1:J25" totalsRowShown="0">
  <autoFilter ref="A1:J25" xr:uid="{00000000-0009-0000-0100-00000A000000}"/>
  <tableColumns count="10">
    <tableColumn id="1" xr3:uid="{00000000-0010-0000-0A00-000001000000}" name="Año "/>
    <tableColumn id="2" xr3:uid="{00000000-0010-0000-0A00-000002000000}" name="Trimestre "/>
    <tableColumn id="3" xr3:uid="{00000000-0010-0000-0A00-000003000000}" name="Condición"/>
    <tableColumn id="4" xr3:uid="{00000000-0010-0000-0A00-000004000000}" name="Ocupación calificada alta"/>
    <tableColumn id="5" xr3:uid="{00000000-0010-0000-0A00-000005000000}" name="Ocupación calificada media"/>
    <tableColumn id="6" xr3:uid="{00000000-0010-0000-0A00-000006000000}" name="Ocupacion no calificada"/>
    <tableColumn id="7" xr3:uid="{00000000-0010-0000-0A00-000007000000}" name="Total">
      <calculatedColumnFormula>E2+F2+D2</calculatedColumnFormula>
    </tableColumn>
    <tableColumn id="8" xr3:uid="{00000000-0010-0000-0A00-000008000000}" name="Alta " dataDxfId="9">
      <calculatedColumnFormula>D2/G2</calculatedColumnFormula>
    </tableColumn>
    <tableColumn id="9" xr3:uid="{00000000-0010-0000-0A00-000009000000}" name="Media " dataDxfId="8">
      <calculatedColumnFormula>E2/G2</calculatedColumnFormula>
    </tableColumn>
    <tableColumn id="10" xr3:uid="{00000000-0010-0000-0A00-00000A000000}" name="No calificada" dataDxfId="7">
      <calculatedColumnFormula>F2/G2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abla13" displayName="Tabla13" ref="A1:H17" totalsRowShown="0">
  <autoFilter ref="A1:H17" xr:uid="{00000000-0009-0000-0100-00000D000000}"/>
  <tableColumns count="8">
    <tableColumn id="1" xr3:uid="{00000000-0010-0000-0B00-000001000000}" name="Año"/>
    <tableColumn id="2" xr3:uid="{00000000-0010-0000-0B00-000002000000}" name="Trimestre"/>
    <tableColumn id="3" xr3:uid="{00000000-0010-0000-0B00-000003000000}" name="Condición"/>
    <tableColumn id="4" xr3:uid="{00000000-0010-0000-0B00-000004000000}" name="Con empleo formal"/>
    <tableColumn id="5" xr3:uid="{00000000-0010-0000-0B00-000005000000}" name="Con empleo informal"/>
    <tableColumn id="6" xr3:uid="{00000000-0010-0000-0B00-000006000000}" name="Total" dataDxfId="6">
      <calculatedColumnFormula>D2+E2</calculatedColumnFormula>
    </tableColumn>
    <tableColumn id="7" xr3:uid="{00000000-0010-0000-0B00-000007000000}" name="Formal " dataDxfId="5">
      <calculatedColumnFormula>D2/F2</calculatedColumnFormula>
    </tableColumn>
    <tableColumn id="8" xr3:uid="{00000000-0010-0000-0B00-000008000000}" name="Informal " dataDxfId="4">
      <calculatedColumnFormula>E2/F2</calculatedColumnFormula>
    </tableColumn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a12" displayName="Tabla12" ref="A1:H25" totalsRowShown="0">
  <autoFilter ref="A1:H25" xr:uid="{00000000-0009-0000-0100-00000C000000}"/>
  <tableColumns count="8">
    <tableColumn id="1" xr3:uid="{00000000-0010-0000-0C00-000001000000}" name="Año "/>
    <tableColumn id="2" xr3:uid="{00000000-0010-0000-0C00-000002000000}" name="Trimestre "/>
    <tableColumn id="3" xr3:uid="{00000000-0010-0000-0C00-000003000000}" name="Condición "/>
    <tableColumn id="4" xr3:uid="{00000000-0010-0000-0C00-000004000000}" name="Con empleo formal "/>
    <tableColumn id="5" xr3:uid="{00000000-0010-0000-0C00-000005000000}" name="Con empleo informal "/>
    <tableColumn id="6" xr3:uid="{00000000-0010-0000-0C00-000006000000}" name="Total">
      <calculatedColumnFormula>D2+E2</calculatedColumnFormula>
    </tableColumn>
    <tableColumn id="7" xr3:uid="{00000000-0010-0000-0C00-000007000000}" name="Formal   " dataDxfId="3">
      <calculatedColumnFormula>D2/F2</calculatedColumnFormula>
    </tableColumn>
    <tableColumn id="8" xr3:uid="{00000000-0010-0000-0C00-000008000000}" name="Informal   " dataDxfId="2">
      <calculatedColumnFormula>E2/F2</calculatedColumnFormula>
    </tableColumn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a14" displayName="Tabla14" ref="A1:H17" totalsRowShown="0">
  <autoFilter ref="A1:H17" xr:uid="{00000000-0009-0000-0100-00000E000000}"/>
  <tableColumns count="8">
    <tableColumn id="1" xr3:uid="{00000000-0010-0000-0D00-000001000000}" name="Año "/>
    <tableColumn id="2" xr3:uid="{00000000-0010-0000-0D00-000002000000}" name="Trimestre"/>
    <tableColumn id="3" xr3:uid="{00000000-0010-0000-0D00-000003000000}" name="Condición"/>
    <tableColumn id="4" xr3:uid="{00000000-0010-0000-0D00-000004000000}" name="Con experiencia laboral"/>
    <tableColumn id="5" xr3:uid="{00000000-0010-0000-0D00-000005000000}" name="Sin experiencia laboral "/>
    <tableColumn id="6" xr3:uid="{00000000-0010-0000-0D00-000006000000}" name="Total">
      <calculatedColumnFormula>D2+E2</calculatedColumnFormula>
    </tableColumn>
    <tableColumn id="7" xr3:uid="{00000000-0010-0000-0D00-000007000000}" name=" Con experiencia" dataDxfId="1">
      <calculatedColumnFormula>D2/F2</calculatedColumnFormula>
    </tableColumn>
    <tableColumn id="8" xr3:uid="{00000000-0010-0000-0D00-000008000000}" name=" Sin experiencia" dataDxfId="0">
      <calculatedColumnFormula>E2/F2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L17" totalsRowShown="0" dataCellStyle="Normal">
  <autoFilter ref="A1:L17" xr:uid="{00000000-0009-0000-0100-000002000000}"/>
  <tableColumns count="12">
    <tableColumn id="1" xr3:uid="{00000000-0010-0000-0100-000001000000}" name="Año " dataCellStyle="Normal"/>
    <tableColumn id="2" xr3:uid="{00000000-0010-0000-0100-000002000000}" name="Trimestre " dataCellStyle="Normal"/>
    <tableColumn id="3" xr3:uid="{00000000-0010-0000-0100-000003000000}" name="Condición" dataCellStyle="Normal"/>
    <tableColumn id="4" xr3:uid="{00000000-0010-0000-0100-000004000000}" name="Primaria completa o menos1" dataCellStyle="Normal"/>
    <tableColumn id="5" xr3:uid="{00000000-0010-0000-0100-000005000000}" name="Secundaria incompleta1" dataCellStyle="Normal"/>
    <tableColumn id="6" xr3:uid="{00000000-0010-0000-0100-000006000000}" name="Secundaria completa o universitario sin título1" dataCellStyle="Normal"/>
    <tableColumn id="7" xr3:uid="{00000000-0010-0000-0100-000007000000}" name="Universitario con título1" dataCellStyle="Normal"/>
    <tableColumn id="8" xr3:uid="{880DAD9D-4208-49A1-800E-704260F9A3F5}" name="Total" dataCellStyle="Normal">
      <calculatedColumnFormula>Tabla2[[#This Row],[Universitario con título1]]+Tabla2[[#This Row],[Secundaria completa o universitario sin título1]]+Tabla2[[#This Row],[Secundaria incompleta1]]+Tabla2[[#This Row],[Primaria completa o menos1]]</calculatedColumnFormula>
    </tableColumn>
    <tableColumn id="9" xr3:uid="{2FEBC354-0DB2-4E49-99D1-57FAE3AB7B6A}" name="Primaria completa o menos" dataCellStyle="Normal">
      <calculatedColumnFormula>Tabla2[[#This Row],[Primaria completa o menos1]]/Tabla2[[#This Row],[Total]]</calculatedColumnFormula>
    </tableColumn>
    <tableColumn id="10" xr3:uid="{EFB9C466-88F5-41BC-9A65-8763CE35578A}" name="Secundaria incompleta" dataCellStyle="Normal">
      <calculatedColumnFormula>Tabla2[[#This Row],[Secundaria incompleta1]]/Tabla2[[#This Row],[Total]]</calculatedColumnFormula>
    </tableColumn>
    <tableColumn id="11" xr3:uid="{61C0BE2F-55A1-4DB7-B86E-B15153ECBCA8}" name="Secundaria completa o universitario sin título" dataCellStyle="Normal">
      <calculatedColumnFormula>Tabla2[[#This Row],[Secundaria completa o universitario sin título1]]/Tabla2[[#This Row],[Total]]</calculatedColumnFormula>
    </tableColumn>
    <tableColumn id="12" xr3:uid="{CFDB8FCD-BB91-4F14-B930-CD269D0B7720}" name="Universitario con título" dataCellStyle="Normal">
      <calculatedColumnFormula>Tabla2[[#This Row],[Universitario con título1]]/Tabla2[[#This Row],[Total]]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J25" totalsRowShown="0">
  <autoFilter ref="A1:J25" xr:uid="{00000000-0009-0000-0100-000003000000}"/>
  <tableColumns count="10">
    <tableColumn id="1" xr3:uid="{00000000-0010-0000-0200-000001000000}" name="Año"/>
    <tableColumn id="2" xr3:uid="{00000000-0010-0000-0200-000002000000}" name="Trimestre"/>
    <tableColumn id="3" xr3:uid="{00000000-0010-0000-0200-000003000000}" name="Condición"/>
    <tableColumn id="4" xr3:uid="{00000000-0010-0000-0200-000004000000}" name="Primaria completa o menos1"/>
    <tableColumn id="5" xr3:uid="{00000000-0010-0000-0200-000005000000}" name="Secundaria completa o incompleta1"/>
    <tableColumn id="6" xr3:uid="{00000000-0010-0000-0200-000006000000}" name="Universitaria con o sin título1"/>
    <tableColumn id="7" xr3:uid="{00000000-0010-0000-0200-000007000000}" name="Total" dataDxfId="51">
      <calculatedColumnFormula>E2+F2+D2</calculatedColumnFormula>
    </tableColumn>
    <tableColumn id="8" xr3:uid="{00000000-0010-0000-0200-000008000000}" name=" Primaria completa o menos " dataDxfId="50">
      <calculatedColumnFormula>D2/G2</calculatedColumnFormula>
    </tableColumn>
    <tableColumn id="9" xr3:uid="{00000000-0010-0000-0200-000009000000}" name=" Secundaria completa o incompleta " dataDxfId="49">
      <calculatedColumnFormula>E2/G2</calculatedColumnFormula>
    </tableColumn>
    <tableColumn id="10" xr3:uid="{00000000-0010-0000-0200-00000A000000}" name=" Universitaria con o sin título " dataDxfId="48">
      <calculatedColumnFormula>F2/G2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H17" totalsRowShown="0">
  <autoFilter ref="A1:H17" xr:uid="{00000000-0009-0000-0100-000004000000}"/>
  <tableColumns count="8">
    <tableColumn id="1" xr3:uid="{00000000-0010-0000-0300-000001000000}" name="Año "/>
    <tableColumn id="2" xr3:uid="{00000000-0010-0000-0300-000002000000}" name="Trimestre"/>
    <tableColumn id="3" xr3:uid="{00000000-0010-0000-0300-000003000000}" name="Condición"/>
    <tableColumn id="4" xr3:uid="{00000000-0010-0000-0300-000004000000}" name="Trabaja menos 40 horas"/>
    <tableColumn id="5" xr3:uid="{00000000-0010-0000-0300-000005000000}" name="Trabaja más de 40 horas"/>
    <tableColumn id="6" xr3:uid="{00000000-0010-0000-0300-000006000000}" name="Total">
      <calculatedColumnFormula>D2+E2</calculatedColumnFormula>
    </tableColumn>
    <tableColumn id="7" xr3:uid="{00000000-0010-0000-0300-000007000000}" name=" Menos 40 horas" dataDxfId="47">
      <calculatedColumnFormula>D2/F2</calculatedColumnFormula>
    </tableColumn>
    <tableColumn id="8" xr3:uid="{00000000-0010-0000-0300-000008000000}" name=" Más de 40 horas" dataDxfId="46">
      <calculatedColumnFormula>E2/F2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A1:H25" totalsRowShown="0">
  <autoFilter ref="A1:H25" xr:uid="{00000000-0009-0000-0100-000005000000}"/>
  <tableColumns count="8">
    <tableColumn id="1" xr3:uid="{00000000-0010-0000-0400-000001000000}" name="Año "/>
    <tableColumn id="2" xr3:uid="{00000000-0010-0000-0400-000002000000}" name="Trimestre "/>
    <tableColumn id="3" xr3:uid="{00000000-0010-0000-0400-000003000000}" name="Condición "/>
    <tableColumn id="4" xr3:uid="{00000000-0010-0000-0400-000004000000}" name="Ocupadas que trabajan menos de 40 horas"/>
    <tableColumn id="5" xr3:uid="{00000000-0010-0000-0400-000005000000}" name="Ocupadas que trabajan más de 40 horas "/>
    <tableColumn id="6" xr3:uid="{00000000-0010-0000-0400-000006000000}" name="Total">
      <calculatedColumnFormula>D2+E2</calculatedColumnFormula>
    </tableColumn>
    <tableColumn id="7" xr3:uid="{00000000-0010-0000-0400-000007000000}" name="Menos de 40 horas " dataDxfId="45">
      <calculatedColumnFormula>D2/F2</calculatedColumnFormula>
    </tableColumn>
    <tableColumn id="8" xr3:uid="{00000000-0010-0000-0400-000008000000}" name=" Más de 40 horas   " dataDxfId="44">
      <calculatedColumnFormula>E2/F2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6" displayName="Tabla6" ref="A1:J17" totalsRowShown="0">
  <autoFilter ref="A1:J17" xr:uid="{00000000-0009-0000-0100-000006000000}"/>
  <tableColumns count="10">
    <tableColumn id="1" xr3:uid="{00000000-0010-0000-0500-000001000000}" name="Año"/>
    <tableColumn id="2" xr3:uid="{00000000-0010-0000-0500-000002000000}" name="Trimestre"/>
    <tableColumn id="3" xr3:uid="{00000000-0010-0000-0500-000003000000}" name="Condición"/>
    <tableColumn id="4" xr3:uid="{00000000-0010-0000-0500-000004000000}" name="Ocupados que trabajan menos de 40 horas"/>
    <tableColumn id="5" xr3:uid="{00000000-0010-0000-0500-000005000000}" name="Ocupados que trabaja entre 40 y 48 horas"/>
    <tableColumn id="6" xr3:uid="{00000000-0010-0000-0500-000006000000}" name="Ocupados que trabajan más de 48 horas "/>
    <tableColumn id="7" xr3:uid="{00000000-0010-0000-0500-000007000000}" name="Total" dataDxfId="43">
      <calculatedColumnFormula>E2+F2+D2</calculatedColumnFormula>
    </tableColumn>
    <tableColumn id="8" xr3:uid="{00000000-0010-0000-0500-000008000000}" name="Menos de 40 horas " dataDxfId="42">
      <calculatedColumnFormula>D2/G2</calculatedColumnFormula>
    </tableColumn>
    <tableColumn id="9" xr3:uid="{00000000-0010-0000-0500-000009000000}" name="Entre 40 y 48 horas " dataDxfId="41">
      <calculatedColumnFormula>E2/G2</calculatedColumnFormula>
    </tableColumn>
    <tableColumn id="10" xr3:uid="{00000000-0010-0000-0500-00000A000000}" name="Más de 48 horas" dataDxfId="40">
      <calculatedColumnFormula>F2/G2</calculatedColumnFormula>
    </tableColumn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7" displayName="Tabla7" ref="A1:J17" totalsRowShown="0" headerRowDxfId="39" dataDxfId="38">
  <autoFilter ref="A1:J17" xr:uid="{00000000-0009-0000-0100-000007000000}"/>
  <tableColumns count="10">
    <tableColumn id="1" xr3:uid="{00000000-0010-0000-0600-000001000000}" name="Año" dataDxfId="37"/>
    <tableColumn id="2" xr3:uid="{00000000-0010-0000-0600-000002000000}" name="Trimestre" dataDxfId="36"/>
    <tableColumn id="3" xr3:uid="{00000000-0010-0000-0600-000003000000}" name="Condición " dataDxfId="35"/>
    <tableColumn id="4" xr3:uid="{00000000-0010-0000-0600-000004000000}" name="De 15 a 24 años1" dataDxfId="34"/>
    <tableColumn id="5" xr3:uid="{00000000-0010-0000-0600-000005000000}" name="De 25 a 44 años1" dataDxfId="33"/>
    <tableColumn id="6" xr3:uid="{00000000-0010-0000-0600-000006000000}" name="De 45 años o más1" dataDxfId="32"/>
    <tableColumn id="7" xr3:uid="{00000000-0010-0000-0600-000007000000}" name="Total" dataDxfId="31">
      <calculatedColumnFormula>E2+F2+D2</calculatedColumnFormula>
    </tableColumn>
    <tableColumn id="8" xr3:uid="{00000000-0010-0000-0600-000008000000}" name=" De 15 a 24 años " dataDxfId="30">
      <calculatedColumnFormula>D2/G2</calculatedColumnFormula>
    </tableColumn>
    <tableColumn id="9" xr3:uid="{00000000-0010-0000-0600-000009000000}" name=" De 25 a 44 años " dataDxfId="29">
      <calculatedColumnFormula>E2/G2</calculatedColumnFormula>
    </tableColumn>
    <tableColumn id="10" xr3:uid="{00000000-0010-0000-0600-00000A000000}" name=" De 45 años o más " dataDxfId="28">
      <calculatedColumnFormula>F2/G2</calculatedColumnFormula>
    </tableColumn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A1:J17" totalsRowShown="0" headerRowDxfId="27" dataDxfId="26">
  <autoFilter ref="A1:J17" xr:uid="{00000000-0009-0000-0100-000008000000}"/>
  <tableColumns count="10">
    <tableColumn id="1" xr3:uid="{00000000-0010-0000-0700-000001000000}" name="Año " dataDxfId="25"/>
    <tableColumn id="2" xr3:uid="{00000000-0010-0000-0700-000002000000}" name="Trimestre " dataDxfId="24"/>
    <tableColumn id="3" xr3:uid="{00000000-0010-0000-0700-000003000000}" name="Condición " dataDxfId="23"/>
    <tableColumn id="4" xr3:uid="{00000000-0010-0000-0700-000004000000}" name="De 15 a 24 años1" dataDxfId="22"/>
    <tableColumn id="5" xr3:uid="{00000000-0010-0000-0700-000005000000}" name="De 25 a 44 años1" dataDxfId="21"/>
    <tableColumn id="6" xr3:uid="{00000000-0010-0000-0700-000006000000}" name="De 45 años o más1" dataDxfId="20"/>
    <tableColumn id="7" xr3:uid="{00000000-0010-0000-0700-000007000000}" name="Total" dataDxfId="19">
      <calculatedColumnFormula>E2+F2+D2</calculatedColumnFormula>
    </tableColumn>
    <tableColumn id="8" xr3:uid="{00000000-0010-0000-0700-000008000000}" name=" De 15 a 24 años " dataDxfId="18">
      <calculatedColumnFormula>D2/G2</calculatedColumnFormula>
    </tableColumn>
    <tableColumn id="9" xr3:uid="{00000000-0010-0000-0700-000009000000}" name=" De 25 a 44 años " dataDxfId="17">
      <calculatedColumnFormula>E2/G2</calculatedColumnFormula>
    </tableColumn>
    <tableColumn id="10" xr3:uid="{00000000-0010-0000-0700-00000A000000}" name=" De 45 años o más " dataDxfId="16">
      <calculatedColumnFormula>F2/G2</calculatedColumnFormula>
    </tableColumn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9" displayName="Tabla9" ref="A1:H25" totalsRowShown="0">
  <autoFilter ref="A1:H25" xr:uid="{00000000-0009-0000-0100-000009000000}"/>
  <tableColumns count="8">
    <tableColumn id="1" xr3:uid="{00000000-0010-0000-0800-000001000000}" name="Año"/>
    <tableColumn id="2" xr3:uid="{00000000-0010-0000-0800-000002000000}" name="Trimestre"/>
    <tableColumn id="3" xr3:uid="{00000000-0010-0000-0800-000003000000}" name="Condición"/>
    <tableColumn id="4" xr3:uid="{00000000-0010-0000-0800-000004000000}" name="15 a 34 años1"/>
    <tableColumn id="5" xr3:uid="{00000000-0010-0000-0800-000005000000}" name="35 años o más1"/>
    <tableColumn id="6" xr3:uid="{00000000-0010-0000-0800-000006000000}" name="Total" dataDxfId="15">
      <calculatedColumnFormula>D2+E2</calculatedColumnFormula>
    </tableColumn>
    <tableColumn id="7" xr3:uid="{00000000-0010-0000-0800-000007000000}" name=" 15 a 34 años " dataDxfId="14">
      <calculatedColumnFormula>D2/F2</calculatedColumnFormula>
    </tableColumn>
    <tableColumn id="8" xr3:uid="{00000000-0010-0000-0800-000008000000}" name=" 35 años o más " dataDxfId="13">
      <calculatedColumnFormula>E2/F2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opLeftCell="F1" workbookViewId="0">
      <selection activeCell="I30" sqref="I30"/>
    </sheetView>
  </sheetViews>
  <sheetFormatPr baseColWidth="10" defaultColWidth="11.5703125" defaultRowHeight="15" x14ac:dyDescent="0.25"/>
  <cols>
    <col min="1" max="1" width="7.140625" customWidth="1"/>
    <col min="2" max="2" width="12.140625" customWidth="1"/>
    <col min="3" max="3" width="12.42578125" customWidth="1"/>
    <col min="4" max="4" width="27.28515625" customWidth="1"/>
    <col min="5" max="5" width="23.28515625" customWidth="1"/>
    <col min="6" max="6" width="43.42578125" customWidth="1"/>
    <col min="7" max="7" width="23.28515625" customWidth="1"/>
    <col min="9" max="9" width="30.5703125" bestFit="1" customWidth="1"/>
    <col min="10" max="10" width="34.140625" bestFit="1" customWidth="1"/>
    <col min="11" max="11" width="58.85546875" bestFit="1" customWidth="1"/>
    <col min="12" max="12" width="33.7109375" bestFit="1" customWidth="1"/>
  </cols>
  <sheetData>
    <row r="1" spans="1:12" ht="15.75" customHeight="1" x14ac:dyDescent="0.25">
      <c r="A1" s="1" t="s">
        <v>0</v>
      </c>
      <c r="B1" s="1" t="s">
        <v>1</v>
      </c>
      <c r="C1" s="1" t="s">
        <v>43</v>
      </c>
      <c r="D1" s="1" t="s">
        <v>61</v>
      </c>
      <c r="E1" s="1" t="s">
        <v>62</v>
      </c>
      <c r="F1" s="1" t="s">
        <v>63</v>
      </c>
      <c r="G1" s="1" t="s">
        <v>64</v>
      </c>
      <c r="H1" s="2" t="s">
        <v>28</v>
      </c>
      <c r="I1" s="17" t="s">
        <v>29</v>
      </c>
      <c r="J1" s="17" t="s">
        <v>30</v>
      </c>
      <c r="K1" s="17" t="s">
        <v>73</v>
      </c>
      <c r="L1" s="17" t="s">
        <v>31</v>
      </c>
    </row>
    <row r="2" spans="1:12" x14ac:dyDescent="0.25">
      <c r="A2">
        <v>2021</v>
      </c>
      <c r="B2">
        <v>3</v>
      </c>
      <c r="C2" t="s">
        <v>2</v>
      </c>
      <c r="D2">
        <v>54885</v>
      </c>
      <c r="E2">
        <v>37844</v>
      </c>
      <c r="F2">
        <v>23837</v>
      </c>
      <c r="G2">
        <v>12632</v>
      </c>
      <c r="H2">
        <f>[1]!Tabla110[[#This Row],[Primaria completa o menos]]+[1]!Tabla110[[#This Row],[Secundaria incompleta]]+[1]!Tabla110[[#This Row],[Secundaria completa o universitario sin título ]]+[1]!Tabla110[[#This Row],[Universitario con título]]</f>
        <v>129198</v>
      </c>
      <c r="I2" s="16">
        <f>[1]!Tabla110[[#This Row],[Primaria completa o menos]]/[1]!Tabla110[[#This Row],[Total]]</f>
        <v>0.42481307760182047</v>
      </c>
      <c r="J2" s="16">
        <f>[1]!Tabla110[[#This Row],[Secundaria incompleta]]/[1]!Tabla110[[#This Row],[Total]]</f>
        <v>0.29291475100233749</v>
      </c>
      <c r="K2" s="16">
        <f>[1]!Tabla110[[#This Row],[Secundaria completa o universitario sin título ]]/[1]!Tabla110[[#This Row],[Total]]</f>
        <v>0.18449976005820523</v>
      </c>
      <c r="L2" s="16">
        <f>[1]!Tabla110[[#This Row],[Universitario con título]]/[1]!Tabla110[[#This Row],[Total]]</f>
        <v>9.7772411337636811E-2</v>
      </c>
    </row>
    <row r="3" spans="1:12" x14ac:dyDescent="0.25">
      <c r="A3">
        <v>2021</v>
      </c>
      <c r="B3">
        <v>3</v>
      </c>
      <c r="C3" t="s">
        <v>3</v>
      </c>
      <c r="D3">
        <v>5433</v>
      </c>
      <c r="E3">
        <v>16457</v>
      </c>
      <c r="F3">
        <v>34472</v>
      </c>
      <c r="G3">
        <v>14208</v>
      </c>
      <c r="H3">
        <f>[1]!Tabla110[[#This Row],[Primaria completa o menos]]+[1]!Tabla110[[#This Row],[Secundaria incompleta]]+[1]!Tabla110[[#This Row],[Secundaria completa o universitario sin título ]]+[1]!Tabla110[[#This Row],[Universitario con título]]</f>
        <v>70570</v>
      </c>
      <c r="I3" s="16">
        <f>[1]!Tabla110[[#This Row],[Primaria completa o menos]]/[1]!Tabla110[[#This Row],[Total]]</f>
        <v>7.6987388408672239E-2</v>
      </c>
      <c r="J3" s="16">
        <f>[1]!Tabla110[[#This Row],[Secundaria incompleta]]/[1]!Tabla110[[#This Row],[Total]]</f>
        <v>0.23320107694487743</v>
      </c>
      <c r="K3" s="16">
        <f>[1]!Tabla110[[#This Row],[Secundaria completa o universitario sin título ]]/[1]!Tabla110[[#This Row],[Total]]</f>
        <v>0.48847952387700155</v>
      </c>
      <c r="L3" s="16">
        <f>[1]!Tabla110[[#This Row],[Universitario con título]]/[1]!Tabla110[[#This Row],[Total]]</f>
        <v>0.20133201076944876</v>
      </c>
    </row>
    <row r="4" spans="1:12" x14ac:dyDescent="0.25">
      <c r="A4">
        <v>2021</v>
      </c>
      <c r="B4">
        <v>4</v>
      </c>
      <c r="C4" t="s">
        <v>2</v>
      </c>
      <c r="D4">
        <v>38216</v>
      </c>
      <c r="E4">
        <v>41107</v>
      </c>
      <c r="F4">
        <v>17973</v>
      </c>
      <c r="G4">
        <v>11930</v>
      </c>
      <c r="H4">
        <f>[1]!Tabla110[[#This Row],[Primaria completa o menos]]+[1]!Tabla110[[#This Row],[Secundaria incompleta]]+[1]!Tabla110[[#This Row],[Secundaria completa o universitario sin título ]]+[1]!Tabla110[[#This Row],[Universitario con título]]</f>
        <v>109226</v>
      </c>
      <c r="I4" s="16">
        <f>[1]!Tabla110[[#This Row],[Primaria completa o menos]]/[1]!Tabla110[[#This Row],[Total]]</f>
        <v>0.34988006518594472</v>
      </c>
      <c r="J4" s="16">
        <f>[1]!Tabla110[[#This Row],[Secundaria incompleta]]/[1]!Tabla110[[#This Row],[Total]]</f>
        <v>0.37634812224195702</v>
      </c>
      <c r="K4" s="16">
        <f>[1]!Tabla110[[#This Row],[Secundaria completa o universitario sin título ]]/[1]!Tabla110[[#This Row],[Total]]</f>
        <v>0.16454873381795543</v>
      </c>
      <c r="L4" s="16">
        <f>[1]!Tabla110[[#This Row],[Universitario con título]]/[1]!Tabla110[[#This Row],[Total]]</f>
        <v>0.10922307875414279</v>
      </c>
    </row>
    <row r="5" spans="1:12" x14ac:dyDescent="0.25">
      <c r="A5">
        <v>2021</v>
      </c>
      <c r="B5">
        <v>4</v>
      </c>
      <c r="C5" t="s">
        <v>3</v>
      </c>
      <c r="D5">
        <v>5324</v>
      </c>
      <c r="E5">
        <v>12515</v>
      </c>
      <c r="F5">
        <v>30263</v>
      </c>
      <c r="G5">
        <v>11300</v>
      </c>
      <c r="H5">
        <f>[1]!Tabla110[[#This Row],[Primaria completa o menos]]+[1]!Tabla110[[#This Row],[Secundaria incompleta]]+[1]!Tabla110[[#This Row],[Secundaria completa o universitario sin título ]]+[1]!Tabla110[[#This Row],[Universitario con título]]</f>
        <v>59402</v>
      </c>
      <c r="I5" s="16">
        <f>[1]!Tabla110[[#This Row],[Primaria completa o menos]]/[1]!Tabla110[[#This Row],[Total]]</f>
        <v>8.9626611898589267E-2</v>
      </c>
      <c r="J5" s="16">
        <f>[1]!Tabla110[[#This Row],[Secundaria incompleta]]/[1]!Tabla110[[#This Row],[Total]]</f>
        <v>0.21068314198175145</v>
      </c>
      <c r="K5" s="16">
        <f>[1]!Tabla110[[#This Row],[Secundaria completa o universitario sin título ]]/[1]!Tabla110[[#This Row],[Total]]</f>
        <v>0.50946096091040705</v>
      </c>
      <c r="L5" s="16">
        <f>[1]!Tabla110[[#This Row],[Universitario con título]]/[1]!Tabla110[[#This Row],[Total]]</f>
        <v>0.19022928520925222</v>
      </c>
    </row>
    <row r="6" spans="1:12" x14ac:dyDescent="0.25">
      <c r="A6">
        <v>2022</v>
      </c>
      <c r="B6">
        <v>1</v>
      </c>
      <c r="C6" t="s">
        <v>2</v>
      </c>
      <c r="D6">
        <v>37517</v>
      </c>
      <c r="E6">
        <v>36667</v>
      </c>
      <c r="F6">
        <v>26781</v>
      </c>
      <c r="G6">
        <v>10848</v>
      </c>
      <c r="H6">
        <f>[1]!Tabla110[[#This Row],[Primaria completa o menos]]+[1]!Tabla110[[#This Row],[Secundaria incompleta]]+[1]!Tabla110[[#This Row],[Secundaria completa o universitario sin título ]]+[1]!Tabla110[[#This Row],[Universitario con título]]</f>
        <v>111813</v>
      </c>
      <c r="I6" s="16">
        <f>[1]!Tabla110[[#This Row],[Primaria completa o menos]]/[1]!Tabla110[[#This Row],[Total]]</f>
        <v>0.33553343528927765</v>
      </c>
      <c r="J6" s="16">
        <f>[1]!Tabla110[[#This Row],[Secundaria incompleta]]/[1]!Tabla110[[#This Row],[Total]]</f>
        <v>0.32793145698621806</v>
      </c>
      <c r="K6" s="16">
        <f>[1]!Tabla110[[#This Row],[Secundaria completa o universitario sin título ]]/[1]!Tabla110[[#This Row],[Total]]</f>
        <v>0.23951597756969226</v>
      </c>
      <c r="L6" s="16">
        <f>[1]!Tabla110[[#This Row],[Universitario con título]]/[1]!Tabla110[[#This Row],[Total]]</f>
        <v>9.7019130154812047E-2</v>
      </c>
    </row>
    <row r="7" spans="1:12" x14ac:dyDescent="0.25">
      <c r="A7">
        <v>2022</v>
      </c>
      <c r="B7">
        <v>1</v>
      </c>
      <c r="C7" t="s">
        <v>3</v>
      </c>
      <c r="D7">
        <v>3842</v>
      </c>
      <c r="E7">
        <v>10331</v>
      </c>
      <c r="F7">
        <v>36083</v>
      </c>
      <c r="G7">
        <v>10429</v>
      </c>
      <c r="H7">
        <f>[1]!Tabla110[[#This Row],[Primaria completa o menos]]+[1]!Tabla110[[#This Row],[Secundaria incompleta]]+[1]!Tabla110[[#This Row],[Secundaria completa o universitario sin título ]]+[1]!Tabla110[[#This Row],[Universitario con título]]</f>
        <v>60685</v>
      </c>
      <c r="I7" s="16">
        <f>[1]!Tabla110[[#This Row],[Primaria completa o menos]]/[1]!Tabla110[[#This Row],[Total]]</f>
        <v>6.3310538024223442E-2</v>
      </c>
      <c r="J7" s="16">
        <f>[1]!Tabla110[[#This Row],[Secundaria incompleta]]/[1]!Tabla110[[#This Row],[Total]]</f>
        <v>0.17023976270907143</v>
      </c>
      <c r="K7" s="16">
        <f>[1]!Tabla110[[#This Row],[Secundaria completa o universitario sin título ]]/[1]!Tabla110[[#This Row],[Total]]</f>
        <v>0.59459503996045149</v>
      </c>
      <c r="L7" s="16">
        <f>[1]!Tabla110[[#This Row],[Universitario con título]]/[1]!Tabla110[[#This Row],[Total]]</f>
        <v>0.1718546593062536</v>
      </c>
    </row>
    <row r="8" spans="1:12" x14ac:dyDescent="0.25">
      <c r="A8">
        <v>2022</v>
      </c>
      <c r="B8">
        <v>2</v>
      </c>
      <c r="C8" t="s">
        <v>2</v>
      </c>
      <c r="D8">
        <v>28849</v>
      </c>
      <c r="E8">
        <v>28772</v>
      </c>
      <c r="F8">
        <v>25274</v>
      </c>
      <c r="G8">
        <v>14390</v>
      </c>
      <c r="H8">
        <f>[1]!Tabla110[[#This Row],[Primaria completa o menos]]+[1]!Tabla110[[#This Row],[Secundaria incompleta]]+[1]!Tabla110[[#This Row],[Secundaria completa o universitario sin título ]]+[1]!Tabla110[[#This Row],[Universitario con título]]</f>
        <v>97285</v>
      </c>
      <c r="I8" s="16">
        <f>[1]!Tabla110[[#This Row],[Primaria completa o menos]]/[1]!Tabla110[[#This Row],[Total]]</f>
        <v>0.29654109061006323</v>
      </c>
      <c r="J8" s="16">
        <f>[1]!Tabla110[[#This Row],[Secundaria incompleta]]/[1]!Tabla110[[#This Row],[Total]]</f>
        <v>0.29574960168576864</v>
      </c>
      <c r="K8" s="16">
        <f>[1]!Tabla110[[#This Row],[Secundaria completa o universitario sin título ]]/[1]!Tabla110[[#This Row],[Total]]</f>
        <v>0.25979339055352829</v>
      </c>
      <c r="L8" s="16">
        <f>[1]!Tabla110[[#This Row],[Universitario con título]]/[1]!Tabla110[[#This Row],[Total]]</f>
        <v>0.14791591715063987</v>
      </c>
    </row>
    <row r="9" spans="1:12" x14ac:dyDescent="0.25">
      <c r="A9">
        <v>2022</v>
      </c>
      <c r="B9">
        <v>2</v>
      </c>
      <c r="C9" t="s">
        <v>3</v>
      </c>
      <c r="D9">
        <v>4548</v>
      </c>
      <c r="E9">
        <v>10826</v>
      </c>
      <c r="F9">
        <v>29736</v>
      </c>
      <c r="G9">
        <v>9007</v>
      </c>
      <c r="H9">
        <f>[1]!Tabla110[[#This Row],[Primaria completa o menos]]+[1]!Tabla110[[#This Row],[Secundaria incompleta]]+[1]!Tabla110[[#This Row],[Secundaria completa o universitario sin título ]]+[1]!Tabla110[[#This Row],[Universitario con título]]</f>
        <v>54117</v>
      </c>
      <c r="I9" s="16">
        <f>[1]!Tabla110[[#This Row],[Primaria completa o menos]]/[1]!Tabla110[[#This Row],[Total]]</f>
        <v>8.404013526248684E-2</v>
      </c>
      <c r="J9" s="16">
        <f>[1]!Tabla110[[#This Row],[Secundaria incompleta]]/[1]!Tabla110[[#This Row],[Total]]</f>
        <v>0.20004804405270063</v>
      </c>
      <c r="K9" s="16">
        <f>[1]!Tabla110[[#This Row],[Secundaria completa o universitario sin título ]]/[1]!Tabla110[[#This Row],[Total]]</f>
        <v>0.54947613504074511</v>
      </c>
      <c r="L9" s="16">
        <f>[1]!Tabla110[[#This Row],[Universitario con título]]/[1]!Tabla110[[#This Row],[Total]]</f>
        <v>0.16643568564406749</v>
      </c>
    </row>
    <row r="10" spans="1:12" x14ac:dyDescent="0.25">
      <c r="A10">
        <v>2022</v>
      </c>
      <c r="B10">
        <v>3</v>
      </c>
      <c r="C10" t="s">
        <v>2</v>
      </c>
      <c r="D10">
        <v>38473</v>
      </c>
      <c r="E10">
        <v>27883</v>
      </c>
      <c r="F10">
        <v>28842</v>
      </c>
      <c r="G10">
        <v>16160</v>
      </c>
      <c r="H10">
        <f>[1]!Tabla110[[#This Row],[Primaria completa o menos]]+[1]!Tabla110[[#This Row],[Secundaria incompleta]]+[1]!Tabla110[[#This Row],[Secundaria completa o universitario sin título ]]+[1]!Tabla110[[#This Row],[Universitario con título]]</f>
        <v>111358</v>
      </c>
      <c r="I10" s="16">
        <f>[1]!Tabla110[[#This Row],[Primaria completa o menos]]/[1]!Tabla110[[#This Row],[Total]]</f>
        <v>0.34548932272490523</v>
      </c>
      <c r="J10" s="16">
        <f>[1]!Tabla110[[#This Row],[Secundaria incompleta]]/[1]!Tabla110[[#This Row],[Total]]</f>
        <v>0.2503906320156612</v>
      </c>
      <c r="K10" s="16">
        <f>[1]!Tabla110[[#This Row],[Secundaria completa o universitario sin título ]]/[1]!Tabla110[[#This Row],[Total]]</f>
        <v>0.2590024964528817</v>
      </c>
      <c r="L10" s="16">
        <f>[1]!Tabla110[[#This Row],[Universitario con título]]/[1]!Tabla110[[#This Row],[Total]]</f>
        <v>0.14511754880655184</v>
      </c>
    </row>
    <row r="11" spans="1:12" x14ac:dyDescent="0.25">
      <c r="A11">
        <v>2022</v>
      </c>
      <c r="B11">
        <v>3</v>
      </c>
      <c r="C11" t="s">
        <v>3</v>
      </c>
      <c r="D11">
        <v>1822</v>
      </c>
      <c r="E11">
        <v>7718</v>
      </c>
      <c r="F11">
        <v>35143</v>
      </c>
      <c r="G11">
        <v>9453</v>
      </c>
      <c r="H11">
        <f>[1]!Tabla110[[#This Row],[Primaria completa o menos]]+[1]!Tabla110[[#This Row],[Secundaria incompleta]]+[1]!Tabla110[[#This Row],[Secundaria completa o universitario sin título ]]+[1]!Tabla110[[#This Row],[Universitario con título]]</f>
        <v>54136</v>
      </c>
      <c r="I11" s="16">
        <f>[1]!Tabla110[[#This Row],[Primaria completa o menos]]/[1]!Tabla110[[#This Row],[Total]]</f>
        <v>3.3655977538052315E-2</v>
      </c>
      <c r="J11" s="16">
        <f>[1]!Tabla110[[#This Row],[Secundaria incompleta]]/[1]!Tabla110[[#This Row],[Total]]</f>
        <v>0.14256686862716123</v>
      </c>
      <c r="K11" s="16">
        <f>[1]!Tabla110[[#This Row],[Secundaria completa o universitario sin título ]]/[1]!Tabla110[[#This Row],[Total]]</f>
        <v>0.6491613713610167</v>
      </c>
      <c r="L11" s="16">
        <f>[1]!Tabla110[[#This Row],[Universitario con título]]/[1]!Tabla110[[#This Row],[Total]]</f>
        <v>0.17461578247376977</v>
      </c>
    </row>
    <row r="12" spans="1:12" x14ac:dyDescent="0.25">
      <c r="A12">
        <v>2022</v>
      </c>
      <c r="B12">
        <v>4</v>
      </c>
      <c r="C12" t="s">
        <v>2</v>
      </c>
      <c r="D12">
        <v>28215</v>
      </c>
      <c r="E12">
        <v>34151</v>
      </c>
      <c r="F12">
        <v>28630</v>
      </c>
      <c r="G12">
        <v>13769</v>
      </c>
      <c r="H12">
        <f>[1]!Tabla110[[#This Row],[Primaria completa o menos]]+[1]!Tabla110[[#This Row],[Secundaria incompleta]]+[1]!Tabla110[[#This Row],[Secundaria completa o universitario sin título ]]+[1]!Tabla110[[#This Row],[Universitario con título]]</f>
        <v>104765</v>
      </c>
      <c r="I12" s="16">
        <f>[1]!Tabla110[[#This Row],[Primaria completa o menos]]/[1]!Tabla110[[#This Row],[Total]]</f>
        <v>0.26931704290555053</v>
      </c>
      <c r="J12" s="16">
        <f>[1]!Tabla110[[#This Row],[Secundaria incompleta]]/[1]!Tabla110[[#This Row],[Total]]</f>
        <v>0.32597718703765571</v>
      </c>
      <c r="K12" s="16">
        <f>[1]!Tabla110[[#This Row],[Secundaria completa o universitario sin título ]]/[1]!Tabla110[[#This Row],[Total]]</f>
        <v>0.27327828950508282</v>
      </c>
      <c r="L12" s="16">
        <f>[1]!Tabla110[[#This Row],[Universitario con título]]/[1]!Tabla110[[#This Row],[Total]]</f>
        <v>0.13142748055171097</v>
      </c>
    </row>
    <row r="13" spans="1:12" x14ac:dyDescent="0.25">
      <c r="A13">
        <v>2022</v>
      </c>
      <c r="B13">
        <v>4</v>
      </c>
      <c r="C13" t="s">
        <v>3</v>
      </c>
      <c r="D13">
        <v>1120</v>
      </c>
      <c r="E13">
        <v>13943</v>
      </c>
      <c r="F13">
        <v>29147</v>
      </c>
      <c r="G13">
        <v>9795</v>
      </c>
      <c r="H13">
        <f>[1]!Tabla110[[#This Row],[Primaria completa o menos]]+[1]!Tabla110[[#This Row],[Secundaria incompleta]]+[1]!Tabla110[[#This Row],[Secundaria completa o universitario sin título ]]+[1]!Tabla110[[#This Row],[Universitario con título]]</f>
        <v>54005</v>
      </c>
      <c r="I13" s="16">
        <f>[1]!Tabla110[[#This Row],[Primaria completa o menos]]/[1]!Tabla110[[#This Row],[Total]]</f>
        <v>2.0738820479585224E-2</v>
      </c>
      <c r="J13" s="16">
        <f>[1]!Tabla110[[#This Row],[Secundaria incompleta]]/[1]!Tabla110[[#This Row],[Total]]</f>
        <v>0.25817979816683639</v>
      </c>
      <c r="K13" s="16">
        <f>[1]!Tabla110[[#This Row],[Secundaria completa o universitario sin título ]]/[1]!Tabla110[[#This Row],[Total]]</f>
        <v>0.53970928617720582</v>
      </c>
      <c r="L13" s="16">
        <f>[1]!Tabla110[[#This Row],[Universitario con título]]/[1]!Tabla110[[#This Row],[Total]]</f>
        <v>0.18137209517637257</v>
      </c>
    </row>
    <row r="14" spans="1:12" x14ac:dyDescent="0.25">
      <c r="A14">
        <v>2023</v>
      </c>
      <c r="B14">
        <v>1</v>
      </c>
      <c r="C14" t="s">
        <v>2</v>
      </c>
      <c r="D14">
        <v>22412</v>
      </c>
      <c r="E14">
        <v>22723</v>
      </c>
      <c r="F14">
        <v>17889</v>
      </c>
      <c r="G14">
        <v>9534</v>
      </c>
      <c r="H14">
        <f>[1]!Tabla110[[#This Row],[Primaria completa o menos]]+[1]!Tabla110[[#This Row],[Secundaria incompleta]]+[1]!Tabla110[[#This Row],[Secundaria completa o universitario sin título ]]+[1]!Tabla110[[#This Row],[Universitario con título]]</f>
        <v>72558</v>
      </c>
      <c r="I14" s="16">
        <f>[1]!Tabla110[[#This Row],[Primaria completa o menos]]/[1]!Tabla110[[#This Row],[Total]]</f>
        <v>0.30888392734088593</v>
      </c>
      <c r="J14" s="16">
        <f>[1]!Tabla110[[#This Row],[Secundaria incompleta]]/[1]!Tabla110[[#This Row],[Total]]</f>
        <v>0.31317015353234656</v>
      </c>
      <c r="K14" s="16">
        <f>[1]!Tabla110[[#This Row],[Secundaria completa o universitario sin título ]]/[1]!Tabla110[[#This Row],[Total]]</f>
        <v>0.24654758951459521</v>
      </c>
      <c r="L14" s="16">
        <f>[1]!Tabla110[[#This Row],[Universitario con título]]/[1]!Tabla110[[#This Row],[Total]]</f>
        <v>0.13139832961217232</v>
      </c>
    </row>
    <row r="15" spans="1:12" x14ac:dyDescent="0.25">
      <c r="A15">
        <v>2023</v>
      </c>
      <c r="B15">
        <v>1</v>
      </c>
      <c r="C15" t="s">
        <v>3</v>
      </c>
      <c r="D15">
        <v>515</v>
      </c>
      <c r="E15">
        <v>9504</v>
      </c>
      <c r="F15">
        <v>39211</v>
      </c>
      <c r="G15">
        <v>7379</v>
      </c>
      <c r="H15">
        <f>[1]!Tabla110[[#This Row],[Primaria completa o menos]]+[1]!Tabla110[[#This Row],[Secundaria incompleta]]+[1]!Tabla110[[#This Row],[Secundaria completa o universitario sin título ]]+[1]!Tabla110[[#This Row],[Universitario con título]]</f>
        <v>56609</v>
      </c>
      <c r="I15" s="16">
        <f>[1]!Tabla110[[#This Row],[Primaria completa o menos]]/[1]!Tabla110[[#This Row],[Total]]</f>
        <v>9.0974933314490625E-3</v>
      </c>
      <c r="J15" s="16">
        <f>[1]!Tabla110[[#This Row],[Secundaria incompleta]]/[1]!Tabla110[[#This Row],[Total]]</f>
        <v>0.16788849829532407</v>
      </c>
      <c r="K15" s="16">
        <f>[1]!Tabla110[[#This Row],[Secundaria completa o universitario sin título ]]/[1]!Tabla110[[#This Row],[Total]]</f>
        <v>0.69266371071737709</v>
      </c>
      <c r="L15" s="16">
        <f>[1]!Tabla110[[#This Row],[Universitario con título]]/[1]!Tabla110[[#This Row],[Total]]</f>
        <v>0.13035029765584977</v>
      </c>
    </row>
    <row r="16" spans="1:12" x14ac:dyDescent="0.25">
      <c r="A16">
        <v>2023</v>
      </c>
      <c r="B16">
        <v>2</v>
      </c>
      <c r="C16" t="s">
        <v>2</v>
      </c>
      <c r="D16">
        <v>21023</v>
      </c>
      <c r="E16">
        <v>19723</v>
      </c>
      <c r="F16">
        <v>15328</v>
      </c>
      <c r="G16">
        <v>6985</v>
      </c>
      <c r="H16">
        <f>[1]!Tabla110[[#This Row],[Primaria completa o menos]]+[1]!Tabla110[[#This Row],[Secundaria incompleta]]+[1]!Tabla110[[#This Row],[Secundaria completa o universitario sin título ]]+[1]!Tabla110[[#This Row],[Universitario con título]]</f>
        <v>63059</v>
      </c>
      <c r="I16" s="16">
        <f>[1]!Tabla110[[#This Row],[Primaria completa o menos]]/[1]!Tabla110[[#This Row],[Total]]</f>
        <v>0.33338619388192009</v>
      </c>
      <c r="J16" s="16">
        <f>[1]!Tabla110[[#This Row],[Secundaria incompleta]]/[1]!Tabla110[[#This Row],[Total]]</f>
        <v>0.31277057993307855</v>
      </c>
      <c r="K16" s="16">
        <f>[1]!Tabla110[[#This Row],[Secundaria completa o universitario sin título ]]/[1]!Tabla110[[#This Row],[Total]]</f>
        <v>0.24307394662141804</v>
      </c>
      <c r="L16" s="16">
        <f>[1]!Tabla110[[#This Row],[Universitario con título]]/[1]!Tabla110[[#This Row],[Total]]</f>
        <v>0.11076927956358332</v>
      </c>
    </row>
    <row r="17" spans="1:12" x14ac:dyDescent="0.25">
      <c r="A17">
        <v>2023</v>
      </c>
      <c r="B17">
        <v>2</v>
      </c>
      <c r="C17" t="s">
        <v>3</v>
      </c>
      <c r="D17">
        <v>2200</v>
      </c>
      <c r="E17">
        <v>4805</v>
      </c>
      <c r="F17">
        <v>27170</v>
      </c>
      <c r="G17">
        <v>11885</v>
      </c>
      <c r="H17">
        <f>[1]!Tabla110[[#This Row],[Primaria completa o menos]]+[1]!Tabla110[[#This Row],[Secundaria incompleta]]+[1]!Tabla110[[#This Row],[Secundaria completa o universitario sin título ]]+[1]!Tabla110[[#This Row],[Universitario con título]]</f>
        <v>46060</v>
      </c>
      <c r="I17" s="16">
        <f>[1]!Tabla110[[#This Row],[Primaria completa o menos]]/[1]!Tabla110[[#This Row],[Total]]</f>
        <v>4.7763786365610073E-2</v>
      </c>
      <c r="J17" s="16">
        <f>[1]!Tabla110[[#This Row],[Secundaria incompleta]]/[1]!Tabla110[[#This Row],[Total]]</f>
        <v>0.10432045158488927</v>
      </c>
      <c r="K17" s="16">
        <f>[1]!Tabla110[[#This Row],[Secundaria completa o universitario sin título ]]/[1]!Tabla110[[#This Row],[Total]]</f>
        <v>0.58988276161528441</v>
      </c>
      <c r="L17" s="16">
        <f>[1]!Tabla110[[#This Row],[Universitario con título]]/[1]!Tabla110[[#This Row],[Total]]</f>
        <v>0.25803300043421623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7"/>
  <sheetViews>
    <sheetView workbookViewId="0">
      <selection activeCell="D1" sqref="D1"/>
    </sheetView>
  </sheetViews>
  <sheetFormatPr baseColWidth="10" defaultColWidth="11.5703125" defaultRowHeight="15" x14ac:dyDescent="0.25"/>
  <cols>
    <col min="2" max="2" width="11.7109375" customWidth="1"/>
    <col min="3" max="3" width="12" customWidth="1"/>
    <col min="4" max="4" width="24.7109375" customWidth="1"/>
    <col min="5" max="5" width="27.5703125" customWidth="1"/>
    <col min="6" max="6" width="24.28515625" customWidth="1"/>
  </cols>
  <sheetData>
    <row r="1" spans="1:10" x14ac:dyDescent="0.25">
      <c r="A1" t="s">
        <v>4</v>
      </c>
      <c r="B1" t="s">
        <v>5</v>
      </c>
      <c r="C1" t="s">
        <v>44</v>
      </c>
      <c r="D1" t="s">
        <v>19</v>
      </c>
      <c r="E1" t="s">
        <v>20</v>
      </c>
      <c r="F1" t="s">
        <v>21</v>
      </c>
      <c r="G1" t="s">
        <v>28</v>
      </c>
      <c r="H1" s="16" t="s">
        <v>40</v>
      </c>
      <c r="I1" s="16" t="s">
        <v>41</v>
      </c>
      <c r="J1" s="16" t="s">
        <v>42</v>
      </c>
    </row>
    <row r="2" spans="1:10" x14ac:dyDescent="0.25">
      <c r="A2">
        <v>2021</v>
      </c>
      <c r="B2">
        <v>3</v>
      </c>
      <c r="C2" t="s">
        <v>2</v>
      </c>
      <c r="D2">
        <v>150428</v>
      </c>
      <c r="E2">
        <v>267794</v>
      </c>
      <c r="F2">
        <v>169165</v>
      </c>
      <c r="G2">
        <f>E2+F2+D2</f>
        <v>587387</v>
      </c>
      <c r="H2" s="16">
        <f>D2/G2</f>
        <v>0.25609691736453138</v>
      </c>
      <c r="I2" s="16">
        <f>E2/G2</f>
        <v>0.45590726386522001</v>
      </c>
      <c r="J2" s="18">
        <f>F2/G2</f>
        <v>0.2879958187702486</v>
      </c>
    </row>
    <row r="3" spans="1:10" x14ac:dyDescent="0.25">
      <c r="A3">
        <v>2021</v>
      </c>
      <c r="B3">
        <v>3</v>
      </c>
      <c r="C3" t="s">
        <v>3</v>
      </c>
      <c r="D3">
        <v>86285</v>
      </c>
      <c r="E3">
        <v>111018</v>
      </c>
      <c r="F3">
        <v>22120</v>
      </c>
      <c r="G3">
        <f t="shared" ref="G3:G17" si="0">E3+F3+D3</f>
        <v>219423</v>
      </c>
      <c r="H3" s="16">
        <f t="shared" ref="H3:H17" si="1">D3/G3</f>
        <v>0.39323589596350428</v>
      </c>
      <c r="I3" s="16">
        <f t="shared" ref="I3:I17" si="2">E3/G3</f>
        <v>0.50595425274469863</v>
      </c>
      <c r="J3" s="18">
        <f t="shared" ref="J3:J17" si="3">F3/G3</f>
        <v>0.10080985129179712</v>
      </c>
    </row>
    <row r="4" spans="1:10" x14ac:dyDescent="0.25">
      <c r="A4">
        <v>2021</v>
      </c>
      <c r="B4">
        <v>4</v>
      </c>
      <c r="C4" t="s">
        <v>2</v>
      </c>
      <c r="D4">
        <v>149329</v>
      </c>
      <c r="E4">
        <v>289362</v>
      </c>
      <c r="F4">
        <v>163475</v>
      </c>
      <c r="G4">
        <f t="shared" si="0"/>
        <v>602166</v>
      </c>
      <c r="H4" s="16">
        <f t="shared" si="1"/>
        <v>0.24798643563402784</v>
      </c>
      <c r="I4" s="16">
        <f t="shared" si="2"/>
        <v>0.480535267683662</v>
      </c>
      <c r="J4" s="18">
        <f t="shared" si="3"/>
        <v>0.27147829668231022</v>
      </c>
    </row>
    <row r="5" spans="1:10" x14ac:dyDescent="0.25">
      <c r="A5">
        <v>2021</v>
      </c>
      <c r="B5">
        <v>4</v>
      </c>
      <c r="C5" t="s">
        <v>3</v>
      </c>
      <c r="D5">
        <v>84413</v>
      </c>
      <c r="E5">
        <v>87574</v>
      </c>
      <c r="F5">
        <v>30994</v>
      </c>
      <c r="G5">
        <f t="shared" si="0"/>
        <v>202981</v>
      </c>
      <c r="H5" s="16">
        <f t="shared" si="1"/>
        <v>0.41586650967331917</v>
      </c>
      <c r="I5" s="16">
        <f t="shared" si="2"/>
        <v>0.43143939580551877</v>
      </c>
      <c r="J5" s="18">
        <f t="shared" si="3"/>
        <v>0.15269409452116209</v>
      </c>
    </row>
    <row r="6" spans="1:10" x14ac:dyDescent="0.25">
      <c r="A6">
        <v>2022</v>
      </c>
      <c r="B6">
        <v>1</v>
      </c>
      <c r="C6" t="s">
        <v>2</v>
      </c>
      <c r="D6">
        <v>161236</v>
      </c>
      <c r="E6">
        <v>285178</v>
      </c>
      <c r="F6">
        <v>167101</v>
      </c>
      <c r="G6">
        <f t="shared" si="0"/>
        <v>613515</v>
      </c>
      <c r="H6" s="16">
        <f t="shared" si="1"/>
        <v>0.26280694033560714</v>
      </c>
      <c r="I6" s="16">
        <f t="shared" si="2"/>
        <v>0.46482645086102214</v>
      </c>
      <c r="J6" s="18">
        <f t="shared" si="3"/>
        <v>0.27236660880337071</v>
      </c>
    </row>
    <row r="7" spans="1:10" x14ac:dyDescent="0.25">
      <c r="A7">
        <v>2022</v>
      </c>
      <c r="B7">
        <v>1</v>
      </c>
      <c r="C7" t="s">
        <v>3</v>
      </c>
      <c r="D7">
        <v>90243</v>
      </c>
      <c r="E7">
        <v>83879</v>
      </c>
      <c r="F7">
        <v>24495</v>
      </c>
      <c r="G7">
        <f t="shared" si="0"/>
        <v>198617</v>
      </c>
      <c r="H7" s="16">
        <f t="shared" si="1"/>
        <v>0.45435687781005651</v>
      </c>
      <c r="I7" s="16">
        <f t="shared" si="2"/>
        <v>0.42231531037121695</v>
      </c>
      <c r="J7" s="18">
        <f t="shared" si="3"/>
        <v>0.1233278118187265</v>
      </c>
    </row>
    <row r="8" spans="1:10" x14ac:dyDescent="0.25">
      <c r="A8">
        <v>2022</v>
      </c>
      <c r="B8">
        <v>2</v>
      </c>
      <c r="C8" t="s">
        <v>2</v>
      </c>
      <c r="D8">
        <v>143211</v>
      </c>
      <c r="E8">
        <v>311572</v>
      </c>
      <c r="F8">
        <v>156455</v>
      </c>
      <c r="G8">
        <f t="shared" si="0"/>
        <v>611238</v>
      </c>
      <c r="H8" s="16">
        <f t="shared" si="1"/>
        <v>0.23429662422820571</v>
      </c>
      <c r="I8" s="16">
        <f t="shared" si="2"/>
        <v>0.50973925050471336</v>
      </c>
      <c r="J8" s="18">
        <f t="shared" si="3"/>
        <v>0.2559641252670809</v>
      </c>
    </row>
    <row r="9" spans="1:10" x14ac:dyDescent="0.25">
      <c r="A9">
        <v>2022</v>
      </c>
      <c r="B9">
        <v>2</v>
      </c>
      <c r="C9" t="s">
        <v>3</v>
      </c>
      <c r="D9">
        <v>92795</v>
      </c>
      <c r="E9">
        <v>101553</v>
      </c>
      <c r="F9">
        <v>23758</v>
      </c>
      <c r="G9">
        <f t="shared" si="0"/>
        <v>218106</v>
      </c>
      <c r="H9" s="16">
        <f t="shared" si="1"/>
        <v>0.42545826341320275</v>
      </c>
      <c r="I9" s="16">
        <f t="shared" si="2"/>
        <v>0.46561305053506091</v>
      </c>
      <c r="J9" s="18">
        <f t="shared" si="3"/>
        <v>0.10892868605173631</v>
      </c>
    </row>
    <row r="10" spans="1:10" x14ac:dyDescent="0.25">
      <c r="A10">
        <v>2022</v>
      </c>
      <c r="B10">
        <v>3</v>
      </c>
      <c r="C10" t="s">
        <v>2</v>
      </c>
      <c r="D10">
        <v>139282</v>
      </c>
      <c r="E10">
        <v>333134</v>
      </c>
      <c r="F10">
        <v>148293</v>
      </c>
      <c r="G10">
        <f t="shared" si="0"/>
        <v>620709</v>
      </c>
      <c r="H10" s="16">
        <f t="shared" si="1"/>
        <v>0.22439178423383582</v>
      </c>
      <c r="I10" s="16">
        <f t="shared" si="2"/>
        <v>0.53669916176501387</v>
      </c>
      <c r="J10" s="18">
        <f t="shared" si="3"/>
        <v>0.23890905400115028</v>
      </c>
    </row>
    <row r="11" spans="1:10" x14ac:dyDescent="0.25">
      <c r="A11">
        <v>2022</v>
      </c>
      <c r="B11">
        <v>3</v>
      </c>
      <c r="C11" t="s">
        <v>3</v>
      </c>
      <c r="D11">
        <v>85596</v>
      </c>
      <c r="E11">
        <v>103670</v>
      </c>
      <c r="F11">
        <v>25170</v>
      </c>
      <c r="G11">
        <f t="shared" si="0"/>
        <v>214436</v>
      </c>
      <c r="H11" s="16">
        <f t="shared" si="1"/>
        <v>0.39916805014083456</v>
      </c>
      <c r="I11" s="16">
        <f t="shared" si="2"/>
        <v>0.4834542707381223</v>
      </c>
      <c r="J11" s="18">
        <f t="shared" si="3"/>
        <v>0.1173776791210431</v>
      </c>
    </row>
    <row r="12" spans="1:10" x14ac:dyDescent="0.25">
      <c r="A12">
        <v>2022</v>
      </c>
      <c r="B12">
        <v>4</v>
      </c>
      <c r="C12" t="s">
        <v>2</v>
      </c>
      <c r="D12">
        <v>147252</v>
      </c>
      <c r="E12">
        <v>308374</v>
      </c>
      <c r="F12">
        <v>173774</v>
      </c>
      <c r="G12">
        <f t="shared" si="0"/>
        <v>629400</v>
      </c>
      <c r="H12" s="16">
        <f t="shared" si="1"/>
        <v>0.23395614871306006</v>
      </c>
      <c r="I12" s="16">
        <f t="shared" si="2"/>
        <v>0.48994915792818555</v>
      </c>
      <c r="J12" s="18">
        <f t="shared" si="3"/>
        <v>0.27609469335875436</v>
      </c>
    </row>
    <row r="13" spans="1:10" x14ac:dyDescent="0.25">
      <c r="A13">
        <v>2022</v>
      </c>
      <c r="B13">
        <v>4</v>
      </c>
      <c r="C13" t="s">
        <v>3</v>
      </c>
      <c r="D13">
        <v>73540</v>
      </c>
      <c r="E13">
        <v>105076</v>
      </c>
      <c r="F13">
        <v>24605</v>
      </c>
      <c r="G13">
        <f t="shared" si="0"/>
        <v>203221</v>
      </c>
      <c r="H13" s="16">
        <f t="shared" si="1"/>
        <v>0.36187205062468936</v>
      </c>
      <c r="I13" s="16">
        <f t="shared" si="2"/>
        <v>0.51705286363121916</v>
      </c>
      <c r="J13" s="18">
        <f t="shared" si="3"/>
        <v>0.12107508574409141</v>
      </c>
    </row>
    <row r="14" spans="1:10" x14ac:dyDescent="0.25">
      <c r="A14">
        <v>2023</v>
      </c>
      <c r="B14">
        <v>1</v>
      </c>
      <c r="C14" t="s">
        <v>2</v>
      </c>
      <c r="D14">
        <v>136048</v>
      </c>
      <c r="E14">
        <v>288173</v>
      </c>
      <c r="F14">
        <v>149568</v>
      </c>
      <c r="G14">
        <f t="shared" si="0"/>
        <v>573789</v>
      </c>
      <c r="H14" s="16">
        <f t="shared" si="1"/>
        <v>0.23710458025511119</v>
      </c>
      <c r="I14" s="16">
        <f t="shared" si="2"/>
        <v>0.50222817098271311</v>
      </c>
      <c r="J14" s="18">
        <f t="shared" si="3"/>
        <v>0.26066724876217562</v>
      </c>
    </row>
    <row r="15" spans="1:10" x14ac:dyDescent="0.25">
      <c r="A15">
        <v>2023</v>
      </c>
      <c r="B15">
        <v>1</v>
      </c>
      <c r="C15" t="s">
        <v>3</v>
      </c>
      <c r="D15">
        <v>80419</v>
      </c>
      <c r="E15">
        <v>107278</v>
      </c>
      <c r="F15">
        <v>24239</v>
      </c>
      <c r="G15">
        <f t="shared" si="0"/>
        <v>211936</v>
      </c>
      <c r="H15" s="16">
        <f t="shared" si="1"/>
        <v>0.37944945643967992</v>
      </c>
      <c r="I15" s="16">
        <f t="shared" si="2"/>
        <v>0.50618111127887666</v>
      </c>
      <c r="J15" s="18">
        <f t="shared" si="3"/>
        <v>0.11436943228144346</v>
      </c>
    </row>
    <row r="16" spans="1:10" x14ac:dyDescent="0.25">
      <c r="A16">
        <v>2023</v>
      </c>
      <c r="B16">
        <v>2</v>
      </c>
      <c r="C16" t="s">
        <v>2</v>
      </c>
      <c r="D16">
        <v>133665</v>
      </c>
      <c r="E16">
        <v>290587</v>
      </c>
      <c r="F16">
        <v>148903</v>
      </c>
      <c r="G16">
        <f t="shared" si="0"/>
        <v>573155</v>
      </c>
      <c r="H16" s="16">
        <f t="shared" si="1"/>
        <v>0.23320916680479103</v>
      </c>
      <c r="I16" s="16">
        <f t="shared" si="2"/>
        <v>0.50699548987621146</v>
      </c>
      <c r="J16" s="18">
        <f t="shared" si="3"/>
        <v>0.25979534331899745</v>
      </c>
    </row>
    <row r="17" spans="1:10" x14ac:dyDescent="0.25">
      <c r="A17">
        <v>2023</v>
      </c>
      <c r="B17">
        <v>2</v>
      </c>
      <c r="C17" t="s">
        <v>3</v>
      </c>
      <c r="D17">
        <v>78705</v>
      </c>
      <c r="E17">
        <v>126114</v>
      </c>
      <c r="F17">
        <v>15522</v>
      </c>
      <c r="G17">
        <f t="shared" si="0"/>
        <v>220341</v>
      </c>
      <c r="H17" s="16">
        <f t="shared" si="1"/>
        <v>0.35719634566422048</v>
      </c>
      <c r="I17" s="16">
        <f t="shared" si="2"/>
        <v>0.57235829918172287</v>
      </c>
      <c r="J17" s="18">
        <f t="shared" si="3"/>
        <v>7.0445355154056671E-2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5"/>
  <sheetViews>
    <sheetView workbookViewId="0">
      <selection activeCell="J1" sqref="J1"/>
    </sheetView>
  </sheetViews>
  <sheetFormatPr baseColWidth="10" defaultColWidth="11.5703125" defaultRowHeight="15" x14ac:dyDescent="0.25"/>
  <cols>
    <col min="2" max="2" width="12.140625" customWidth="1"/>
    <col min="3" max="3" width="12.42578125" customWidth="1"/>
    <col min="4" max="4" width="24.85546875" customWidth="1"/>
    <col min="5" max="5" width="27.140625" customWidth="1"/>
    <col min="6" max="6" width="23.85546875" customWidth="1"/>
  </cols>
  <sheetData>
    <row r="1" spans="1:10" x14ac:dyDescent="0.25">
      <c r="A1" t="s">
        <v>0</v>
      </c>
      <c r="B1" t="s">
        <v>1</v>
      </c>
      <c r="C1" t="s">
        <v>44</v>
      </c>
      <c r="D1" t="s">
        <v>16</v>
      </c>
      <c r="E1" t="s">
        <v>17</v>
      </c>
      <c r="F1" t="s">
        <v>18</v>
      </c>
      <c r="G1" t="s">
        <v>28</v>
      </c>
      <c r="H1" s="16" t="s">
        <v>55</v>
      </c>
      <c r="I1" s="16" t="s">
        <v>56</v>
      </c>
      <c r="J1" s="16" t="s">
        <v>57</v>
      </c>
    </row>
    <row r="2" spans="1:10" x14ac:dyDescent="0.25">
      <c r="A2">
        <v>2021</v>
      </c>
      <c r="B2">
        <v>3</v>
      </c>
      <c r="C2" t="s">
        <v>6</v>
      </c>
      <c r="D2">
        <v>29782</v>
      </c>
      <c r="E2">
        <v>57029</v>
      </c>
      <c r="F2">
        <v>24937</v>
      </c>
      <c r="G2">
        <f t="shared" ref="G2:G25" si="0">E2+F2+D2</f>
        <v>111748</v>
      </c>
      <c r="H2" s="16">
        <f t="shared" ref="H2:H25" si="1">D2/G2</f>
        <v>0.2665103626015678</v>
      </c>
      <c r="I2" s="16">
        <f t="shared" ref="I2:I25" si="2">E2/G2</f>
        <v>0.51033575544976195</v>
      </c>
      <c r="J2" s="18">
        <f t="shared" ref="J2:J25" si="3">F2/G2</f>
        <v>0.22315388194867022</v>
      </c>
    </row>
    <row r="3" spans="1:10" x14ac:dyDescent="0.25">
      <c r="A3">
        <v>2021</v>
      </c>
      <c r="B3">
        <v>3</v>
      </c>
      <c r="C3" t="s">
        <v>7</v>
      </c>
      <c r="D3">
        <v>58405</v>
      </c>
      <c r="E3">
        <v>69779</v>
      </c>
      <c r="F3">
        <v>53072</v>
      </c>
      <c r="G3">
        <f t="shared" si="0"/>
        <v>181256</v>
      </c>
      <c r="H3" s="16">
        <f t="shared" si="1"/>
        <v>0.3222238160391932</v>
      </c>
      <c r="I3" s="16">
        <f t="shared" si="2"/>
        <v>0.38497484221211986</v>
      </c>
      <c r="J3" s="18">
        <f t="shared" si="3"/>
        <v>0.29280134174868694</v>
      </c>
    </row>
    <row r="4" spans="1:10" x14ac:dyDescent="0.25">
      <c r="A4">
        <v>2021</v>
      </c>
      <c r="B4">
        <v>3</v>
      </c>
      <c r="C4" t="s">
        <v>8</v>
      </c>
      <c r="D4">
        <v>45241</v>
      </c>
      <c r="E4">
        <v>100890</v>
      </c>
      <c r="F4">
        <v>64811</v>
      </c>
      <c r="G4">
        <f t="shared" si="0"/>
        <v>210942</v>
      </c>
      <c r="H4" s="16">
        <f t="shared" si="1"/>
        <v>0.21447127646462061</v>
      </c>
      <c r="I4" s="16">
        <f t="shared" si="2"/>
        <v>0.47828312995989419</v>
      </c>
      <c r="J4" s="18">
        <f t="shared" si="3"/>
        <v>0.3072455935754852</v>
      </c>
    </row>
    <row r="5" spans="1:10" x14ac:dyDescent="0.25">
      <c r="A5">
        <v>2021</v>
      </c>
      <c r="B5">
        <v>4</v>
      </c>
      <c r="C5" t="s">
        <v>6</v>
      </c>
      <c r="D5">
        <v>34005</v>
      </c>
      <c r="E5">
        <v>61132</v>
      </c>
      <c r="F5">
        <v>23407</v>
      </c>
      <c r="G5">
        <f t="shared" si="0"/>
        <v>118544</v>
      </c>
      <c r="H5" s="16">
        <f t="shared" si="1"/>
        <v>0.28685551356458361</v>
      </c>
      <c r="I5" s="16">
        <f t="shared" si="2"/>
        <v>0.51569037656903771</v>
      </c>
      <c r="J5" s="18">
        <f t="shared" si="3"/>
        <v>0.19745410986637874</v>
      </c>
    </row>
    <row r="6" spans="1:10" x14ac:dyDescent="0.25">
      <c r="A6">
        <v>2021</v>
      </c>
      <c r="B6">
        <v>4</v>
      </c>
      <c r="C6" t="s">
        <v>7</v>
      </c>
      <c r="D6">
        <v>50234</v>
      </c>
      <c r="E6">
        <v>84096</v>
      </c>
      <c r="F6">
        <v>50445</v>
      </c>
      <c r="G6">
        <f t="shared" si="0"/>
        <v>184775</v>
      </c>
      <c r="H6" s="16">
        <f t="shared" si="1"/>
        <v>0.27186578270869977</v>
      </c>
      <c r="I6" s="16">
        <f t="shared" si="2"/>
        <v>0.45512650520903802</v>
      </c>
      <c r="J6" s="18">
        <f t="shared" si="3"/>
        <v>0.27300771208226221</v>
      </c>
    </row>
    <row r="7" spans="1:10" x14ac:dyDescent="0.25">
      <c r="A7">
        <v>2021</v>
      </c>
      <c r="B7">
        <v>4</v>
      </c>
      <c r="C7" t="s">
        <v>8</v>
      </c>
      <c r="D7">
        <v>49998</v>
      </c>
      <c r="E7">
        <v>104426</v>
      </c>
      <c r="F7">
        <v>71989</v>
      </c>
      <c r="G7">
        <f t="shared" si="0"/>
        <v>226413</v>
      </c>
      <c r="H7" s="16">
        <f t="shared" si="1"/>
        <v>0.22082654264551946</v>
      </c>
      <c r="I7" s="16">
        <f t="shared" si="2"/>
        <v>0.46121909961000473</v>
      </c>
      <c r="J7" s="18">
        <f t="shared" si="3"/>
        <v>0.31795435774447578</v>
      </c>
    </row>
    <row r="8" spans="1:10" x14ac:dyDescent="0.25">
      <c r="A8">
        <v>2022</v>
      </c>
      <c r="B8">
        <v>1</v>
      </c>
      <c r="C8" t="s">
        <v>6</v>
      </c>
      <c r="D8">
        <v>36179</v>
      </c>
      <c r="E8">
        <v>57133</v>
      </c>
      <c r="F8">
        <v>26488</v>
      </c>
      <c r="G8">
        <f t="shared" si="0"/>
        <v>119800</v>
      </c>
      <c r="H8" s="16">
        <f t="shared" si="1"/>
        <v>0.30199499165275462</v>
      </c>
      <c r="I8" s="16">
        <f t="shared" si="2"/>
        <v>0.47690317195325543</v>
      </c>
      <c r="J8" s="18">
        <f t="shared" si="3"/>
        <v>0.22110183639398998</v>
      </c>
    </row>
    <row r="9" spans="1:10" x14ac:dyDescent="0.25">
      <c r="A9">
        <v>2022</v>
      </c>
      <c r="B9">
        <v>1</v>
      </c>
      <c r="C9" t="s">
        <v>7</v>
      </c>
      <c r="D9">
        <v>55947</v>
      </c>
      <c r="E9">
        <v>86522</v>
      </c>
      <c r="F9">
        <v>47403</v>
      </c>
      <c r="G9">
        <f t="shared" si="0"/>
        <v>189872</v>
      </c>
      <c r="H9" s="16">
        <f t="shared" si="1"/>
        <v>0.29465640010112076</v>
      </c>
      <c r="I9" s="16">
        <f t="shared" si="2"/>
        <v>0.45568593578832056</v>
      </c>
      <c r="J9" s="18">
        <f t="shared" si="3"/>
        <v>0.2496576641105587</v>
      </c>
    </row>
    <row r="10" spans="1:10" x14ac:dyDescent="0.25">
      <c r="A10">
        <v>2022</v>
      </c>
      <c r="B10">
        <v>1</v>
      </c>
      <c r="C10" t="s">
        <v>8</v>
      </c>
      <c r="D10">
        <v>51732</v>
      </c>
      <c r="E10">
        <v>103744</v>
      </c>
      <c r="F10">
        <v>71719</v>
      </c>
      <c r="G10">
        <f t="shared" si="0"/>
        <v>227195</v>
      </c>
      <c r="H10" s="16">
        <f t="shared" si="1"/>
        <v>0.2276986729461476</v>
      </c>
      <c r="I10" s="16">
        <f t="shared" si="2"/>
        <v>0.45662976738044408</v>
      </c>
      <c r="J10" s="18">
        <f t="shared" si="3"/>
        <v>0.31567155967340832</v>
      </c>
    </row>
    <row r="11" spans="1:10" x14ac:dyDescent="0.25">
      <c r="A11">
        <v>2022</v>
      </c>
      <c r="B11">
        <v>2</v>
      </c>
      <c r="C11" t="s">
        <v>6</v>
      </c>
      <c r="D11">
        <v>24393</v>
      </c>
      <c r="E11">
        <v>72166</v>
      </c>
      <c r="F11">
        <v>25993</v>
      </c>
      <c r="G11">
        <f t="shared" si="0"/>
        <v>122552</v>
      </c>
      <c r="H11" s="16">
        <f t="shared" si="1"/>
        <v>0.19904203929760428</v>
      </c>
      <c r="I11" s="16">
        <f t="shared" si="2"/>
        <v>0.58886023891898953</v>
      </c>
      <c r="J11" s="18">
        <f t="shared" si="3"/>
        <v>0.21209772178340622</v>
      </c>
    </row>
    <row r="12" spans="1:10" x14ac:dyDescent="0.25">
      <c r="A12">
        <v>2022</v>
      </c>
      <c r="B12">
        <v>2</v>
      </c>
      <c r="C12" t="s">
        <v>7</v>
      </c>
      <c r="D12">
        <v>54813</v>
      </c>
      <c r="E12">
        <v>88512</v>
      </c>
      <c r="F12">
        <v>50868</v>
      </c>
      <c r="G12">
        <f t="shared" si="0"/>
        <v>194193</v>
      </c>
      <c r="H12" s="16">
        <f t="shared" si="1"/>
        <v>0.28226043163244813</v>
      </c>
      <c r="I12" s="16">
        <f t="shared" si="2"/>
        <v>0.45579397815575229</v>
      </c>
      <c r="J12" s="18">
        <f t="shared" si="3"/>
        <v>0.26194559021179958</v>
      </c>
    </row>
    <row r="13" spans="1:10" x14ac:dyDescent="0.25">
      <c r="A13">
        <v>2022</v>
      </c>
      <c r="B13">
        <v>2</v>
      </c>
      <c r="C13" t="s">
        <v>8</v>
      </c>
      <c r="D13">
        <v>48421</v>
      </c>
      <c r="E13">
        <v>104187</v>
      </c>
      <c r="F13">
        <v>54415</v>
      </c>
      <c r="G13">
        <f t="shared" si="0"/>
        <v>207023</v>
      </c>
      <c r="H13" s="16">
        <f t="shared" si="1"/>
        <v>0.23389188640875652</v>
      </c>
      <c r="I13" s="16">
        <f t="shared" si="2"/>
        <v>0.50326292247721272</v>
      </c>
      <c r="J13" s="18">
        <f t="shared" si="3"/>
        <v>0.26284519111403082</v>
      </c>
    </row>
    <row r="14" spans="1:10" x14ac:dyDescent="0.25">
      <c r="A14">
        <v>2022</v>
      </c>
      <c r="B14">
        <v>3</v>
      </c>
      <c r="C14" t="s">
        <v>6</v>
      </c>
      <c r="D14">
        <v>22163</v>
      </c>
      <c r="E14">
        <v>80590</v>
      </c>
      <c r="F14">
        <v>14967</v>
      </c>
      <c r="G14">
        <f t="shared" si="0"/>
        <v>117720</v>
      </c>
      <c r="H14" s="16">
        <f t="shared" si="1"/>
        <v>0.18826877336051648</v>
      </c>
      <c r="I14" s="16">
        <f t="shared" si="2"/>
        <v>0.68459055385660894</v>
      </c>
      <c r="J14" s="18">
        <f t="shared" si="3"/>
        <v>0.12714067278287461</v>
      </c>
    </row>
    <row r="15" spans="1:10" x14ac:dyDescent="0.25">
      <c r="A15">
        <v>2022</v>
      </c>
      <c r="B15">
        <v>3</v>
      </c>
      <c r="C15" t="s">
        <v>7</v>
      </c>
      <c r="D15">
        <v>53435</v>
      </c>
      <c r="E15">
        <v>85523</v>
      </c>
      <c r="F15">
        <v>46303</v>
      </c>
      <c r="G15">
        <f t="shared" si="0"/>
        <v>185261</v>
      </c>
      <c r="H15" s="16">
        <f t="shared" si="1"/>
        <v>0.28843091638283286</v>
      </c>
      <c r="I15" s="16">
        <f t="shared" si="2"/>
        <v>0.46163520654643991</v>
      </c>
      <c r="J15" s="18">
        <f t="shared" si="3"/>
        <v>0.24993387707072726</v>
      </c>
    </row>
    <row r="16" spans="1:10" x14ac:dyDescent="0.25">
      <c r="A16">
        <v>2022</v>
      </c>
      <c r="B16">
        <v>3</v>
      </c>
      <c r="C16" t="s">
        <v>8</v>
      </c>
      <c r="D16">
        <v>49452</v>
      </c>
      <c r="E16">
        <v>116841</v>
      </c>
      <c r="F16">
        <v>64801</v>
      </c>
      <c r="G16">
        <f t="shared" si="0"/>
        <v>231094</v>
      </c>
      <c r="H16" s="16">
        <f t="shared" si="1"/>
        <v>0.21399084355283998</v>
      </c>
      <c r="I16" s="16">
        <f t="shared" si="2"/>
        <v>0.50559945303642673</v>
      </c>
      <c r="J16" s="18">
        <f t="shared" si="3"/>
        <v>0.28040970341073329</v>
      </c>
    </row>
    <row r="17" spans="1:10" x14ac:dyDescent="0.25">
      <c r="A17">
        <v>2022</v>
      </c>
      <c r="B17">
        <v>4</v>
      </c>
      <c r="C17" t="s">
        <v>6</v>
      </c>
      <c r="D17">
        <v>25035</v>
      </c>
      <c r="E17">
        <v>71767</v>
      </c>
      <c r="F17">
        <v>25270</v>
      </c>
      <c r="G17">
        <f t="shared" si="0"/>
        <v>122072</v>
      </c>
      <c r="H17" s="16">
        <f t="shared" si="1"/>
        <v>0.20508388492037485</v>
      </c>
      <c r="I17" s="16">
        <f t="shared" si="2"/>
        <v>0.58790713677174122</v>
      </c>
      <c r="J17" s="18">
        <f t="shared" si="3"/>
        <v>0.20700897830788387</v>
      </c>
    </row>
    <row r="18" spans="1:10" x14ac:dyDescent="0.25">
      <c r="A18">
        <v>2022</v>
      </c>
      <c r="B18">
        <v>4</v>
      </c>
      <c r="C18" t="s">
        <v>7</v>
      </c>
      <c r="D18">
        <v>52804</v>
      </c>
      <c r="E18">
        <v>80404</v>
      </c>
      <c r="F18">
        <v>49621</v>
      </c>
      <c r="G18">
        <f t="shared" si="0"/>
        <v>182829</v>
      </c>
      <c r="H18" s="16">
        <f t="shared" si="1"/>
        <v>0.28881632563761767</v>
      </c>
      <c r="I18" s="16">
        <f t="shared" si="2"/>
        <v>0.43977705943805412</v>
      </c>
      <c r="J18" s="16">
        <f t="shared" si="3"/>
        <v>0.27140661492432822</v>
      </c>
    </row>
    <row r="19" spans="1:10" x14ac:dyDescent="0.25">
      <c r="A19">
        <v>2022</v>
      </c>
      <c r="B19">
        <v>4</v>
      </c>
      <c r="C19" t="s">
        <v>8</v>
      </c>
      <c r="D19">
        <v>48097</v>
      </c>
      <c r="E19">
        <v>109269</v>
      </c>
      <c r="F19">
        <v>74270</v>
      </c>
      <c r="G19">
        <f t="shared" si="0"/>
        <v>231636</v>
      </c>
      <c r="H19" s="16">
        <f t="shared" si="1"/>
        <v>0.20764043585625724</v>
      </c>
      <c r="I19" s="16">
        <f t="shared" si="2"/>
        <v>0.4717271926643527</v>
      </c>
      <c r="J19" s="16">
        <f t="shared" si="3"/>
        <v>0.32063237147939005</v>
      </c>
    </row>
    <row r="20" spans="1:10" x14ac:dyDescent="0.25">
      <c r="A20">
        <v>2023</v>
      </c>
      <c r="B20">
        <v>1</v>
      </c>
      <c r="C20" t="s">
        <v>6</v>
      </c>
      <c r="D20">
        <v>24928</v>
      </c>
      <c r="E20">
        <v>68051</v>
      </c>
      <c r="F20">
        <v>23338</v>
      </c>
      <c r="G20">
        <f t="shared" si="0"/>
        <v>116317</v>
      </c>
      <c r="H20" s="16">
        <f t="shared" si="1"/>
        <v>0.21431089178709906</v>
      </c>
      <c r="I20" s="16">
        <f t="shared" si="2"/>
        <v>0.58504775742152915</v>
      </c>
      <c r="J20" s="16">
        <f t="shared" si="3"/>
        <v>0.20064135079137185</v>
      </c>
    </row>
    <row r="21" spans="1:10" x14ac:dyDescent="0.25">
      <c r="A21">
        <v>2023</v>
      </c>
      <c r="B21">
        <v>1</v>
      </c>
      <c r="C21" t="s">
        <v>7</v>
      </c>
      <c r="D21">
        <v>46270</v>
      </c>
      <c r="E21">
        <v>79978</v>
      </c>
      <c r="F21">
        <v>35052</v>
      </c>
      <c r="G21">
        <f t="shared" si="0"/>
        <v>161300</v>
      </c>
      <c r="H21" s="16">
        <f t="shared" si="1"/>
        <v>0.28685678859268443</v>
      </c>
      <c r="I21" s="16">
        <f t="shared" si="2"/>
        <v>0.49583384996900187</v>
      </c>
      <c r="J21" s="16">
        <f t="shared" si="3"/>
        <v>0.2173093614383137</v>
      </c>
    </row>
    <row r="22" spans="1:10" x14ac:dyDescent="0.25">
      <c r="A22">
        <v>2023</v>
      </c>
      <c r="B22">
        <v>1</v>
      </c>
      <c r="C22" t="s">
        <v>8</v>
      </c>
      <c r="D22">
        <v>48238</v>
      </c>
      <c r="E22">
        <v>105385</v>
      </c>
      <c r="F22">
        <v>71450</v>
      </c>
      <c r="G22">
        <f t="shared" si="0"/>
        <v>225073</v>
      </c>
      <c r="H22" s="16">
        <f t="shared" si="1"/>
        <v>0.21432157566656151</v>
      </c>
      <c r="I22" s="16">
        <f t="shared" si="2"/>
        <v>0.46822586449729642</v>
      </c>
      <c r="J22" s="16">
        <f t="shared" si="3"/>
        <v>0.31745255983614207</v>
      </c>
    </row>
    <row r="23" spans="1:10" x14ac:dyDescent="0.25">
      <c r="A23">
        <v>2023</v>
      </c>
      <c r="B23">
        <v>2</v>
      </c>
      <c r="C23" t="s">
        <v>6</v>
      </c>
      <c r="D23">
        <v>28169</v>
      </c>
      <c r="E23">
        <v>63837</v>
      </c>
      <c r="F23">
        <v>24475</v>
      </c>
      <c r="G23">
        <f t="shared" si="0"/>
        <v>116481</v>
      </c>
      <c r="H23" s="16">
        <f t="shared" si="1"/>
        <v>0.24183343206188135</v>
      </c>
      <c r="I23" s="16">
        <f t="shared" si="2"/>
        <v>0.54804646251319955</v>
      </c>
      <c r="J23" s="16">
        <f t="shared" si="3"/>
        <v>0.21012010542491907</v>
      </c>
    </row>
    <row r="24" spans="1:10" x14ac:dyDescent="0.25">
      <c r="A24">
        <v>2023</v>
      </c>
      <c r="B24">
        <v>2</v>
      </c>
      <c r="C24" t="s">
        <v>7</v>
      </c>
      <c r="D24">
        <v>43001</v>
      </c>
      <c r="E24">
        <v>78469</v>
      </c>
      <c r="F24">
        <v>34474</v>
      </c>
      <c r="G24">
        <f t="shared" si="0"/>
        <v>155944</v>
      </c>
      <c r="H24" s="16">
        <f t="shared" si="1"/>
        <v>0.2757464217924383</v>
      </c>
      <c r="I24" s="16">
        <f t="shared" si="2"/>
        <v>0.50318704150207771</v>
      </c>
      <c r="J24" s="16">
        <f t="shared" si="3"/>
        <v>0.22106653670548401</v>
      </c>
    </row>
    <row r="25" spans="1:10" x14ac:dyDescent="0.25">
      <c r="A25">
        <v>2023</v>
      </c>
      <c r="B25">
        <v>2</v>
      </c>
      <c r="C25" t="s">
        <v>8</v>
      </c>
      <c r="D25">
        <v>45993</v>
      </c>
      <c r="E25">
        <v>101327</v>
      </c>
      <c r="F25">
        <v>69156</v>
      </c>
      <c r="G25">
        <f t="shared" si="0"/>
        <v>216476</v>
      </c>
      <c r="H25" s="16">
        <f t="shared" si="1"/>
        <v>0.21246235148469114</v>
      </c>
      <c r="I25" s="16">
        <f t="shared" si="2"/>
        <v>0.46807498290803601</v>
      </c>
      <c r="J25" s="16">
        <f t="shared" si="3"/>
        <v>0.31946266560727288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"/>
  <sheetViews>
    <sheetView workbookViewId="0">
      <selection activeCell="E32" sqref="E32"/>
    </sheetView>
  </sheetViews>
  <sheetFormatPr baseColWidth="10" defaultColWidth="11.5703125" defaultRowHeight="15" x14ac:dyDescent="0.25"/>
  <cols>
    <col min="2" max="2" width="11.7109375" customWidth="1"/>
    <col min="3" max="3" width="12" customWidth="1"/>
    <col min="4" max="4" width="20.140625" customWidth="1"/>
    <col min="5" max="5" width="21.85546875" customWidth="1"/>
  </cols>
  <sheetData>
    <row r="1" spans="1:8" x14ac:dyDescent="0.25">
      <c r="A1" t="s">
        <v>4</v>
      </c>
      <c r="B1" t="s">
        <v>5</v>
      </c>
      <c r="C1" t="s">
        <v>44</v>
      </c>
      <c r="D1" t="s">
        <v>24</v>
      </c>
      <c r="E1" t="s">
        <v>25</v>
      </c>
      <c r="F1" s="10" t="s">
        <v>28</v>
      </c>
      <c r="G1" s="16" t="s">
        <v>49</v>
      </c>
      <c r="H1" s="25" t="s">
        <v>50</v>
      </c>
    </row>
    <row r="2" spans="1:8" x14ac:dyDescent="0.25">
      <c r="A2">
        <v>2021</v>
      </c>
      <c r="B2">
        <v>3</v>
      </c>
      <c r="C2" t="s">
        <v>2</v>
      </c>
      <c r="D2">
        <v>299729</v>
      </c>
      <c r="E2">
        <v>287658</v>
      </c>
      <c r="F2" s="13">
        <f t="shared" ref="F2:F17" si="0">D2+E2</f>
        <v>587387</v>
      </c>
      <c r="G2" s="29">
        <f>D2/F2</f>
        <v>0.51027516781951254</v>
      </c>
      <c r="H2" s="29">
        <f t="shared" ref="H2:H17" si="1">E2/F2</f>
        <v>0.48972483218048746</v>
      </c>
    </row>
    <row r="3" spans="1:8" x14ac:dyDescent="0.25">
      <c r="A3">
        <v>2021</v>
      </c>
      <c r="B3">
        <v>3</v>
      </c>
      <c r="C3" t="s">
        <v>3</v>
      </c>
      <c r="D3">
        <v>158930</v>
      </c>
      <c r="E3">
        <v>60493</v>
      </c>
      <c r="F3" s="14">
        <f t="shared" si="0"/>
        <v>219423</v>
      </c>
      <c r="G3" s="30">
        <f t="shared" ref="G3:G17" si="2">D3/F3</f>
        <v>0.72430875523532168</v>
      </c>
      <c r="H3" s="30">
        <f t="shared" si="1"/>
        <v>0.27569124476467827</v>
      </c>
    </row>
    <row r="4" spans="1:8" x14ac:dyDescent="0.25">
      <c r="A4">
        <v>2021</v>
      </c>
      <c r="B4">
        <v>4</v>
      </c>
      <c r="C4" t="s">
        <v>2</v>
      </c>
      <c r="D4">
        <v>306171</v>
      </c>
      <c r="E4">
        <v>295995</v>
      </c>
      <c r="F4" s="14">
        <f t="shared" si="0"/>
        <v>602166</v>
      </c>
      <c r="G4" s="30">
        <f t="shared" si="2"/>
        <v>0.50844949731469391</v>
      </c>
      <c r="H4" s="30">
        <f t="shared" si="1"/>
        <v>0.49155050268530603</v>
      </c>
    </row>
    <row r="5" spans="1:8" x14ac:dyDescent="0.25">
      <c r="A5">
        <v>2021</v>
      </c>
      <c r="B5">
        <v>4</v>
      </c>
      <c r="C5" t="s">
        <v>3</v>
      </c>
      <c r="D5">
        <v>138838</v>
      </c>
      <c r="E5">
        <v>64143</v>
      </c>
      <c r="F5" s="14">
        <f t="shared" si="0"/>
        <v>202981</v>
      </c>
      <c r="G5" s="30">
        <f t="shared" si="2"/>
        <v>0.68399505372424019</v>
      </c>
      <c r="H5" s="30">
        <f t="shared" si="1"/>
        <v>0.31600494627575981</v>
      </c>
    </row>
    <row r="6" spans="1:8" x14ac:dyDescent="0.25">
      <c r="A6">
        <v>2022</v>
      </c>
      <c r="B6">
        <v>1</v>
      </c>
      <c r="C6" t="s">
        <v>2</v>
      </c>
      <c r="D6">
        <v>317729</v>
      </c>
      <c r="E6">
        <v>295786</v>
      </c>
      <c r="F6" s="14">
        <f t="shared" si="0"/>
        <v>613515</v>
      </c>
      <c r="G6" s="30">
        <f t="shared" si="2"/>
        <v>0.51788301834510975</v>
      </c>
      <c r="H6" s="30">
        <f t="shared" si="1"/>
        <v>0.48211698165489025</v>
      </c>
    </row>
    <row r="7" spans="1:8" x14ac:dyDescent="0.25">
      <c r="A7">
        <v>2022</v>
      </c>
      <c r="B7">
        <v>1</v>
      </c>
      <c r="C7" t="s">
        <v>3</v>
      </c>
      <c r="D7">
        <v>140981</v>
      </c>
      <c r="E7">
        <v>57636</v>
      </c>
      <c r="F7" s="14">
        <f t="shared" si="0"/>
        <v>198617</v>
      </c>
      <c r="G7" s="30">
        <f t="shared" si="2"/>
        <v>0.70981335938011347</v>
      </c>
      <c r="H7" s="30">
        <f t="shared" si="1"/>
        <v>0.29018664061988653</v>
      </c>
    </row>
    <row r="8" spans="1:8" x14ac:dyDescent="0.25">
      <c r="A8">
        <v>2022</v>
      </c>
      <c r="B8">
        <v>2</v>
      </c>
      <c r="C8" t="s">
        <v>2</v>
      </c>
      <c r="D8">
        <v>315510</v>
      </c>
      <c r="E8">
        <v>295728</v>
      </c>
      <c r="F8" s="14">
        <f t="shared" si="0"/>
        <v>611238</v>
      </c>
      <c r="G8" s="30">
        <f t="shared" si="2"/>
        <v>0.5161819127737477</v>
      </c>
      <c r="H8" s="30">
        <f t="shared" si="1"/>
        <v>0.4838180872262523</v>
      </c>
    </row>
    <row r="9" spans="1:8" x14ac:dyDescent="0.25">
      <c r="A9">
        <v>2022</v>
      </c>
      <c r="B9">
        <v>2</v>
      </c>
      <c r="C9" t="s">
        <v>3</v>
      </c>
      <c r="D9">
        <v>146595</v>
      </c>
      <c r="E9">
        <v>71511</v>
      </c>
      <c r="F9" s="14">
        <f t="shared" si="0"/>
        <v>218106</v>
      </c>
      <c r="G9" s="30">
        <f t="shared" si="2"/>
        <v>0.67212731424169903</v>
      </c>
      <c r="H9" s="30">
        <f t="shared" si="1"/>
        <v>0.32787268575830103</v>
      </c>
    </row>
    <row r="10" spans="1:8" x14ac:dyDescent="0.25">
      <c r="A10">
        <v>2022</v>
      </c>
      <c r="B10">
        <v>3</v>
      </c>
      <c r="C10" t="s">
        <v>2</v>
      </c>
      <c r="D10">
        <v>311476</v>
      </c>
      <c r="E10">
        <v>309233</v>
      </c>
      <c r="F10" s="14">
        <f t="shared" si="0"/>
        <v>620709</v>
      </c>
      <c r="G10" s="30">
        <f t="shared" si="2"/>
        <v>0.50180680479902817</v>
      </c>
      <c r="H10" s="30">
        <f t="shared" si="1"/>
        <v>0.49819319520097177</v>
      </c>
    </row>
    <row r="11" spans="1:8" x14ac:dyDescent="0.25">
      <c r="A11">
        <v>2022</v>
      </c>
      <c r="B11">
        <v>3</v>
      </c>
      <c r="C11" t="s">
        <v>3</v>
      </c>
      <c r="D11">
        <v>148566</v>
      </c>
      <c r="E11">
        <v>65870</v>
      </c>
      <c r="F11" s="14">
        <f t="shared" si="0"/>
        <v>214436</v>
      </c>
      <c r="G11" s="30">
        <f t="shared" si="2"/>
        <v>0.69282210076666229</v>
      </c>
      <c r="H11" s="30">
        <f t="shared" si="1"/>
        <v>0.30717789923333766</v>
      </c>
    </row>
    <row r="12" spans="1:8" x14ac:dyDescent="0.25">
      <c r="A12">
        <v>2022</v>
      </c>
      <c r="B12">
        <v>4</v>
      </c>
      <c r="C12" t="s">
        <v>2</v>
      </c>
      <c r="D12">
        <v>318607</v>
      </c>
      <c r="E12">
        <v>310793</v>
      </c>
      <c r="F12" s="14">
        <f t="shared" si="0"/>
        <v>629400</v>
      </c>
      <c r="G12" s="30">
        <f t="shared" si="2"/>
        <v>0.5062074992055926</v>
      </c>
      <c r="H12" s="30">
        <f t="shared" si="1"/>
        <v>0.4937925007944074</v>
      </c>
    </row>
    <row r="13" spans="1:8" x14ac:dyDescent="0.25">
      <c r="A13">
        <v>2022</v>
      </c>
      <c r="B13">
        <v>4</v>
      </c>
      <c r="C13" t="s">
        <v>3</v>
      </c>
      <c r="D13">
        <v>143273</v>
      </c>
      <c r="E13">
        <v>59948</v>
      </c>
      <c r="F13" s="14">
        <f t="shared" si="0"/>
        <v>203221</v>
      </c>
      <c r="G13" s="30">
        <f t="shared" si="2"/>
        <v>0.70501080104910419</v>
      </c>
      <c r="H13" s="30">
        <f t="shared" si="1"/>
        <v>0.29498919895089581</v>
      </c>
    </row>
    <row r="14" spans="1:8" x14ac:dyDescent="0.25">
      <c r="A14">
        <v>2023</v>
      </c>
      <c r="B14">
        <v>1</v>
      </c>
      <c r="C14" t="s">
        <v>2</v>
      </c>
      <c r="D14">
        <v>300137</v>
      </c>
      <c r="E14">
        <v>273652</v>
      </c>
      <c r="F14" s="14">
        <f t="shared" si="0"/>
        <v>573789</v>
      </c>
      <c r="G14" s="30">
        <f t="shared" si="2"/>
        <v>0.52307904125035509</v>
      </c>
      <c r="H14" s="30">
        <f t="shared" si="1"/>
        <v>0.47692095874964491</v>
      </c>
    </row>
    <row r="15" spans="1:8" x14ac:dyDescent="0.25">
      <c r="A15">
        <v>2023</v>
      </c>
      <c r="B15">
        <v>1</v>
      </c>
      <c r="C15" t="s">
        <v>3</v>
      </c>
      <c r="D15">
        <v>155618</v>
      </c>
      <c r="E15">
        <v>56318</v>
      </c>
      <c r="F15" s="14">
        <f t="shared" si="0"/>
        <v>211936</v>
      </c>
      <c r="G15" s="30">
        <f t="shared" si="2"/>
        <v>0.73426883587498115</v>
      </c>
      <c r="H15" s="30">
        <f t="shared" si="1"/>
        <v>0.26573116412501885</v>
      </c>
    </row>
    <row r="16" spans="1:8" x14ac:dyDescent="0.25">
      <c r="A16">
        <v>2023</v>
      </c>
      <c r="B16">
        <v>2</v>
      </c>
      <c r="C16" t="s">
        <v>2</v>
      </c>
      <c r="D16">
        <v>318474</v>
      </c>
      <c r="E16">
        <v>254681</v>
      </c>
      <c r="F16" s="14">
        <f t="shared" si="0"/>
        <v>573155</v>
      </c>
      <c r="G16" s="30">
        <f t="shared" si="2"/>
        <v>0.55565074020116723</v>
      </c>
      <c r="H16" s="30">
        <f t="shared" si="1"/>
        <v>0.44434925979883277</v>
      </c>
    </row>
    <row r="17" spans="1:8" x14ac:dyDescent="0.25">
      <c r="A17">
        <v>2023</v>
      </c>
      <c r="B17">
        <v>2</v>
      </c>
      <c r="C17" t="s">
        <v>3</v>
      </c>
      <c r="D17">
        <v>167924</v>
      </c>
      <c r="E17">
        <v>52417</v>
      </c>
      <c r="F17" s="15">
        <f t="shared" si="0"/>
        <v>220341</v>
      </c>
      <c r="G17" s="31">
        <f t="shared" si="2"/>
        <v>0.76210963915022623</v>
      </c>
      <c r="H17" s="31">
        <f t="shared" si="1"/>
        <v>0.23789036084977375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5"/>
  <sheetViews>
    <sheetView workbookViewId="0">
      <selection activeCell="H1" sqref="H1"/>
    </sheetView>
  </sheetViews>
  <sheetFormatPr baseColWidth="10" defaultColWidth="11.5703125" defaultRowHeight="15" x14ac:dyDescent="0.25"/>
  <cols>
    <col min="2" max="2" width="12.140625" customWidth="1"/>
    <col min="3" max="3" width="12.42578125" customWidth="1"/>
    <col min="4" max="4" width="20.5703125" customWidth="1"/>
    <col min="5" max="5" width="22.28515625" customWidth="1"/>
  </cols>
  <sheetData>
    <row r="1" spans="1:8" x14ac:dyDescent="0.25">
      <c r="A1" t="s">
        <v>0</v>
      </c>
      <c r="B1" t="s">
        <v>1</v>
      </c>
      <c r="C1" t="s">
        <v>43</v>
      </c>
      <c r="D1" t="s">
        <v>22</v>
      </c>
      <c r="E1" t="s">
        <v>23</v>
      </c>
      <c r="F1" t="s">
        <v>28</v>
      </c>
      <c r="G1" s="16" t="s">
        <v>51</v>
      </c>
      <c r="H1" s="16" t="s">
        <v>52</v>
      </c>
    </row>
    <row r="2" spans="1:8" x14ac:dyDescent="0.25">
      <c r="A2">
        <v>2021</v>
      </c>
      <c r="B2">
        <v>3</v>
      </c>
      <c r="C2" t="s">
        <v>6</v>
      </c>
      <c r="D2">
        <v>55676</v>
      </c>
      <c r="E2">
        <v>56072</v>
      </c>
      <c r="F2">
        <f t="shared" ref="F2:F25" si="0">D2+E2</f>
        <v>111748</v>
      </c>
      <c r="G2" s="16">
        <f t="shared" ref="G2:G25" si="1">D2/F2</f>
        <v>0.49822815620861222</v>
      </c>
      <c r="H2" s="16">
        <f t="shared" ref="H2:H25" si="2">E2/F2</f>
        <v>0.50177184379138773</v>
      </c>
    </row>
    <row r="3" spans="1:8" x14ac:dyDescent="0.25">
      <c r="A3">
        <v>2021</v>
      </c>
      <c r="B3">
        <v>3</v>
      </c>
      <c r="C3" t="s">
        <v>7</v>
      </c>
      <c r="D3">
        <v>108123</v>
      </c>
      <c r="E3">
        <v>73133</v>
      </c>
      <c r="F3">
        <f t="shared" si="0"/>
        <v>181256</v>
      </c>
      <c r="G3" s="16">
        <f t="shared" si="1"/>
        <v>0.59652094275499845</v>
      </c>
      <c r="H3" s="16">
        <f t="shared" si="2"/>
        <v>0.40347905724500155</v>
      </c>
    </row>
    <row r="4" spans="1:8" x14ac:dyDescent="0.25">
      <c r="A4">
        <v>2021</v>
      </c>
      <c r="B4">
        <v>3</v>
      </c>
      <c r="C4" t="s">
        <v>8</v>
      </c>
      <c r="D4">
        <v>101328</v>
      </c>
      <c r="E4">
        <v>109614</v>
      </c>
      <c r="F4">
        <f t="shared" si="0"/>
        <v>210942</v>
      </c>
      <c r="G4" s="16">
        <f t="shared" si="1"/>
        <v>0.48035953010780214</v>
      </c>
      <c r="H4" s="16">
        <f t="shared" si="2"/>
        <v>0.51964046989219781</v>
      </c>
    </row>
    <row r="5" spans="1:8" x14ac:dyDescent="0.25">
      <c r="A5">
        <v>2021</v>
      </c>
      <c r="B5">
        <v>4</v>
      </c>
      <c r="C5" t="s">
        <v>6</v>
      </c>
      <c r="D5">
        <v>65469</v>
      </c>
      <c r="E5">
        <v>53075</v>
      </c>
      <c r="F5">
        <f t="shared" si="0"/>
        <v>118544</v>
      </c>
      <c r="G5" s="16">
        <f t="shared" si="1"/>
        <v>0.55227594817114323</v>
      </c>
      <c r="H5" s="16">
        <f t="shared" si="2"/>
        <v>0.44772405182885677</v>
      </c>
    </row>
    <row r="6" spans="1:8" x14ac:dyDescent="0.25">
      <c r="A6">
        <v>2021</v>
      </c>
      <c r="B6">
        <v>4</v>
      </c>
      <c r="C6" t="s">
        <v>7</v>
      </c>
      <c r="D6">
        <v>102795</v>
      </c>
      <c r="E6">
        <v>81980</v>
      </c>
      <c r="F6">
        <f t="shared" si="0"/>
        <v>184775</v>
      </c>
      <c r="G6" s="16">
        <f t="shared" si="1"/>
        <v>0.556325260451901</v>
      </c>
      <c r="H6" s="16">
        <f t="shared" si="2"/>
        <v>0.44367473954809905</v>
      </c>
    </row>
    <row r="7" spans="1:8" x14ac:dyDescent="0.25">
      <c r="A7">
        <v>2021</v>
      </c>
      <c r="B7">
        <v>4</v>
      </c>
      <c r="C7" t="s">
        <v>8</v>
      </c>
      <c r="D7">
        <v>110666</v>
      </c>
      <c r="E7">
        <v>115747</v>
      </c>
      <c r="F7">
        <f t="shared" si="0"/>
        <v>226413</v>
      </c>
      <c r="G7" s="16">
        <f t="shared" si="1"/>
        <v>0.48877935454236288</v>
      </c>
      <c r="H7" s="16">
        <f t="shared" si="2"/>
        <v>0.51122064545763712</v>
      </c>
    </row>
    <row r="8" spans="1:8" x14ac:dyDescent="0.25">
      <c r="A8">
        <v>2022</v>
      </c>
      <c r="B8">
        <v>1</v>
      </c>
      <c r="C8" t="s">
        <v>6</v>
      </c>
      <c r="D8">
        <v>70854</v>
      </c>
      <c r="E8">
        <v>48946</v>
      </c>
      <c r="F8">
        <f t="shared" si="0"/>
        <v>119800</v>
      </c>
      <c r="G8" s="16">
        <f t="shared" si="1"/>
        <v>0.59143572621035057</v>
      </c>
      <c r="H8" s="16">
        <f t="shared" si="2"/>
        <v>0.40856427378964943</v>
      </c>
    </row>
    <row r="9" spans="1:8" x14ac:dyDescent="0.25">
      <c r="A9">
        <v>2022</v>
      </c>
      <c r="B9">
        <v>1</v>
      </c>
      <c r="C9" t="s">
        <v>7</v>
      </c>
      <c r="D9">
        <v>111585</v>
      </c>
      <c r="E9">
        <v>78287</v>
      </c>
      <c r="F9">
        <f t="shared" si="0"/>
        <v>189872</v>
      </c>
      <c r="G9" s="16">
        <f t="shared" si="1"/>
        <v>0.58768538805089743</v>
      </c>
      <c r="H9" s="16">
        <f t="shared" si="2"/>
        <v>0.41231461194910257</v>
      </c>
    </row>
    <row r="10" spans="1:8" x14ac:dyDescent="0.25">
      <c r="A10">
        <v>2022</v>
      </c>
      <c r="B10">
        <v>1</v>
      </c>
      <c r="C10" t="s">
        <v>8</v>
      </c>
      <c r="D10">
        <v>108954</v>
      </c>
      <c r="E10">
        <v>118241</v>
      </c>
      <c r="F10">
        <f t="shared" si="0"/>
        <v>227195</v>
      </c>
      <c r="G10" s="16">
        <f t="shared" si="1"/>
        <v>0.47956161007064418</v>
      </c>
      <c r="H10" s="16">
        <f t="shared" si="2"/>
        <v>0.52043838992935587</v>
      </c>
    </row>
    <row r="11" spans="1:8" x14ac:dyDescent="0.25">
      <c r="A11">
        <v>2022</v>
      </c>
      <c r="B11">
        <v>2</v>
      </c>
      <c r="C11" t="s">
        <v>6</v>
      </c>
      <c r="D11">
        <v>67651</v>
      </c>
      <c r="E11">
        <v>54901</v>
      </c>
      <c r="F11">
        <f t="shared" si="0"/>
        <v>122552</v>
      </c>
      <c r="G11" s="16">
        <f t="shared" si="1"/>
        <v>0.55201873490436715</v>
      </c>
      <c r="H11" s="16">
        <f t="shared" si="2"/>
        <v>0.44798126509563285</v>
      </c>
    </row>
    <row r="12" spans="1:8" x14ac:dyDescent="0.25">
      <c r="A12">
        <v>2022</v>
      </c>
      <c r="B12">
        <v>2</v>
      </c>
      <c r="C12" t="s">
        <v>7</v>
      </c>
      <c r="D12">
        <v>112623</v>
      </c>
      <c r="E12">
        <v>81570</v>
      </c>
      <c r="F12">
        <f t="shared" si="0"/>
        <v>194193</v>
      </c>
      <c r="G12" s="16">
        <f t="shared" si="1"/>
        <v>0.57995396332514559</v>
      </c>
      <c r="H12" s="16">
        <f t="shared" si="2"/>
        <v>0.42004603667485441</v>
      </c>
    </row>
    <row r="13" spans="1:8" x14ac:dyDescent="0.25">
      <c r="A13">
        <v>2022</v>
      </c>
      <c r="B13">
        <v>2</v>
      </c>
      <c r="C13" t="s">
        <v>8</v>
      </c>
      <c r="D13">
        <v>103295</v>
      </c>
      <c r="E13">
        <v>103728</v>
      </c>
      <c r="F13">
        <f t="shared" si="0"/>
        <v>207023</v>
      </c>
      <c r="G13" s="16">
        <f t="shared" si="1"/>
        <v>0.49895422247769572</v>
      </c>
      <c r="H13" s="16">
        <f t="shared" si="2"/>
        <v>0.50104577752230428</v>
      </c>
    </row>
    <row r="14" spans="1:8" x14ac:dyDescent="0.25">
      <c r="A14">
        <v>2022</v>
      </c>
      <c r="B14">
        <v>3</v>
      </c>
      <c r="C14" t="s">
        <v>6</v>
      </c>
      <c r="D14">
        <v>67980</v>
      </c>
      <c r="E14">
        <v>49740</v>
      </c>
      <c r="F14">
        <f t="shared" si="0"/>
        <v>117720</v>
      </c>
      <c r="G14" s="16">
        <f t="shared" si="1"/>
        <v>0.57747196738022422</v>
      </c>
      <c r="H14" s="16">
        <f t="shared" si="2"/>
        <v>0.42252803261977573</v>
      </c>
    </row>
    <row r="15" spans="1:8" x14ac:dyDescent="0.25">
      <c r="A15">
        <v>2022</v>
      </c>
      <c r="B15">
        <v>3</v>
      </c>
      <c r="C15" t="s">
        <v>7</v>
      </c>
      <c r="D15">
        <v>105253</v>
      </c>
      <c r="E15">
        <v>80008</v>
      </c>
      <c r="F15">
        <f t="shared" si="0"/>
        <v>185261</v>
      </c>
      <c r="G15" s="16">
        <f t="shared" si="1"/>
        <v>0.56813360610166197</v>
      </c>
      <c r="H15" s="16">
        <f t="shared" si="2"/>
        <v>0.43186639389833803</v>
      </c>
    </row>
    <row r="16" spans="1:8" x14ac:dyDescent="0.25">
      <c r="A16">
        <v>2022</v>
      </c>
      <c r="B16">
        <v>3</v>
      </c>
      <c r="C16" t="s">
        <v>8</v>
      </c>
      <c r="D16">
        <v>102919</v>
      </c>
      <c r="E16">
        <v>128175</v>
      </c>
      <c r="F16">
        <f t="shared" si="0"/>
        <v>231094</v>
      </c>
      <c r="G16" s="16">
        <f t="shared" si="1"/>
        <v>0.44535556959505657</v>
      </c>
      <c r="H16" s="16">
        <f t="shared" si="2"/>
        <v>0.55464443040494349</v>
      </c>
    </row>
    <row r="17" spans="1:8" x14ac:dyDescent="0.25">
      <c r="A17">
        <v>2022</v>
      </c>
      <c r="B17">
        <v>4</v>
      </c>
      <c r="C17" t="s">
        <v>6</v>
      </c>
      <c r="D17">
        <v>68194</v>
      </c>
      <c r="E17">
        <v>53878</v>
      </c>
      <c r="F17">
        <f t="shared" si="0"/>
        <v>122072</v>
      </c>
      <c r="G17" s="16">
        <f t="shared" si="1"/>
        <v>0.5586375253948489</v>
      </c>
      <c r="H17" s="16">
        <f t="shared" si="2"/>
        <v>0.44136247460515105</v>
      </c>
    </row>
    <row r="18" spans="1:8" x14ac:dyDescent="0.25">
      <c r="A18">
        <v>2022</v>
      </c>
      <c r="B18">
        <v>4</v>
      </c>
      <c r="C18" t="s">
        <v>7</v>
      </c>
      <c r="D18">
        <v>102192</v>
      </c>
      <c r="E18">
        <v>80637</v>
      </c>
      <c r="F18">
        <f t="shared" si="0"/>
        <v>182829</v>
      </c>
      <c r="G18" s="16">
        <f t="shared" si="1"/>
        <v>0.55894852567152908</v>
      </c>
      <c r="H18" s="16">
        <f t="shared" si="2"/>
        <v>0.44105147432847086</v>
      </c>
    </row>
    <row r="19" spans="1:8" x14ac:dyDescent="0.25">
      <c r="A19">
        <v>2022</v>
      </c>
      <c r="B19">
        <v>4</v>
      </c>
      <c r="C19" t="s">
        <v>8</v>
      </c>
      <c r="D19">
        <v>110558</v>
      </c>
      <c r="E19">
        <v>121078</v>
      </c>
      <c r="F19">
        <f t="shared" si="0"/>
        <v>231636</v>
      </c>
      <c r="G19" s="16">
        <f t="shared" si="1"/>
        <v>0.47729195807214769</v>
      </c>
      <c r="H19" s="16">
        <f t="shared" si="2"/>
        <v>0.52270804192785236</v>
      </c>
    </row>
    <row r="20" spans="1:8" x14ac:dyDescent="0.25">
      <c r="A20">
        <v>2023</v>
      </c>
      <c r="B20">
        <v>1</v>
      </c>
      <c r="C20" t="s">
        <v>6</v>
      </c>
      <c r="D20">
        <v>61160</v>
      </c>
      <c r="E20">
        <v>55157</v>
      </c>
      <c r="F20">
        <f t="shared" si="0"/>
        <v>116317</v>
      </c>
      <c r="G20" s="16">
        <f t="shared" si="1"/>
        <v>0.52580448257778312</v>
      </c>
      <c r="H20" s="16">
        <f t="shared" si="2"/>
        <v>0.47419551742221688</v>
      </c>
    </row>
    <row r="21" spans="1:8" x14ac:dyDescent="0.25">
      <c r="A21">
        <v>2023</v>
      </c>
      <c r="B21">
        <v>1</v>
      </c>
      <c r="C21" t="s">
        <v>7</v>
      </c>
      <c r="D21">
        <v>96608</v>
      </c>
      <c r="E21">
        <v>64692</v>
      </c>
      <c r="F21">
        <f t="shared" si="0"/>
        <v>161300</v>
      </c>
      <c r="G21" s="16">
        <f t="shared" si="1"/>
        <v>0.59893366398016123</v>
      </c>
      <c r="H21" s="16">
        <f t="shared" si="2"/>
        <v>0.40106633601983882</v>
      </c>
    </row>
    <row r="22" spans="1:8" x14ac:dyDescent="0.25">
      <c r="A22">
        <v>2023</v>
      </c>
      <c r="B22">
        <v>1</v>
      </c>
      <c r="C22" t="s">
        <v>8</v>
      </c>
      <c r="D22">
        <v>111844</v>
      </c>
      <c r="E22">
        <v>113229</v>
      </c>
      <c r="F22">
        <f t="shared" si="0"/>
        <v>225073</v>
      </c>
      <c r="G22" s="16">
        <f t="shared" si="1"/>
        <v>0.49692322046624871</v>
      </c>
      <c r="H22" s="16">
        <f t="shared" si="2"/>
        <v>0.50307677953375129</v>
      </c>
    </row>
    <row r="23" spans="1:8" x14ac:dyDescent="0.25">
      <c r="A23">
        <v>2023</v>
      </c>
      <c r="B23">
        <v>2</v>
      </c>
      <c r="C23" t="s">
        <v>6</v>
      </c>
      <c r="D23">
        <v>62871</v>
      </c>
      <c r="E23">
        <v>53610</v>
      </c>
      <c r="F23">
        <f t="shared" si="0"/>
        <v>116481</v>
      </c>
      <c r="G23" s="16">
        <f t="shared" si="1"/>
        <v>0.53975326448090244</v>
      </c>
      <c r="H23" s="16">
        <f t="shared" si="2"/>
        <v>0.46024673551909756</v>
      </c>
    </row>
    <row r="24" spans="1:8" x14ac:dyDescent="0.25">
      <c r="A24">
        <v>2023</v>
      </c>
      <c r="B24">
        <v>2</v>
      </c>
      <c r="C24" t="s">
        <v>7</v>
      </c>
      <c r="D24">
        <v>97679</v>
      </c>
      <c r="E24">
        <v>58265</v>
      </c>
      <c r="F24">
        <f t="shared" si="0"/>
        <v>155944</v>
      </c>
      <c r="G24" s="16">
        <f t="shared" si="1"/>
        <v>0.62637228748781615</v>
      </c>
      <c r="H24" s="16">
        <f t="shared" si="2"/>
        <v>0.37362771251218385</v>
      </c>
    </row>
    <row r="25" spans="1:8" x14ac:dyDescent="0.25">
      <c r="A25">
        <v>2023</v>
      </c>
      <c r="B25">
        <v>2</v>
      </c>
      <c r="C25" t="s">
        <v>8</v>
      </c>
      <c r="D25">
        <v>119172</v>
      </c>
      <c r="E25">
        <v>97304</v>
      </c>
      <c r="F25">
        <f t="shared" si="0"/>
        <v>216476</v>
      </c>
      <c r="G25" s="16">
        <f t="shared" si="1"/>
        <v>0.55050906336037253</v>
      </c>
      <c r="H25" s="16">
        <f t="shared" si="2"/>
        <v>0.44949093663962747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1"/>
  <sheetViews>
    <sheetView workbookViewId="0">
      <selection activeCell="L10" sqref="L10"/>
    </sheetView>
  </sheetViews>
  <sheetFormatPr baseColWidth="10" defaultColWidth="11.5703125" defaultRowHeight="15" x14ac:dyDescent="0.25"/>
  <cols>
    <col min="2" max="2" width="11.7109375" customWidth="1"/>
    <col min="3" max="3" width="12.42578125" customWidth="1"/>
    <col min="4" max="4" width="24" customWidth="1"/>
    <col min="5" max="5" width="23.7109375" customWidth="1"/>
    <col min="7" max="7" width="26.42578125" bestFit="1" customWidth="1"/>
    <col min="8" max="8" width="26.140625" bestFit="1" customWidth="1"/>
  </cols>
  <sheetData>
    <row r="1" spans="1:8" x14ac:dyDescent="0.25">
      <c r="A1" t="s">
        <v>0</v>
      </c>
      <c r="B1" t="s">
        <v>5</v>
      </c>
      <c r="C1" t="s">
        <v>44</v>
      </c>
      <c r="D1" t="s">
        <v>26</v>
      </c>
      <c r="E1" t="s">
        <v>27</v>
      </c>
      <c r="F1" t="s">
        <v>28</v>
      </c>
      <c r="G1" s="16" t="s">
        <v>53</v>
      </c>
      <c r="H1" s="16" t="s">
        <v>54</v>
      </c>
    </row>
    <row r="2" spans="1:8" x14ac:dyDescent="0.25">
      <c r="A2">
        <v>2021</v>
      </c>
      <c r="B2">
        <v>3</v>
      </c>
      <c r="C2" t="s">
        <v>2</v>
      </c>
      <c r="D2">
        <v>120880</v>
      </c>
      <c r="E2">
        <v>8318</v>
      </c>
      <c r="F2">
        <f>D2+E2</f>
        <v>129198</v>
      </c>
      <c r="G2" s="16">
        <f>D2/F2</f>
        <v>0.93561819842412419</v>
      </c>
      <c r="H2" s="16">
        <f>E2/F2</f>
        <v>6.4381801575875794E-2</v>
      </c>
    </row>
    <row r="3" spans="1:8" x14ac:dyDescent="0.25">
      <c r="A3">
        <v>2021</v>
      </c>
      <c r="B3">
        <v>3</v>
      </c>
      <c r="C3" t="s">
        <v>3</v>
      </c>
      <c r="D3">
        <v>37773</v>
      </c>
      <c r="E3">
        <v>32797</v>
      </c>
      <c r="F3">
        <f t="shared" ref="F3:F17" si="0">D3+E3</f>
        <v>70570</v>
      </c>
      <c r="G3" s="16">
        <f t="shared" ref="G3:G17" si="1">D3/F3</f>
        <v>0.53525577440838878</v>
      </c>
      <c r="H3" s="16">
        <f t="shared" ref="H3:H17" si="2">E3/F3</f>
        <v>0.46474422559161116</v>
      </c>
    </row>
    <row r="4" spans="1:8" x14ac:dyDescent="0.25">
      <c r="A4">
        <v>2021</v>
      </c>
      <c r="B4">
        <v>4</v>
      </c>
      <c r="C4" t="s">
        <v>2</v>
      </c>
      <c r="D4">
        <v>102892</v>
      </c>
      <c r="E4">
        <v>6334</v>
      </c>
      <c r="F4">
        <f t="shared" si="0"/>
        <v>109226</v>
      </c>
      <c r="G4" s="16">
        <f t="shared" si="1"/>
        <v>0.94201014410488348</v>
      </c>
      <c r="H4" s="16">
        <f t="shared" si="2"/>
        <v>5.798985589511655E-2</v>
      </c>
    </row>
    <row r="5" spans="1:8" x14ac:dyDescent="0.25">
      <c r="A5">
        <v>2021</v>
      </c>
      <c r="B5">
        <v>4</v>
      </c>
      <c r="C5" t="s">
        <v>3</v>
      </c>
      <c r="D5">
        <v>35720</v>
      </c>
      <c r="E5">
        <v>23682</v>
      </c>
      <c r="F5">
        <f t="shared" si="0"/>
        <v>59402</v>
      </c>
      <c r="G5" s="16">
        <f t="shared" si="1"/>
        <v>0.60132655466145923</v>
      </c>
      <c r="H5" s="16">
        <f t="shared" si="2"/>
        <v>0.39867344533854077</v>
      </c>
    </row>
    <row r="6" spans="1:8" x14ac:dyDescent="0.25">
      <c r="A6">
        <v>2022</v>
      </c>
      <c r="B6">
        <v>1</v>
      </c>
      <c r="C6" t="s">
        <v>2</v>
      </c>
      <c r="D6">
        <v>104267</v>
      </c>
      <c r="E6">
        <v>7546</v>
      </c>
      <c r="F6">
        <f t="shared" si="0"/>
        <v>111813</v>
      </c>
      <c r="G6" s="16">
        <f t="shared" si="1"/>
        <v>0.93251231967660286</v>
      </c>
      <c r="H6" s="16">
        <f t="shared" si="2"/>
        <v>6.7487680323397095E-2</v>
      </c>
    </row>
    <row r="7" spans="1:8" x14ac:dyDescent="0.25">
      <c r="A7">
        <v>2022</v>
      </c>
      <c r="B7">
        <v>1</v>
      </c>
      <c r="C7" t="s">
        <v>3</v>
      </c>
      <c r="D7">
        <v>38514</v>
      </c>
      <c r="E7">
        <v>22171</v>
      </c>
      <c r="F7">
        <f t="shared" si="0"/>
        <v>60685</v>
      </c>
      <c r="G7" s="16">
        <f t="shared" si="1"/>
        <v>0.6346543626925929</v>
      </c>
      <c r="H7" s="16">
        <f t="shared" si="2"/>
        <v>0.3653456373074071</v>
      </c>
    </row>
    <row r="8" spans="1:8" x14ac:dyDescent="0.25">
      <c r="A8">
        <v>2022</v>
      </c>
      <c r="B8">
        <v>2</v>
      </c>
      <c r="C8" t="s">
        <v>2</v>
      </c>
      <c r="D8">
        <v>90918</v>
      </c>
      <c r="E8">
        <v>6367</v>
      </c>
      <c r="F8">
        <f t="shared" si="0"/>
        <v>97285</v>
      </c>
      <c r="G8" s="16">
        <f t="shared" si="1"/>
        <v>0.93455311713008171</v>
      </c>
      <c r="H8" s="16">
        <f t="shared" si="2"/>
        <v>6.5446882869918288E-2</v>
      </c>
    </row>
    <row r="9" spans="1:8" x14ac:dyDescent="0.25">
      <c r="A9">
        <v>2022</v>
      </c>
      <c r="B9">
        <v>2</v>
      </c>
      <c r="C9" t="s">
        <v>3</v>
      </c>
      <c r="D9">
        <v>33601</v>
      </c>
      <c r="E9">
        <v>20516</v>
      </c>
      <c r="F9">
        <f t="shared" si="0"/>
        <v>54117</v>
      </c>
      <c r="G9" s="16">
        <f t="shared" si="1"/>
        <v>0.62089546722841249</v>
      </c>
      <c r="H9" s="16">
        <f t="shared" si="2"/>
        <v>0.37910453277158751</v>
      </c>
    </row>
    <row r="10" spans="1:8" x14ac:dyDescent="0.25">
      <c r="A10">
        <v>2022</v>
      </c>
      <c r="B10">
        <v>3</v>
      </c>
      <c r="C10" t="s">
        <v>2</v>
      </c>
      <c r="D10">
        <v>102251</v>
      </c>
      <c r="E10">
        <v>9107</v>
      </c>
      <c r="F10">
        <f t="shared" si="0"/>
        <v>111358</v>
      </c>
      <c r="G10" s="16">
        <f t="shared" si="1"/>
        <v>0.9182187180085849</v>
      </c>
      <c r="H10" s="16">
        <f t="shared" si="2"/>
        <v>8.1781281991415072E-2</v>
      </c>
    </row>
    <row r="11" spans="1:8" x14ac:dyDescent="0.25">
      <c r="A11">
        <v>2022</v>
      </c>
      <c r="B11">
        <v>3</v>
      </c>
      <c r="C11" t="s">
        <v>3</v>
      </c>
      <c r="D11">
        <v>35709</v>
      </c>
      <c r="E11">
        <v>18427</v>
      </c>
      <c r="F11">
        <f t="shared" si="0"/>
        <v>54136</v>
      </c>
      <c r="G11" s="16">
        <f t="shared" si="1"/>
        <v>0.65961652135362792</v>
      </c>
      <c r="H11" s="16">
        <f t="shared" si="2"/>
        <v>0.34038347864637208</v>
      </c>
    </row>
    <row r="12" spans="1:8" x14ac:dyDescent="0.25">
      <c r="A12">
        <v>2022</v>
      </c>
      <c r="B12">
        <v>4</v>
      </c>
      <c r="C12" t="s">
        <v>2</v>
      </c>
      <c r="D12">
        <v>98337</v>
      </c>
      <c r="E12">
        <v>6428</v>
      </c>
      <c r="F12">
        <f t="shared" si="0"/>
        <v>104765</v>
      </c>
      <c r="G12" s="16">
        <f t="shared" si="1"/>
        <v>0.93864363098363002</v>
      </c>
      <c r="H12" s="16">
        <f t="shared" si="2"/>
        <v>6.1356369016369969E-2</v>
      </c>
    </row>
    <row r="13" spans="1:8" x14ac:dyDescent="0.25">
      <c r="A13">
        <v>2022</v>
      </c>
      <c r="B13">
        <v>4</v>
      </c>
      <c r="C13" t="s">
        <v>3</v>
      </c>
      <c r="D13">
        <v>32867</v>
      </c>
      <c r="E13">
        <v>21138</v>
      </c>
      <c r="F13">
        <f t="shared" si="0"/>
        <v>54005</v>
      </c>
      <c r="G13" s="16">
        <f t="shared" si="1"/>
        <v>0.60859179705582811</v>
      </c>
      <c r="H13" s="16">
        <f t="shared" si="2"/>
        <v>0.39140820294417183</v>
      </c>
    </row>
    <row r="14" spans="1:8" x14ac:dyDescent="0.25">
      <c r="A14">
        <v>2023</v>
      </c>
      <c r="B14">
        <v>1</v>
      </c>
      <c r="C14" t="s">
        <v>2</v>
      </c>
      <c r="D14">
        <v>66942</v>
      </c>
      <c r="E14">
        <v>5616</v>
      </c>
      <c r="F14">
        <f t="shared" si="0"/>
        <v>72558</v>
      </c>
      <c r="G14" s="16">
        <f t="shared" si="1"/>
        <v>0.92259985115355991</v>
      </c>
      <c r="H14" s="16">
        <f t="shared" si="2"/>
        <v>7.7400148846440087E-2</v>
      </c>
    </row>
    <row r="15" spans="1:8" x14ac:dyDescent="0.25">
      <c r="A15">
        <v>2023</v>
      </c>
      <c r="B15">
        <v>1</v>
      </c>
      <c r="C15" t="s">
        <v>3</v>
      </c>
      <c r="D15">
        <v>32278</v>
      </c>
      <c r="E15">
        <v>24331</v>
      </c>
      <c r="F15">
        <f t="shared" si="0"/>
        <v>56609</v>
      </c>
      <c r="G15" s="16">
        <f t="shared" si="1"/>
        <v>0.57019201893691818</v>
      </c>
      <c r="H15" s="16">
        <f t="shared" si="2"/>
        <v>0.42980798106308182</v>
      </c>
    </row>
    <row r="16" spans="1:8" x14ac:dyDescent="0.25">
      <c r="A16">
        <v>2023</v>
      </c>
      <c r="B16">
        <v>2</v>
      </c>
      <c r="C16" t="s">
        <v>2</v>
      </c>
      <c r="D16">
        <v>57249</v>
      </c>
      <c r="E16">
        <v>5810</v>
      </c>
      <c r="F16">
        <f t="shared" si="0"/>
        <v>63059</v>
      </c>
      <c r="G16" s="16">
        <f t="shared" si="1"/>
        <v>0.90786406381325424</v>
      </c>
      <c r="H16" s="16">
        <f t="shared" si="2"/>
        <v>9.2135936186745745E-2</v>
      </c>
    </row>
    <row r="17" spans="1:8" x14ac:dyDescent="0.25">
      <c r="A17">
        <v>2023</v>
      </c>
      <c r="B17">
        <v>2</v>
      </c>
      <c r="C17" t="s">
        <v>3</v>
      </c>
      <c r="D17">
        <v>32455</v>
      </c>
      <c r="E17">
        <v>13605</v>
      </c>
      <c r="F17">
        <f t="shared" si="0"/>
        <v>46060</v>
      </c>
      <c r="G17" s="16">
        <f t="shared" si="1"/>
        <v>0.70462440295267048</v>
      </c>
      <c r="H17" s="16">
        <f t="shared" si="2"/>
        <v>0.29537559704732957</v>
      </c>
    </row>
    <row r="21" spans="1:8" x14ac:dyDescent="0.25">
      <c r="D21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topLeftCell="B1" workbookViewId="0">
      <selection activeCell="H2" sqref="H2"/>
    </sheetView>
  </sheetViews>
  <sheetFormatPr baseColWidth="10" defaultColWidth="11.5703125" defaultRowHeight="15" x14ac:dyDescent="0.25"/>
  <cols>
    <col min="2" max="2" width="12.140625" customWidth="1"/>
    <col min="3" max="3" width="12.42578125" customWidth="1"/>
    <col min="4" max="4" width="27.28515625" customWidth="1"/>
    <col min="5" max="5" width="23.28515625" customWidth="1"/>
    <col min="6" max="6" width="43.42578125" customWidth="1"/>
    <col min="7" max="7" width="23.28515625" customWidth="1"/>
  </cols>
  <sheetData>
    <row r="1" spans="1:12" ht="15.75" customHeight="1" x14ac:dyDescent="0.25">
      <c r="A1" t="s">
        <v>0</v>
      </c>
      <c r="B1" t="s">
        <v>1</v>
      </c>
      <c r="C1" t="s">
        <v>44</v>
      </c>
      <c r="D1" t="s">
        <v>61</v>
      </c>
      <c r="E1" t="s">
        <v>62</v>
      </c>
      <c r="F1" t="s">
        <v>65</v>
      </c>
      <c r="G1" t="s">
        <v>64</v>
      </c>
      <c r="H1" t="s">
        <v>28</v>
      </c>
      <c r="I1" t="s">
        <v>74</v>
      </c>
      <c r="J1" t="s">
        <v>75</v>
      </c>
      <c r="K1" t="s">
        <v>76</v>
      </c>
      <c r="L1" t="s">
        <v>77</v>
      </c>
    </row>
    <row r="2" spans="1:12" x14ac:dyDescent="0.25">
      <c r="A2">
        <v>2021</v>
      </c>
      <c r="B2">
        <v>3</v>
      </c>
      <c r="C2" t="s">
        <v>2</v>
      </c>
      <c r="D2">
        <v>184155</v>
      </c>
      <c r="E2">
        <v>138084</v>
      </c>
      <c r="F2">
        <v>100440</v>
      </c>
      <c r="G2">
        <v>164708</v>
      </c>
      <c r="H2" s="33">
        <f>Tabla2[[#This Row],[Universitario con título1]]+Tabla2[[#This Row],[Secundaria completa o universitario sin título1]]+Tabla2[[#This Row],[Secundaria incompleta1]]+Tabla2[[#This Row],[Primaria completa o menos1]]</f>
        <v>587387</v>
      </c>
      <c r="I2" s="33">
        <f>Tabla2[[#This Row],[Primaria completa o menos1]]/Tabla2[[#This Row],[Total]]</f>
        <v>0.31351562087686652</v>
      </c>
      <c r="J2" s="33">
        <f>Tabla2[[#This Row],[Secundaria incompleta1]]/Tabla2[[#This Row],[Total]]</f>
        <v>0.2350818114803358</v>
      </c>
      <c r="K2" s="33">
        <f>Tabla2[[#This Row],[Secundaria completa o universitario sin título1]]/Tabla2[[#This Row],[Total]]</f>
        <v>0.17099459130011391</v>
      </c>
      <c r="L2" s="33">
        <f>Tabla2[[#This Row],[Universitario con título1]]/Tabla2[[#This Row],[Total]]</f>
        <v>0.28040797634268377</v>
      </c>
    </row>
    <row r="3" spans="1:12" x14ac:dyDescent="0.25">
      <c r="A3">
        <v>2021</v>
      </c>
      <c r="B3">
        <v>3</v>
      </c>
      <c r="C3" t="s">
        <v>3</v>
      </c>
      <c r="D3">
        <v>12323</v>
      </c>
      <c r="E3">
        <v>22311</v>
      </c>
      <c r="F3">
        <v>84809</v>
      </c>
      <c r="G3">
        <v>99980</v>
      </c>
      <c r="H3" s="33">
        <f>Tabla2[[#This Row],[Universitario con título1]]+Tabla2[[#This Row],[Secundaria completa o universitario sin título1]]+Tabla2[[#This Row],[Secundaria incompleta1]]+Tabla2[[#This Row],[Primaria completa o menos1]]</f>
        <v>219423</v>
      </c>
      <c r="I3" s="33">
        <f>Tabla2[[#This Row],[Primaria completa o menos1]]/Tabla2[[#This Row],[Total]]</f>
        <v>5.6160931169476305E-2</v>
      </c>
      <c r="J3" s="33">
        <f>Tabla2[[#This Row],[Secundaria incompleta1]]/Tabla2[[#This Row],[Total]]</f>
        <v>0.10168031610177602</v>
      </c>
      <c r="K3" s="33">
        <f>Tabla2[[#This Row],[Secundaria completa o universitario sin título1]]/Tabla2[[#This Row],[Total]]</f>
        <v>0.38650916266754171</v>
      </c>
      <c r="L3" s="33">
        <f>Tabla2[[#This Row],[Universitario con título1]]/Tabla2[[#This Row],[Total]]</f>
        <v>0.45564959006120598</v>
      </c>
    </row>
    <row r="4" spans="1:12" x14ac:dyDescent="0.25">
      <c r="A4">
        <v>2021</v>
      </c>
      <c r="B4">
        <v>4</v>
      </c>
      <c r="C4" t="s">
        <v>2</v>
      </c>
      <c r="D4">
        <v>178946</v>
      </c>
      <c r="E4">
        <v>130995</v>
      </c>
      <c r="F4">
        <v>127220</v>
      </c>
      <c r="G4">
        <v>165005</v>
      </c>
      <c r="H4" s="33">
        <f>Tabla2[[#This Row],[Universitario con título1]]+Tabla2[[#This Row],[Secundaria completa o universitario sin título1]]+Tabla2[[#This Row],[Secundaria incompleta1]]+Tabla2[[#This Row],[Primaria completa o menos1]]</f>
        <v>602166</v>
      </c>
      <c r="I4" s="33">
        <f>Tabla2[[#This Row],[Primaria completa o menos1]]/Tabla2[[#This Row],[Total]]</f>
        <v>0.29717054765629414</v>
      </c>
      <c r="J4" s="33">
        <f>Tabla2[[#This Row],[Secundaria incompleta1]]/Tabla2[[#This Row],[Total]]</f>
        <v>0.21753968174888652</v>
      </c>
      <c r="K4" s="33">
        <f>Tabla2[[#This Row],[Secundaria completa o universitario sin título1]]/Tabla2[[#This Row],[Total]]</f>
        <v>0.21127064630018966</v>
      </c>
      <c r="L4" s="33">
        <f>Tabla2[[#This Row],[Universitario con título1]]/Tabla2[[#This Row],[Total]]</f>
        <v>0.27401912429462971</v>
      </c>
    </row>
    <row r="5" spans="1:12" x14ac:dyDescent="0.25">
      <c r="A5">
        <v>2021</v>
      </c>
      <c r="B5">
        <v>4</v>
      </c>
      <c r="C5" t="s">
        <v>3</v>
      </c>
      <c r="D5">
        <v>15370</v>
      </c>
      <c r="E5">
        <v>21756</v>
      </c>
      <c r="F5">
        <v>73550</v>
      </c>
      <c r="G5">
        <v>92305</v>
      </c>
      <c r="H5" s="33">
        <f>Tabla2[[#This Row],[Universitario con título1]]+Tabla2[[#This Row],[Secundaria completa o universitario sin título1]]+Tabla2[[#This Row],[Secundaria incompleta1]]+Tabla2[[#This Row],[Primaria completa o menos1]]</f>
        <v>202981</v>
      </c>
      <c r="I5" s="33">
        <f>Tabla2[[#This Row],[Primaria completa o menos1]]/Tabla2[[#This Row],[Total]]</f>
        <v>7.5721372936383202E-2</v>
      </c>
      <c r="J5" s="33">
        <f>Tabla2[[#This Row],[Secundaria incompleta1]]/Tabla2[[#This Row],[Total]]</f>
        <v>0.10718244564762219</v>
      </c>
      <c r="K5" s="33">
        <f>Tabla2[[#This Row],[Secundaria completa o universitario sin título1]]/Tabla2[[#This Row],[Total]]</f>
        <v>0.36234918539173616</v>
      </c>
      <c r="L5" s="33">
        <f>Tabla2[[#This Row],[Universitario con título1]]/Tabla2[[#This Row],[Total]]</f>
        <v>0.45474699602425844</v>
      </c>
    </row>
    <row r="6" spans="1:12" x14ac:dyDescent="0.25">
      <c r="A6">
        <v>2022</v>
      </c>
      <c r="B6">
        <v>1</v>
      </c>
      <c r="C6" t="s">
        <v>2</v>
      </c>
      <c r="D6">
        <v>184335</v>
      </c>
      <c r="E6">
        <v>125417</v>
      </c>
      <c r="F6">
        <v>129109</v>
      </c>
      <c r="G6">
        <v>174654</v>
      </c>
      <c r="H6" s="33">
        <f>Tabla2[[#This Row],[Universitario con título1]]+Tabla2[[#This Row],[Secundaria completa o universitario sin título1]]+Tabla2[[#This Row],[Secundaria incompleta1]]+Tabla2[[#This Row],[Primaria completa o menos1]]</f>
        <v>613515</v>
      </c>
      <c r="I6" s="33">
        <f>Tabla2[[#This Row],[Primaria completa o menos1]]/Tabla2[[#This Row],[Total]]</f>
        <v>0.30045720153541478</v>
      </c>
      <c r="J6" s="33">
        <f>Tabla2[[#This Row],[Secundaria incompleta1]]/Tabla2[[#This Row],[Total]]</f>
        <v>0.20442368972233768</v>
      </c>
      <c r="K6" s="33">
        <f>Tabla2[[#This Row],[Secundaria completa o universitario sin título1]]/Tabla2[[#This Row],[Total]]</f>
        <v>0.2104414724986349</v>
      </c>
      <c r="L6" s="33">
        <f>Tabla2[[#This Row],[Universitario con título1]]/Tabla2[[#This Row],[Total]]</f>
        <v>0.28467763624361264</v>
      </c>
    </row>
    <row r="7" spans="1:12" x14ac:dyDescent="0.25">
      <c r="A7">
        <v>2022</v>
      </c>
      <c r="B7">
        <v>1</v>
      </c>
      <c r="C7" t="s">
        <v>3</v>
      </c>
      <c r="D7">
        <v>9828</v>
      </c>
      <c r="E7">
        <v>17596</v>
      </c>
      <c r="F7">
        <v>77129</v>
      </c>
      <c r="G7">
        <v>94064</v>
      </c>
      <c r="H7" s="33">
        <f>Tabla2[[#This Row],[Universitario con título1]]+Tabla2[[#This Row],[Secundaria completa o universitario sin título1]]+Tabla2[[#This Row],[Secundaria incompleta1]]+Tabla2[[#This Row],[Primaria completa o menos1]]</f>
        <v>198617</v>
      </c>
      <c r="I7" s="33">
        <f>Tabla2[[#This Row],[Primaria completa o menos1]]/Tabla2[[#This Row],[Total]]</f>
        <v>4.9482169200018127E-2</v>
      </c>
      <c r="J7" s="33">
        <f>Tabla2[[#This Row],[Secundaria incompleta1]]/Tabla2[[#This Row],[Total]]</f>
        <v>8.8592617953146005E-2</v>
      </c>
      <c r="K7" s="33">
        <f>Tabla2[[#This Row],[Secundaria completa o universitario sin título1]]/Tabla2[[#This Row],[Total]]</f>
        <v>0.38833030405252322</v>
      </c>
      <c r="L7" s="33">
        <f>Tabla2[[#This Row],[Universitario con título1]]/Tabla2[[#This Row],[Total]]</f>
        <v>0.47359490879431265</v>
      </c>
    </row>
    <row r="8" spans="1:12" x14ac:dyDescent="0.25">
      <c r="A8">
        <v>2022</v>
      </c>
      <c r="B8">
        <v>2</v>
      </c>
      <c r="C8" t="s">
        <v>2</v>
      </c>
      <c r="D8">
        <v>180169</v>
      </c>
      <c r="E8">
        <v>130069</v>
      </c>
      <c r="F8">
        <v>137127</v>
      </c>
      <c r="G8">
        <v>163873</v>
      </c>
      <c r="H8" s="33">
        <f>Tabla2[[#This Row],[Universitario con título1]]+Tabla2[[#This Row],[Secundaria completa o universitario sin título1]]+Tabla2[[#This Row],[Secundaria incompleta1]]+Tabla2[[#This Row],[Primaria completa o menos1]]</f>
        <v>611238</v>
      </c>
      <c r="I8" s="33">
        <f>Tabla2[[#This Row],[Primaria completa o menos1]]/Tabla2[[#This Row],[Total]]</f>
        <v>0.29476079693998081</v>
      </c>
      <c r="J8" s="33">
        <f>Tabla2[[#This Row],[Secundaria incompleta1]]/Tabla2[[#This Row],[Total]]</f>
        <v>0.21279599763103735</v>
      </c>
      <c r="K8" s="33">
        <f>Tabla2[[#This Row],[Secundaria completa o universitario sin título1]]/Tabla2[[#This Row],[Total]]</f>
        <v>0.22434305458757473</v>
      </c>
      <c r="L8" s="33">
        <f>Tabla2[[#This Row],[Universitario con título1]]/Tabla2[[#This Row],[Total]]</f>
        <v>0.26810015084140709</v>
      </c>
    </row>
    <row r="9" spans="1:12" x14ac:dyDescent="0.25">
      <c r="A9">
        <v>2022</v>
      </c>
      <c r="B9">
        <v>2</v>
      </c>
      <c r="C9" t="s">
        <v>3</v>
      </c>
      <c r="D9">
        <v>7944</v>
      </c>
      <c r="E9">
        <v>16807</v>
      </c>
      <c r="F9">
        <v>86084</v>
      </c>
      <c r="G9">
        <v>107271</v>
      </c>
      <c r="H9" s="33">
        <f>Tabla2[[#This Row],[Universitario con título1]]+Tabla2[[#This Row],[Secundaria completa o universitario sin título1]]+Tabla2[[#This Row],[Secundaria incompleta1]]+Tabla2[[#This Row],[Primaria completa o menos1]]</f>
        <v>218106</v>
      </c>
      <c r="I9" s="33">
        <f>Tabla2[[#This Row],[Primaria completa o menos1]]/Tabla2[[#This Row],[Total]]</f>
        <v>3.6422656873263459E-2</v>
      </c>
      <c r="J9" s="33">
        <f>Tabla2[[#This Row],[Secundaria incompleta1]]/Tabla2[[#This Row],[Total]]</f>
        <v>7.7058861287630787E-2</v>
      </c>
      <c r="K9" s="33">
        <f>Tabla2[[#This Row],[Secundaria completa o universitario sin título1]]/Tabla2[[#This Row],[Total]]</f>
        <v>0.39468882103197528</v>
      </c>
      <c r="L9" s="33">
        <f>Tabla2[[#This Row],[Universitario con título1]]/Tabla2[[#This Row],[Total]]</f>
        <v>0.49182966080713048</v>
      </c>
    </row>
    <row r="10" spans="1:12" x14ac:dyDescent="0.25">
      <c r="A10">
        <v>2022</v>
      </c>
      <c r="B10">
        <v>3</v>
      </c>
      <c r="C10" t="s">
        <v>2</v>
      </c>
      <c r="D10">
        <v>175783</v>
      </c>
      <c r="E10">
        <v>148397</v>
      </c>
      <c r="F10">
        <v>137681</v>
      </c>
      <c r="G10">
        <v>158848</v>
      </c>
      <c r="H10" s="33">
        <f>Tabla2[[#This Row],[Universitario con título1]]+Tabla2[[#This Row],[Secundaria completa o universitario sin título1]]+Tabla2[[#This Row],[Secundaria incompleta1]]+Tabla2[[#This Row],[Primaria completa o menos1]]</f>
        <v>620709</v>
      </c>
      <c r="I10" s="33">
        <f>Tabla2[[#This Row],[Primaria completa o menos1]]/Tabla2[[#This Row],[Total]]</f>
        <v>0.28319711813426257</v>
      </c>
      <c r="J10" s="33">
        <f>Tabla2[[#This Row],[Secundaria incompleta1]]/Tabla2[[#This Row],[Total]]</f>
        <v>0.23907660433472044</v>
      </c>
      <c r="K10" s="33">
        <f>Tabla2[[#This Row],[Secundaria completa o universitario sin título1]]/Tabla2[[#This Row],[Total]]</f>
        <v>0.22181247573339519</v>
      </c>
      <c r="L10" s="33">
        <f>Tabla2[[#This Row],[Universitario con título1]]/Tabla2[[#This Row],[Total]]</f>
        <v>0.25591380179762174</v>
      </c>
    </row>
    <row r="11" spans="1:12" x14ac:dyDescent="0.25">
      <c r="A11">
        <v>2022</v>
      </c>
      <c r="B11">
        <v>3</v>
      </c>
      <c r="C11" t="s">
        <v>3</v>
      </c>
      <c r="D11">
        <v>13718</v>
      </c>
      <c r="E11">
        <v>15583</v>
      </c>
      <c r="F11">
        <v>91483</v>
      </c>
      <c r="G11">
        <v>93652</v>
      </c>
      <c r="H11" s="33">
        <f>Tabla2[[#This Row],[Universitario con título1]]+Tabla2[[#This Row],[Secundaria completa o universitario sin título1]]+Tabla2[[#This Row],[Secundaria incompleta1]]+Tabla2[[#This Row],[Primaria completa o menos1]]</f>
        <v>214436</v>
      </c>
      <c r="I11" s="33">
        <f>Tabla2[[#This Row],[Primaria completa o menos1]]/Tabla2[[#This Row],[Total]]</f>
        <v>6.3972467309593536E-2</v>
      </c>
      <c r="J11" s="33">
        <f>Tabla2[[#This Row],[Secundaria incompleta1]]/Tabla2[[#This Row],[Total]]</f>
        <v>7.2669700983043886E-2</v>
      </c>
      <c r="K11" s="33">
        <f>Tabla2[[#This Row],[Secundaria completa o universitario sin título1]]/Tabla2[[#This Row],[Total]]</f>
        <v>0.4266214628140797</v>
      </c>
      <c r="L11" s="33">
        <f>Tabla2[[#This Row],[Universitario con título1]]/Tabla2[[#This Row],[Total]]</f>
        <v>0.43673636889328282</v>
      </c>
    </row>
    <row r="12" spans="1:12" x14ac:dyDescent="0.25">
      <c r="A12">
        <v>2022</v>
      </c>
      <c r="B12">
        <v>4</v>
      </c>
      <c r="C12" t="s">
        <v>2</v>
      </c>
      <c r="D12">
        <v>197393</v>
      </c>
      <c r="E12">
        <v>132467</v>
      </c>
      <c r="F12">
        <v>134912</v>
      </c>
      <c r="G12">
        <v>164628</v>
      </c>
      <c r="H12" s="33">
        <f>Tabla2[[#This Row],[Universitario con título1]]+Tabla2[[#This Row],[Secundaria completa o universitario sin título1]]+Tabla2[[#This Row],[Secundaria incompleta1]]+Tabla2[[#This Row],[Primaria completa o menos1]]</f>
        <v>629400</v>
      </c>
      <c r="I12" s="33">
        <f>Tabla2[[#This Row],[Primaria completa o menos1]]/Tabla2[[#This Row],[Total]]</f>
        <v>0.31362090880203369</v>
      </c>
      <c r="J12" s="33">
        <f>Tabla2[[#This Row],[Secundaria incompleta1]]/Tabla2[[#This Row],[Total]]</f>
        <v>0.21046552272005084</v>
      </c>
      <c r="K12" s="33">
        <f>Tabla2[[#This Row],[Secundaria completa o universitario sin título1]]/Tabla2[[#This Row],[Total]]</f>
        <v>0.21435017476962187</v>
      </c>
      <c r="L12" s="33">
        <f>Tabla2[[#This Row],[Universitario con título1]]/Tabla2[[#This Row],[Total]]</f>
        <v>0.26156339370829362</v>
      </c>
    </row>
    <row r="13" spans="1:12" x14ac:dyDescent="0.25">
      <c r="A13">
        <v>2022</v>
      </c>
      <c r="B13">
        <v>4</v>
      </c>
      <c r="C13" t="s">
        <v>3</v>
      </c>
      <c r="D13">
        <v>9839</v>
      </c>
      <c r="E13">
        <v>20741</v>
      </c>
      <c r="F13">
        <v>87745</v>
      </c>
      <c r="G13">
        <v>84896</v>
      </c>
      <c r="H13" s="33">
        <f>Tabla2[[#This Row],[Universitario con título1]]+Tabla2[[#This Row],[Secundaria completa o universitario sin título1]]+Tabla2[[#This Row],[Secundaria incompleta1]]+Tabla2[[#This Row],[Primaria completa o menos1]]</f>
        <v>203221</v>
      </c>
      <c r="I13" s="33">
        <f>Tabla2[[#This Row],[Primaria completa o menos1]]/Tabla2[[#This Row],[Total]]</f>
        <v>4.8415272043735635E-2</v>
      </c>
      <c r="J13" s="33">
        <f>Tabla2[[#This Row],[Secundaria incompleta1]]/Tabla2[[#This Row],[Total]]</f>
        <v>0.10206130271969924</v>
      </c>
      <c r="K13" s="33">
        <f>Tabla2[[#This Row],[Secundaria completa o universitario sin título1]]/Tabla2[[#This Row],[Total]]</f>
        <v>0.43177132284557207</v>
      </c>
      <c r="L13" s="33">
        <f>Tabla2[[#This Row],[Universitario con título1]]/Tabla2[[#This Row],[Total]]</f>
        <v>0.41775210239099303</v>
      </c>
    </row>
    <row r="14" spans="1:12" x14ac:dyDescent="0.25">
      <c r="A14">
        <v>2023</v>
      </c>
      <c r="B14">
        <v>1</v>
      </c>
      <c r="C14" t="s">
        <v>2</v>
      </c>
      <c r="D14">
        <v>152618</v>
      </c>
      <c r="E14">
        <v>139841</v>
      </c>
      <c r="F14">
        <v>123264</v>
      </c>
      <c r="G14">
        <v>158066</v>
      </c>
      <c r="H14" s="33">
        <f>Tabla2[[#This Row],[Universitario con título1]]+Tabla2[[#This Row],[Secundaria completa o universitario sin título1]]+Tabla2[[#This Row],[Secundaria incompleta1]]+Tabla2[[#This Row],[Primaria completa o menos1]]</f>
        <v>573789</v>
      </c>
      <c r="I14" s="33">
        <f>Tabla2[[#This Row],[Primaria completa o menos1]]/Tabla2[[#This Row],[Total]]</f>
        <v>0.26598279158366578</v>
      </c>
      <c r="J14" s="33">
        <f>Tabla2[[#This Row],[Secundaria incompleta1]]/Tabla2[[#This Row],[Total]]</f>
        <v>0.24371502416393481</v>
      </c>
      <c r="K14" s="33">
        <f>Tabla2[[#This Row],[Secundaria completa o universitario sin título1]]/Tabla2[[#This Row],[Total]]</f>
        <v>0.2148246132289047</v>
      </c>
      <c r="L14" s="33">
        <f>Tabla2[[#This Row],[Universitario con título1]]/Tabla2[[#This Row],[Total]]</f>
        <v>0.27547757102349468</v>
      </c>
    </row>
    <row r="15" spans="1:12" x14ac:dyDescent="0.25">
      <c r="A15">
        <v>2023</v>
      </c>
      <c r="B15">
        <v>1</v>
      </c>
      <c r="C15" t="s">
        <v>3</v>
      </c>
      <c r="D15">
        <v>10404</v>
      </c>
      <c r="E15">
        <v>23726</v>
      </c>
      <c r="F15">
        <v>81225</v>
      </c>
      <c r="G15">
        <v>96581</v>
      </c>
      <c r="H15" s="33">
        <f>Tabla2[[#This Row],[Universitario con título1]]+Tabla2[[#This Row],[Secundaria completa o universitario sin título1]]+Tabla2[[#This Row],[Secundaria incompleta1]]+Tabla2[[#This Row],[Primaria completa o menos1]]</f>
        <v>211936</v>
      </c>
      <c r="I15" s="33">
        <f>Tabla2[[#This Row],[Primaria completa o menos1]]/Tabla2[[#This Row],[Total]]</f>
        <v>4.9090291408727164E-2</v>
      </c>
      <c r="J15" s="33">
        <f>Tabla2[[#This Row],[Secundaria incompleta1]]/Tabla2[[#This Row],[Total]]</f>
        <v>0.11194889023101313</v>
      </c>
      <c r="K15" s="33">
        <f>Tabla2[[#This Row],[Secundaria completa o universitario sin título1]]/Tabla2[[#This Row],[Total]]</f>
        <v>0.38325249131813377</v>
      </c>
      <c r="L15" s="33">
        <f>Tabla2[[#This Row],[Universitario con título1]]/Tabla2[[#This Row],[Total]]</f>
        <v>0.45570832704212594</v>
      </c>
    </row>
    <row r="16" spans="1:12" x14ac:dyDescent="0.25">
      <c r="A16">
        <v>2023</v>
      </c>
      <c r="B16">
        <v>2</v>
      </c>
      <c r="C16" t="s">
        <v>2</v>
      </c>
      <c r="D16">
        <v>161966</v>
      </c>
      <c r="E16">
        <v>136407</v>
      </c>
      <c r="F16">
        <v>112872</v>
      </c>
      <c r="G16">
        <v>161910</v>
      </c>
      <c r="H16" s="33">
        <f>Tabla2[[#This Row],[Universitario con título1]]+Tabla2[[#This Row],[Secundaria completa o universitario sin título1]]+Tabla2[[#This Row],[Secundaria incompleta1]]+Tabla2[[#This Row],[Primaria completa o menos1]]</f>
        <v>573155</v>
      </c>
      <c r="I16" s="33">
        <f>Tabla2[[#This Row],[Primaria completa o menos1]]/Tabla2[[#This Row],[Total]]</f>
        <v>0.28258673482740271</v>
      </c>
      <c r="J16" s="33">
        <f>Tabla2[[#This Row],[Secundaria incompleta1]]/Tabla2[[#This Row],[Total]]</f>
        <v>0.23799321300520801</v>
      </c>
      <c r="K16" s="33">
        <f>Tabla2[[#This Row],[Secundaria completa o universitario sin título1]]/Tabla2[[#This Row],[Total]]</f>
        <v>0.19693102214933134</v>
      </c>
      <c r="L16" s="33">
        <f>Tabla2[[#This Row],[Universitario con título1]]/Tabla2[[#This Row],[Total]]</f>
        <v>0.28248903001805792</v>
      </c>
    </row>
    <row r="17" spans="1:12" x14ac:dyDescent="0.25">
      <c r="A17">
        <v>2023</v>
      </c>
      <c r="B17">
        <v>2</v>
      </c>
      <c r="C17" t="s">
        <v>3</v>
      </c>
      <c r="D17">
        <v>8076</v>
      </c>
      <c r="E17">
        <v>20125</v>
      </c>
      <c r="F17">
        <v>94283</v>
      </c>
      <c r="G17">
        <v>97857</v>
      </c>
      <c r="H17" s="33">
        <f>Tabla2[[#This Row],[Universitario con título1]]+Tabla2[[#This Row],[Secundaria completa o universitario sin título1]]+Tabla2[[#This Row],[Secundaria incompleta1]]+Tabla2[[#This Row],[Primaria completa o menos1]]</f>
        <v>220341</v>
      </c>
      <c r="I17" s="33">
        <f>Tabla2[[#This Row],[Primaria completa o menos1]]/Tabla2[[#This Row],[Total]]</f>
        <v>3.6652279875284216E-2</v>
      </c>
      <c r="J17" s="33">
        <f>Tabla2[[#This Row],[Secundaria incompleta1]]/Tabla2[[#This Row],[Total]]</f>
        <v>9.1335702388570444E-2</v>
      </c>
      <c r="K17" s="33">
        <f>Tabla2[[#This Row],[Secundaria completa o universitario sin título1]]/Tabla2[[#This Row],[Total]]</f>
        <v>0.42789585233796706</v>
      </c>
      <c r="L17" s="33">
        <f>Tabla2[[#This Row],[Universitario con título1]]/Tabla2[[#This Row],[Total]]</f>
        <v>0.44411616539817828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tabSelected="1" workbookViewId="0">
      <selection activeCell="H1" sqref="H1"/>
    </sheetView>
  </sheetViews>
  <sheetFormatPr baseColWidth="10" defaultColWidth="11.5703125" defaultRowHeight="15" x14ac:dyDescent="0.25"/>
  <cols>
    <col min="2" max="2" width="11.7109375" customWidth="1"/>
    <col min="3" max="3" width="12.42578125" customWidth="1"/>
    <col min="4" max="4" width="27.28515625" customWidth="1"/>
    <col min="5" max="5" width="33.5703125" customWidth="1"/>
    <col min="6" max="6" width="28.140625" customWidth="1"/>
  </cols>
  <sheetData>
    <row r="1" spans="1:10" x14ac:dyDescent="0.25">
      <c r="A1" t="s">
        <v>4</v>
      </c>
      <c r="B1" t="s">
        <v>5</v>
      </c>
      <c r="C1" t="s">
        <v>44</v>
      </c>
      <c r="D1" t="s">
        <v>61</v>
      </c>
      <c r="E1" t="s">
        <v>66</v>
      </c>
      <c r="F1" t="s">
        <v>67</v>
      </c>
      <c r="G1" s="3" t="s">
        <v>28</v>
      </c>
      <c r="H1" s="16" t="s">
        <v>29</v>
      </c>
      <c r="I1" s="16" t="s">
        <v>32</v>
      </c>
      <c r="J1" s="16" t="s">
        <v>60</v>
      </c>
    </row>
    <row r="2" spans="1:10" x14ac:dyDescent="0.25">
      <c r="A2">
        <v>2021</v>
      </c>
      <c r="B2">
        <v>3</v>
      </c>
      <c r="C2" t="s">
        <v>6</v>
      </c>
      <c r="D2">
        <v>23905</v>
      </c>
      <c r="E2">
        <v>53358</v>
      </c>
      <c r="F2">
        <v>34485</v>
      </c>
      <c r="G2" s="4">
        <f t="shared" ref="G2:G25" si="0">E2+F2+D2</f>
        <v>111748</v>
      </c>
      <c r="H2" s="19">
        <f t="shared" ref="H2:H25" si="1">D2/G2</f>
        <v>0.21391881733901277</v>
      </c>
      <c r="I2" s="19">
        <f t="shared" ref="I2:I25" si="2">E2/G2</f>
        <v>0.47748505566095145</v>
      </c>
      <c r="J2" s="20">
        <f t="shared" ref="J2:J25" si="3">F2/G2</f>
        <v>0.3085961270000358</v>
      </c>
    </row>
    <row r="3" spans="1:10" x14ac:dyDescent="0.25">
      <c r="A3">
        <v>2021</v>
      </c>
      <c r="B3">
        <v>3</v>
      </c>
      <c r="C3" t="s">
        <v>7</v>
      </c>
      <c r="D3">
        <v>42480</v>
      </c>
      <c r="E3">
        <v>64369</v>
      </c>
      <c r="F3">
        <v>74407</v>
      </c>
      <c r="G3" s="4">
        <f t="shared" si="0"/>
        <v>181256</v>
      </c>
      <c r="H3" s="19">
        <f t="shared" si="1"/>
        <v>0.23436465551485192</v>
      </c>
      <c r="I3" s="19">
        <f t="shared" si="2"/>
        <v>0.35512755439819921</v>
      </c>
      <c r="J3" s="20">
        <f t="shared" si="3"/>
        <v>0.41050779008694882</v>
      </c>
    </row>
    <row r="4" spans="1:10" x14ac:dyDescent="0.25">
      <c r="A4">
        <v>2021</v>
      </c>
      <c r="B4">
        <v>3</v>
      </c>
      <c r="C4" t="s">
        <v>8</v>
      </c>
      <c r="D4">
        <v>82634</v>
      </c>
      <c r="E4">
        <v>75276</v>
      </c>
      <c r="F4">
        <v>53032</v>
      </c>
      <c r="G4" s="4">
        <f t="shared" si="0"/>
        <v>210942</v>
      </c>
      <c r="H4" s="19">
        <f t="shared" si="1"/>
        <v>0.39173801329275348</v>
      </c>
      <c r="I4" s="19">
        <f t="shared" si="2"/>
        <v>0.35685638706374262</v>
      </c>
      <c r="J4" s="20">
        <f t="shared" si="3"/>
        <v>0.2514055996435039</v>
      </c>
    </row>
    <row r="5" spans="1:10" x14ac:dyDescent="0.25">
      <c r="A5">
        <v>2021</v>
      </c>
      <c r="B5">
        <v>4</v>
      </c>
      <c r="C5" t="s">
        <v>6</v>
      </c>
      <c r="D5">
        <v>16797</v>
      </c>
      <c r="E5">
        <v>59021</v>
      </c>
      <c r="F5">
        <v>42726</v>
      </c>
      <c r="G5" s="4">
        <f t="shared" si="0"/>
        <v>118544</v>
      </c>
      <c r="H5" s="19">
        <f t="shared" si="1"/>
        <v>0.14169422324200298</v>
      </c>
      <c r="I5" s="19">
        <f t="shared" si="2"/>
        <v>0.49788264273181265</v>
      </c>
      <c r="J5" s="20">
        <f t="shared" si="3"/>
        <v>0.36042313402618437</v>
      </c>
    </row>
    <row r="6" spans="1:10" x14ac:dyDescent="0.25">
      <c r="A6">
        <v>2021</v>
      </c>
      <c r="B6">
        <v>4</v>
      </c>
      <c r="C6" t="s">
        <v>7</v>
      </c>
      <c r="D6">
        <v>45357</v>
      </c>
      <c r="E6">
        <v>71951</v>
      </c>
      <c r="F6">
        <v>67467</v>
      </c>
      <c r="G6" s="4">
        <f t="shared" si="0"/>
        <v>184775</v>
      </c>
      <c r="H6" s="19">
        <f t="shared" si="1"/>
        <v>0.24547151941550535</v>
      </c>
      <c r="I6" s="19">
        <f t="shared" si="2"/>
        <v>0.38939791638479232</v>
      </c>
      <c r="J6" s="20">
        <f t="shared" si="3"/>
        <v>0.36513056419970236</v>
      </c>
    </row>
    <row r="7" spans="1:10" x14ac:dyDescent="0.25">
      <c r="A7">
        <v>2021</v>
      </c>
      <c r="B7">
        <v>4</v>
      </c>
      <c r="C7" t="s">
        <v>8</v>
      </c>
      <c r="D7">
        <v>86329</v>
      </c>
      <c r="E7">
        <v>78949</v>
      </c>
      <c r="F7">
        <v>61135</v>
      </c>
      <c r="G7" s="4">
        <f t="shared" si="0"/>
        <v>226413</v>
      </c>
      <c r="H7" s="19">
        <f t="shared" si="1"/>
        <v>0.38128994359864493</v>
      </c>
      <c r="I7" s="19">
        <f t="shared" si="2"/>
        <v>0.34869464209210604</v>
      </c>
      <c r="J7" s="20">
        <f t="shared" si="3"/>
        <v>0.27001541430924902</v>
      </c>
    </row>
    <row r="8" spans="1:10" x14ac:dyDescent="0.25">
      <c r="A8">
        <v>2022</v>
      </c>
      <c r="B8">
        <v>1</v>
      </c>
      <c r="C8" t="s">
        <v>6</v>
      </c>
      <c r="D8">
        <v>21821</v>
      </c>
      <c r="E8">
        <v>53828</v>
      </c>
      <c r="F8">
        <v>44151</v>
      </c>
      <c r="G8" s="4">
        <f t="shared" si="0"/>
        <v>119800</v>
      </c>
      <c r="H8" s="19">
        <f t="shared" si="1"/>
        <v>0.18214524207011687</v>
      </c>
      <c r="I8" s="19">
        <f t="shared" si="2"/>
        <v>0.44931552587646079</v>
      </c>
      <c r="J8" s="20">
        <f t="shared" si="3"/>
        <v>0.36853923205342237</v>
      </c>
    </row>
    <row r="9" spans="1:10" x14ac:dyDescent="0.25">
      <c r="A9">
        <v>2022</v>
      </c>
      <c r="B9">
        <v>1</v>
      </c>
      <c r="C9" t="s">
        <v>7</v>
      </c>
      <c r="D9">
        <v>47081</v>
      </c>
      <c r="E9">
        <v>69521</v>
      </c>
      <c r="F9">
        <v>73270</v>
      </c>
      <c r="G9" s="4">
        <f t="shared" si="0"/>
        <v>189872</v>
      </c>
      <c r="H9" s="19">
        <f t="shared" si="1"/>
        <v>0.24796178478132636</v>
      </c>
      <c r="I9" s="19">
        <f t="shared" si="2"/>
        <v>0.36614666722844863</v>
      </c>
      <c r="J9" s="20">
        <f t="shared" si="3"/>
        <v>0.38589154799022501</v>
      </c>
    </row>
    <row r="10" spans="1:10" x14ac:dyDescent="0.25">
      <c r="A10">
        <v>2022</v>
      </c>
      <c r="B10">
        <v>1</v>
      </c>
      <c r="C10" t="s">
        <v>8</v>
      </c>
      <c r="D10">
        <v>81469</v>
      </c>
      <c r="E10">
        <v>87344</v>
      </c>
      <c r="F10">
        <v>58382</v>
      </c>
      <c r="G10" s="4">
        <f t="shared" si="0"/>
        <v>227195</v>
      </c>
      <c r="H10" s="19">
        <f t="shared" si="1"/>
        <v>0.35858623649288057</v>
      </c>
      <c r="I10" s="19">
        <f t="shared" si="2"/>
        <v>0.38444508021743434</v>
      </c>
      <c r="J10" s="20">
        <f t="shared" si="3"/>
        <v>0.25696868328968508</v>
      </c>
    </row>
    <row r="11" spans="1:10" x14ac:dyDescent="0.25">
      <c r="A11">
        <v>2022</v>
      </c>
      <c r="B11">
        <v>2</v>
      </c>
      <c r="C11" t="s">
        <v>6</v>
      </c>
      <c r="D11">
        <v>19656</v>
      </c>
      <c r="E11">
        <v>69080</v>
      </c>
      <c r="F11">
        <v>33816</v>
      </c>
      <c r="G11" s="4">
        <f t="shared" si="0"/>
        <v>122552</v>
      </c>
      <c r="H11" s="19">
        <f t="shared" si="1"/>
        <v>0.1603890593380769</v>
      </c>
      <c r="I11" s="19">
        <f t="shared" si="2"/>
        <v>0.563679091324499</v>
      </c>
      <c r="J11" s="20">
        <f t="shared" si="3"/>
        <v>0.2759318493374241</v>
      </c>
    </row>
    <row r="12" spans="1:10" x14ac:dyDescent="0.25">
      <c r="A12">
        <v>2022</v>
      </c>
      <c r="B12">
        <v>2</v>
      </c>
      <c r="C12" t="s">
        <v>7</v>
      </c>
      <c r="D12">
        <v>47363</v>
      </c>
      <c r="E12">
        <v>74126</v>
      </c>
      <c r="F12">
        <v>72704</v>
      </c>
      <c r="G12" s="4">
        <f t="shared" si="0"/>
        <v>194193</v>
      </c>
      <c r="H12" s="19">
        <f t="shared" si="1"/>
        <v>0.24389653592045027</v>
      </c>
      <c r="I12" s="19">
        <f t="shared" si="2"/>
        <v>0.38171303806007428</v>
      </c>
      <c r="J12" s="20">
        <f t="shared" si="3"/>
        <v>0.37439042601947548</v>
      </c>
    </row>
    <row r="13" spans="1:10" x14ac:dyDescent="0.25">
      <c r="A13">
        <v>2022</v>
      </c>
      <c r="B13">
        <v>2</v>
      </c>
      <c r="C13" t="s">
        <v>8</v>
      </c>
      <c r="D13">
        <v>75450</v>
      </c>
      <c r="E13">
        <v>73420</v>
      </c>
      <c r="F13">
        <v>58153</v>
      </c>
      <c r="G13" s="4">
        <f t="shared" si="0"/>
        <v>207023</v>
      </c>
      <c r="H13" s="19">
        <f t="shared" si="1"/>
        <v>0.36445225892775202</v>
      </c>
      <c r="I13" s="19">
        <f t="shared" si="2"/>
        <v>0.35464658516203512</v>
      </c>
      <c r="J13" s="20">
        <f t="shared" si="3"/>
        <v>0.28090115591021286</v>
      </c>
    </row>
    <row r="14" spans="1:10" x14ac:dyDescent="0.25">
      <c r="A14">
        <v>2022</v>
      </c>
      <c r="B14">
        <v>3</v>
      </c>
      <c r="C14" t="s">
        <v>6</v>
      </c>
      <c r="D14">
        <v>14011</v>
      </c>
      <c r="E14">
        <v>59416</v>
      </c>
      <c r="F14">
        <v>44293</v>
      </c>
      <c r="G14" s="4">
        <f t="shared" si="0"/>
        <v>117720</v>
      </c>
      <c r="H14" s="19">
        <f t="shared" si="1"/>
        <v>0.11901970778117567</v>
      </c>
      <c r="I14" s="19">
        <f t="shared" si="2"/>
        <v>0.50472307169554875</v>
      </c>
      <c r="J14" s="20">
        <f t="shared" si="3"/>
        <v>0.37625722052327559</v>
      </c>
    </row>
    <row r="15" spans="1:10" x14ac:dyDescent="0.25">
      <c r="A15">
        <v>2022</v>
      </c>
      <c r="B15">
        <v>3</v>
      </c>
      <c r="C15" t="s">
        <v>7</v>
      </c>
      <c r="D15">
        <v>41511</v>
      </c>
      <c r="E15">
        <v>79453</v>
      </c>
      <c r="F15">
        <v>64297</v>
      </c>
      <c r="G15" s="4">
        <f t="shared" si="0"/>
        <v>185261</v>
      </c>
      <c r="H15" s="19">
        <f t="shared" si="1"/>
        <v>0.22406766669725414</v>
      </c>
      <c r="I15" s="19">
        <f t="shared" si="2"/>
        <v>0.42887062036802132</v>
      </c>
      <c r="J15" s="20">
        <f t="shared" si="3"/>
        <v>0.34706171293472454</v>
      </c>
    </row>
    <row r="16" spans="1:10" x14ac:dyDescent="0.25">
      <c r="A16">
        <v>2022</v>
      </c>
      <c r="B16">
        <v>3</v>
      </c>
      <c r="C16" t="s">
        <v>8</v>
      </c>
      <c r="D16">
        <v>86606</v>
      </c>
      <c r="E16">
        <v>86183</v>
      </c>
      <c r="F16">
        <v>58305</v>
      </c>
      <c r="G16" s="4">
        <f t="shared" si="0"/>
        <v>231094</v>
      </c>
      <c r="H16" s="19">
        <f t="shared" si="1"/>
        <v>0.37476524704232911</v>
      </c>
      <c r="I16" s="19">
        <f t="shared" si="2"/>
        <v>0.37293482305901493</v>
      </c>
      <c r="J16" s="20">
        <f t="shared" si="3"/>
        <v>0.25229992989865596</v>
      </c>
    </row>
    <row r="17" spans="1:10" x14ac:dyDescent="0.25">
      <c r="A17">
        <v>2022</v>
      </c>
      <c r="B17">
        <v>4</v>
      </c>
      <c r="C17" t="s">
        <v>6</v>
      </c>
      <c r="D17">
        <v>21099</v>
      </c>
      <c r="E17">
        <v>56864</v>
      </c>
      <c r="F17">
        <v>44109</v>
      </c>
      <c r="G17" s="4">
        <f t="shared" si="0"/>
        <v>122072</v>
      </c>
      <c r="H17" s="19">
        <f t="shared" si="1"/>
        <v>0.17284061865128778</v>
      </c>
      <c r="I17" s="19">
        <f t="shared" si="2"/>
        <v>0.46582344845664853</v>
      </c>
      <c r="J17" s="20">
        <f t="shared" si="3"/>
        <v>0.36133593289206373</v>
      </c>
    </row>
    <row r="18" spans="1:10" x14ac:dyDescent="0.25">
      <c r="A18">
        <v>2022</v>
      </c>
      <c r="B18">
        <v>4</v>
      </c>
      <c r="C18" t="s">
        <v>7</v>
      </c>
      <c r="D18">
        <v>39891</v>
      </c>
      <c r="E18">
        <v>76284</v>
      </c>
      <c r="F18">
        <v>66654</v>
      </c>
      <c r="G18" s="5">
        <f t="shared" si="0"/>
        <v>182829</v>
      </c>
      <c r="H18" s="16">
        <f t="shared" si="1"/>
        <v>0.21818748666786997</v>
      </c>
      <c r="I18" s="16">
        <f t="shared" si="2"/>
        <v>0.41724234120407594</v>
      </c>
      <c r="J18" s="16">
        <f t="shared" si="3"/>
        <v>0.36457017212805409</v>
      </c>
    </row>
    <row r="19" spans="1:10" x14ac:dyDescent="0.25">
      <c r="A19">
        <v>2022</v>
      </c>
      <c r="B19">
        <v>4</v>
      </c>
      <c r="C19" t="s">
        <v>8</v>
      </c>
      <c r="D19">
        <v>101385</v>
      </c>
      <c r="E19">
        <v>70357</v>
      </c>
      <c r="F19">
        <v>59894</v>
      </c>
      <c r="G19" s="5">
        <f t="shared" si="0"/>
        <v>231636</v>
      </c>
      <c r="H19" s="16">
        <f t="shared" si="1"/>
        <v>0.43769103248199764</v>
      </c>
      <c r="I19" s="16">
        <f t="shared" si="2"/>
        <v>0.30373948781709231</v>
      </c>
      <c r="J19" s="16">
        <f t="shared" si="3"/>
        <v>0.25856947970091004</v>
      </c>
    </row>
    <row r="20" spans="1:10" x14ac:dyDescent="0.25">
      <c r="A20">
        <v>2023</v>
      </c>
      <c r="B20">
        <v>1</v>
      </c>
      <c r="C20" t="s">
        <v>6</v>
      </c>
      <c r="D20">
        <v>19671</v>
      </c>
      <c r="E20">
        <v>58113</v>
      </c>
      <c r="F20">
        <v>38533</v>
      </c>
      <c r="G20" s="5">
        <f t="shared" si="0"/>
        <v>116317</v>
      </c>
      <c r="H20" s="16">
        <f t="shared" si="1"/>
        <v>0.16911543454525133</v>
      </c>
      <c r="I20" s="16">
        <f t="shared" si="2"/>
        <v>0.49960882760043673</v>
      </c>
      <c r="J20" s="16">
        <f t="shared" si="3"/>
        <v>0.33127573785431191</v>
      </c>
    </row>
    <row r="21" spans="1:10" x14ac:dyDescent="0.25">
      <c r="A21">
        <v>2023</v>
      </c>
      <c r="B21">
        <v>1</v>
      </c>
      <c r="C21" t="s">
        <v>7</v>
      </c>
      <c r="D21">
        <v>29774</v>
      </c>
      <c r="E21">
        <v>66419</v>
      </c>
      <c r="F21">
        <v>65107</v>
      </c>
      <c r="G21" s="5">
        <f t="shared" si="0"/>
        <v>161300</v>
      </c>
      <c r="H21" s="16">
        <f t="shared" si="1"/>
        <v>0.1845877247365158</v>
      </c>
      <c r="I21" s="16">
        <f t="shared" si="2"/>
        <v>0.41177309361438313</v>
      </c>
      <c r="J21" s="16">
        <f t="shared" si="3"/>
        <v>0.40363918164910106</v>
      </c>
    </row>
    <row r="22" spans="1:10" x14ac:dyDescent="0.25">
      <c r="A22">
        <v>2023</v>
      </c>
      <c r="B22">
        <v>1</v>
      </c>
      <c r="C22" t="s">
        <v>8</v>
      </c>
      <c r="D22">
        <v>79392</v>
      </c>
      <c r="E22">
        <v>82869</v>
      </c>
      <c r="F22">
        <v>62812</v>
      </c>
      <c r="G22" s="5">
        <f t="shared" si="0"/>
        <v>225073</v>
      </c>
      <c r="H22" s="16">
        <f t="shared" si="1"/>
        <v>0.35273888916040574</v>
      </c>
      <c r="I22" s="16">
        <f t="shared" si="2"/>
        <v>0.36818721037174607</v>
      </c>
      <c r="J22" s="16">
        <f t="shared" si="3"/>
        <v>0.27907390046784819</v>
      </c>
    </row>
    <row r="23" spans="1:10" x14ac:dyDescent="0.25">
      <c r="A23">
        <v>2023</v>
      </c>
      <c r="B23">
        <v>2</v>
      </c>
      <c r="C23" t="s">
        <v>6</v>
      </c>
      <c r="D23">
        <v>23188</v>
      </c>
      <c r="E23">
        <v>53870</v>
      </c>
      <c r="F23">
        <v>39423</v>
      </c>
      <c r="G23" s="5">
        <f t="shared" si="0"/>
        <v>116481</v>
      </c>
      <c r="H23" s="16">
        <f t="shared" si="1"/>
        <v>0.19907109313965368</v>
      </c>
      <c r="I23" s="16">
        <f t="shared" si="2"/>
        <v>0.46247885921309057</v>
      </c>
      <c r="J23" s="16">
        <f t="shared" si="3"/>
        <v>0.33845004764725578</v>
      </c>
    </row>
    <row r="24" spans="1:10" x14ac:dyDescent="0.25">
      <c r="A24">
        <v>2023</v>
      </c>
      <c r="B24">
        <v>2</v>
      </c>
      <c r="C24" t="s">
        <v>7</v>
      </c>
      <c r="D24">
        <v>27808</v>
      </c>
      <c r="E24">
        <v>63050</v>
      </c>
      <c r="F24">
        <v>65086</v>
      </c>
      <c r="G24" s="5">
        <f t="shared" si="0"/>
        <v>155944</v>
      </c>
      <c r="H24" s="16">
        <f t="shared" si="1"/>
        <v>0.17832042271584672</v>
      </c>
      <c r="I24" s="16">
        <f t="shared" si="2"/>
        <v>0.40431180423741858</v>
      </c>
      <c r="J24" s="16">
        <f t="shared" si="3"/>
        <v>0.41736777304673472</v>
      </c>
    </row>
    <row r="25" spans="1:10" x14ac:dyDescent="0.25">
      <c r="A25">
        <v>2023</v>
      </c>
      <c r="B25">
        <v>2</v>
      </c>
      <c r="C25" t="s">
        <v>8</v>
      </c>
      <c r="D25">
        <v>79815</v>
      </c>
      <c r="E25">
        <v>75292</v>
      </c>
      <c r="F25">
        <v>61369</v>
      </c>
      <c r="G25" s="5">
        <f t="shared" si="0"/>
        <v>216476</v>
      </c>
      <c r="H25" s="16">
        <f t="shared" si="1"/>
        <v>0.36870138029157967</v>
      </c>
      <c r="I25" s="16">
        <f t="shared" si="2"/>
        <v>0.34780760915759712</v>
      </c>
      <c r="J25" s="16">
        <f t="shared" si="3"/>
        <v>0.28349101055082321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K6" sqref="K6"/>
    </sheetView>
  </sheetViews>
  <sheetFormatPr baseColWidth="10" defaultColWidth="11.5703125" defaultRowHeight="15" x14ac:dyDescent="0.25"/>
  <cols>
    <col min="2" max="2" width="11.7109375" customWidth="1"/>
    <col min="3" max="3" width="12" customWidth="1"/>
    <col min="4" max="4" width="16.85546875" customWidth="1"/>
    <col min="5" max="5" width="17.140625" customWidth="1"/>
    <col min="7" max="7" width="19.28515625" bestFit="1" customWidth="1"/>
    <col min="8" max="8" width="19.5703125" bestFit="1" customWidth="1"/>
  </cols>
  <sheetData>
    <row r="1" spans="1:8" x14ac:dyDescent="0.25">
      <c r="A1" t="s">
        <v>0</v>
      </c>
      <c r="B1" t="s">
        <v>5</v>
      </c>
      <c r="C1" t="s">
        <v>44</v>
      </c>
      <c r="D1" t="s">
        <v>58</v>
      </c>
      <c r="E1" t="s">
        <v>59</v>
      </c>
      <c r="F1" t="s">
        <v>28</v>
      </c>
      <c r="G1" t="s">
        <v>33</v>
      </c>
      <c r="H1" t="s">
        <v>34</v>
      </c>
    </row>
    <row r="2" spans="1:8" x14ac:dyDescent="0.25">
      <c r="A2">
        <v>2021</v>
      </c>
      <c r="B2">
        <v>3</v>
      </c>
      <c r="C2" t="s">
        <v>9</v>
      </c>
      <c r="D2">
        <v>97935</v>
      </c>
      <c r="E2">
        <v>150956</v>
      </c>
      <c r="F2">
        <f>D2+E2</f>
        <v>248891</v>
      </c>
      <c r="G2" s="16">
        <f>D2/F2</f>
        <v>0.3934855016854768</v>
      </c>
      <c r="H2" s="16">
        <f>E2/F2</f>
        <v>0.6065144983145232</v>
      </c>
    </row>
    <row r="3" spans="1:8" x14ac:dyDescent="0.25">
      <c r="A3">
        <v>2021</v>
      </c>
      <c r="B3">
        <v>3</v>
      </c>
      <c r="C3" t="s">
        <v>10</v>
      </c>
      <c r="D3">
        <v>113673</v>
      </c>
      <c r="E3">
        <v>141382</v>
      </c>
      <c r="F3">
        <f t="shared" ref="F3:F17" si="0">D3+E3</f>
        <v>255055</v>
      </c>
      <c r="G3" s="16">
        <f t="shared" ref="G3:G17" si="1">D3/F3</f>
        <v>0.44568034345533314</v>
      </c>
      <c r="H3" s="16">
        <f t="shared" ref="H3:H17" si="2">E3/F3</f>
        <v>0.55431965654466686</v>
      </c>
    </row>
    <row r="4" spans="1:8" x14ac:dyDescent="0.25">
      <c r="A4">
        <v>2021</v>
      </c>
      <c r="B4">
        <v>4</v>
      </c>
      <c r="C4" t="s">
        <v>9</v>
      </c>
      <c r="D4">
        <v>108047</v>
      </c>
      <c r="E4">
        <v>144228</v>
      </c>
      <c r="F4">
        <f t="shared" si="0"/>
        <v>252275</v>
      </c>
      <c r="G4" s="16">
        <f t="shared" si="1"/>
        <v>0.42829055594093746</v>
      </c>
      <c r="H4" s="16">
        <f t="shared" si="2"/>
        <v>0.57170944405906254</v>
      </c>
    </row>
    <row r="5" spans="1:8" x14ac:dyDescent="0.25">
      <c r="A5">
        <v>2021</v>
      </c>
      <c r="B5">
        <v>4</v>
      </c>
      <c r="C5" t="s">
        <v>10</v>
      </c>
      <c r="D5">
        <v>118973</v>
      </c>
      <c r="E5">
        <v>158484</v>
      </c>
      <c r="F5">
        <f t="shared" si="0"/>
        <v>277457</v>
      </c>
      <c r="G5" s="16">
        <f t="shared" si="1"/>
        <v>0.42879797590257229</v>
      </c>
      <c r="H5" s="16">
        <f t="shared" si="2"/>
        <v>0.57120202409742771</v>
      </c>
    </row>
    <row r="6" spans="1:8" x14ac:dyDescent="0.25">
      <c r="A6">
        <v>2022</v>
      </c>
      <c r="B6">
        <v>1</v>
      </c>
      <c r="C6" t="s">
        <v>9</v>
      </c>
      <c r="D6">
        <v>106882</v>
      </c>
      <c r="E6">
        <v>151986</v>
      </c>
      <c r="F6">
        <f t="shared" si="0"/>
        <v>258868</v>
      </c>
      <c r="G6" s="16">
        <f t="shared" si="1"/>
        <v>0.41288224114220373</v>
      </c>
      <c r="H6" s="16">
        <f t="shared" si="2"/>
        <v>0.58711775885779627</v>
      </c>
    </row>
    <row r="7" spans="1:8" x14ac:dyDescent="0.25">
      <c r="A7">
        <v>2022</v>
      </c>
      <c r="B7">
        <v>1</v>
      </c>
      <c r="C7" t="s">
        <v>10</v>
      </c>
      <c r="D7">
        <v>106284</v>
      </c>
      <c r="E7">
        <v>171715</v>
      </c>
      <c r="F7">
        <f t="shared" si="0"/>
        <v>277999</v>
      </c>
      <c r="G7" s="16">
        <f t="shared" si="1"/>
        <v>0.38231792200691367</v>
      </c>
      <c r="H7" s="16">
        <f t="shared" si="2"/>
        <v>0.61768207799308628</v>
      </c>
    </row>
    <row r="8" spans="1:8" x14ac:dyDescent="0.25">
      <c r="A8">
        <v>2022</v>
      </c>
      <c r="B8">
        <v>2</v>
      </c>
      <c r="C8" t="s">
        <v>9</v>
      </c>
      <c r="D8">
        <v>104533</v>
      </c>
      <c r="E8">
        <v>154339</v>
      </c>
      <c r="F8">
        <f t="shared" si="0"/>
        <v>258872</v>
      </c>
      <c r="G8" s="16">
        <f t="shared" si="1"/>
        <v>0.40380187892085662</v>
      </c>
      <c r="H8" s="16">
        <f t="shared" si="2"/>
        <v>0.59619812107914338</v>
      </c>
    </row>
    <row r="9" spans="1:8" x14ac:dyDescent="0.25">
      <c r="A9">
        <v>2022</v>
      </c>
      <c r="B9">
        <v>2</v>
      </c>
      <c r="C9" t="s">
        <v>10</v>
      </c>
      <c r="D9">
        <v>117402</v>
      </c>
      <c r="E9">
        <v>147494</v>
      </c>
      <c r="F9">
        <f t="shared" si="0"/>
        <v>264896</v>
      </c>
      <c r="G9" s="16">
        <f t="shared" si="1"/>
        <v>0.44320035032616573</v>
      </c>
      <c r="H9" s="16">
        <f t="shared" si="2"/>
        <v>0.55679964967383422</v>
      </c>
    </row>
    <row r="10" spans="1:8" x14ac:dyDescent="0.25">
      <c r="A10">
        <v>2022</v>
      </c>
      <c r="B10">
        <v>3</v>
      </c>
      <c r="C10" t="s">
        <v>9</v>
      </c>
      <c r="D10">
        <v>112299</v>
      </c>
      <c r="E10">
        <v>158843</v>
      </c>
      <c r="F10">
        <f t="shared" si="0"/>
        <v>271142</v>
      </c>
      <c r="G10" s="16">
        <f t="shared" si="1"/>
        <v>0.41417043467998316</v>
      </c>
      <c r="H10" s="16">
        <f t="shared" si="2"/>
        <v>0.58582956532001684</v>
      </c>
    </row>
    <row r="11" spans="1:8" x14ac:dyDescent="0.25">
      <c r="A11">
        <v>2022</v>
      </c>
      <c r="B11">
        <v>3</v>
      </c>
      <c r="C11" t="s">
        <v>10</v>
      </c>
      <c r="D11">
        <v>106760</v>
      </c>
      <c r="E11">
        <v>156173</v>
      </c>
      <c r="F11">
        <f t="shared" si="0"/>
        <v>262933</v>
      </c>
      <c r="G11" s="16">
        <f t="shared" si="1"/>
        <v>0.40603499750887107</v>
      </c>
      <c r="H11" s="16">
        <f t="shared" si="2"/>
        <v>0.59396500249112893</v>
      </c>
    </row>
    <row r="12" spans="1:8" x14ac:dyDescent="0.25">
      <c r="A12">
        <v>2022</v>
      </c>
      <c r="B12">
        <v>4</v>
      </c>
      <c r="C12" t="s">
        <v>9</v>
      </c>
      <c r="D12">
        <v>96268</v>
      </c>
      <c r="E12">
        <v>176034</v>
      </c>
      <c r="F12">
        <f t="shared" si="0"/>
        <v>272302</v>
      </c>
      <c r="G12" s="16">
        <f t="shared" si="1"/>
        <v>0.35353394392990134</v>
      </c>
      <c r="H12" s="16">
        <f t="shared" si="2"/>
        <v>0.64646605607009866</v>
      </c>
    </row>
    <row r="13" spans="1:8" x14ac:dyDescent="0.25">
      <c r="A13">
        <v>2022</v>
      </c>
      <c r="B13">
        <v>4</v>
      </c>
      <c r="C13" t="s">
        <v>10</v>
      </c>
      <c r="D13">
        <v>119093</v>
      </c>
      <c r="E13">
        <v>145142</v>
      </c>
      <c r="F13">
        <f t="shared" si="0"/>
        <v>264235</v>
      </c>
      <c r="G13" s="16">
        <f t="shared" si="1"/>
        <v>0.45070864949760631</v>
      </c>
      <c r="H13" s="16">
        <f t="shared" si="2"/>
        <v>0.54929135050239375</v>
      </c>
    </row>
    <row r="14" spans="1:8" x14ac:dyDescent="0.25">
      <c r="A14">
        <v>2023</v>
      </c>
      <c r="B14">
        <v>1</v>
      </c>
      <c r="C14" t="s">
        <v>9</v>
      </c>
      <c r="D14">
        <v>93170</v>
      </c>
      <c r="E14">
        <v>161433</v>
      </c>
      <c r="F14">
        <f t="shared" si="0"/>
        <v>254603</v>
      </c>
      <c r="G14" s="16">
        <f t="shared" si="1"/>
        <v>0.36594227090804116</v>
      </c>
      <c r="H14" s="16">
        <f t="shared" si="2"/>
        <v>0.6340577290919589</v>
      </c>
    </row>
    <row r="15" spans="1:8" x14ac:dyDescent="0.25">
      <c r="A15">
        <v>2023</v>
      </c>
      <c r="B15">
        <v>1</v>
      </c>
      <c r="C15" t="s">
        <v>10</v>
      </c>
      <c r="D15">
        <v>97810</v>
      </c>
      <c r="E15">
        <v>150277</v>
      </c>
      <c r="F15">
        <f t="shared" si="0"/>
        <v>248087</v>
      </c>
      <c r="G15" s="16">
        <f t="shared" si="1"/>
        <v>0.39425685344254235</v>
      </c>
      <c r="H15" s="16">
        <f t="shared" si="2"/>
        <v>0.60574314655745765</v>
      </c>
    </row>
    <row r="16" spans="1:8" x14ac:dyDescent="0.25">
      <c r="A16">
        <v>2023</v>
      </c>
      <c r="B16">
        <v>2</v>
      </c>
      <c r="C16" t="s">
        <v>9</v>
      </c>
      <c r="D16">
        <v>85748</v>
      </c>
      <c r="E16">
        <v>149403</v>
      </c>
      <c r="F16">
        <f t="shared" si="0"/>
        <v>235151</v>
      </c>
      <c r="G16" s="16">
        <f t="shared" si="1"/>
        <v>0.36465079884839952</v>
      </c>
      <c r="H16" s="16">
        <f t="shared" si="2"/>
        <v>0.63534920115160043</v>
      </c>
    </row>
    <row r="17" spans="1:8" x14ac:dyDescent="0.25">
      <c r="A17">
        <v>2023</v>
      </c>
      <c r="B17">
        <v>2</v>
      </c>
      <c r="C17" t="s">
        <v>10</v>
      </c>
      <c r="D17">
        <v>102359</v>
      </c>
      <c r="E17">
        <v>151391</v>
      </c>
      <c r="F17">
        <f t="shared" si="0"/>
        <v>253750</v>
      </c>
      <c r="G17" s="16">
        <f t="shared" si="1"/>
        <v>0.40338522167487684</v>
      </c>
      <c r="H17" s="16">
        <f t="shared" si="2"/>
        <v>0.59661477832512311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activeCell="H1" sqref="H1"/>
    </sheetView>
  </sheetViews>
  <sheetFormatPr baseColWidth="10" defaultColWidth="11.5703125" defaultRowHeight="15" x14ac:dyDescent="0.25"/>
  <cols>
    <col min="2" max="2" width="12.140625" customWidth="1"/>
    <col min="3" max="3" width="12.42578125" customWidth="1"/>
    <col min="4" max="4" width="40.140625" customWidth="1"/>
    <col min="5" max="5" width="38.140625" customWidth="1"/>
  </cols>
  <sheetData>
    <row r="1" spans="1:8" x14ac:dyDescent="0.25">
      <c r="A1" t="s">
        <v>0</v>
      </c>
      <c r="B1" t="s">
        <v>1</v>
      </c>
      <c r="C1" t="s">
        <v>43</v>
      </c>
      <c r="D1" t="s">
        <v>11</v>
      </c>
      <c r="E1" t="s">
        <v>12</v>
      </c>
      <c r="F1" t="s">
        <v>28</v>
      </c>
      <c r="G1" s="16" t="s">
        <v>45</v>
      </c>
      <c r="H1" s="16" t="s">
        <v>46</v>
      </c>
    </row>
    <row r="2" spans="1:8" x14ac:dyDescent="0.25">
      <c r="A2">
        <v>2021</v>
      </c>
      <c r="B2">
        <v>3</v>
      </c>
      <c r="C2" t="s">
        <v>6</v>
      </c>
      <c r="D2">
        <v>46062</v>
      </c>
      <c r="E2">
        <v>65686</v>
      </c>
      <c r="F2">
        <f t="shared" ref="F2:F25" si="0">D2+E2</f>
        <v>111748</v>
      </c>
      <c r="G2" s="16">
        <f t="shared" ref="G2:G25" si="1">D2/F2</f>
        <v>0.41219529656011739</v>
      </c>
      <c r="H2" s="16">
        <f t="shared" ref="H2:H25" si="2">E2/F2</f>
        <v>0.58780470343988256</v>
      </c>
    </row>
    <row r="3" spans="1:8" x14ac:dyDescent="0.25">
      <c r="A3">
        <v>2021</v>
      </c>
      <c r="B3">
        <v>3</v>
      </c>
      <c r="C3" t="s">
        <v>7</v>
      </c>
      <c r="D3">
        <v>69078</v>
      </c>
      <c r="E3">
        <v>112178</v>
      </c>
      <c r="F3">
        <f t="shared" si="0"/>
        <v>181256</v>
      </c>
      <c r="G3" s="16">
        <f t="shared" si="1"/>
        <v>0.38110738403142519</v>
      </c>
      <c r="H3" s="16">
        <f t="shared" si="2"/>
        <v>0.61889261596857481</v>
      </c>
    </row>
    <row r="4" spans="1:8" x14ac:dyDescent="0.25">
      <c r="A4">
        <v>2021</v>
      </c>
      <c r="B4">
        <v>3</v>
      </c>
      <c r="C4" t="s">
        <v>8</v>
      </c>
      <c r="D4">
        <v>96468</v>
      </c>
      <c r="E4">
        <v>114474</v>
      </c>
      <c r="F4">
        <f t="shared" si="0"/>
        <v>210942</v>
      </c>
      <c r="G4" s="16">
        <f t="shared" si="1"/>
        <v>0.45732002161731661</v>
      </c>
      <c r="H4" s="16">
        <f t="shared" si="2"/>
        <v>0.54267997838268334</v>
      </c>
    </row>
    <row r="5" spans="1:8" x14ac:dyDescent="0.25">
      <c r="A5">
        <v>2021</v>
      </c>
      <c r="B5">
        <v>4</v>
      </c>
      <c r="C5" t="s">
        <v>6</v>
      </c>
      <c r="D5">
        <v>48761</v>
      </c>
      <c r="E5">
        <v>69783</v>
      </c>
      <c r="F5">
        <f t="shared" si="0"/>
        <v>118544</v>
      </c>
      <c r="G5" s="16">
        <f t="shared" si="1"/>
        <v>0.41133250101228236</v>
      </c>
      <c r="H5" s="16">
        <f t="shared" si="2"/>
        <v>0.58866749898771764</v>
      </c>
    </row>
    <row r="6" spans="1:8" x14ac:dyDescent="0.25">
      <c r="A6">
        <v>2021</v>
      </c>
      <c r="B6">
        <v>4</v>
      </c>
      <c r="C6" t="s">
        <v>7</v>
      </c>
      <c r="D6">
        <v>75546</v>
      </c>
      <c r="E6">
        <v>109229</v>
      </c>
      <c r="F6">
        <f t="shared" si="0"/>
        <v>184775</v>
      </c>
      <c r="G6" s="16">
        <f t="shared" si="1"/>
        <v>0.40885401163577323</v>
      </c>
      <c r="H6" s="16">
        <f t="shared" si="2"/>
        <v>0.59114598836422672</v>
      </c>
    </row>
    <row r="7" spans="1:8" x14ac:dyDescent="0.25">
      <c r="A7">
        <v>2021</v>
      </c>
      <c r="B7">
        <v>4</v>
      </c>
      <c r="C7" t="s">
        <v>8</v>
      </c>
      <c r="D7">
        <v>102713</v>
      </c>
      <c r="E7">
        <v>123700</v>
      </c>
      <c r="F7">
        <f t="shared" si="0"/>
        <v>226413</v>
      </c>
      <c r="G7" s="16">
        <f t="shared" si="1"/>
        <v>0.45365327962616986</v>
      </c>
      <c r="H7" s="16">
        <f t="shared" si="2"/>
        <v>0.54634672037383014</v>
      </c>
    </row>
    <row r="8" spans="1:8" x14ac:dyDescent="0.25">
      <c r="A8">
        <v>2022</v>
      </c>
      <c r="B8">
        <v>1</v>
      </c>
      <c r="C8" t="s">
        <v>6</v>
      </c>
      <c r="D8">
        <v>45297</v>
      </c>
      <c r="E8">
        <v>74503</v>
      </c>
      <c r="F8">
        <f t="shared" si="0"/>
        <v>119800</v>
      </c>
      <c r="G8" s="16">
        <f t="shared" si="1"/>
        <v>0.37810517529215359</v>
      </c>
      <c r="H8" s="16">
        <f t="shared" si="2"/>
        <v>0.62189482470784641</v>
      </c>
    </row>
    <row r="9" spans="1:8" x14ac:dyDescent="0.25">
      <c r="A9">
        <v>2022</v>
      </c>
      <c r="B9">
        <v>1</v>
      </c>
      <c r="C9" t="s">
        <v>7</v>
      </c>
      <c r="D9">
        <v>72179</v>
      </c>
      <c r="E9">
        <v>117693</v>
      </c>
      <c r="F9">
        <f t="shared" si="0"/>
        <v>189872</v>
      </c>
      <c r="G9" s="16">
        <f t="shared" si="1"/>
        <v>0.38014557175360242</v>
      </c>
      <c r="H9" s="16">
        <f t="shared" si="2"/>
        <v>0.61985442824639758</v>
      </c>
    </row>
    <row r="10" spans="1:8" x14ac:dyDescent="0.25">
      <c r="A10">
        <v>2022</v>
      </c>
      <c r="B10">
        <v>1</v>
      </c>
      <c r="C10" t="s">
        <v>8</v>
      </c>
      <c r="D10">
        <v>95690</v>
      </c>
      <c r="E10">
        <v>131505</v>
      </c>
      <c r="F10">
        <f t="shared" si="0"/>
        <v>227195</v>
      </c>
      <c r="G10" s="16">
        <f t="shared" si="1"/>
        <v>0.42118004357490263</v>
      </c>
      <c r="H10" s="16">
        <f t="shared" si="2"/>
        <v>0.57881995642509743</v>
      </c>
    </row>
    <row r="11" spans="1:8" x14ac:dyDescent="0.25">
      <c r="A11">
        <v>2022</v>
      </c>
      <c r="B11">
        <v>2</v>
      </c>
      <c r="C11" t="s">
        <v>6</v>
      </c>
      <c r="D11">
        <v>53710</v>
      </c>
      <c r="E11">
        <v>68842</v>
      </c>
      <c r="F11">
        <f t="shared" si="0"/>
        <v>122552</v>
      </c>
      <c r="G11" s="16">
        <f t="shared" si="1"/>
        <v>0.43826294144526406</v>
      </c>
      <c r="H11" s="16">
        <f t="shared" si="2"/>
        <v>0.56173705855473599</v>
      </c>
    </row>
    <row r="12" spans="1:8" x14ac:dyDescent="0.25">
      <c r="A12">
        <v>2022</v>
      </c>
      <c r="B12">
        <v>2</v>
      </c>
      <c r="C12" t="s">
        <v>7</v>
      </c>
      <c r="D12">
        <v>79946</v>
      </c>
      <c r="E12">
        <v>114247</v>
      </c>
      <c r="F12">
        <f t="shared" si="0"/>
        <v>194193</v>
      </c>
      <c r="G12" s="16">
        <f t="shared" si="1"/>
        <v>0.41168322236125915</v>
      </c>
      <c r="H12" s="16">
        <f t="shared" si="2"/>
        <v>0.5883167776387408</v>
      </c>
    </row>
    <row r="13" spans="1:8" x14ac:dyDescent="0.25">
      <c r="A13">
        <v>2022</v>
      </c>
      <c r="B13">
        <v>2</v>
      </c>
      <c r="C13" t="s">
        <v>8</v>
      </c>
      <c r="D13">
        <v>88279</v>
      </c>
      <c r="E13">
        <v>118744</v>
      </c>
      <c r="F13">
        <f t="shared" si="0"/>
        <v>207023</v>
      </c>
      <c r="G13" s="16">
        <f t="shared" si="1"/>
        <v>0.42642121889838325</v>
      </c>
      <c r="H13" s="16">
        <f t="shared" si="2"/>
        <v>0.57357878110161675</v>
      </c>
    </row>
    <row r="14" spans="1:8" x14ac:dyDescent="0.25">
      <c r="A14">
        <v>2022</v>
      </c>
      <c r="B14">
        <v>3</v>
      </c>
      <c r="C14" t="s">
        <v>6</v>
      </c>
      <c r="D14">
        <v>44431</v>
      </c>
      <c r="E14">
        <v>73289</v>
      </c>
      <c r="F14">
        <f t="shared" si="0"/>
        <v>117720</v>
      </c>
      <c r="G14" s="16">
        <f t="shared" si="1"/>
        <v>0.37742949371389739</v>
      </c>
      <c r="H14" s="16">
        <f t="shared" si="2"/>
        <v>0.62257050628610267</v>
      </c>
    </row>
    <row r="15" spans="1:8" x14ac:dyDescent="0.25">
      <c r="A15">
        <v>2022</v>
      </c>
      <c r="B15">
        <v>3</v>
      </c>
      <c r="C15" t="s">
        <v>7</v>
      </c>
      <c r="D15">
        <v>74036</v>
      </c>
      <c r="E15">
        <v>111225</v>
      </c>
      <c r="F15">
        <f t="shared" si="0"/>
        <v>185261</v>
      </c>
      <c r="G15" s="16">
        <f t="shared" si="1"/>
        <v>0.39963079115410149</v>
      </c>
      <c r="H15" s="16">
        <f t="shared" si="2"/>
        <v>0.60036920884589851</v>
      </c>
    </row>
    <row r="16" spans="1:8" x14ac:dyDescent="0.25">
      <c r="A16">
        <v>2022</v>
      </c>
      <c r="B16">
        <v>3</v>
      </c>
      <c r="C16" t="s">
        <v>8</v>
      </c>
      <c r="D16">
        <v>100592</v>
      </c>
      <c r="E16">
        <v>130502</v>
      </c>
      <c r="F16">
        <f t="shared" si="0"/>
        <v>231094</v>
      </c>
      <c r="G16" s="16">
        <f t="shared" si="1"/>
        <v>0.43528607406509906</v>
      </c>
      <c r="H16" s="16">
        <f t="shared" si="2"/>
        <v>0.564713925934901</v>
      </c>
    </row>
    <row r="17" spans="1:8" x14ac:dyDescent="0.25">
      <c r="A17">
        <v>2022</v>
      </c>
      <c r="B17">
        <v>4</v>
      </c>
      <c r="C17" t="s">
        <v>6</v>
      </c>
      <c r="D17">
        <v>43648</v>
      </c>
      <c r="E17">
        <v>78424</v>
      </c>
      <c r="F17">
        <f t="shared" si="0"/>
        <v>122072</v>
      </c>
      <c r="G17" s="16">
        <f t="shared" si="1"/>
        <v>0.35755947309784392</v>
      </c>
      <c r="H17" s="16">
        <f t="shared" si="2"/>
        <v>0.64244052690215614</v>
      </c>
    </row>
    <row r="18" spans="1:8" x14ac:dyDescent="0.25">
      <c r="A18">
        <v>2022</v>
      </c>
      <c r="B18">
        <v>4</v>
      </c>
      <c r="C18" t="s">
        <v>7</v>
      </c>
      <c r="D18">
        <v>71822</v>
      </c>
      <c r="E18">
        <v>111007</v>
      </c>
      <c r="F18">
        <f t="shared" si="0"/>
        <v>182829</v>
      </c>
      <c r="G18" s="16">
        <f t="shared" si="1"/>
        <v>0.3928370225730054</v>
      </c>
      <c r="H18" s="16">
        <f t="shared" si="2"/>
        <v>0.60716297742699465</v>
      </c>
    </row>
    <row r="19" spans="1:8" x14ac:dyDescent="0.25">
      <c r="A19">
        <v>2022</v>
      </c>
      <c r="B19">
        <v>4</v>
      </c>
      <c r="C19" t="s">
        <v>8</v>
      </c>
      <c r="D19">
        <v>99891</v>
      </c>
      <c r="E19">
        <v>131745</v>
      </c>
      <c r="F19">
        <f t="shared" si="0"/>
        <v>231636</v>
      </c>
      <c r="G19" s="16">
        <f t="shared" si="1"/>
        <v>0.4312412578355696</v>
      </c>
      <c r="H19" s="16">
        <f t="shared" si="2"/>
        <v>0.56875874216443045</v>
      </c>
    </row>
    <row r="20" spans="1:8" x14ac:dyDescent="0.25">
      <c r="A20">
        <v>2023</v>
      </c>
      <c r="B20">
        <v>1</v>
      </c>
      <c r="C20" t="s">
        <v>6</v>
      </c>
      <c r="D20">
        <v>43403</v>
      </c>
      <c r="E20">
        <v>72914</v>
      </c>
      <c r="F20">
        <f t="shared" si="0"/>
        <v>116317</v>
      </c>
      <c r="G20" s="16">
        <f t="shared" si="1"/>
        <v>0.37314408040097319</v>
      </c>
      <c r="H20" s="16">
        <f t="shared" si="2"/>
        <v>0.62685591959902676</v>
      </c>
    </row>
    <row r="21" spans="1:8" x14ac:dyDescent="0.25">
      <c r="A21">
        <v>2023</v>
      </c>
      <c r="B21">
        <v>1</v>
      </c>
      <c r="C21" t="s">
        <v>7</v>
      </c>
      <c r="D21">
        <v>58471</v>
      </c>
      <c r="E21">
        <v>102829</v>
      </c>
      <c r="F21">
        <f t="shared" si="0"/>
        <v>161300</v>
      </c>
      <c r="G21" s="16">
        <f t="shared" si="1"/>
        <v>0.36249845009299442</v>
      </c>
      <c r="H21" s="16">
        <f t="shared" si="2"/>
        <v>0.63750154990700558</v>
      </c>
    </row>
    <row r="22" spans="1:8" x14ac:dyDescent="0.25">
      <c r="A22">
        <v>2023</v>
      </c>
      <c r="B22">
        <v>1</v>
      </c>
      <c r="C22" t="s">
        <v>8</v>
      </c>
      <c r="D22">
        <v>89106</v>
      </c>
      <c r="E22">
        <v>135967</v>
      </c>
      <c r="F22">
        <f t="shared" si="0"/>
        <v>225073</v>
      </c>
      <c r="G22" s="16">
        <f t="shared" si="1"/>
        <v>0.39589821968872324</v>
      </c>
      <c r="H22" s="16">
        <f t="shared" si="2"/>
        <v>0.60410178031127681</v>
      </c>
    </row>
    <row r="23" spans="1:8" x14ac:dyDescent="0.25">
      <c r="A23">
        <v>2023</v>
      </c>
      <c r="B23">
        <v>2</v>
      </c>
      <c r="C23" t="s">
        <v>6</v>
      </c>
      <c r="D23">
        <v>47061</v>
      </c>
      <c r="E23">
        <v>69420</v>
      </c>
      <c r="F23">
        <f t="shared" si="0"/>
        <v>116481</v>
      </c>
      <c r="G23" s="16">
        <f t="shared" si="1"/>
        <v>0.40402297370386586</v>
      </c>
      <c r="H23" s="16">
        <f t="shared" si="2"/>
        <v>0.59597702629613414</v>
      </c>
    </row>
    <row r="24" spans="1:8" x14ac:dyDescent="0.25">
      <c r="A24">
        <v>2023</v>
      </c>
      <c r="B24">
        <v>2</v>
      </c>
      <c r="C24" t="s">
        <v>7</v>
      </c>
      <c r="D24">
        <v>55355</v>
      </c>
      <c r="E24">
        <v>100589</v>
      </c>
      <c r="F24">
        <f t="shared" si="0"/>
        <v>155944</v>
      </c>
      <c r="G24" s="16">
        <f t="shared" si="1"/>
        <v>0.35496716770122611</v>
      </c>
      <c r="H24" s="16">
        <f t="shared" si="2"/>
        <v>0.64503283229877395</v>
      </c>
    </row>
    <row r="25" spans="1:8" x14ac:dyDescent="0.25">
      <c r="A25">
        <v>2023</v>
      </c>
      <c r="B25">
        <v>2</v>
      </c>
      <c r="C25" t="s">
        <v>8</v>
      </c>
      <c r="D25">
        <v>85691</v>
      </c>
      <c r="E25">
        <v>130785</v>
      </c>
      <c r="F25">
        <f t="shared" si="0"/>
        <v>216476</v>
      </c>
      <c r="G25" s="16">
        <f t="shared" si="1"/>
        <v>0.39584526691180549</v>
      </c>
      <c r="H25" s="16">
        <f t="shared" si="2"/>
        <v>0.60415473308819456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7"/>
  <sheetViews>
    <sheetView topLeftCell="B1" workbookViewId="0">
      <selection activeCell="J1" sqref="J1"/>
    </sheetView>
  </sheetViews>
  <sheetFormatPr baseColWidth="10" defaultColWidth="11.5703125" defaultRowHeight="15" x14ac:dyDescent="0.25"/>
  <cols>
    <col min="2" max="2" width="11.7109375" customWidth="1"/>
    <col min="3" max="3" width="12" customWidth="1"/>
    <col min="4" max="4" width="40.28515625" customWidth="1"/>
    <col min="5" max="5" width="39.140625" customWidth="1"/>
    <col min="6" max="6" width="38.28515625" customWidth="1"/>
  </cols>
  <sheetData>
    <row r="1" spans="1:10" x14ac:dyDescent="0.25">
      <c r="A1" t="s">
        <v>4</v>
      </c>
      <c r="B1" t="s">
        <v>5</v>
      </c>
      <c r="C1" t="s">
        <v>44</v>
      </c>
      <c r="D1" t="s">
        <v>13</v>
      </c>
      <c r="E1" t="s">
        <v>14</v>
      </c>
      <c r="F1" t="s">
        <v>15</v>
      </c>
      <c r="G1" s="3" t="s">
        <v>28</v>
      </c>
      <c r="H1" s="16" t="s">
        <v>45</v>
      </c>
      <c r="I1" s="16" t="s">
        <v>47</v>
      </c>
      <c r="J1" s="16" t="s">
        <v>48</v>
      </c>
    </row>
    <row r="2" spans="1:10" x14ac:dyDescent="0.25">
      <c r="A2">
        <v>2021</v>
      </c>
      <c r="B2">
        <v>3</v>
      </c>
      <c r="C2" t="s">
        <v>2</v>
      </c>
      <c r="D2">
        <v>250612</v>
      </c>
      <c r="E2">
        <v>263145</v>
      </c>
      <c r="F2">
        <v>73630</v>
      </c>
      <c r="G2" s="4">
        <f t="shared" ref="G2:G17" si="0">E2+F2+D2</f>
        <v>587387</v>
      </c>
      <c r="H2" s="19">
        <f>D2/G2</f>
        <v>0.42665568015635347</v>
      </c>
      <c r="I2" s="19">
        <f t="shared" ref="I2:I17" si="1">E2/G2</f>
        <v>0.4479925500564364</v>
      </c>
      <c r="J2" s="20">
        <f t="shared" ref="J2:J17" si="2">F2/G2</f>
        <v>0.12535176978721013</v>
      </c>
    </row>
    <row r="3" spans="1:10" x14ac:dyDescent="0.25">
      <c r="A3">
        <v>2021</v>
      </c>
      <c r="B3">
        <v>3</v>
      </c>
      <c r="C3" t="s">
        <v>3</v>
      </c>
      <c r="D3">
        <v>62250</v>
      </c>
      <c r="E3">
        <v>117156</v>
      </c>
      <c r="F3">
        <v>40017</v>
      </c>
      <c r="G3" s="4">
        <f t="shared" si="0"/>
        <v>219423</v>
      </c>
      <c r="H3" s="19">
        <f t="shared" ref="H3:H17" si="3">D3/G3</f>
        <v>0.28369860953500775</v>
      </c>
      <c r="I3" s="19">
        <f t="shared" si="1"/>
        <v>0.53392761925595766</v>
      </c>
      <c r="J3" s="20">
        <f t="shared" si="2"/>
        <v>0.18237377120903461</v>
      </c>
    </row>
    <row r="4" spans="1:10" x14ac:dyDescent="0.25">
      <c r="A4">
        <v>2021</v>
      </c>
      <c r="B4">
        <v>4</v>
      </c>
      <c r="C4" t="s">
        <v>2</v>
      </c>
      <c r="D4">
        <v>261339</v>
      </c>
      <c r="E4">
        <v>274105</v>
      </c>
      <c r="F4">
        <v>66722</v>
      </c>
      <c r="G4" s="4">
        <f t="shared" si="0"/>
        <v>602166</v>
      </c>
      <c r="H4" s="19">
        <f t="shared" si="3"/>
        <v>0.43399826625880572</v>
      </c>
      <c r="I4" s="19">
        <f t="shared" si="1"/>
        <v>0.4551984004410744</v>
      </c>
      <c r="J4" s="20">
        <f t="shared" si="2"/>
        <v>0.11080333330011991</v>
      </c>
    </row>
    <row r="5" spans="1:10" x14ac:dyDescent="0.25">
      <c r="A5">
        <v>2021</v>
      </c>
      <c r="B5">
        <v>4</v>
      </c>
      <c r="C5" t="s">
        <v>3</v>
      </c>
      <c r="D5">
        <v>54339</v>
      </c>
      <c r="E5">
        <v>122200</v>
      </c>
      <c r="F5">
        <v>26442</v>
      </c>
      <c r="G5" s="4">
        <f t="shared" si="0"/>
        <v>202981</v>
      </c>
      <c r="H5" s="19">
        <f t="shared" si="3"/>
        <v>0.26770485907547997</v>
      </c>
      <c r="I5" s="19">
        <f t="shared" si="1"/>
        <v>0.60202679068484244</v>
      </c>
      <c r="J5" s="20">
        <f t="shared" si="2"/>
        <v>0.13026835023967762</v>
      </c>
    </row>
    <row r="6" spans="1:10" x14ac:dyDescent="0.25">
      <c r="A6">
        <v>2022</v>
      </c>
      <c r="B6">
        <v>1</v>
      </c>
      <c r="C6" t="s">
        <v>2</v>
      </c>
      <c r="D6">
        <v>250476</v>
      </c>
      <c r="E6">
        <v>274264</v>
      </c>
      <c r="F6">
        <v>88775</v>
      </c>
      <c r="G6" s="4">
        <f t="shared" si="0"/>
        <v>613515</v>
      </c>
      <c r="H6" s="19">
        <f t="shared" si="3"/>
        <v>0.40826385662942227</v>
      </c>
      <c r="I6" s="19">
        <f t="shared" si="1"/>
        <v>0.44703715475579242</v>
      </c>
      <c r="J6" s="20">
        <f t="shared" si="2"/>
        <v>0.14469898861478531</v>
      </c>
    </row>
    <row r="7" spans="1:10" x14ac:dyDescent="0.25">
      <c r="A7">
        <v>2022</v>
      </c>
      <c r="B7">
        <v>1</v>
      </c>
      <c r="C7" t="s">
        <v>3</v>
      </c>
      <c r="D7">
        <v>43756</v>
      </c>
      <c r="E7">
        <v>131872</v>
      </c>
      <c r="F7">
        <v>22989</v>
      </c>
      <c r="G7" s="4">
        <f t="shared" si="0"/>
        <v>198617</v>
      </c>
      <c r="H7" s="19">
        <f t="shared" si="3"/>
        <v>0.22030339799715029</v>
      </c>
      <c r="I7" s="19">
        <f t="shared" si="1"/>
        <v>0.66395122270500506</v>
      </c>
      <c r="J7" s="20">
        <f t="shared" si="2"/>
        <v>0.11574537929784459</v>
      </c>
    </row>
    <row r="8" spans="1:10" x14ac:dyDescent="0.25">
      <c r="A8">
        <v>2022</v>
      </c>
      <c r="B8">
        <v>2</v>
      </c>
      <c r="C8" t="s">
        <v>2</v>
      </c>
      <c r="D8">
        <v>260482</v>
      </c>
      <c r="E8">
        <v>276665</v>
      </c>
      <c r="F8">
        <v>74091</v>
      </c>
      <c r="G8" s="4">
        <f t="shared" si="0"/>
        <v>611238</v>
      </c>
      <c r="H8" s="19">
        <f t="shared" si="3"/>
        <v>0.42615478749685065</v>
      </c>
      <c r="I8" s="19">
        <f t="shared" si="1"/>
        <v>0.45263056289039622</v>
      </c>
      <c r="J8" s="20">
        <f t="shared" si="2"/>
        <v>0.12121464961275313</v>
      </c>
    </row>
    <row r="9" spans="1:10" x14ac:dyDescent="0.25">
      <c r="A9">
        <v>2022</v>
      </c>
      <c r="B9">
        <v>2</v>
      </c>
      <c r="C9" t="s">
        <v>3</v>
      </c>
      <c r="D9">
        <v>51034</v>
      </c>
      <c r="E9">
        <v>135787</v>
      </c>
      <c r="F9">
        <v>31285</v>
      </c>
      <c r="G9" s="4">
        <f t="shared" si="0"/>
        <v>218106</v>
      </c>
      <c r="H9" s="19">
        <f t="shared" si="3"/>
        <v>0.2339871438658267</v>
      </c>
      <c r="I9" s="19">
        <f t="shared" si="1"/>
        <v>0.62257342759942413</v>
      </c>
      <c r="J9" s="20">
        <f t="shared" si="2"/>
        <v>0.14343942853474917</v>
      </c>
    </row>
    <row r="10" spans="1:10" x14ac:dyDescent="0.25">
      <c r="A10">
        <v>2022</v>
      </c>
      <c r="B10">
        <v>3</v>
      </c>
      <c r="C10" t="s">
        <v>2</v>
      </c>
      <c r="D10">
        <v>259991</v>
      </c>
      <c r="E10">
        <v>283548</v>
      </c>
      <c r="F10">
        <v>77170</v>
      </c>
      <c r="G10" s="4">
        <f t="shared" si="0"/>
        <v>620709</v>
      </c>
      <c r="H10" s="19">
        <f t="shared" si="3"/>
        <v>0.41886133437730078</v>
      </c>
      <c r="I10" s="19">
        <f t="shared" si="1"/>
        <v>0.45681309599184161</v>
      </c>
      <c r="J10" s="20">
        <f t="shared" si="2"/>
        <v>0.12432556963085761</v>
      </c>
    </row>
    <row r="11" spans="1:10" x14ac:dyDescent="0.25">
      <c r="A11">
        <v>2022</v>
      </c>
      <c r="B11">
        <v>3</v>
      </c>
      <c r="C11" t="s">
        <v>3</v>
      </c>
      <c r="D11">
        <v>48168</v>
      </c>
      <c r="E11">
        <v>135192</v>
      </c>
      <c r="F11">
        <v>31076</v>
      </c>
      <c r="G11" s="4">
        <f t="shared" si="0"/>
        <v>214436</v>
      </c>
      <c r="H11" s="19">
        <f t="shared" si="3"/>
        <v>0.22462646197466843</v>
      </c>
      <c r="I11" s="19">
        <f t="shared" si="1"/>
        <v>0.63045384170568375</v>
      </c>
      <c r="J11" s="20">
        <f t="shared" si="2"/>
        <v>0.14491969631964782</v>
      </c>
    </row>
    <row r="12" spans="1:10" x14ac:dyDescent="0.25">
      <c r="A12">
        <v>2022</v>
      </c>
      <c r="B12">
        <v>4</v>
      </c>
      <c r="C12" t="s">
        <v>2</v>
      </c>
      <c r="D12">
        <v>260161</v>
      </c>
      <c r="E12">
        <v>297431</v>
      </c>
      <c r="F12">
        <v>71808</v>
      </c>
      <c r="G12" s="4">
        <f t="shared" si="0"/>
        <v>629400</v>
      </c>
      <c r="H12" s="19">
        <f t="shared" si="3"/>
        <v>0.41334763266603114</v>
      </c>
      <c r="I12" s="19">
        <f t="shared" si="1"/>
        <v>0.47256275818239596</v>
      </c>
      <c r="J12" s="20">
        <f t="shared" si="2"/>
        <v>0.11408960915157293</v>
      </c>
    </row>
    <row r="13" spans="1:10" x14ac:dyDescent="0.25">
      <c r="A13">
        <v>2022</v>
      </c>
      <c r="B13">
        <v>4</v>
      </c>
      <c r="C13" t="s">
        <v>3</v>
      </c>
      <c r="D13">
        <v>49870</v>
      </c>
      <c r="E13">
        <v>124642</v>
      </c>
      <c r="F13">
        <v>28709</v>
      </c>
      <c r="G13" s="4">
        <f t="shared" si="0"/>
        <v>203221</v>
      </c>
      <c r="H13" s="19">
        <f t="shared" si="3"/>
        <v>0.24539786734638644</v>
      </c>
      <c r="I13" s="19">
        <f t="shared" si="1"/>
        <v>0.61333228357305591</v>
      </c>
      <c r="J13" s="20">
        <f t="shared" si="2"/>
        <v>0.14126984908055762</v>
      </c>
    </row>
    <row r="14" spans="1:10" x14ac:dyDescent="0.25">
      <c r="A14">
        <v>2023</v>
      </c>
      <c r="B14">
        <v>1</v>
      </c>
      <c r="C14" t="s">
        <v>2</v>
      </c>
      <c r="D14">
        <v>225215</v>
      </c>
      <c r="E14">
        <v>277649</v>
      </c>
      <c r="F14">
        <v>70925</v>
      </c>
      <c r="G14" s="4">
        <f t="shared" si="0"/>
        <v>573789</v>
      </c>
      <c r="H14" s="19">
        <f t="shared" si="3"/>
        <v>0.39250491034160639</v>
      </c>
      <c r="I14" s="19">
        <f t="shared" si="1"/>
        <v>0.48388693404718458</v>
      </c>
      <c r="J14" s="20">
        <f t="shared" si="2"/>
        <v>0.123608155611209</v>
      </c>
    </row>
    <row r="15" spans="1:10" x14ac:dyDescent="0.25">
      <c r="A15">
        <v>2023</v>
      </c>
      <c r="B15">
        <v>1</v>
      </c>
      <c r="C15" t="s">
        <v>3</v>
      </c>
      <c r="D15">
        <v>46881</v>
      </c>
      <c r="E15">
        <v>140702</v>
      </c>
      <c r="F15">
        <v>24353</v>
      </c>
      <c r="G15" s="4">
        <f t="shared" si="0"/>
        <v>211936</v>
      </c>
      <c r="H15" s="19">
        <f t="shared" si="3"/>
        <v>0.22120357088932507</v>
      </c>
      <c r="I15" s="19">
        <f t="shared" si="1"/>
        <v>0.66388909859580247</v>
      </c>
      <c r="J15" s="20">
        <f t="shared" si="2"/>
        <v>0.11490733051487241</v>
      </c>
    </row>
    <row r="16" spans="1:10" x14ac:dyDescent="0.25">
      <c r="A16">
        <v>2023</v>
      </c>
      <c r="B16">
        <v>2</v>
      </c>
      <c r="C16" t="s">
        <v>2</v>
      </c>
      <c r="D16">
        <v>226117</v>
      </c>
      <c r="E16">
        <v>278562</v>
      </c>
      <c r="F16">
        <v>68476</v>
      </c>
      <c r="G16" s="4">
        <f t="shared" si="0"/>
        <v>573155</v>
      </c>
      <c r="H16" s="19">
        <f t="shared" si="3"/>
        <v>0.39451282811804833</v>
      </c>
      <c r="I16" s="19">
        <f t="shared" si="1"/>
        <v>0.48601512679816106</v>
      </c>
      <c r="J16" s="20">
        <f t="shared" si="2"/>
        <v>0.1194720450837906</v>
      </c>
    </row>
    <row r="17" spans="1:10" x14ac:dyDescent="0.25">
      <c r="A17">
        <v>2023</v>
      </c>
      <c r="B17">
        <v>2</v>
      </c>
      <c r="C17" t="s">
        <v>3</v>
      </c>
      <c r="D17">
        <v>46630</v>
      </c>
      <c r="E17">
        <v>146998</v>
      </c>
      <c r="F17">
        <v>26713</v>
      </c>
      <c r="G17" s="4">
        <f t="shared" si="0"/>
        <v>220341</v>
      </c>
      <c r="H17" s="19">
        <f t="shared" si="3"/>
        <v>0.21162652434181564</v>
      </c>
      <c r="I17" s="19">
        <f t="shared" si="1"/>
        <v>0.66713866234609087</v>
      </c>
      <c r="J17" s="20">
        <f t="shared" si="2"/>
        <v>0.12123481331209353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workbookViewId="0">
      <selection activeCell="K10" sqref="K10"/>
    </sheetView>
  </sheetViews>
  <sheetFormatPr baseColWidth="10" defaultColWidth="11.5703125" defaultRowHeight="15" x14ac:dyDescent="0.25"/>
  <cols>
    <col min="2" max="2" width="11.7109375" customWidth="1"/>
    <col min="3" max="3" width="12.42578125" customWidth="1"/>
    <col min="4" max="5" width="16.42578125" customWidth="1"/>
    <col min="6" max="6" width="18.140625" customWidth="1"/>
  </cols>
  <sheetData>
    <row r="1" spans="1:10" ht="15.75" customHeight="1" x14ac:dyDescent="0.25">
      <c r="A1" s="8" t="s">
        <v>4</v>
      </c>
      <c r="B1" s="8" t="s">
        <v>5</v>
      </c>
      <c r="C1" s="8" t="s">
        <v>43</v>
      </c>
      <c r="D1" s="8" t="s">
        <v>68</v>
      </c>
      <c r="E1" s="8" t="s">
        <v>69</v>
      </c>
      <c r="F1" s="8" t="s">
        <v>70</v>
      </c>
      <c r="G1" s="6" t="s">
        <v>28</v>
      </c>
      <c r="H1" s="21" t="s">
        <v>35</v>
      </c>
      <c r="I1" s="21" t="s">
        <v>36</v>
      </c>
      <c r="J1" s="21" t="s">
        <v>37</v>
      </c>
    </row>
    <row r="2" spans="1:10" ht="15.75" x14ac:dyDescent="0.25">
      <c r="A2" s="8">
        <v>2021</v>
      </c>
      <c r="B2" s="8">
        <v>4</v>
      </c>
      <c r="C2" s="8" t="s">
        <v>2</v>
      </c>
      <c r="D2" s="8">
        <v>11590</v>
      </c>
      <c r="E2" s="8">
        <v>67799</v>
      </c>
      <c r="F2" s="8">
        <v>29837</v>
      </c>
      <c r="G2" s="7">
        <f t="shared" ref="G2:G17" si="0">E2+F2+D2</f>
        <v>109226</v>
      </c>
      <c r="H2" s="22">
        <f>D2/G2</f>
        <v>0.1061102667862963</v>
      </c>
      <c r="I2" s="22">
        <f t="shared" ref="I2:I17" si="1">E2/G2</f>
        <v>0.62072217237654037</v>
      </c>
      <c r="J2" s="23">
        <f t="shared" ref="J2:J17" si="2">F2/G2</f>
        <v>0.27316756083716331</v>
      </c>
    </row>
    <row r="3" spans="1:10" ht="15.75" x14ac:dyDescent="0.25">
      <c r="A3" s="8">
        <v>2021</v>
      </c>
      <c r="B3" s="8">
        <v>4</v>
      </c>
      <c r="C3" s="8" t="s">
        <v>3</v>
      </c>
      <c r="D3" s="8">
        <v>39349</v>
      </c>
      <c r="E3" s="8">
        <v>19010</v>
      </c>
      <c r="F3" s="8">
        <v>1043</v>
      </c>
      <c r="G3" s="7">
        <f t="shared" si="0"/>
        <v>59402</v>
      </c>
      <c r="H3" s="22">
        <f t="shared" ref="H3:H17" si="3">D3/G3</f>
        <v>0.66241877377866065</v>
      </c>
      <c r="I3" s="22">
        <f t="shared" si="1"/>
        <v>0.32002289485202517</v>
      </c>
      <c r="J3" s="23">
        <f t="shared" si="2"/>
        <v>1.7558331369314166E-2</v>
      </c>
    </row>
    <row r="4" spans="1:10" ht="15.75" x14ac:dyDescent="0.25">
      <c r="A4" s="8">
        <v>2021</v>
      </c>
      <c r="B4" s="8">
        <v>3</v>
      </c>
      <c r="C4" s="8" t="s">
        <v>2</v>
      </c>
      <c r="D4" s="8">
        <v>14383</v>
      </c>
      <c r="E4" s="8">
        <v>76838</v>
      </c>
      <c r="F4" s="8">
        <v>37977</v>
      </c>
      <c r="G4" s="7">
        <f t="shared" si="0"/>
        <v>129198</v>
      </c>
      <c r="H4" s="22">
        <f t="shared" si="3"/>
        <v>0.11132525271289029</v>
      </c>
      <c r="I4" s="22">
        <f t="shared" si="1"/>
        <v>0.59473056858465301</v>
      </c>
      <c r="J4" s="23">
        <f t="shared" si="2"/>
        <v>0.2939441787024567</v>
      </c>
    </row>
    <row r="5" spans="1:10" ht="15.75" x14ac:dyDescent="0.25">
      <c r="A5" s="8">
        <v>2021</v>
      </c>
      <c r="B5" s="8">
        <v>3</v>
      </c>
      <c r="C5" s="8" t="s">
        <v>3</v>
      </c>
      <c r="D5" s="8">
        <v>49705</v>
      </c>
      <c r="E5" s="8">
        <v>19159</v>
      </c>
      <c r="F5" s="8">
        <v>1706</v>
      </c>
      <c r="G5" s="7">
        <f t="shared" si="0"/>
        <v>70570</v>
      </c>
      <c r="H5" s="22">
        <f t="shared" si="3"/>
        <v>0.70433612016437575</v>
      </c>
      <c r="I5" s="22">
        <f t="shared" si="1"/>
        <v>0.27148930140286243</v>
      </c>
      <c r="J5" s="23">
        <f t="shared" si="2"/>
        <v>2.4174578432761797E-2</v>
      </c>
    </row>
    <row r="6" spans="1:10" ht="15.75" x14ac:dyDescent="0.25">
      <c r="A6" s="8">
        <v>2022</v>
      </c>
      <c r="B6" s="8">
        <v>4</v>
      </c>
      <c r="C6" s="8" t="s">
        <v>2</v>
      </c>
      <c r="D6" s="8">
        <v>13222</v>
      </c>
      <c r="E6" s="8">
        <v>60173</v>
      </c>
      <c r="F6" s="8">
        <v>31370</v>
      </c>
      <c r="G6" s="7">
        <f t="shared" si="0"/>
        <v>104765</v>
      </c>
      <c r="H6" s="22">
        <f t="shared" si="3"/>
        <v>0.12620627117835154</v>
      </c>
      <c r="I6" s="22">
        <f t="shared" si="1"/>
        <v>0.57436166658712351</v>
      </c>
      <c r="J6" s="23">
        <f t="shared" si="2"/>
        <v>0.2994320622345249</v>
      </c>
    </row>
    <row r="7" spans="1:10" ht="15.75" x14ac:dyDescent="0.25">
      <c r="A7" s="8">
        <v>2022</v>
      </c>
      <c r="B7" s="8">
        <v>4</v>
      </c>
      <c r="C7" s="8" t="s">
        <v>3</v>
      </c>
      <c r="D7" s="8">
        <v>34819</v>
      </c>
      <c r="E7" s="8">
        <v>18087</v>
      </c>
      <c r="F7" s="8">
        <v>1099</v>
      </c>
      <c r="G7" s="7">
        <f t="shared" si="0"/>
        <v>54005</v>
      </c>
      <c r="H7" s="22">
        <f t="shared" si="3"/>
        <v>0.64473659846310527</v>
      </c>
      <c r="I7" s="22">
        <f t="shared" si="1"/>
        <v>0.33491343394130174</v>
      </c>
      <c r="J7" s="23">
        <f t="shared" si="2"/>
        <v>2.0349967595593002E-2</v>
      </c>
    </row>
    <row r="8" spans="1:10" ht="15.75" x14ac:dyDescent="0.25">
      <c r="A8" s="8">
        <v>2022</v>
      </c>
      <c r="B8" s="8">
        <v>3</v>
      </c>
      <c r="C8" s="8" t="s">
        <v>2</v>
      </c>
      <c r="D8" s="8">
        <v>13005</v>
      </c>
      <c r="E8" s="8">
        <v>68291</v>
      </c>
      <c r="F8" s="8">
        <v>30062</v>
      </c>
      <c r="G8" s="7">
        <f t="shared" si="0"/>
        <v>111358</v>
      </c>
      <c r="H8" s="22">
        <f t="shared" si="3"/>
        <v>0.11678550261319348</v>
      </c>
      <c r="I8" s="22">
        <f t="shared" si="1"/>
        <v>0.61325634440273713</v>
      </c>
      <c r="J8" s="23">
        <f t="shared" si="2"/>
        <v>0.26995815298406939</v>
      </c>
    </row>
    <row r="9" spans="1:10" ht="15.75" x14ac:dyDescent="0.25">
      <c r="A9" s="8">
        <v>2022</v>
      </c>
      <c r="B9" s="8">
        <v>3</v>
      </c>
      <c r="C9" s="8" t="s">
        <v>3</v>
      </c>
      <c r="D9" s="8">
        <v>36791</v>
      </c>
      <c r="E9" s="8">
        <v>15180</v>
      </c>
      <c r="F9" s="8">
        <v>2165</v>
      </c>
      <c r="G9" s="7">
        <f t="shared" si="0"/>
        <v>54136</v>
      </c>
      <c r="H9" s="22">
        <f t="shared" si="3"/>
        <v>0.67960322151618147</v>
      </c>
      <c r="I9" s="22">
        <f t="shared" si="1"/>
        <v>0.28040490616225799</v>
      </c>
      <c r="J9" s="23">
        <f t="shared" si="2"/>
        <v>3.9991872321560512E-2</v>
      </c>
    </row>
    <row r="10" spans="1:10" ht="15.75" x14ac:dyDescent="0.25">
      <c r="A10" s="8">
        <v>2022</v>
      </c>
      <c r="B10" s="8">
        <v>2</v>
      </c>
      <c r="C10" s="8" t="s">
        <v>2</v>
      </c>
      <c r="D10" s="8">
        <v>9166</v>
      </c>
      <c r="E10" s="8">
        <v>64748</v>
      </c>
      <c r="F10" s="8">
        <v>23371</v>
      </c>
      <c r="G10" s="7">
        <f t="shared" si="0"/>
        <v>97285</v>
      </c>
      <c r="H10" s="22">
        <f t="shared" si="3"/>
        <v>9.421801922187388E-2</v>
      </c>
      <c r="I10" s="22">
        <f t="shared" si="1"/>
        <v>0.66554967363930717</v>
      </c>
      <c r="J10" s="23">
        <f t="shared" si="2"/>
        <v>0.24023230713881893</v>
      </c>
    </row>
    <row r="11" spans="1:10" ht="15.75" x14ac:dyDescent="0.25">
      <c r="A11" s="8">
        <v>2022</v>
      </c>
      <c r="B11" s="8">
        <v>2</v>
      </c>
      <c r="C11" s="8" t="s">
        <v>3</v>
      </c>
      <c r="D11" s="8">
        <v>39697</v>
      </c>
      <c r="E11" s="8">
        <v>12129</v>
      </c>
      <c r="F11" s="8">
        <v>2291</v>
      </c>
      <c r="G11" s="7">
        <f t="shared" si="0"/>
        <v>54117</v>
      </c>
      <c r="H11" s="22">
        <f t="shared" si="3"/>
        <v>0.73354029232958218</v>
      </c>
      <c r="I11" s="22">
        <f t="shared" si="1"/>
        <v>0.22412550584843949</v>
      </c>
      <c r="J11" s="23">
        <f t="shared" si="2"/>
        <v>4.2334201821978307E-2</v>
      </c>
    </row>
    <row r="12" spans="1:10" ht="15.75" x14ac:dyDescent="0.25">
      <c r="A12" s="8">
        <v>2022</v>
      </c>
      <c r="B12" s="8">
        <v>1</v>
      </c>
      <c r="C12" s="8" t="s">
        <v>2</v>
      </c>
      <c r="D12" s="8">
        <v>13727</v>
      </c>
      <c r="E12" s="8">
        <v>71227</v>
      </c>
      <c r="F12" s="8">
        <v>26859</v>
      </c>
      <c r="G12" s="7">
        <f t="shared" si="0"/>
        <v>111813</v>
      </c>
      <c r="H12" s="22">
        <f t="shared" si="3"/>
        <v>0.12276747784246912</v>
      </c>
      <c r="I12" s="22">
        <f t="shared" si="1"/>
        <v>0.63701895128473429</v>
      </c>
      <c r="J12" s="23">
        <f t="shared" si="2"/>
        <v>0.24021357087279654</v>
      </c>
    </row>
    <row r="13" spans="1:10" ht="15.75" x14ac:dyDescent="0.25">
      <c r="A13" s="8">
        <v>2022</v>
      </c>
      <c r="B13" s="8">
        <v>1</v>
      </c>
      <c r="C13" s="8" t="s">
        <v>3</v>
      </c>
      <c r="D13" s="8">
        <v>38888</v>
      </c>
      <c r="E13" s="8">
        <v>18918</v>
      </c>
      <c r="F13" s="8">
        <v>2879</v>
      </c>
      <c r="G13" s="7">
        <f t="shared" si="0"/>
        <v>60685</v>
      </c>
      <c r="H13" s="22">
        <f t="shared" si="3"/>
        <v>0.6408173354206147</v>
      </c>
      <c r="I13" s="22">
        <f t="shared" si="1"/>
        <v>0.31174095740298263</v>
      </c>
      <c r="J13" s="23">
        <f t="shared" si="2"/>
        <v>4.7441707176402732E-2</v>
      </c>
    </row>
    <row r="14" spans="1:10" ht="15.75" x14ac:dyDescent="0.25">
      <c r="A14" s="8">
        <v>2023</v>
      </c>
      <c r="B14" s="8">
        <v>2</v>
      </c>
      <c r="C14" s="8" t="s">
        <v>2</v>
      </c>
      <c r="D14" s="8">
        <v>6953</v>
      </c>
      <c r="E14" s="8">
        <v>38035</v>
      </c>
      <c r="F14" s="8">
        <v>18071</v>
      </c>
      <c r="G14" s="7">
        <f t="shared" si="0"/>
        <v>63059</v>
      </c>
      <c r="H14" s="22">
        <f t="shared" si="3"/>
        <v>0.11026181829715029</v>
      </c>
      <c r="I14" s="22">
        <f t="shared" si="1"/>
        <v>0.60316528964937599</v>
      </c>
      <c r="J14" s="23">
        <f t="shared" si="2"/>
        <v>0.28657289205347375</v>
      </c>
    </row>
    <row r="15" spans="1:10" ht="15.75" x14ac:dyDescent="0.25">
      <c r="A15" s="8">
        <v>2023</v>
      </c>
      <c r="B15" s="8">
        <v>2</v>
      </c>
      <c r="C15" s="8" t="s">
        <v>3</v>
      </c>
      <c r="D15" s="8">
        <v>31030</v>
      </c>
      <c r="E15" s="8">
        <v>14758</v>
      </c>
      <c r="F15" s="8">
        <v>272</v>
      </c>
      <c r="G15" s="7">
        <f t="shared" si="0"/>
        <v>46060</v>
      </c>
      <c r="H15" s="22">
        <f t="shared" si="3"/>
        <v>0.67368649587494567</v>
      </c>
      <c r="I15" s="22">
        <f t="shared" si="1"/>
        <v>0.32040816326530613</v>
      </c>
      <c r="J15" s="23">
        <f t="shared" si="2"/>
        <v>5.9053408597481549E-3</v>
      </c>
    </row>
    <row r="16" spans="1:10" ht="15.75" x14ac:dyDescent="0.25">
      <c r="A16" s="8">
        <v>2023</v>
      </c>
      <c r="B16" s="8">
        <v>1</v>
      </c>
      <c r="C16" s="8" t="s">
        <v>2</v>
      </c>
      <c r="D16" s="8">
        <v>5561</v>
      </c>
      <c r="E16" s="8">
        <v>50967</v>
      </c>
      <c r="F16" s="8">
        <v>16030</v>
      </c>
      <c r="G16" s="7">
        <f t="shared" si="0"/>
        <v>72558</v>
      </c>
      <c r="H16" s="22">
        <f t="shared" si="3"/>
        <v>7.6642134568207509E-2</v>
      </c>
      <c r="I16" s="22">
        <f t="shared" si="1"/>
        <v>0.70243115852145865</v>
      </c>
      <c r="J16" s="23">
        <f t="shared" si="2"/>
        <v>0.22092670691033381</v>
      </c>
    </row>
    <row r="17" spans="1:10" ht="15.75" x14ac:dyDescent="0.25">
      <c r="A17" s="8">
        <v>2023</v>
      </c>
      <c r="B17" s="8">
        <v>1</v>
      </c>
      <c r="C17" s="8" t="s">
        <v>3</v>
      </c>
      <c r="D17" s="8">
        <v>39930</v>
      </c>
      <c r="E17" s="8">
        <v>16081</v>
      </c>
      <c r="F17" s="8">
        <v>598</v>
      </c>
      <c r="G17" s="7">
        <f t="shared" si="0"/>
        <v>56609</v>
      </c>
      <c r="H17" s="22">
        <f t="shared" si="3"/>
        <v>0.70536487131021564</v>
      </c>
      <c r="I17" s="22">
        <f t="shared" si="1"/>
        <v>0.28407143740394636</v>
      </c>
      <c r="J17" s="23">
        <f t="shared" si="2"/>
        <v>1.056369128583794E-2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7"/>
  <sheetViews>
    <sheetView workbookViewId="0">
      <selection activeCell="M14" sqref="M14"/>
    </sheetView>
  </sheetViews>
  <sheetFormatPr baseColWidth="10" defaultColWidth="11.5703125" defaultRowHeight="15" x14ac:dyDescent="0.25"/>
  <cols>
    <col min="2" max="2" width="12.140625" customWidth="1"/>
    <col min="3" max="3" width="12.42578125" customWidth="1"/>
    <col min="4" max="5" width="16.42578125" customWidth="1"/>
    <col min="6" max="6" width="18.140625" customWidth="1"/>
  </cols>
  <sheetData>
    <row r="1" spans="1:10" ht="15.75" x14ac:dyDescent="0.25">
      <c r="A1" s="8" t="s">
        <v>0</v>
      </c>
      <c r="B1" s="8" t="s">
        <v>1</v>
      </c>
      <c r="C1" s="8" t="s">
        <v>43</v>
      </c>
      <c r="D1" s="8" t="s">
        <v>68</v>
      </c>
      <c r="E1" s="8" t="s">
        <v>69</v>
      </c>
      <c r="F1" s="8" t="s">
        <v>70</v>
      </c>
      <c r="G1" s="9" t="s">
        <v>28</v>
      </c>
      <c r="H1" s="24" t="s">
        <v>35</v>
      </c>
      <c r="I1" s="24" t="s">
        <v>36</v>
      </c>
      <c r="J1" s="24" t="s">
        <v>37</v>
      </c>
    </row>
    <row r="2" spans="1:10" ht="15.75" x14ac:dyDescent="0.25">
      <c r="A2" s="8">
        <v>2021</v>
      </c>
      <c r="B2" s="8">
        <v>3</v>
      </c>
      <c r="C2" s="8" t="s">
        <v>2</v>
      </c>
      <c r="D2" s="8">
        <v>13002</v>
      </c>
      <c r="E2" s="8">
        <v>312743</v>
      </c>
      <c r="F2" s="8">
        <v>261642</v>
      </c>
      <c r="G2" s="7">
        <f t="shared" ref="G2:G17" si="0">E2+F2+D2</f>
        <v>587387</v>
      </c>
      <c r="H2" s="22">
        <f>D2/G2</f>
        <v>2.2135321346914386E-2</v>
      </c>
      <c r="I2" s="22">
        <f t="shared" ref="I2:I17" si="1">E2/G2</f>
        <v>0.53243091862775305</v>
      </c>
      <c r="J2" s="23">
        <f t="shared" ref="J2:J17" si="2">F2/G2</f>
        <v>0.44543376002533253</v>
      </c>
    </row>
    <row r="3" spans="1:10" ht="15.75" x14ac:dyDescent="0.25">
      <c r="A3" s="8">
        <v>2021</v>
      </c>
      <c r="B3" s="8">
        <v>3</v>
      </c>
      <c r="C3" s="8" t="s">
        <v>3</v>
      </c>
      <c r="D3" s="8">
        <v>63787</v>
      </c>
      <c r="E3" s="8">
        <v>134695</v>
      </c>
      <c r="F3" s="8">
        <v>20941</v>
      </c>
      <c r="G3" s="7">
        <f t="shared" si="0"/>
        <v>219423</v>
      </c>
      <c r="H3" s="22">
        <f t="shared" ref="H3:H17" si="3">D3/G3</f>
        <v>0.29070334468127773</v>
      </c>
      <c r="I3" s="22">
        <f t="shared" si="1"/>
        <v>0.61385998733040747</v>
      </c>
      <c r="J3" s="23">
        <f t="shared" si="2"/>
        <v>9.5436667988314808E-2</v>
      </c>
    </row>
    <row r="4" spans="1:10" ht="15.75" x14ac:dyDescent="0.25">
      <c r="A4" s="8">
        <v>2021</v>
      </c>
      <c r="B4" s="8">
        <v>4</v>
      </c>
      <c r="C4" s="8" t="s">
        <v>2</v>
      </c>
      <c r="D4" s="8">
        <v>12178</v>
      </c>
      <c r="E4" s="8">
        <v>320988</v>
      </c>
      <c r="F4" s="8">
        <v>269000</v>
      </c>
      <c r="G4" s="7">
        <f t="shared" si="0"/>
        <v>602166</v>
      </c>
      <c r="H4" s="22">
        <f t="shared" si="3"/>
        <v>2.02236592567498E-2</v>
      </c>
      <c r="I4" s="22">
        <f t="shared" si="1"/>
        <v>0.53305566903478441</v>
      </c>
      <c r="J4" s="23">
        <f t="shared" si="2"/>
        <v>0.44672067170846574</v>
      </c>
    </row>
    <row r="5" spans="1:10" ht="15.75" x14ac:dyDescent="0.25">
      <c r="A5" s="8">
        <v>2021</v>
      </c>
      <c r="B5" s="8">
        <v>4</v>
      </c>
      <c r="C5" s="8" t="s">
        <v>3</v>
      </c>
      <c r="D5" s="8">
        <v>61278</v>
      </c>
      <c r="E5" s="8">
        <v>112803</v>
      </c>
      <c r="F5" s="8">
        <v>28900</v>
      </c>
      <c r="G5" s="7">
        <f t="shared" si="0"/>
        <v>202981</v>
      </c>
      <c r="H5" s="22">
        <f t="shared" si="3"/>
        <v>0.30189032471019456</v>
      </c>
      <c r="I5" s="22">
        <f t="shared" si="1"/>
        <v>0.55573181726368481</v>
      </c>
      <c r="J5" s="23">
        <f t="shared" si="2"/>
        <v>0.14237785802612068</v>
      </c>
    </row>
    <row r="6" spans="1:10" ht="15.75" x14ac:dyDescent="0.25">
      <c r="A6" s="8">
        <v>2022</v>
      </c>
      <c r="B6" s="8">
        <v>1</v>
      </c>
      <c r="C6" s="8" t="s">
        <v>2</v>
      </c>
      <c r="D6" s="8">
        <v>18360</v>
      </c>
      <c r="E6" s="8">
        <v>326993</v>
      </c>
      <c r="F6" s="8">
        <v>268162</v>
      </c>
      <c r="G6" s="7">
        <f t="shared" si="0"/>
        <v>613515</v>
      </c>
      <c r="H6" s="22">
        <f t="shared" si="3"/>
        <v>2.9925918681694825E-2</v>
      </c>
      <c r="I6" s="22">
        <f t="shared" si="1"/>
        <v>0.53298289365378193</v>
      </c>
      <c r="J6" s="23">
        <f t="shared" si="2"/>
        <v>0.43709118766452326</v>
      </c>
    </row>
    <row r="7" spans="1:10" ht="15.75" x14ac:dyDescent="0.25">
      <c r="A7" s="8">
        <v>2022</v>
      </c>
      <c r="B7" s="8">
        <v>1</v>
      </c>
      <c r="C7" s="8" t="s">
        <v>3</v>
      </c>
      <c r="D7" s="8">
        <v>62230</v>
      </c>
      <c r="E7" s="8">
        <v>118376</v>
      </c>
      <c r="F7" s="8">
        <v>18011</v>
      </c>
      <c r="G7" s="7">
        <f t="shared" si="0"/>
        <v>198617</v>
      </c>
      <c r="H7" s="22">
        <f t="shared" si="3"/>
        <v>0.31331658417960195</v>
      </c>
      <c r="I7" s="22">
        <f t="shared" si="1"/>
        <v>0.59600134933062121</v>
      </c>
      <c r="J7" s="23">
        <f t="shared" si="2"/>
        <v>9.0682066489776808E-2</v>
      </c>
    </row>
    <row r="8" spans="1:10" ht="15.75" x14ac:dyDescent="0.25">
      <c r="A8" s="8">
        <v>2022</v>
      </c>
      <c r="B8" s="8">
        <v>2</v>
      </c>
      <c r="C8" s="8" t="s">
        <v>2</v>
      </c>
      <c r="D8" s="8">
        <v>17977</v>
      </c>
      <c r="E8" s="8">
        <v>330051</v>
      </c>
      <c r="F8" s="8">
        <v>263210</v>
      </c>
      <c r="G8" s="7">
        <f t="shared" si="0"/>
        <v>611238</v>
      </c>
      <c r="H8" s="22">
        <f t="shared" si="3"/>
        <v>2.9410802338859822E-2</v>
      </c>
      <c r="I8" s="22">
        <f t="shared" si="1"/>
        <v>0.53997133686060095</v>
      </c>
      <c r="J8" s="23">
        <f t="shared" si="2"/>
        <v>0.43061786080053921</v>
      </c>
    </row>
    <row r="9" spans="1:10" ht="15.75" x14ac:dyDescent="0.25">
      <c r="A9" s="8">
        <v>2022</v>
      </c>
      <c r="B9" s="8">
        <v>2</v>
      </c>
      <c r="C9" s="8" t="s">
        <v>3</v>
      </c>
      <c r="D9" s="8">
        <v>62832</v>
      </c>
      <c r="E9" s="8">
        <v>131254</v>
      </c>
      <c r="F9" s="8">
        <v>24020</v>
      </c>
      <c r="G9" s="7">
        <f t="shared" si="0"/>
        <v>218106</v>
      </c>
      <c r="H9" s="22">
        <f t="shared" si="3"/>
        <v>0.28808010783747351</v>
      </c>
      <c r="I9" s="22">
        <f t="shared" si="1"/>
        <v>0.60178995534281499</v>
      </c>
      <c r="J9" s="23">
        <f t="shared" si="2"/>
        <v>0.11012993681971152</v>
      </c>
    </row>
    <row r="10" spans="1:10" ht="15.75" x14ac:dyDescent="0.25">
      <c r="A10" s="8">
        <v>2022</v>
      </c>
      <c r="B10" s="8">
        <v>3</v>
      </c>
      <c r="C10" s="8" t="s">
        <v>2</v>
      </c>
      <c r="D10" s="8">
        <v>15211</v>
      </c>
      <c r="E10" s="8">
        <v>333414</v>
      </c>
      <c r="F10" s="8">
        <v>272084</v>
      </c>
      <c r="G10" s="7">
        <f t="shared" si="0"/>
        <v>620709</v>
      </c>
      <c r="H10" s="22">
        <f t="shared" si="3"/>
        <v>2.4505847345535507E-2</v>
      </c>
      <c r="I10" s="22">
        <f t="shared" si="1"/>
        <v>0.53715025881693357</v>
      </c>
      <c r="J10" s="23">
        <f t="shared" si="2"/>
        <v>0.43834389383753097</v>
      </c>
    </row>
    <row r="11" spans="1:10" ht="15.75" x14ac:dyDescent="0.25">
      <c r="A11" s="8">
        <v>2022</v>
      </c>
      <c r="B11" s="8">
        <v>3</v>
      </c>
      <c r="C11" s="8" t="s">
        <v>3</v>
      </c>
      <c r="D11" s="8">
        <v>60876</v>
      </c>
      <c r="E11" s="8">
        <v>131262</v>
      </c>
      <c r="F11" s="8">
        <v>22298</v>
      </c>
      <c r="G11" s="7">
        <f t="shared" si="0"/>
        <v>214436</v>
      </c>
      <c r="H11" s="22">
        <f t="shared" si="3"/>
        <v>0.28388889925199129</v>
      </c>
      <c r="I11" s="22">
        <f t="shared" si="1"/>
        <v>0.61212669514447204</v>
      </c>
      <c r="J11" s="23">
        <f t="shared" si="2"/>
        <v>0.10398440560353672</v>
      </c>
    </row>
    <row r="12" spans="1:10" ht="15.75" x14ac:dyDescent="0.25">
      <c r="A12" s="8">
        <v>2022</v>
      </c>
      <c r="B12" s="8">
        <v>4</v>
      </c>
      <c r="C12" s="8" t="s">
        <v>2</v>
      </c>
      <c r="D12" s="8">
        <v>17579</v>
      </c>
      <c r="E12" s="8">
        <v>334326</v>
      </c>
      <c r="F12" s="8">
        <v>277495</v>
      </c>
      <c r="G12" s="7">
        <f t="shared" si="0"/>
        <v>629400</v>
      </c>
      <c r="H12" s="22">
        <f t="shared" si="3"/>
        <v>2.7929774388306322E-2</v>
      </c>
      <c r="I12" s="22">
        <f t="shared" si="1"/>
        <v>0.53118207816968543</v>
      </c>
      <c r="J12" s="23">
        <f t="shared" si="2"/>
        <v>0.44088814744200827</v>
      </c>
    </row>
    <row r="13" spans="1:10" ht="15.75" x14ac:dyDescent="0.25">
      <c r="A13" s="8">
        <v>2022</v>
      </c>
      <c r="B13" s="8">
        <v>4</v>
      </c>
      <c r="C13" s="8" t="s">
        <v>3</v>
      </c>
      <c r="D13" s="8">
        <v>64801</v>
      </c>
      <c r="E13" s="8">
        <v>111533</v>
      </c>
      <c r="F13" s="8">
        <v>26887</v>
      </c>
      <c r="G13" s="7">
        <f t="shared" si="0"/>
        <v>203221</v>
      </c>
      <c r="H13" s="22">
        <f t="shared" si="3"/>
        <v>0.31886960501129313</v>
      </c>
      <c r="I13" s="22">
        <f t="shared" si="1"/>
        <v>0.54882615477731145</v>
      </c>
      <c r="J13" s="23">
        <f t="shared" si="2"/>
        <v>0.13230424021139547</v>
      </c>
    </row>
    <row r="14" spans="1:10" ht="15.75" x14ac:dyDescent="0.25">
      <c r="A14" s="8">
        <v>2023</v>
      </c>
      <c r="B14" s="8">
        <v>1</v>
      </c>
      <c r="C14" s="8" t="s">
        <v>2</v>
      </c>
      <c r="D14" s="8">
        <v>15933</v>
      </c>
      <c r="E14" s="8">
        <v>304297</v>
      </c>
      <c r="F14" s="8">
        <v>253559</v>
      </c>
      <c r="G14" s="7">
        <f t="shared" si="0"/>
        <v>573789</v>
      </c>
      <c r="H14" s="22">
        <f t="shared" si="3"/>
        <v>2.7768047139279422E-2</v>
      </c>
      <c r="I14" s="22">
        <f t="shared" si="1"/>
        <v>0.53032909309868259</v>
      </c>
      <c r="J14" s="23">
        <f t="shared" si="2"/>
        <v>0.44190285976203797</v>
      </c>
    </row>
    <row r="15" spans="1:10" ht="15.75" x14ac:dyDescent="0.25">
      <c r="A15" s="8">
        <v>2023</v>
      </c>
      <c r="B15" s="8">
        <v>1</v>
      </c>
      <c r="C15" s="8" t="s">
        <v>3</v>
      </c>
      <c r="D15" s="8">
        <v>65288</v>
      </c>
      <c r="E15" s="8">
        <v>119780</v>
      </c>
      <c r="F15" s="8">
        <v>26868</v>
      </c>
      <c r="G15" s="7">
        <f t="shared" si="0"/>
        <v>211936</v>
      </c>
      <c r="H15" s="22">
        <f t="shared" si="3"/>
        <v>0.30805526196587651</v>
      </c>
      <c r="I15" s="22">
        <f t="shared" si="1"/>
        <v>0.56517061754491926</v>
      </c>
      <c r="J15" s="23">
        <f t="shared" si="2"/>
        <v>0.12677412048920428</v>
      </c>
    </row>
    <row r="16" spans="1:10" ht="15.75" x14ac:dyDescent="0.25">
      <c r="A16" s="8">
        <v>2023</v>
      </c>
      <c r="B16" s="8">
        <v>2</v>
      </c>
      <c r="C16" s="8" t="s">
        <v>2</v>
      </c>
      <c r="D16" s="8">
        <v>16628</v>
      </c>
      <c r="E16" s="8">
        <v>304550</v>
      </c>
      <c r="F16" s="8">
        <v>251977</v>
      </c>
      <c r="G16" s="7">
        <f t="shared" si="0"/>
        <v>573155</v>
      </c>
      <c r="H16" s="22">
        <f t="shared" si="3"/>
        <v>2.9011349460442638E-2</v>
      </c>
      <c r="I16" s="22">
        <f t="shared" si="1"/>
        <v>0.53135713724908618</v>
      </c>
      <c r="J16" s="23">
        <f t="shared" si="2"/>
        <v>0.43963151329047118</v>
      </c>
    </row>
    <row r="17" spans="1:10" ht="15.75" x14ac:dyDescent="0.25">
      <c r="A17" s="8">
        <v>2023</v>
      </c>
      <c r="B17" s="8">
        <v>2</v>
      </c>
      <c r="C17" s="8" t="s">
        <v>3</v>
      </c>
      <c r="D17" s="8">
        <v>68930</v>
      </c>
      <c r="E17" s="8">
        <v>130566</v>
      </c>
      <c r="F17" s="8">
        <v>20845</v>
      </c>
      <c r="G17" s="7">
        <f t="shared" si="0"/>
        <v>220341</v>
      </c>
      <c r="H17" s="22">
        <f t="shared" si="3"/>
        <v>0.31283329021834339</v>
      </c>
      <c r="I17" s="22">
        <f t="shared" si="1"/>
        <v>0.59256334499707275</v>
      </c>
      <c r="J17" s="23">
        <f t="shared" si="2"/>
        <v>9.4603364784583893E-2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K6" sqref="K6"/>
    </sheetView>
  </sheetViews>
  <sheetFormatPr baseColWidth="10" defaultColWidth="11.5703125" defaultRowHeight="15" x14ac:dyDescent="0.25"/>
  <cols>
    <col min="2" max="2" width="11.7109375" customWidth="1"/>
    <col min="3" max="3" width="12.42578125" customWidth="1"/>
    <col min="4" max="4" width="13.5703125" customWidth="1"/>
    <col min="5" max="5" width="15.28515625" customWidth="1"/>
  </cols>
  <sheetData>
    <row r="1" spans="1:8" x14ac:dyDescent="0.25">
      <c r="A1" t="s">
        <v>4</v>
      </c>
      <c r="B1" t="s">
        <v>5</v>
      </c>
      <c r="C1" t="s">
        <v>44</v>
      </c>
      <c r="D1" t="s">
        <v>71</v>
      </c>
      <c r="E1" t="s">
        <v>72</v>
      </c>
      <c r="F1" s="10" t="s">
        <v>28</v>
      </c>
      <c r="G1" s="25" t="s">
        <v>38</v>
      </c>
      <c r="H1" s="25" t="s">
        <v>39</v>
      </c>
    </row>
    <row r="2" spans="1:8" x14ac:dyDescent="0.25">
      <c r="A2">
        <v>2021</v>
      </c>
      <c r="B2">
        <v>3</v>
      </c>
      <c r="C2" t="s">
        <v>6</v>
      </c>
      <c r="D2">
        <v>61187</v>
      </c>
      <c r="E2">
        <v>50561</v>
      </c>
      <c r="F2" s="11">
        <f t="shared" ref="F2:F25" si="0">D2+E2</f>
        <v>111748</v>
      </c>
      <c r="G2" s="26">
        <f>D2/F2</f>
        <v>0.54754447506890502</v>
      </c>
      <c r="H2" s="27">
        <f>E2/F2</f>
        <v>0.45245552493109498</v>
      </c>
    </row>
    <row r="3" spans="1:8" x14ac:dyDescent="0.25">
      <c r="A3">
        <v>2021</v>
      </c>
      <c r="B3">
        <v>3</v>
      </c>
      <c r="C3" t="s">
        <v>7</v>
      </c>
      <c r="D3">
        <v>58839</v>
      </c>
      <c r="E3">
        <v>122417</v>
      </c>
      <c r="F3" s="11">
        <f t="shared" si="0"/>
        <v>181256</v>
      </c>
      <c r="G3" s="26">
        <f t="shared" ref="G3:G25" si="1">D3/F3</f>
        <v>0.32461821953480163</v>
      </c>
      <c r="H3" s="27">
        <f t="shared" ref="H3:H25" si="2">E3/F3</f>
        <v>0.67538178046519837</v>
      </c>
    </row>
    <row r="4" spans="1:8" x14ac:dyDescent="0.25">
      <c r="A4">
        <v>2021</v>
      </c>
      <c r="B4">
        <v>3</v>
      </c>
      <c r="C4" t="s">
        <v>8</v>
      </c>
      <c r="D4">
        <v>2248</v>
      </c>
      <c r="E4">
        <v>208694</v>
      </c>
      <c r="F4" s="11">
        <f t="shared" si="0"/>
        <v>210942</v>
      </c>
      <c r="G4" s="26">
        <f t="shared" si="1"/>
        <v>1.0656957836751335E-2</v>
      </c>
      <c r="H4" s="27">
        <f t="shared" si="2"/>
        <v>0.98934304216324864</v>
      </c>
    </row>
    <row r="5" spans="1:8" x14ac:dyDescent="0.25">
      <c r="A5">
        <v>2021</v>
      </c>
      <c r="B5">
        <v>4</v>
      </c>
      <c r="C5" t="s">
        <v>6</v>
      </c>
      <c r="D5">
        <v>67442</v>
      </c>
      <c r="E5">
        <v>51102</v>
      </c>
      <c r="F5" s="11">
        <f t="shared" si="0"/>
        <v>118544</v>
      </c>
      <c r="G5" s="26">
        <f t="shared" si="1"/>
        <v>0.56891955729518151</v>
      </c>
      <c r="H5" s="27">
        <f t="shared" si="2"/>
        <v>0.43108044270481849</v>
      </c>
    </row>
    <row r="6" spans="1:8" x14ac:dyDescent="0.25">
      <c r="A6">
        <v>2021</v>
      </c>
      <c r="B6">
        <v>4</v>
      </c>
      <c r="C6" t="s">
        <v>7</v>
      </c>
      <c r="D6">
        <v>60815</v>
      </c>
      <c r="E6">
        <v>123960</v>
      </c>
      <c r="F6" s="11">
        <f t="shared" si="0"/>
        <v>184775</v>
      </c>
      <c r="G6" s="26">
        <f t="shared" si="1"/>
        <v>0.32913002300094713</v>
      </c>
      <c r="H6" s="27">
        <f t="shared" si="2"/>
        <v>0.67086997699905293</v>
      </c>
    </row>
    <row r="7" spans="1:8" x14ac:dyDescent="0.25">
      <c r="A7">
        <v>2021</v>
      </c>
      <c r="B7">
        <v>4</v>
      </c>
      <c r="C7" t="s">
        <v>8</v>
      </c>
      <c r="D7">
        <v>4059</v>
      </c>
      <c r="E7">
        <v>222354</v>
      </c>
      <c r="F7" s="11">
        <f t="shared" si="0"/>
        <v>226413</v>
      </c>
      <c r="G7" s="26">
        <f t="shared" si="1"/>
        <v>1.7927415828596416E-2</v>
      </c>
      <c r="H7" s="27">
        <f t="shared" si="2"/>
        <v>0.98207258417140364</v>
      </c>
    </row>
    <row r="8" spans="1:8" x14ac:dyDescent="0.25">
      <c r="A8">
        <v>2022</v>
      </c>
      <c r="B8">
        <v>1</v>
      </c>
      <c r="C8" t="s">
        <v>6</v>
      </c>
      <c r="D8">
        <v>75283</v>
      </c>
      <c r="E8">
        <v>44517</v>
      </c>
      <c r="F8" s="11">
        <f t="shared" si="0"/>
        <v>119800</v>
      </c>
      <c r="G8" s="26">
        <f t="shared" si="1"/>
        <v>0.62840567612687814</v>
      </c>
      <c r="H8" s="27">
        <f t="shared" si="2"/>
        <v>0.37159432387312186</v>
      </c>
    </row>
    <row r="9" spans="1:8" x14ac:dyDescent="0.25">
      <c r="A9">
        <v>2022</v>
      </c>
      <c r="B9">
        <v>1</v>
      </c>
      <c r="C9" t="s">
        <v>7</v>
      </c>
      <c r="D9">
        <v>63963</v>
      </c>
      <c r="E9">
        <v>125909</v>
      </c>
      <c r="F9" s="11">
        <f t="shared" si="0"/>
        <v>189872</v>
      </c>
      <c r="G9" s="26">
        <f t="shared" si="1"/>
        <v>0.3368743153282211</v>
      </c>
      <c r="H9" s="27">
        <f t="shared" si="2"/>
        <v>0.6631256846717789</v>
      </c>
    </row>
    <row r="10" spans="1:8" x14ac:dyDescent="0.25">
      <c r="A10">
        <v>2022</v>
      </c>
      <c r="B10">
        <v>1</v>
      </c>
      <c r="C10" t="s">
        <v>8</v>
      </c>
      <c r="D10">
        <v>4198</v>
      </c>
      <c r="E10">
        <v>222997</v>
      </c>
      <c r="F10" s="11">
        <f t="shared" si="0"/>
        <v>227195</v>
      </c>
      <c r="G10" s="26">
        <f t="shared" si="1"/>
        <v>1.847751931160457E-2</v>
      </c>
      <c r="H10" s="27">
        <f t="shared" si="2"/>
        <v>0.98152248068839543</v>
      </c>
    </row>
    <row r="11" spans="1:8" x14ac:dyDescent="0.25">
      <c r="A11">
        <v>2022</v>
      </c>
      <c r="B11">
        <v>2</v>
      </c>
      <c r="C11" t="s">
        <v>6</v>
      </c>
      <c r="D11">
        <v>78765</v>
      </c>
      <c r="E11">
        <v>43787</v>
      </c>
      <c r="F11" s="11">
        <f t="shared" si="0"/>
        <v>122552</v>
      </c>
      <c r="G11" s="26">
        <f t="shared" si="1"/>
        <v>0.64270676937136884</v>
      </c>
      <c r="H11" s="27">
        <f t="shared" si="2"/>
        <v>0.35729323062863111</v>
      </c>
    </row>
    <row r="12" spans="1:8" x14ac:dyDescent="0.25">
      <c r="A12">
        <v>2022</v>
      </c>
      <c r="B12">
        <v>2</v>
      </c>
      <c r="C12" t="s">
        <v>7</v>
      </c>
      <c r="D12">
        <v>66115</v>
      </c>
      <c r="E12">
        <v>128078</v>
      </c>
      <c r="F12" s="11">
        <f t="shared" si="0"/>
        <v>194193</v>
      </c>
      <c r="G12" s="26">
        <f t="shared" si="1"/>
        <v>0.34046026375821992</v>
      </c>
      <c r="H12" s="27">
        <f t="shared" si="2"/>
        <v>0.65953973624178008</v>
      </c>
    </row>
    <row r="13" spans="1:8" x14ac:dyDescent="0.25">
      <c r="A13">
        <v>2022</v>
      </c>
      <c r="B13">
        <v>2</v>
      </c>
      <c r="C13" t="s">
        <v>8</v>
      </c>
      <c r="D13">
        <v>3409</v>
      </c>
      <c r="E13">
        <v>203614</v>
      </c>
      <c r="F13" s="11">
        <f t="shared" si="0"/>
        <v>207023</v>
      </c>
      <c r="G13" s="26">
        <f t="shared" si="1"/>
        <v>1.6466769392772782E-2</v>
      </c>
      <c r="H13" s="27">
        <f t="shared" si="2"/>
        <v>0.98353323060722719</v>
      </c>
    </row>
    <row r="14" spans="1:8" x14ac:dyDescent="0.25">
      <c r="A14">
        <v>2022</v>
      </c>
      <c r="B14">
        <v>3</v>
      </c>
      <c r="C14" t="s">
        <v>6</v>
      </c>
      <c r="D14">
        <v>84384</v>
      </c>
      <c r="E14">
        <v>33336</v>
      </c>
      <c r="F14" s="11">
        <f t="shared" si="0"/>
        <v>117720</v>
      </c>
      <c r="G14" s="26">
        <f t="shared" si="1"/>
        <v>0.71681957186544343</v>
      </c>
      <c r="H14" s="27">
        <f t="shared" si="2"/>
        <v>0.28318042813455657</v>
      </c>
    </row>
    <row r="15" spans="1:8" x14ac:dyDescent="0.25">
      <c r="A15">
        <v>2022</v>
      </c>
      <c r="B15">
        <v>3</v>
      </c>
      <c r="C15" t="s">
        <v>7</v>
      </c>
      <c r="D15">
        <v>50539</v>
      </c>
      <c r="E15">
        <v>134722</v>
      </c>
      <c r="F15" s="11">
        <f t="shared" si="0"/>
        <v>185261</v>
      </c>
      <c r="G15" s="26">
        <f t="shared" si="1"/>
        <v>0.27279891612373897</v>
      </c>
      <c r="H15" s="27">
        <f t="shared" si="2"/>
        <v>0.72720108387626103</v>
      </c>
    </row>
    <row r="16" spans="1:8" x14ac:dyDescent="0.25">
      <c r="A16">
        <v>2022</v>
      </c>
      <c r="B16">
        <v>3</v>
      </c>
      <c r="C16" t="s">
        <v>8</v>
      </c>
      <c r="D16">
        <v>4779</v>
      </c>
      <c r="E16">
        <v>226315</v>
      </c>
      <c r="F16" s="11">
        <f t="shared" si="0"/>
        <v>231094</v>
      </c>
      <c r="G16" s="26">
        <f t="shared" si="1"/>
        <v>2.0679896492336453E-2</v>
      </c>
      <c r="H16" s="27">
        <f t="shared" si="2"/>
        <v>0.97932010350766352</v>
      </c>
    </row>
    <row r="17" spans="1:8" x14ac:dyDescent="0.25">
      <c r="A17">
        <v>2022</v>
      </c>
      <c r="B17">
        <v>4</v>
      </c>
      <c r="C17" t="s">
        <v>6</v>
      </c>
      <c r="D17">
        <v>85758</v>
      </c>
      <c r="E17">
        <v>36314</v>
      </c>
      <c r="F17" s="11">
        <f t="shared" si="0"/>
        <v>122072</v>
      </c>
      <c r="G17" s="26">
        <f t="shared" si="1"/>
        <v>0.70251982436594795</v>
      </c>
      <c r="H17" s="27">
        <f t="shared" si="2"/>
        <v>0.29748017563405205</v>
      </c>
    </row>
    <row r="18" spans="1:8" x14ac:dyDescent="0.25">
      <c r="A18">
        <v>2022</v>
      </c>
      <c r="B18">
        <v>4</v>
      </c>
      <c r="C18" t="s">
        <v>7</v>
      </c>
      <c r="D18">
        <v>50475</v>
      </c>
      <c r="E18">
        <v>132354</v>
      </c>
      <c r="F18" s="12">
        <f t="shared" si="0"/>
        <v>182829</v>
      </c>
      <c r="G18" s="28">
        <f t="shared" si="1"/>
        <v>0.27607764632525472</v>
      </c>
      <c r="H18" s="28">
        <f t="shared" si="2"/>
        <v>0.72392235367474522</v>
      </c>
    </row>
    <row r="19" spans="1:8" x14ac:dyDescent="0.25">
      <c r="A19">
        <v>2022</v>
      </c>
      <c r="B19">
        <v>4</v>
      </c>
      <c r="C19" t="s">
        <v>8</v>
      </c>
      <c r="D19">
        <v>4922</v>
      </c>
      <c r="E19">
        <v>226714</v>
      </c>
      <c r="F19" s="12">
        <f t="shared" si="0"/>
        <v>231636</v>
      </c>
      <c r="G19" s="28">
        <f t="shared" si="1"/>
        <v>2.1248855963667133E-2</v>
      </c>
      <c r="H19" s="28">
        <f t="shared" si="2"/>
        <v>0.9787511440363329</v>
      </c>
    </row>
    <row r="20" spans="1:8" x14ac:dyDescent="0.25">
      <c r="A20">
        <v>2023</v>
      </c>
      <c r="B20">
        <v>1</v>
      </c>
      <c r="C20" t="s">
        <v>6</v>
      </c>
      <c r="D20">
        <v>76995</v>
      </c>
      <c r="E20">
        <v>39322</v>
      </c>
      <c r="F20" s="12">
        <f t="shared" si="0"/>
        <v>116317</v>
      </c>
      <c r="G20" s="28">
        <f t="shared" si="1"/>
        <v>0.6619410748213933</v>
      </c>
      <c r="H20" s="28">
        <f t="shared" si="2"/>
        <v>0.33805892517860675</v>
      </c>
    </row>
    <row r="21" spans="1:8" x14ac:dyDescent="0.25">
      <c r="A21">
        <v>2023</v>
      </c>
      <c r="B21">
        <v>1</v>
      </c>
      <c r="C21" t="s">
        <v>7</v>
      </c>
      <c r="D21">
        <v>45951</v>
      </c>
      <c r="E21">
        <v>115349</v>
      </c>
      <c r="F21" s="12">
        <f t="shared" si="0"/>
        <v>161300</v>
      </c>
      <c r="G21" s="28">
        <f t="shared" si="1"/>
        <v>0.2848791072535648</v>
      </c>
      <c r="H21" s="28">
        <f t="shared" si="2"/>
        <v>0.7151208927464352</v>
      </c>
    </row>
    <row r="22" spans="1:8" x14ac:dyDescent="0.25">
      <c r="A22">
        <v>2023</v>
      </c>
      <c r="B22">
        <v>1</v>
      </c>
      <c r="C22" t="s">
        <v>8</v>
      </c>
      <c r="D22">
        <v>4107</v>
      </c>
      <c r="E22">
        <v>220966</v>
      </c>
      <c r="F22" s="12">
        <f t="shared" si="0"/>
        <v>225073</v>
      </c>
      <c r="G22" s="28">
        <f t="shared" si="1"/>
        <v>1.8247413061540034E-2</v>
      </c>
      <c r="H22" s="28">
        <f t="shared" si="2"/>
        <v>0.98175258693846001</v>
      </c>
    </row>
    <row r="23" spans="1:8" x14ac:dyDescent="0.25">
      <c r="A23">
        <v>2023</v>
      </c>
      <c r="B23">
        <v>2</v>
      </c>
      <c r="C23" t="s">
        <v>6</v>
      </c>
      <c r="D23">
        <v>70143</v>
      </c>
      <c r="E23">
        <v>46338</v>
      </c>
      <c r="F23" s="12">
        <f t="shared" si="0"/>
        <v>116481</v>
      </c>
      <c r="G23" s="28">
        <f t="shared" si="1"/>
        <v>0.60218404718366081</v>
      </c>
      <c r="H23" s="28">
        <f t="shared" si="2"/>
        <v>0.39781595281633914</v>
      </c>
    </row>
    <row r="24" spans="1:8" x14ac:dyDescent="0.25">
      <c r="A24">
        <v>2023</v>
      </c>
      <c r="B24">
        <v>2</v>
      </c>
      <c r="C24" t="s">
        <v>7</v>
      </c>
      <c r="D24">
        <v>47194</v>
      </c>
      <c r="E24">
        <v>108750</v>
      </c>
      <c r="F24" s="12">
        <f t="shared" si="0"/>
        <v>155944</v>
      </c>
      <c r="G24" s="28">
        <f t="shared" si="1"/>
        <v>0.30263427897193862</v>
      </c>
      <c r="H24" s="28">
        <f t="shared" si="2"/>
        <v>0.69736572102806138</v>
      </c>
    </row>
    <row r="25" spans="1:8" x14ac:dyDescent="0.25">
      <c r="A25">
        <v>2023</v>
      </c>
      <c r="B25">
        <v>2</v>
      </c>
      <c r="C25" t="s">
        <v>8</v>
      </c>
      <c r="D25">
        <v>3309</v>
      </c>
      <c r="E25">
        <v>213167</v>
      </c>
      <c r="F25" s="12">
        <f t="shared" si="0"/>
        <v>216476</v>
      </c>
      <c r="G25" s="28">
        <f t="shared" si="1"/>
        <v>1.5285759160368817E-2</v>
      </c>
      <c r="H25" s="28">
        <f t="shared" si="2"/>
        <v>0.98471424083963122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Nivel_educativo_desocup_c1</vt:lpstr>
      <vt:lpstr>Nivel_educativo_ocup_c1</vt:lpstr>
      <vt:lpstr>Nivel_educativo_hijos_c2</vt:lpstr>
      <vt:lpstr>Jornada_de_trabajo_pareja_c2</vt:lpstr>
      <vt:lpstr>Jornada_de_trabajo_hijos_c2</vt:lpstr>
      <vt:lpstr>Jornada_de_trabajo_ocup_c1</vt:lpstr>
      <vt:lpstr>Edad_desocup_c1</vt:lpstr>
      <vt:lpstr>Edad_ocup_c1</vt:lpstr>
      <vt:lpstr>Edad_hijos_c2</vt:lpstr>
      <vt:lpstr>Calificación_ocup_c1</vt:lpstr>
      <vt:lpstr>Calificación_hijos_c2</vt:lpstr>
      <vt:lpstr>Formalidad_ocup_c1</vt:lpstr>
      <vt:lpstr>Formalidad_hijos_c2</vt:lpstr>
      <vt:lpstr>Experiencia_desocup_c1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Pablo Trejos Conejo</dc:creator>
  <cp:lastModifiedBy>Jose Pablo Trejos Conejo</cp:lastModifiedBy>
  <dcterms:created xsi:type="dcterms:W3CDTF">2023-10-04T02:40:27Z</dcterms:created>
  <dcterms:modified xsi:type="dcterms:W3CDTF">2023-11-16T11:30:16Z</dcterms:modified>
</cp:coreProperties>
</file>