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30"/>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09" documentId="13_ncr:1_{FA34F46B-4FBD-4D45-A4CE-032486D68F31}" xr6:coauthVersionLast="46" xr6:coauthVersionMax="46" xr10:uidLastSave="{453BDFF6-9302-435B-89EB-0BE4BA9CC5F5}"/>
  <bookViews>
    <workbookView xWindow="28680" yWindow="-120" windowWidth="29040" windowHeight="1584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1" i="9" l="1"/>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44" i="8"/>
  <c r="E43" i="8"/>
  <c r="E42" i="8"/>
  <c r="D35" i="8"/>
  <c r="E34" i="8"/>
  <c r="E33" i="8"/>
  <c r="E32" i="8"/>
  <c r="E31" i="8"/>
  <c r="E30" i="8"/>
  <c r="E29" i="8"/>
  <c r="E28" i="8"/>
  <c r="E27" i="8"/>
  <c r="E26" i="8"/>
  <c r="E25" i="8"/>
  <c r="E24" i="8"/>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35" i="8" l="1"/>
  <c r="B5" i="6" s="1"/>
  <c r="E52" i="8"/>
  <c r="B6" i="6" s="1"/>
  <c r="D6" i="6" s="1"/>
  <c r="E18" i="8"/>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<sst xmlns="http://schemas.openxmlformats.org/spreadsheetml/2006/main" count="403" uniqueCount="199">
  <si>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</si>
  <si>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</si>
  <si>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</si>
  <si>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</si>
  <si>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</si>
  <si>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</si>
  <si>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</si>
  <si>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</si>
  <si>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</si>
  <si>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</si>
  <si>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</si>
  <si>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</si>
  <si>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</si>
  <si>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</si>
  <si>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</si>
  <si>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</si>
  <si>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</si>
  <si>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</si>
  <si>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</si>
  <si>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</si>
  <si>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</si>
  <si>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</si>
  <si>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</si>
  <si>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</si>
  <si>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</si>
  <si>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</si>
  <si>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</si>
  <si>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</si>
  <si>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</si>
  <si>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</si>
  <si>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</si>
  <si>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</si>
  <si>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</si>
  <si>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</si>
  <si>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</si>
  <si>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</si>
  <si>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</si>
  <si>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</si>
  <si>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</si>
  <si>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</si>
  <si>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</si>
  <si>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</si>
  <si>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</si>
  <si>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</si>
  <si>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</si>
  <si>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</si>
  <si>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</si>
  <si>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</si>
  <si>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</si>
  <si>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</si>
  <si>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</si>
  <si>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</si>
  <si>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</si>
  <si>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</si>
  <si>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</si>
  <si>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</si>
  <si>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</si>
  <si>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</si>
  <si>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</si>
  <si>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</si>
  <si>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</si>
  <si>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</si>
  <si>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</si>
  <si>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</si>
  <si>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</si>
  <si>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</si>
  <si>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</si>
  <si>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</si>
  <si>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</si>
  <si>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</si>
  <si>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</si>
  <si>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</si>
  <si>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</si>
  <si>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</si>
  <si>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</si>
  <si>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</si>
  <si>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</si>
  <si>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</si>
  <si>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</si>
  <si>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</si>
  <si>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</si>
  <si>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</si>
  <si>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</si>
  <si>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</si>
  <si>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AS</t>
  </si>
  <si>
    <t>Voir les commentaires dans Equipe104.md</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</si>
  <si>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</si>
  <si>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</si>
  <si>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</si>
  <si>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</si>
  <si>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Les valeurs par défaut des attributs de la classe sont initialisés de manière consistante (soit dans le constructeur partout, soit à la définition)</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</si>
  <si>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</si>
  <si>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</si>
  <si>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</si>
  <si>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</si>
  <si>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</si>
  <si>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</si>
  <si>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</si>
  <si>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</si>
  <si>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</si>
  <si>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</si>
  <si>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</si>
  <si>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</si>
  <si>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</si>
  <si>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</si>
  <si>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</si>
  <si>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</si>
  <si>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</si>
  <si>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</si>
  <si>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</si>
  <si>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</si>
  <si>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</si>
  <si>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</si>
  <si>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</si>
  <si>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</si>
  <si>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</si>
  <si>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</si>
  <si>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</si>
  <si>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</si>
  <si>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</si>
  <si>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</si>
  <si>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</si>
  <si>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</si>
  <si>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</si>
  <si>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</si>
  <si>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</si>
  <si>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</si>
  <si>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</si>
  <si>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</si>
  <si>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</si>
  <si>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</si>
  <si>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</si>
  <si>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</si>
  <si>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</si>
  <si>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</si>
  <si>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</si>
  <si>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</si>
  <si>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</si>
  <si>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Point d'entrée dans l'application</t>
  </si>
  <si>
    <t>Surface de dessin</t>
  </si>
  <si>
    <t>Vue de dessin</t>
  </si>
  <si>
    <t>Créer un nouveau dessin</t>
  </si>
  <si>
    <t>Outil-Efface</t>
  </si>
  <si>
    <t>Outil-Couleur</t>
  </si>
  <si>
    <t>Outil-Ellipse</t>
  </si>
  <si>
    <t>Outil-Rectangle</t>
  </si>
  <si>
    <t>Outil-Crayon</t>
  </si>
  <si>
    <t>Note finale pour le sprint</t>
  </si>
  <si>
    <t>Crash</t>
  </si>
  <si>
    <t>is not a known element' error</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</si>
  <si>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</si>
  <si>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</si>
  <si>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</si>
  <si>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</si>
  <si>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</si>
  <si>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</si>
  <si>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</si>
  <si>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</si>
  <si>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</si>
  <si>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</si>
  <si>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</si>
  <si>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</si>
  <si>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is not a known element' error + erreur dans la console à l'entrée dans l'éditeur + à la manipulation + crash serveur</t>
  </si>
  <si>
    <t>Avertissement : Les tests buildent pas</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</si>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</sst>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
      <sz val="11"/>
      <color rgb="FFFF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15">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10" borderId="82" xfId="0" applyNumberFormat="1" applyFill="1" applyBorder="1" applyAlignment="1">
      <alignment horizontal="center" vertical="center" wrapText="1"/>
    </xf>
    <xf numFmtId="0" fontId="0" fillId="11" borderId="82" xfId="0" applyNumberFormat="1" applyFill="1" applyBorder="1" applyAlignment="1">
      <alignment horizontal="center" vertical="center" wrapText="1"/>
    </xf>
    <xf numFmtId="0" fontId="0" fillId="12" borderId="82" xfId="0" applyNumberFormat="1" applyFill="1" applyBorder="1" applyAlignment="1">
      <alignment horizontal="center" vertical="center" wrapText="1"/>
    </xf>
    <xf numFmtId="0" fontId="8" fillId="0" borderId="0" xfId="0" applyFont="1" applyAlignment="1">
      <alignment vertical="center"/>
    </xf>
    <xf numFmtId="0" fontId="8" fillId="0" borderId="0" xfId="0" applyFont="1" applyAlignment="1">
      <alignment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Font="1" applyBorder="1" applyAlignment="1">
      <alignment horizontal="center" vertical="center"/>
    </xf>
    <xf numFmtId="0" fontId="0" fillId="0" borderId="0" xfId="0"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0" fillId="0" borderId="0" xfId="0" quotePrefix="1" applyAlignment="1">
      <alignment horizontal="center"/>
    </xf>
    <xf numFmtId="0" fontId="14" fillId="0" borderId="0" xfId="0" applyFont="1" applyAlignment="1">
      <alignment horizont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9" t="s">
        <v>45</v>
      </c>
      <c r="D2" s="289"/>
      <c r="E2" s="290" t="s">
        <v>46</v>
      </c>
      <c r="F2" s="290"/>
      <c r="G2" s="291" t="s">
        <v>47</v>
      </c>
      <c r="H2" s="291"/>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2" t="s">
        <v>3</v>
      </c>
    </row>
    <row r="3" spans="1:7">
      <c r="A3" s="52" t="s">
        <v>52</v>
      </c>
      <c r="B3" s="53"/>
      <c r="C3" s="54"/>
      <c r="D3" s="55"/>
      <c r="E3" s="56"/>
      <c r="F3" s="57"/>
      <c r="G3" s="292"/>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1"/>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1"/>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1"/>
      <c r="C27" s="161"/>
      <c r="D27" s="161"/>
      <c r="E27" s="161"/>
      <c r="F27" s="161"/>
      <c r="H27" s="293" t="s">
        <v>55</v>
      </c>
      <c r="I27" s="293"/>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1"/>
      <c r="B40" s="161"/>
      <c r="C40" s="161"/>
      <c r="D40" s="161"/>
      <c r="E40" s="161"/>
      <c r="F40" s="161"/>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2" t="s">
        <v>3</v>
      </c>
    </row>
    <row r="3" spans="1:7">
      <c r="A3" s="52" t="s">
        <v>52</v>
      </c>
      <c r="B3" s="53"/>
      <c r="C3" s="54"/>
      <c r="D3" s="55"/>
      <c r="E3" s="56"/>
      <c r="F3" s="57"/>
      <c r="G3" s="292"/>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1"/>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1"/>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1"/>
      <c r="C31" s="161"/>
      <c r="D31" s="161"/>
      <c r="E31" s="161"/>
      <c r="F31" s="161"/>
      <c r="H31" s="293" t="s">
        <v>55</v>
      </c>
      <c r="I31" s="293"/>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1"/>
      <c r="B44" s="161"/>
      <c r="C44" s="161"/>
      <c r="D44" s="161"/>
      <c r="E44" s="161"/>
      <c r="F44" s="161"/>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287"/>
      <c r="B3" s="144" t="s">
        <v>74</v>
      </c>
      <c r="C3" s="144" t="s">
        <v>75</v>
      </c>
      <c r="D3" s="144" t="s">
        <v>76</v>
      </c>
      <c r="E3" s="145" t="s">
        <v>77</v>
      </c>
      <c r="F3" s="2" t="s">
        <v>3</v>
      </c>
      <c r="G3" t="s">
        <v>78</v>
      </c>
    </row>
    <row r="4" spans="1:7">
      <c r="A4" s="146" t="s">
        <v>0</v>
      </c>
      <c r="B4" s="147">
        <f>(Fonctionnalités!E18)</f>
        <v>0.68955</v>
      </c>
      <c r="C4" s="148">
        <f>'Assurance Qualité'!B60</f>
        <v>0.78500000000000003</v>
      </c>
      <c r="D4" s="148">
        <f>B4*0.6+C4*0.4 - 0.1*E4</f>
        <v>0.72772999999999999</v>
      </c>
      <c r="F4" s="149">
        <v>15</v>
      </c>
      <c r="G4" s="150">
        <f>D4*F4</f>
        <v>10.91595</v>
      </c>
    </row>
    <row r="5" spans="1:7">
      <c r="A5" s="151" t="s">
        <v>1</v>
      </c>
      <c r="B5" s="152">
        <f>(Fonctionnalités!E35)</f>
        <v>0.46805000000000002</v>
      </c>
      <c r="C5" s="153">
        <f>'Assurance Qualité'!D60</f>
        <v>0.625</v>
      </c>
      <c r="D5" s="153">
        <f t="shared" ref="D5:D6" si="0">B5*0.6+C5*0.4 - 0.1*E5</f>
        <v>0.53083000000000002</v>
      </c>
      <c r="F5" s="149">
        <v>25</v>
      </c>
      <c r="G5" s="150">
        <f>D5*F5</f>
        <v>13.270750000000001</v>
      </c>
    </row>
    <row r="6" spans="1:7" ht="15.75" thickBot="1">
      <c r="A6" s="154" t="s">
        <v>2</v>
      </c>
      <c r="B6" s="155">
        <f>(Fonctionnalités!E52)</f>
        <v>0</v>
      </c>
      <c r="C6" s="156">
        <f>'Assurance Qualité'!F60</f>
        <v>0</v>
      </c>
      <c r="D6" s="156">
        <f t="shared" si="0"/>
        <v>0</v>
      </c>
      <c r="F6" s="149">
        <v>20</v>
      </c>
      <c r="G6" s="150">
        <f>D6*F6</f>
        <v>0</v>
      </c>
    </row>
    <row r="7" spans="1:7" ht="15.75" thickBot="1">
      <c r="A7" s="157" t="s">
        <v>79</v>
      </c>
      <c r="B7" s="158"/>
      <c r="C7" s="158"/>
      <c r="D7" s="159"/>
      <c r="F7" s="2">
        <v>10</v>
      </c>
      <c r="G7" s="150">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zoomScaleNormal="100" workbookViewId="0">
      <selection activeCell="K7" sqref="K7:K57"/>
    </sheetView>
  </sheetViews>
  <sheetFormatPr defaultRowHeight="15"/>
  <cols>
    <col min="1" max="1" width="68.7109375" style="1" customWidth="1"/>
    <col min="2" max="3" width="12.7109375" style="1" customWidth="1"/>
    <col min="4" max="9" width="12.7109375" customWidth="1"/>
    <col min="10" max="11" width="39.5703125" bestFit="1" customWidth="1"/>
    <col min="12" max="12" width="15.7109375" customWidth="1"/>
    <col min="13" max="1025" width="11.42578125"/>
  </cols>
  <sheetData>
    <row r="1" spans="1:13" ht="18.399999999999999" customHeight="1">
      <c r="A1" s="300" t="s">
        <v>80</v>
      </c>
      <c r="B1" s="300"/>
      <c r="C1" s="300"/>
      <c r="D1" s="300"/>
      <c r="E1" s="300"/>
      <c r="F1" s="300"/>
      <c r="G1" s="300"/>
      <c r="H1" s="281"/>
      <c r="I1" s="160"/>
    </row>
    <row r="2" spans="1:13">
      <c r="I2" s="161"/>
    </row>
    <row r="3" spans="1:13" ht="18.399999999999999" customHeight="1">
      <c r="A3" s="294" t="s">
        <v>54</v>
      </c>
      <c r="B3" s="294"/>
      <c r="C3" s="294"/>
      <c r="D3" s="294"/>
      <c r="E3" s="294"/>
      <c r="F3" s="294"/>
      <c r="G3" s="294"/>
      <c r="H3" s="282"/>
      <c r="I3" s="162"/>
    </row>
    <row r="4" spans="1:13" ht="18.75">
      <c r="A4" s="163"/>
      <c r="B4" s="164"/>
      <c r="C4" s="164"/>
      <c r="D4" s="164"/>
      <c r="E4" s="164"/>
      <c r="F4" s="164"/>
      <c r="G4" s="164"/>
      <c r="H4" s="283"/>
      <c r="I4" s="164"/>
    </row>
    <row r="5" spans="1:13" ht="18.399999999999999" customHeight="1">
      <c r="A5" s="301" t="s">
        <v>81</v>
      </c>
      <c r="B5" s="302" t="s">
        <v>0</v>
      </c>
      <c r="C5" s="302"/>
      <c r="D5" s="303" t="s">
        <v>1</v>
      </c>
      <c r="E5" s="303"/>
      <c r="F5" s="304" t="s">
        <v>2</v>
      </c>
      <c r="G5" s="304"/>
      <c r="H5" s="284"/>
      <c r="I5" s="165"/>
      <c r="J5" s="298" t="s">
        <v>82</v>
      </c>
      <c r="K5" s="298"/>
      <c r="L5" s="298"/>
    </row>
    <row r="6" spans="1:13" ht="18.75">
      <c r="A6" s="301"/>
      <c r="B6" s="166" t="s">
        <v>48</v>
      </c>
      <c r="C6" s="167" t="s">
        <v>3</v>
      </c>
      <c r="D6" s="168" t="s">
        <v>48</v>
      </c>
      <c r="E6" s="169" t="s">
        <v>3</v>
      </c>
      <c r="F6" s="170" t="s">
        <v>48</v>
      </c>
      <c r="G6" s="171" t="s">
        <v>3</v>
      </c>
      <c r="H6" s="284"/>
      <c r="I6" s="165"/>
      <c r="J6" s="172" t="s">
        <v>0</v>
      </c>
      <c r="K6" s="172" t="s">
        <v>1</v>
      </c>
      <c r="L6" s="172" t="s">
        <v>2</v>
      </c>
      <c r="M6" s="172"/>
    </row>
    <row r="7" spans="1:13" ht="18.399999999999999" customHeight="1">
      <c r="A7" s="294" t="s">
        <v>83</v>
      </c>
      <c r="B7" s="294"/>
      <c r="C7" s="294"/>
      <c r="D7" s="294"/>
      <c r="E7" s="294"/>
      <c r="F7" s="294"/>
      <c r="G7" s="294"/>
      <c r="H7" s="282" t="s">
        <v>84</v>
      </c>
      <c r="I7" s="162"/>
      <c r="J7" s="299" t="s">
        <v>85</v>
      </c>
      <c r="K7" s="299" t="s">
        <v>85</v>
      </c>
    </row>
    <row r="8" spans="1:13">
      <c r="A8" s="173" t="s">
        <v>86</v>
      </c>
      <c r="B8" s="174">
        <v>1</v>
      </c>
      <c r="C8" s="175">
        <v>3</v>
      </c>
      <c r="D8" s="176">
        <v>1</v>
      </c>
      <c r="E8" s="175">
        <v>3</v>
      </c>
      <c r="F8" s="177"/>
      <c r="G8" s="175">
        <v>3</v>
      </c>
      <c r="H8" s="285"/>
      <c r="I8" s="178"/>
      <c r="J8" s="299"/>
      <c r="K8" s="299"/>
    </row>
    <row r="9" spans="1:13" ht="45">
      <c r="A9" s="173" t="s">
        <v>87</v>
      </c>
      <c r="B9" s="179">
        <v>1</v>
      </c>
      <c r="C9" s="180">
        <v>2</v>
      </c>
      <c r="D9" s="181">
        <v>1</v>
      </c>
      <c r="E9" s="180">
        <v>2</v>
      </c>
      <c r="F9" s="182"/>
      <c r="G9" s="180">
        <v>2</v>
      </c>
      <c r="H9" s="285"/>
      <c r="I9" s="178"/>
      <c r="J9" s="299"/>
      <c r="K9" s="299"/>
    </row>
    <row r="10" spans="1:13" ht="45">
      <c r="A10" s="183" t="s">
        <v>88</v>
      </c>
      <c r="B10" s="179">
        <v>1</v>
      </c>
      <c r="C10" s="180">
        <v>3</v>
      </c>
      <c r="D10" s="181">
        <v>1</v>
      </c>
      <c r="E10" s="180">
        <v>3</v>
      </c>
      <c r="F10" s="182"/>
      <c r="G10" s="180">
        <v>3</v>
      </c>
      <c r="H10" s="285"/>
      <c r="I10" s="178"/>
      <c r="J10" s="299"/>
      <c r="K10" s="299"/>
    </row>
    <row r="11" spans="1:13">
      <c r="A11" s="184" t="s">
        <v>89</v>
      </c>
      <c r="B11" s="179">
        <v>0.5</v>
      </c>
      <c r="C11" s="180">
        <v>2</v>
      </c>
      <c r="D11" s="181">
        <v>0</v>
      </c>
      <c r="E11" s="180">
        <v>2</v>
      </c>
      <c r="F11" s="182"/>
      <c r="G11" s="180">
        <v>2</v>
      </c>
      <c r="H11" s="285"/>
      <c r="I11" s="178"/>
      <c r="J11" s="299"/>
      <c r="K11" s="299"/>
    </row>
    <row r="12" spans="1:13" ht="30">
      <c r="A12" s="185" t="s">
        <v>90</v>
      </c>
      <c r="B12" s="179">
        <v>0.25</v>
      </c>
      <c r="C12" s="180">
        <v>4</v>
      </c>
      <c r="D12" s="181">
        <v>0</v>
      </c>
      <c r="E12" s="180">
        <v>4</v>
      </c>
      <c r="F12" s="182"/>
      <c r="G12" s="180">
        <v>4</v>
      </c>
      <c r="H12" s="285"/>
      <c r="I12" s="178"/>
      <c r="J12" s="299"/>
      <c r="K12" s="299"/>
    </row>
    <row r="13" spans="1:13">
      <c r="A13" s="186" t="s">
        <v>91</v>
      </c>
      <c r="B13" s="187">
        <f>SUMPRODUCT(B8:B12,C8:C12)</f>
        <v>10</v>
      </c>
      <c r="C13" s="188">
        <f>SUM(C8:C12)</f>
        <v>14</v>
      </c>
      <c r="D13" s="189">
        <f>SUMPRODUCT(D8:D12,E8:E12)</f>
        <v>8</v>
      </c>
      <c r="E13" s="190">
        <f>SUM(E8:E12)</f>
        <v>14</v>
      </c>
      <c r="F13" s="191">
        <f>SUMPRODUCT(F8:F12,G8:G12)</f>
        <v>0</v>
      </c>
      <c r="G13" s="192">
        <f>SUM(G8:G12)</f>
        <v>14</v>
      </c>
      <c r="H13" s="285"/>
      <c r="I13" s="178"/>
      <c r="J13" s="299"/>
      <c r="K13" s="299"/>
    </row>
    <row r="14" spans="1:13" ht="18.399999999999999" customHeight="1">
      <c r="A14" s="294" t="s">
        <v>92</v>
      </c>
      <c r="B14" s="294"/>
      <c r="C14" s="294"/>
      <c r="D14" s="294"/>
      <c r="E14" s="294"/>
      <c r="F14" s="294"/>
      <c r="G14" s="294"/>
      <c r="H14" s="282" t="s">
        <v>84</v>
      </c>
      <c r="I14" s="162"/>
      <c r="J14" s="299"/>
      <c r="K14" s="299"/>
    </row>
    <row r="15" spans="1:13" ht="45">
      <c r="A15" s="183" t="s">
        <v>93</v>
      </c>
      <c r="B15" s="193">
        <v>0.5</v>
      </c>
      <c r="C15" s="194">
        <v>2</v>
      </c>
      <c r="D15" s="195">
        <v>0</v>
      </c>
      <c r="E15" s="194">
        <v>2</v>
      </c>
      <c r="F15" s="196"/>
      <c r="G15" s="194">
        <v>2</v>
      </c>
      <c r="H15" s="285"/>
      <c r="I15" s="178"/>
      <c r="J15" s="299"/>
      <c r="K15" s="299"/>
    </row>
    <row r="16" spans="1:13" ht="30">
      <c r="A16" s="183" t="s">
        <v>94</v>
      </c>
      <c r="B16" s="197">
        <v>1</v>
      </c>
      <c r="C16" s="198">
        <v>3</v>
      </c>
      <c r="D16" s="199">
        <v>1</v>
      </c>
      <c r="E16" s="198">
        <v>3</v>
      </c>
      <c r="F16" s="200"/>
      <c r="G16" s="198">
        <v>3</v>
      </c>
      <c r="H16" s="285"/>
      <c r="I16" s="178"/>
      <c r="J16" s="299"/>
      <c r="K16" s="299"/>
    </row>
    <row r="17" spans="1:11" ht="45">
      <c r="A17" s="201" t="s">
        <v>95</v>
      </c>
      <c r="B17" s="179">
        <v>0.75</v>
      </c>
      <c r="C17" s="198">
        <v>3</v>
      </c>
      <c r="D17" s="202">
        <v>0.75</v>
      </c>
      <c r="E17" s="198">
        <v>3</v>
      </c>
      <c r="F17" s="203"/>
      <c r="G17" s="198">
        <v>3</v>
      </c>
      <c r="H17" s="285"/>
      <c r="I17" s="178"/>
      <c r="J17" s="299"/>
      <c r="K17" s="299"/>
    </row>
    <row r="18" spans="1:11" ht="30">
      <c r="A18" s="201" t="s">
        <v>96</v>
      </c>
      <c r="B18" s="179">
        <v>1</v>
      </c>
      <c r="C18" s="198">
        <v>3</v>
      </c>
      <c r="D18" s="202">
        <v>1</v>
      </c>
      <c r="E18" s="198">
        <v>3</v>
      </c>
      <c r="F18" s="203"/>
      <c r="G18" s="198">
        <v>3</v>
      </c>
      <c r="H18" s="285"/>
      <c r="I18" s="178"/>
      <c r="J18" s="299"/>
      <c r="K18" s="299"/>
    </row>
    <row r="19" spans="1:11">
      <c r="A19" s="204" t="s">
        <v>97</v>
      </c>
      <c r="B19" s="205">
        <v>0</v>
      </c>
      <c r="C19" s="198">
        <v>2</v>
      </c>
      <c r="D19" s="206">
        <v>0</v>
      </c>
      <c r="E19" s="198">
        <v>2</v>
      </c>
      <c r="F19" s="203"/>
      <c r="G19" s="198">
        <v>2</v>
      </c>
      <c r="H19" s="285"/>
      <c r="I19" s="178"/>
      <c r="J19" s="299"/>
      <c r="K19" s="299"/>
    </row>
    <row r="20" spans="1:11">
      <c r="A20" s="207" t="s">
        <v>91</v>
      </c>
      <c r="B20" s="187">
        <f>SUMPRODUCT(B15:B19,C15:C19)</f>
        <v>9.25</v>
      </c>
      <c r="C20" s="188">
        <f>SUM(C15:C19)</f>
        <v>13</v>
      </c>
      <c r="D20" s="208">
        <f>SUMPRODUCT(D15:D19,E15:E19)</f>
        <v>8.25</v>
      </c>
      <c r="E20" s="209">
        <f>SUM(E15:E19)</f>
        <v>13</v>
      </c>
      <c r="F20" s="210">
        <f>SUMPRODUCT(F15:F19,G15:G19)</f>
        <v>0</v>
      </c>
      <c r="G20" s="192">
        <f>SUM(G15:G19)</f>
        <v>13</v>
      </c>
      <c r="H20" s="285"/>
      <c r="I20" s="178"/>
      <c r="J20" s="299"/>
      <c r="K20" s="299"/>
    </row>
    <row r="21" spans="1:11" ht="18.399999999999999" customHeight="1">
      <c r="A21" s="294" t="s">
        <v>98</v>
      </c>
      <c r="B21" s="294"/>
      <c r="C21" s="294"/>
      <c r="D21" s="294"/>
      <c r="E21" s="294"/>
      <c r="F21" s="294"/>
      <c r="G21" s="294"/>
      <c r="H21" s="282" t="s">
        <v>84</v>
      </c>
      <c r="I21" s="162"/>
      <c r="J21" s="299"/>
      <c r="K21" s="299"/>
    </row>
    <row r="22" spans="1:11" ht="75" customHeight="1">
      <c r="A22" s="184" t="s">
        <v>99</v>
      </c>
      <c r="B22" s="179">
        <v>1</v>
      </c>
      <c r="C22" s="198">
        <v>2</v>
      </c>
      <c r="D22" s="181">
        <v>0</v>
      </c>
      <c r="E22" s="198">
        <v>2</v>
      </c>
      <c r="F22" s="182"/>
      <c r="G22" s="198">
        <v>2</v>
      </c>
      <c r="H22" s="285"/>
      <c r="I22" s="178"/>
      <c r="J22" s="299"/>
      <c r="K22" s="299"/>
    </row>
    <row r="23" spans="1:11">
      <c r="A23" s="185" t="s">
        <v>100</v>
      </c>
      <c r="B23" s="179">
        <v>1</v>
      </c>
      <c r="C23" s="180">
        <v>1</v>
      </c>
      <c r="D23" s="181">
        <v>1</v>
      </c>
      <c r="E23" s="180">
        <v>1</v>
      </c>
      <c r="F23" s="182"/>
      <c r="G23" s="180">
        <v>1</v>
      </c>
      <c r="H23" s="285"/>
      <c r="I23" s="178"/>
      <c r="J23" s="299"/>
      <c r="K23" s="299"/>
    </row>
    <row r="24" spans="1:11" ht="30">
      <c r="A24" s="185" t="s">
        <v>101</v>
      </c>
      <c r="B24" s="179">
        <v>1</v>
      </c>
      <c r="C24" s="180">
        <v>1</v>
      </c>
      <c r="D24" s="181">
        <v>1</v>
      </c>
      <c r="E24" s="180">
        <v>1</v>
      </c>
      <c r="F24" s="182"/>
      <c r="G24" s="180">
        <v>1</v>
      </c>
      <c r="H24" s="285"/>
      <c r="I24" s="178"/>
      <c r="J24" s="299"/>
      <c r="K24" s="299"/>
    </row>
    <row r="25" spans="1:11">
      <c r="A25" s="186" t="s">
        <v>91</v>
      </c>
      <c r="B25" s="187">
        <f>SUMPRODUCT(B22:B24,C22:C24)</f>
        <v>4</v>
      </c>
      <c r="C25" s="188">
        <f>SUM(C22:C24)</f>
        <v>4</v>
      </c>
      <c r="D25" s="189">
        <f>SUMPRODUCT(D22:D24,E22:E24)</f>
        <v>2</v>
      </c>
      <c r="E25" s="190">
        <f>SUM(E22:E24)</f>
        <v>4</v>
      </c>
      <c r="F25" s="191">
        <f>SUMPRODUCT(F22:F24,G22:G24)</f>
        <v>0</v>
      </c>
      <c r="G25" s="192">
        <f>SUM(G22:G24)</f>
        <v>4</v>
      </c>
      <c r="H25" s="285"/>
      <c r="I25" s="178"/>
      <c r="J25" s="299"/>
      <c r="K25" s="299"/>
    </row>
    <row r="26" spans="1:11" ht="18.399999999999999" customHeight="1">
      <c r="A26" s="294" t="s">
        <v>102</v>
      </c>
      <c r="B26" s="294"/>
      <c r="C26" s="294"/>
      <c r="D26" s="294"/>
      <c r="E26" s="294"/>
      <c r="F26" s="294"/>
      <c r="G26" s="294"/>
      <c r="H26" s="282" t="s">
        <v>103</v>
      </c>
      <c r="I26" s="162"/>
      <c r="J26" s="299"/>
      <c r="K26" s="299"/>
    </row>
    <row r="27" spans="1:11" ht="60" customHeight="1">
      <c r="A27" s="204" t="s">
        <v>104</v>
      </c>
      <c r="B27" s="211">
        <v>1</v>
      </c>
      <c r="C27" s="212">
        <v>2</v>
      </c>
      <c r="D27" s="202">
        <v>0</v>
      </c>
      <c r="E27" s="212">
        <v>2</v>
      </c>
      <c r="F27" s="213"/>
      <c r="G27" s="212">
        <v>2</v>
      </c>
      <c r="H27" s="285"/>
      <c r="I27" s="178"/>
      <c r="J27" s="299"/>
      <c r="K27" s="299"/>
    </row>
    <row r="28" spans="1:11" ht="45">
      <c r="A28" s="204" t="s">
        <v>105</v>
      </c>
      <c r="B28" s="179">
        <v>1</v>
      </c>
      <c r="C28" s="180">
        <v>2</v>
      </c>
      <c r="D28" s="202">
        <v>1</v>
      </c>
      <c r="E28" s="180">
        <v>2</v>
      </c>
      <c r="F28" s="213"/>
      <c r="G28" s="180">
        <v>2</v>
      </c>
      <c r="H28" s="285"/>
      <c r="I28" s="178"/>
      <c r="J28" s="299"/>
      <c r="K28" s="299"/>
    </row>
    <row r="29" spans="1:11" ht="30">
      <c r="A29" s="204" t="s">
        <v>106</v>
      </c>
      <c r="B29" s="179">
        <v>0.5</v>
      </c>
      <c r="C29" s="180">
        <v>2</v>
      </c>
      <c r="D29" s="202">
        <v>0.75</v>
      </c>
      <c r="E29" s="180">
        <v>2</v>
      </c>
      <c r="F29" s="213"/>
      <c r="G29" s="180">
        <v>2</v>
      </c>
      <c r="H29" s="285"/>
      <c r="I29" s="178"/>
      <c r="J29" s="299"/>
      <c r="K29" s="299"/>
    </row>
    <row r="30" spans="1:11" ht="75">
      <c r="A30" s="204" t="s">
        <v>107</v>
      </c>
      <c r="B30" s="179">
        <v>0.25</v>
      </c>
      <c r="C30" s="180">
        <v>3</v>
      </c>
      <c r="D30" s="202">
        <v>0.5</v>
      </c>
      <c r="E30" s="180">
        <v>3</v>
      </c>
      <c r="F30" s="213"/>
      <c r="G30" s="180">
        <v>3</v>
      </c>
      <c r="H30" s="285"/>
      <c r="I30" s="178"/>
      <c r="J30" s="299"/>
      <c r="K30" s="299"/>
    </row>
    <row r="31" spans="1:11">
      <c r="A31" s="207" t="s">
        <v>91</v>
      </c>
      <c r="B31" s="187">
        <f>SUMPRODUCT(B27:B30,C27:C30)</f>
        <v>5.75</v>
      </c>
      <c r="C31" s="188">
        <f>SUM(C27:C30)</f>
        <v>9</v>
      </c>
      <c r="D31" s="208">
        <f>SUMPRODUCT(D27:D30,E27:E30)</f>
        <v>5</v>
      </c>
      <c r="E31" s="190">
        <f>SUM(E27:E30)</f>
        <v>9</v>
      </c>
      <c r="F31" s="191">
        <f>SUMPRODUCT(F27:F30,G27:G30)</f>
        <v>0</v>
      </c>
      <c r="G31" s="192">
        <f>SUM(G27:G30)</f>
        <v>9</v>
      </c>
      <c r="H31" s="285"/>
      <c r="I31" s="178"/>
      <c r="J31" s="299"/>
      <c r="K31" s="299"/>
    </row>
    <row r="32" spans="1:11" ht="18.399999999999999" customHeight="1">
      <c r="A32" s="294" t="s">
        <v>108</v>
      </c>
      <c r="B32" s="294"/>
      <c r="C32" s="294"/>
      <c r="D32" s="294"/>
      <c r="E32" s="294"/>
      <c r="F32" s="294"/>
      <c r="G32" s="294"/>
      <c r="H32" s="282" t="s">
        <v>103</v>
      </c>
      <c r="I32" s="162"/>
      <c r="J32" s="299"/>
      <c r="K32" s="299"/>
    </row>
    <row r="33" spans="1:11">
      <c r="A33" s="183" t="s">
        <v>109</v>
      </c>
      <c r="B33" s="211">
        <v>1</v>
      </c>
      <c r="C33" s="212">
        <v>1</v>
      </c>
      <c r="D33" s="214">
        <v>1</v>
      </c>
      <c r="E33" s="212">
        <v>1</v>
      </c>
      <c r="F33" s="215"/>
      <c r="G33" s="212">
        <v>1</v>
      </c>
      <c r="H33" s="285"/>
      <c r="I33" s="178"/>
      <c r="J33" s="299"/>
      <c r="K33" s="299"/>
    </row>
    <row r="34" spans="1:11">
      <c r="A34" s="183" t="s">
        <v>110</v>
      </c>
      <c r="B34" s="179">
        <v>1</v>
      </c>
      <c r="C34" s="198">
        <v>1</v>
      </c>
      <c r="D34" s="202">
        <v>1</v>
      </c>
      <c r="E34" s="198">
        <v>1</v>
      </c>
      <c r="F34" s="216"/>
      <c r="G34" s="198">
        <v>1</v>
      </c>
      <c r="H34" s="285"/>
      <c r="I34" s="178"/>
      <c r="J34" s="299"/>
      <c r="K34" s="299"/>
    </row>
    <row r="35" spans="1:11">
      <c r="A35" s="201" t="s">
        <v>111</v>
      </c>
      <c r="B35" s="179">
        <v>1</v>
      </c>
      <c r="C35" s="198">
        <v>3</v>
      </c>
      <c r="D35" s="202">
        <v>0.25</v>
      </c>
      <c r="E35" s="198">
        <v>3</v>
      </c>
      <c r="F35" s="213"/>
      <c r="G35" s="198">
        <v>3</v>
      </c>
      <c r="H35" s="285"/>
      <c r="I35" s="178"/>
      <c r="J35" s="299"/>
      <c r="K35" s="299"/>
    </row>
    <row r="36" spans="1:11" ht="30">
      <c r="A36" s="204" t="s">
        <v>112</v>
      </c>
      <c r="B36" s="179">
        <v>1</v>
      </c>
      <c r="C36" s="180">
        <v>3</v>
      </c>
      <c r="D36" s="202">
        <v>1</v>
      </c>
      <c r="E36" s="180">
        <v>3</v>
      </c>
      <c r="F36" s="213"/>
      <c r="G36" s="180">
        <v>3</v>
      </c>
      <c r="H36" s="285"/>
      <c r="I36" s="178"/>
      <c r="J36" s="299"/>
      <c r="K36" s="299"/>
    </row>
    <row r="37" spans="1:11">
      <c r="A37" s="207" t="s">
        <v>91</v>
      </c>
      <c r="B37" s="217">
        <f>SUMPRODUCT(B33:B36,C33:C36)</f>
        <v>8</v>
      </c>
      <c r="C37" s="188">
        <f>SUM(C33:C36)</f>
        <v>8</v>
      </c>
      <c r="D37" s="218">
        <f>SUMPRODUCT(D33:D36,E33:E36)</f>
        <v>5.75</v>
      </c>
      <c r="E37" s="190">
        <f>SUM(E33:E36)</f>
        <v>8</v>
      </c>
      <c r="F37" s="191">
        <f>SUMPRODUCT(F33:F36,G33:G36)</f>
        <v>0</v>
      </c>
      <c r="G37" s="192">
        <f>SUM(G33:G36)</f>
        <v>8</v>
      </c>
      <c r="H37" s="285"/>
      <c r="I37" s="178"/>
      <c r="J37" s="299"/>
      <c r="K37" s="299"/>
    </row>
    <row r="38" spans="1:11" ht="18.399999999999999" customHeight="1">
      <c r="A38" s="294" t="s">
        <v>113</v>
      </c>
      <c r="B38" s="294"/>
      <c r="C38" s="294"/>
      <c r="D38" s="294"/>
      <c r="E38" s="294"/>
      <c r="F38" s="294"/>
      <c r="G38" s="294"/>
      <c r="H38" s="282" t="s">
        <v>114</v>
      </c>
      <c r="I38" s="162"/>
      <c r="J38" s="299"/>
      <c r="K38" s="299"/>
    </row>
    <row r="39" spans="1:11" ht="45">
      <c r="A39" s="201" t="s">
        <v>115</v>
      </c>
      <c r="B39" s="211">
        <v>0.5</v>
      </c>
      <c r="C39" s="194">
        <v>1</v>
      </c>
      <c r="D39" s="202">
        <v>0.25</v>
      </c>
      <c r="E39" s="194">
        <v>1</v>
      </c>
      <c r="F39" s="213"/>
      <c r="G39" s="194">
        <v>1</v>
      </c>
      <c r="H39" s="285"/>
      <c r="I39" s="178"/>
      <c r="J39" s="299"/>
      <c r="K39" s="299"/>
    </row>
    <row r="40" spans="1:11">
      <c r="A40" s="201" t="s">
        <v>116</v>
      </c>
      <c r="B40" s="179">
        <v>1</v>
      </c>
      <c r="C40" s="198">
        <v>4</v>
      </c>
      <c r="D40" s="202">
        <v>1</v>
      </c>
      <c r="E40" s="198">
        <v>4</v>
      </c>
      <c r="F40" s="213"/>
      <c r="G40" s="198">
        <v>4</v>
      </c>
      <c r="H40" s="285"/>
      <c r="I40" s="178"/>
      <c r="J40" s="299"/>
      <c r="K40" s="299"/>
    </row>
    <row r="41" spans="1:11">
      <c r="A41" s="201" t="s">
        <v>117</v>
      </c>
      <c r="B41" s="179">
        <v>0.5</v>
      </c>
      <c r="C41" s="198">
        <v>3</v>
      </c>
      <c r="D41" s="202">
        <v>0.25</v>
      </c>
      <c r="E41" s="198">
        <v>3</v>
      </c>
      <c r="F41" s="213"/>
      <c r="G41" s="198">
        <v>3</v>
      </c>
      <c r="H41" s="285"/>
      <c r="I41" s="178"/>
      <c r="J41" s="299"/>
      <c r="K41" s="299"/>
    </row>
    <row r="42" spans="1:11" ht="60">
      <c r="A42" s="201" t="s">
        <v>118</v>
      </c>
      <c r="B42" s="179">
        <v>0.5</v>
      </c>
      <c r="C42" s="198">
        <v>2</v>
      </c>
      <c r="D42" s="202">
        <v>0.5</v>
      </c>
      <c r="E42" s="198">
        <v>2</v>
      </c>
      <c r="F42" s="213"/>
      <c r="G42" s="198">
        <v>2</v>
      </c>
      <c r="H42" s="285"/>
      <c r="J42" s="299"/>
      <c r="K42" s="299"/>
    </row>
    <row r="43" spans="1:11">
      <c r="A43" s="201" t="s">
        <v>119</v>
      </c>
      <c r="B43" s="179">
        <v>0.75</v>
      </c>
      <c r="C43" s="198">
        <v>2</v>
      </c>
      <c r="D43" s="202">
        <v>0.25</v>
      </c>
      <c r="E43" s="198">
        <v>2</v>
      </c>
      <c r="F43" s="213"/>
      <c r="G43" s="198">
        <v>2</v>
      </c>
      <c r="H43" s="285"/>
      <c r="I43" s="178"/>
      <c r="J43" s="299"/>
      <c r="K43" s="299"/>
    </row>
    <row r="44" spans="1:11">
      <c r="A44" s="201" t="s">
        <v>120</v>
      </c>
      <c r="B44" s="179">
        <v>1</v>
      </c>
      <c r="C44" s="198">
        <v>3</v>
      </c>
      <c r="D44" s="202">
        <v>1</v>
      </c>
      <c r="E44" s="198">
        <v>3</v>
      </c>
      <c r="F44" s="213"/>
      <c r="G44" s="198">
        <v>3</v>
      </c>
      <c r="H44" s="285"/>
      <c r="I44" s="178"/>
      <c r="J44" s="299"/>
      <c r="K44" s="299"/>
    </row>
    <row r="45" spans="1:11" ht="30">
      <c r="A45" s="201" t="s">
        <v>121</v>
      </c>
      <c r="B45" s="179">
        <v>1</v>
      </c>
      <c r="C45" s="198">
        <v>3</v>
      </c>
      <c r="D45" s="202">
        <v>1</v>
      </c>
      <c r="E45" s="198">
        <v>3</v>
      </c>
      <c r="F45" s="213"/>
      <c r="G45" s="198">
        <v>3</v>
      </c>
      <c r="H45" s="285"/>
      <c r="I45" s="178"/>
      <c r="J45" s="299"/>
      <c r="K45" s="299"/>
    </row>
    <row r="46" spans="1:11">
      <c r="A46" s="201" t="s">
        <v>122</v>
      </c>
      <c r="B46" s="179">
        <v>1</v>
      </c>
      <c r="C46" s="198">
        <v>4</v>
      </c>
      <c r="D46" s="202">
        <v>1</v>
      </c>
      <c r="E46" s="198">
        <v>4</v>
      </c>
      <c r="F46" s="213"/>
      <c r="G46" s="198">
        <v>4</v>
      </c>
      <c r="H46" s="285"/>
      <c r="I46" s="178"/>
      <c r="J46" s="299"/>
      <c r="K46" s="299"/>
    </row>
    <row r="47" spans="1:11" ht="45">
      <c r="A47" s="204" t="s">
        <v>123</v>
      </c>
      <c r="B47" s="179">
        <v>1</v>
      </c>
      <c r="C47" s="180">
        <v>10</v>
      </c>
      <c r="D47" s="202">
        <v>0.5</v>
      </c>
      <c r="E47" s="180">
        <v>10</v>
      </c>
      <c r="F47" s="213"/>
      <c r="G47" s="180">
        <v>10</v>
      </c>
      <c r="H47" s="285"/>
      <c r="I47" s="178"/>
      <c r="J47" s="299"/>
      <c r="K47" s="299"/>
    </row>
    <row r="48" spans="1:11" ht="30">
      <c r="A48" s="204" t="s">
        <v>124</v>
      </c>
      <c r="B48" s="179">
        <v>0.5</v>
      </c>
      <c r="C48" s="180">
        <v>6</v>
      </c>
      <c r="D48" s="202">
        <v>0</v>
      </c>
      <c r="E48" s="180">
        <v>6</v>
      </c>
      <c r="F48" s="213"/>
      <c r="G48" s="180">
        <v>6</v>
      </c>
      <c r="H48" s="285"/>
      <c r="I48" s="178"/>
      <c r="J48" s="299"/>
      <c r="K48" s="299"/>
    </row>
    <row r="49" spans="1:11">
      <c r="A49" s="204" t="s">
        <v>125</v>
      </c>
      <c r="B49" s="179">
        <v>1</v>
      </c>
      <c r="C49" s="180">
        <v>3</v>
      </c>
      <c r="D49" s="202">
        <v>1</v>
      </c>
      <c r="E49" s="180">
        <v>3</v>
      </c>
      <c r="F49" s="213"/>
      <c r="G49" s="180">
        <v>3</v>
      </c>
      <c r="H49" s="285"/>
      <c r="I49" s="178"/>
      <c r="J49" s="299"/>
      <c r="K49" s="299"/>
    </row>
    <row r="50" spans="1:11">
      <c r="A50" s="207" t="s">
        <v>91</v>
      </c>
      <c r="B50" s="217">
        <f>SUMPRODUCT(B39:B49,C39:C49)</f>
        <v>34.5</v>
      </c>
      <c r="C50" s="188">
        <f>SUM(C39:C49)</f>
        <v>41</v>
      </c>
      <c r="D50" s="218">
        <f>SUMPRODUCT(D39:D49,E39:E49)</f>
        <v>24.5</v>
      </c>
      <c r="E50" s="190">
        <f>SUM(E39:E49)</f>
        <v>41</v>
      </c>
      <c r="F50" s="191">
        <f>SUMPRODUCT(F39:F49,G39:G49)</f>
        <v>0</v>
      </c>
      <c r="G50" s="192">
        <f>SUM(G39:G49)</f>
        <v>41</v>
      </c>
      <c r="H50" s="285"/>
      <c r="I50" s="178"/>
      <c r="J50" s="299"/>
      <c r="K50" s="299"/>
    </row>
    <row r="51" spans="1:11" ht="18.399999999999999" customHeight="1">
      <c r="A51" s="294" t="s">
        <v>126</v>
      </c>
      <c r="B51" s="294"/>
      <c r="C51" s="294"/>
      <c r="D51" s="294"/>
      <c r="E51" s="294"/>
      <c r="F51" s="294"/>
      <c r="G51" s="294"/>
      <c r="H51" s="282" t="s">
        <v>103</v>
      </c>
      <c r="I51" s="162"/>
      <c r="J51" s="299"/>
      <c r="K51" s="299"/>
    </row>
    <row r="52" spans="1:11" ht="30">
      <c r="A52" s="219" t="s">
        <v>127</v>
      </c>
      <c r="B52" s="211">
        <v>1</v>
      </c>
      <c r="C52" s="220">
        <v>2</v>
      </c>
      <c r="D52" s="221">
        <v>1</v>
      </c>
      <c r="E52" s="220">
        <v>2</v>
      </c>
      <c r="F52" s="215"/>
      <c r="G52" s="220">
        <v>2</v>
      </c>
      <c r="H52" s="285"/>
      <c r="I52" s="178"/>
      <c r="J52" s="299"/>
      <c r="K52" s="299"/>
    </row>
    <row r="53" spans="1:11" ht="30">
      <c r="A53" s="185" t="s">
        <v>128</v>
      </c>
      <c r="B53" s="222">
        <v>0.5</v>
      </c>
      <c r="C53" s="180">
        <v>2</v>
      </c>
      <c r="D53" s="223">
        <v>1</v>
      </c>
      <c r="E53" s="180">
        <v>2</v>
      </c>
      <c r="F53" s="213"/>
      <c r="G53" s="180">
        <v>2</v>
      </c>
      <c r="H53" s="285"/>
      <c r="I53" s="178"/>
      <c r="J53" s="299"/>
      <c r="K53" s="299"/>
    </row>
    <row r="54" spans="1:11">
      <c r="A54" s="185" t="s">
        <v>129</v>
      </c>
      <c r="B54" s="224">
        <v>1</v>
      </c>
      <c r="C54" s="180">
        <v>1</v>
      </c>
      <c r="D54" s="202">
        <v>1</v>
      </c>
      <c r="E54" s="180">
        <v>1</v>
      </c>
      <c r="F54" s="216"/>
      <c r="G54" s="180">
        <v>1</v>
      </c>
      <c r="H54" s="285"/>
      <c r="I54" s="178"/>
      <c r="J54" s="299"/>
      <c r="K54" s="299"/>
    </row>
    <row r="55" spans="1:11" ht="120" customHeight="1">
      <c r="A55" s="185" t="s">
        <v>130</v>
      </c>
      <c r="B55" s="224">
        <v>0.75</v>
      </c>
      <c r="C55" s="180">
        <v>4</v>
      </c>
      <c r="D55" s="202">
        <v>1</v>
      </c>
      <c r="E55" s="180">
        <v>4</v>
      </c>
      <c r="F55" s="216"/>
      <c r="G55" s="180">
        <v>4</v>
      </c>
      <c r="H55" s="285"/>
      <c r="I55" s="178"/>
      <c r="J55" s="299"/>
      <c r="K55" s="299"/>
    </row>
    <row r="56" spans="1:11" ht="45">
      <c r="A56" s="184" t="s">
        <v>131</v>
      </c>
      <c r="B56" s="278">
        <v>0</v>
      </c>
      <c r="C56" s="198">
        <v>2</v>
      </c>
      <c r="D56" s="279">
        <v>0</v>
      </c>
      <c r="E56" s="198">
        <v>2</v>
      </c>
      <c r="F56" s="280"/>
      <c r="G56" s="198">
        <v>2</v>
      </c>
      <c r="H56" s="286"/>
      <c r="I56" s="178"/>
      <c r="J56" s="299"/>
      <c r="K56" s="299"/>
    </row>
    <row r="57" spans="1:11">
      <c r="A57" s="225" t="s">
        <v>91</v>
      </c>
      <c r="B57" s="187">
        <f>SUMPRODUCT(B52:B56,C52:C56)</f>
        <v>7</v>
      </c>
      <c r="C57" s="188">
        <f>SUM(C52:C56)</f>
        <v>11</v>
      </c>
      <c r="D57" s="189">
        <f>SUMPRODUCT(D52:D56,E52:E56)</f>
        <v>9</v>
      </c>
      <c r="E57" s="190">
        <f>SUM(E52:E56)</f>
        <v>11</v>
      </c>
      <c r="F57" s="226">
        <f>SUMPRODUCT(F52:F56,G52:G56)</f>
        <v>0</v>
      </c>
      <c r="G57" s="227">
        <f>SUM(G52:G56)</f>
        <v>11</v>
      </c>
      <c r="H57" s="285"/>
      <c r="I57" s="178"/>
      <c r="J57" s="299"/>
      <c r="K57" s="299"/>
    </row>
    <row r="58" spans="1:11" ht="18.399999999999999" customHeight="1">
      <c r="A58" s="294" t="s">
        <v>76</v>
      </c>
      <c r="B58" s="294"/>
      <c r="C58" s="294"/>
      <c r="D58" s="294"/>
      <c r="E58" s="294"/>
      <c r="F58" s="294"/>
      <c r="G58" s="294"/>
      <c r="H58" s="282"/>
      <c r="I58" s="162"/>
    </row>
    <row r="59" spans="1:11">
      <c r="A59" s="228" t="s">
        <v>132</v>
      </c>
      <c r="B59" s="229">
        <f t="shared" ref="B59:G59" si="0">B13+B20+B25+B31+B37+B50+B57</f>
        <v>78.5</v>
      </c>
      <c r="C59" s="194">
        <f t="shared" si="0"/>
        <v>100</v>
      </c>
      <c r="D59" s="230">
        <f t="shared" si="0"/>
        <v>62.5</v>
      </c>
      <c r="E59" s="231">
        <f t="shared" si="0"/>
        <v>100</v>
      </c>
      <c r="F59" s="232">
        <f t="shared" si="0"/>
        <v>0</v>
      </c>
      <c r="G59" s="233">
        <f t="shared" si="0"/>
        <v>100</v>
      </c>
      <c r="H59" s="286"/>
      <c r="I59" s="178"/>
    </row>
    <row r="60" spans="1:11">
      <c r="A60" s="228" t="s">
        <v>133</v>
      </c>
      <c r="B60" s="295">
        <f>B59/C59</f>
        <v>0.78500000000000003</v>
      </c>
      <c r="C60" s="295"/>
      <c r="D60" s="296">
        <f>D59/E59</f>
        <v>0.625</v>
      </c>
      <c r="E60" s="296"/>
      <c r="F60" s="297">
        <f>F59/G59</f>
        <v>0</v>
      </c>
      <c r="G60" s="297"/>
      <c r="H60" s="234"/>
      <c r="I60" s="234"/>
    </row>
  </sheetData>
  <mergeCells count="20">
    <mergeCell ref="A1:G1"/>
    <mergeCell ref="A3:G3"/>
    <mergeCell ref="A5:A6"/>
    <mergeCell ref="B5:C5"/>
    <mergeCell ref="D5:E5"/>
    <mergeCell ref="F5:G5"/>
    <mergeCell ref="A58:G58"/>
    <mergeCell ref="B60:C60"/>
    <mergeCell ref="D60:E60"/>
    <mergeCell ref="F60:G60"/>
    <mergeCell ref="J5:L5"/>
    <mergeCell ref="A7:G7"/>
    <mergeCell ref="A14:G14"/>
    <mergeCell ref="A21:G21"/>
    <mergeCell ref="A26:G26"/>
    <mergeCell ref="J7:J57"/>
    <mergeCell ref="A32:G32"/>
    <mergeCell ref="A38:G38"/>
    <mergeCell ref="A51:G51"/>
    <mergeCell ref="K7:K57"/>
  </mergeCells>
  <dataValidations count="2">
    <dataValidation type="decimal" allowBlank="1" showInputMessage="1" showErrorMessage="1" sqref="H13 H20 H25 H31 H37 H50" xr:uid="{E7CB0F2A-F09C-42C7-B065-CB578B0E5F9C}">
      <formula1>0</formula1>
      <formula2>1</formula2>
    </dataValidation>
    <dataValidation type="decimal" allowBlank="1" showInputMessage="1" showErrorMessage="1" error="Les évaluations sont faites en terme de pourcentage. Veuillez entrer une valeur entre 0 et 1" sqref="B8:B12 D8:D12 F8:F12 D39:D49 B15:B19 D15:D19 F15:F19 F39:F49 B22:B24 D22:D24 F22:F24 F52:F56 B27:B30 D27:D30 F27:F30 B52:B56 B33:B36 D33:D36 F33:F36 D52:D56 B39:B49 H8:H12 H15:H19 H22:H24 H27:H30 H33:H36 H39:H49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5"/>
  <sheetViews>
    <sheetView topLeftCell="A18" zoomScale="115" zoomScaleNormal="115" workbookViewId="0">
      <selection activeCell="H46" sqref="H45:H46"/>
    </sheetView>
  </sheetViews>
  <sheetFormatPr defaultRowHeight="15"/>
  <cols>
    <col min="1" max="1" width="73" customWidth="1"/>
    <col min="2" max="4" width="8.5703125" customWidth="1"/>
    <col min="5" max="5" width="11" customWidth="1"/>
    <col min="6" max="6" width="14.140625" customWidth="1"/>
    <col min="7" max="7" width="8.5703125" customWidth="1"/>
    <col min="8" max="8" width="103.7109375" bestFit="1" customWidth="1"/>
    <col min="9" max="1025" width="8.5703125" customWidth="1"/>
  </cols>
  <sheetData>
    <row r="1" spans="1:8" ht="18.75">
      <c r="A1" s="305" t="s">
        <v>80</v>
      </c>
      <c r="B1" s="305"/>
      <c r="C1" s="305"/>
      <c r="D1" s="305"/>
      <c r="E1" s="305"/>
      <c r="F1" s="305"/>
    </row>
    <row r="2" spans="1:8">
      <c r="A2" s="287"/>
      <c r="B2" s="287"/>
      <c r="C2" s="235"/>
      <c r="D2" s="235"/>
      <c r="E2" s="287"/>
      <c r="F2" s="235"/>
    </row>
    <row r="3" spans="1:8" ht="18.75">
      <c r="A3" s="305" t="s">
        <v>51</v>
      </c>
      <c r="B3" s="305"/>
      <c r="C3" s="305"/>
      <c r="D3" s="305"/>
      <c r="E3" s="305"/>
      <c r="F3" s="305"/>
    </row>
    <row r="5" spans="1:8" ht="23.25">
      <c r="A5" s="306" t="s">
        <v>0</v>
      </c>
      <c r="B5" s="306"/>
      <c r="C5" s="306"/>
      <c r="D5" s="306"/>
      <c r="E5" s="306"/>
      <c r="F5" s="306"/>
    </row>
    <row r="6" spans="1:8">
      <c r="A6" s="236" t="s">
        <v>52</v>
      </c>
      <c r="B6" s="307"/>
      <c r="C6" s="307"/>
      <c r="D6" s="307"/>
      <c r="E6" s="307"/>
      <c r="F6" s="307"/>
    </row>
    <row r="7" spans="1:8">
      <c r="A7" s="237" t="s">
        <v>134</v>
      </c>
      <c r="B7" s="238" t="s">
        <v>48</v>
      </c>
      <c r="C7" s="238" t="s">
        <v>135</v>
      </c>
      <c r="D7" s="238" t="s">
        <v>3</v>
      </c>
      <c r="E7" s="238" t="s">
        <v>136</v>
      </c>
      <c r="F7" s="239" t="s">
        <v>82</v>
      </c>
    </row>
    <row r="8" spans="1:8">
      <c r="A8" s="240" t="s">
        <v>137</v>
      </c>
      <c r="B8" s="241">
        <v>0.71</v>
      </c>
      <c r="C8" s="241">
        <v>0.5</v>
      </c>
      <c r="D8" s="241">
        <v>16</v>
      </c>
      <c r="E8" s="241">
        <f t="shared" ref="E8:E17" si="0">B8*C8*D8</f>
        <v>5.68</v>
      </c>
      <c r="F8" s="242"/>
      <c r="G8" t="s">
        <v>114</v>
      </c>
      <c r="H8" s="299" t="s">
        <v>85</v>
      </c>
    </row>
    <row r="9" spans="1:8">
      <c r="A9" s="240" t="s">
        <v>138</v>
      </c>
      <c r="B9" s="241">
        <v>1</v>
      </c>
      <c r="C9" s="241">
        <v>1</v>
      </c>
      <c r="D9" s="241">
        <v>8</v>
      </c>
      <c r="E9" s="241">
        <f t="shared" si="0"/>
        <v>8</v>
      </c>
      <c r="F9" s="243"/>
      <c r="G9" t="s">
        <v>84</v>
      </c>
      <c r="H9" s="299"/>
    </row>
    <row r="10" spans="1:8">
      <c r="A10" s="240" t="s">
        <v>139</v>
      </c>
      <c r="B10" s="241">
        <v>0.7</v>
      </c>
      <c r="C10" s="241">
        <v>0.5</v>
      </c>
      <c r="D10" s="241">
        <v>14</v>
      </c>
      <c r="E10" s="241">
        <f t="shared" si="0"/>
        <v>4.8999999999999995</v>
      </c>
      <c r="F10" s="243"/>
      <c r="G10" t="s">
        <v>84</v>
      </c>
      <c r="H10" s="299"/>
    </row>
    <row r="11" spans="1:8">
      <c r="A11" s="240" t="s">
        <v>140</v>
      </c>
      <c r="B11" s="241">
        <v>1</v>
      </c>
      <c r="C11" s="241">
        <v>1</v>
      </c>
      <c r="D11" s="241">
        <v>12</v>
      </c>
      <c r="E11" s="241">
        <f t="shared" si="0"/>
        <v>12</v>
      </c>
      <c r="F11" s="243"/>
      <c r="G11" t="s">
        <v>84</v>
      </c>
      <c r="H11" s="299"/>
    </row>
    <row r="12" spans="1:8">
      <c r="A12" s="240" t="s">
        <v>141</v>
      </c>
      <c r="B12" s="241">
        <v>0.9</v>
      </c>
      <c r="C12" s="241">
        <v>1</v>
      </c>
      <c r="D12" s="241">
        <v>8</v>
      </c>
      <c r="E12" s="241">
        <f t="shared" si="0"/>
        <v>7.2</v>
      </c>
      <c r="F12" s="242"/>
      <c r="G12" t="s">
        <v>84</v>
      </c>
      <c r="H12" s="299"/>
    </row>
    <row r="13" spans="1:8">
      <c r="A13" s="240" t="s">
        <v>142</v>
      </c>
      <c r="B13" s="241">
        <v>0.9</v>
      </c>
      <c r="C13" s="241">
        <v>1</v>
      </c>
      <c r="D13" s="241">
        <v>10</v>
      </c>
      <c r="E13" s="241">
        <f t="shared" si="0"/>
        <v>9</v>
      </c>
      <c r="F13" s="242"/>
      <c r="G13" t="s">
        <v>103</v>
      </c>
      <c r="H13" s="299"/>
    </row>
    <row r="14" spans="1:8">
      <c r="A14" s="240" t="s">
        <v>143</v>
      </c>
      <c r="B14" s="241">
        <v>0.95</v>
      </c>
      <c r="C14" s="241">
        <v>0.75</v>
      </c>
      <c r="D14" s="241">
        <v>10</v>
      </c>
      <c r="E14" s="241">
        <f t="shared" si="0"/>
        <v>7.1249999999999991</v>
      </c>
      <c r="F14" s="242"/>
      <c r="G14" t="s">
        <v>103</v>
      </c>
      <c r="H14" s="299"/>
    </row>
    <row r="15" spans="1:8">
      <c r="A15" s="240" t="s">
        <v>144</v>
      </c>
      <c r="B15" s="241">
        <v>0.95</v>
      </c>
      <c r="C15" s="241">
        <v>1</v>
      </c>
      <c r="D15" s="241">
        <v>8</v>
      </c>
      <c r="E15" s="241">
        <f t="shared" si="0"/>
        <v>7.6</v>
      </c>
      <c r="F15" s="242"/>
      <c r="G15" t="s">
        <v>114</v>
      </c>
      <c r="H15" s="299"/>
    </row>
    <row r="16" spans="1:8">
      <c r="A16" s="240" t="s">
        <v>145</v>
      </c>
      <c r="B16" s="241">
        <v>0.8</v>
      </c>
      <c r="C16" s="241">
        <v>1</v>
      </c>
      <c r="D16" s="241">
        <v>8</v>
      </c>
      <c r="E16" s="241">
        <f t="shared" si="0"/>
        <v>6.4</v>
      </c>
      <c r="F16" s="242"/>
      <c r="G16" t="s">
        <v>114</v>
      </c>
      <c r="H16" s="299"/>
    </row>
    <row r="17" spans="1:8">
      <c r="A17" s="240" t="s">
        <v>146</v>
      </c>
      <c r="B17" s="241">
        <v>0.8</v>
      </c>
      <c r="C17" s="241">
        <v>1</v>
      </c>
      <c r="D17" s="241">
        <v>6</v>
      </c>
      <c r="E17" s="241">
        <f t="shared" si="0"/>
        <v>4.8000000000000007</v>
      </c>
      <c r="F17" s="243"/>
      <c r="G17" t="s">
        <v>103</v>
      </c>
      <c r="H17" s="299"/>
    </row>
    <row r="18" spans="1:8">
      <c r="A18" s="244" t="s">
        <v>147</v>
      </c>
      <c r="B18" s="308"/>
      <c r="C18" s="308"/>
      <c r="D18" s="288">
        <f>SUM(D8:D17)</f>
        <v>100</v>
      </c>
      <c r="E18" s="245">
        <f>SUM(E8:E17)/D18 - E20*D20 - E19*D19</f>
        <v>0.68955</v>
      </c>
      <c r="F18" s="246"/>
    </row>
    <row r="19" spans="1:8">
      <c r="A19" s="247" t="s">
        <v>148</v>
      </c>
      <c r="D19" s="248">
        <v>0.15</v>
      </c>
      <c r="E19">
        <v>0.25</v>
      </c>
      <c r="H19" s="313" t="s">
        <v>149</v>
      </c>
    </row>
    <row r="20" spans="1:8">
      <c r="A20" s="247" t="s">
        <v>150</v>
      </c>
      <c r="D20" s="248">
        <v>0.2</v>
      </c>
    </row>
    <row r="21" spans="1:8" ht="23.25" customHeight="1">
      <c r="A21" s="309" t="s">
        <v>1</v>
      </c>
      <c r="B21" s="309"/>
      <c r="C21" s="309"/>
      <c r="D21" s="309"/>
      <c r="E21" s="309"/>
      <c r="F21" s="309"/>
    </row>
    <row r="22" spans="1:8">
      <c r="A22" s="249" t="s">
        <v>52</v>
      </c>
      <c r="B22" s="310"/>
      <c r="C22" s="310"/>
      <c r="D22" s="310"/>
      <c r="E22" s="310"/>
      <c r="F22" s="310"/>
    </row>
    <row r="23" spans="1:8">
      <c r="A23" s="249" t="s">
        <v>134</v>
      </c>
      <c r="B23" s="249" t="s">
        <v>48</v>
      </c>
      <c r="C23" s="249" t="s">
        <v>135</v>
      </c>
      <c r="D23" s="249" t="s">
        <v>3</v>
      </c>
      <c r="E23" s="249" t="s">
        <v>136</v>
      </c>
      <c r="F23" s="250" t="s">
        <v>82</v>
      </c>
    </row>
    <row r="24" spans="1:8">
      <c r="A24" s="249" t="s">
        <v>151</v>
      </c>
      <c r="B24" s="251">
        <v>0.9</v>
      </c>
      <c r="C24" s="251">
        <v>0.75</v>
      </c>
      <c r="D24" s="249">
        <v>8</v>
      </c>
      <c r="E24" s="249">
        <f t="shared" ref="E24:E34" si="1">B24*C24*D24</f>
        <v>5.4</v>
      </c>
      <c r="F24" s="250"/>
      <c r="G24" t="s">
        <v>84</v>
      </c>
      <c r="H24" s="299" t="s">
        <v>85</v>
      </c>
    </row>
    <row r="25" spans="1:8">
      <c r="A25" s="249" t="s">
        <v>152</v>
      </c>
      <c r="B25" s="251">
        <v>0.9</v>
      </c>
      <c r="C25" s="251">
        <v>0.25</v>
      </c>
      <c r="D25" s="249">
        <v>16</v>
      </c>
      <c r="E25" s="249">
        <f t="shared" si="1"/>
        <v>3.6</v>
      </c>
      <c r="F25" s="250"/>
      <c r="G25" t="s">
        <v>103</v>
      </c>
      <c r="H25" s="299"/>
    </row>
    <row r="26" spans="1:8">
      <c r="A26" s="249" t="s">
        <v>153</v>
      </c>
      <c r="B26" s="251">
        <v>1</v>
      </c>
      <c r="C26" s="251">
        <v>1</v>
      </c>
      <c r="D26" s="249">
        <v>8</v>
      </c>
      <c r="E26" s="249">
        <f t="shared" si="1"/>
        <v>8</v>
      </c>
      <c r="F26" s="250"/>
      <c r="G26" t="s">
        <v>84</v>
      </c>
      <c r="H26" s="299"/>
    </row>
    <row r="27" spans="1:8">
      <c r="A27" s="249" t="s">
        <v>154</v>
      </c>
      <c r="B27" s="251">
        <v>0.9</v>
      </c>
      <c r="C27" s="251">
        <v>0.75</v>
      </c>
      <c r="D27" s="249">
        <v>6</v>
      </c>
      <c r="E27" s="249">
        <f t="shared" si="1"/>
        <v>4.0500000000000007</v>
      </c>
      <c r="F27" s="250"/>
      <c r="G27" t="s">
        <v>84</v>
      </c>
      <c r="H27" s="299"/>
    </row>
    <row r="28" spans="1:8">
      <c r="A28" s="249" t="s">
        <v>155</v>
      </c>
      <c r="B28" s="251">
        <v>0.65</v>
      </c>
      <c r="C28" s="251">
        <v>0.75</v>
      </c>
      <c r="D28" s="249">
        <v>8</v>
      </c>
      <c r="E28" s="249">
        <f t="shared" si="1"/>
        <v>3.9000000000000004</v>
      </c>
      <c r="F28" s="250"/>
      <c r="G28" t="s">
        <v>103</v>
      </c>
      <c r="H28" s="299"/>
    </row>
    <row r="29" spans="1:8">
      <c r="A29" s="249" t="s">
        <v>156</v>
      </c>
      <c r="B29" s="251">
        <v>0.75</v>
      </c>
      <c r="C29" s="251">
        <v>0.25</v>
      </c>
      <c r="D29" s="249">
        <v>10</v>
      </c>
      <c r="E29" s="249">
        <f t="shared" si="1"/>
        <v>1.875</v>
      </c>
      <c r="F29" s="250"/>
      <c r="G29" t="s">
        <v>103</v>
      </c>
      <c r="H29" s="299"/>
    </row>
    <row r="30" spans="1:8">
      <c r="A30" s="249" t="s">
        <v>157</v>
      </c>
      <c r="B30" s="251">
        <v>1</v>
      </c>
      <c r="C30" s="251">
        <v>1</v>
      </c>
      <c r="D30" s="249">
        <v>8</v>
      </c>
      <c r="E30" s="249">
        <f t="shared" si="1"/>
        <v>8</v>
      </c>
      <c r="F30" s="250"/>
      <c r="G30" t="s">
        <v>114</v>
      </c>
      <c r="H30" s="299"/>
    </row>
    <row r="31" spans="1:8">
      <c r="A31" s="249" t="s">
        <v>158</v>
      </c>
      <c r="B31" s="251">
        <v>0.67</v>
      </c>
      <c r="C31" s="251">
        <v>0.5</v>
      </c>
      <c r="D31" s="249">
        <v>8</v>
      </c>
      <c r="E31" s="249">
        <f t="shared" si="1"/>
        <v>2.68</v>
      </c>
      <c r="F31" s="250"/>
      <c r="G31" t="s">
        <v>114</v>
      </c>
      <c r="H31" s="299"/>
    </row>
    <row r="32" spans="1:8">
      <c r="A32" s="249" t="s">
        <v>159</v>
      </c>
      <c r="B32" s="251">
        <v>0.81</v>
      </c>
      <c r="C32" s="251">
        <v>0.75</v>
      </c>
      <c r="D32" s="249">
        <v>8</v>
      </c>
      <c r="E32" s="249">
        <f t="shared" si="1"/>
        <v>4.8600000000000003</v>
      </c>
      <c r="F32" s="250"/>
      <c r="G32" t="s">
        <v>114</v>
      </c>
      <c r="H32" s="299"/>
    </row>
    <row r="33" spans="1:8">
      <c r="A33" s="249" t="s">
        <v>160</v>
      </c>
      <c r="B33" s="251">
        <v>0.79</v>
      </c>
      <c r="C33" s="251">
        <v>0.75</v>
      </c>
      <c r="D33" s="249">
        <v>8</v>
      </c>
      <c r="E33" s="249">
        <f t="shared" si="1"/>
        <v>4.74</v>
      </c>
      <c r="F33" s="250"/>
      <c r="G33" t="s">
        <v>114</v>
      </c>
      <c r="H33" s="299"/>
    </row>
    <row r="34" spans="1:8">
      <c r="A34" s="249" t="s">
        <v>161</v>
      </c>
      <c r="B34" s="251">
        <v>0.6</v>
      </c>
      <c r="C34" s="251">
        <v>1</v>
      </c>
      <c r="D34" s="249">
        <v>12</v>
      </c>
      <c r="E34" s="249">
        <f t="shared" si="1"/>
        <v>7.1999999999999993</v>
      </c>
      <c r="F34" s="250"/>
      <c r="G34" t="s">
        <v>84</v>
      </c>
      <c r="H34" s="299"/>
    </row>
    <row r="35" spans="1:8">
      <c r="A35" s="252" t="s">
        <v>147</v>
      </c>
      <c r="B35" s="252"/>
      <c r="C35" s="253"/>
      <c r="D35" s="253">
        <f>SUM(D24:D34)</f>
        <v>100</v>
      </c>
      <c r="E35" s="254">
        <f>SUM(E24:E34)/D35 -E36*D36 -E37*D37-E38*D38</f>
        <v>0.46805000000000002</v>
      </c>
      <c r="F35" s="255"/>
    </row>
    <row r="36" spans="1:8">
      <c r="A36" s="256" t="s">
        <v>148</v>
      </c>
      <c r="C36" s="257"/>
      <c r="D36" s="258">
        <v>0.15</v>
      </c>
      <c r="E36">
        <v>0.5</v>
      </c>
      <c r="H36" s="313" t="s">
        <v>162</v>
      </c>
    </row>
    <row r="37" spans="1:8">
      <c r="A37" s="256" t="s">
        <v>150</v>
      </c>
      <c r="D37" s="259">
        <v>0.2</v>
      </c>
      <c r="H37" s="314" t="s">
        <v>163</v>
      </c>
    </row>
    <row r="38" spans="1:8">
      <c r="A38" s="256" t="s">
        <v>164</v>
      </c>
      <c r="D38" s="260">
        <v>0.05</v>
      </c>
    </row>
    <row r="39" spans="1:8" ht="23.25">
      <c r="A39" s="311" t="s">
        <v>2</v>
      </c>
      <c r="B39" s="311"/>
      <c r="C39" s="311"/>
      <c r="D39" s="311"/>
      <c r="E39" s="311"/>
      <c r="F39" s="311"/>
    </row>
    <row r="40" spans="1:8">
      <c r="A40" s="261" t="s">
        <v>52</v>
      </c>
      <c r="B40" s="312"/>
      <c r="C40" s="312"/>
      <c r="D40" s="312"/>
      <c r="E40" s="312"/>
      <c r="F40" s="312"/>
    </row>
    <row r="41" spans="1:8">
      <c r="A41" s="262" t="s">
        <v>134</v>
      </c>
      <c r="B41" s="263" t="s">
        <v>48</v>
      </c>
      <c r="C41" s="263" t="s">
        <v>135</v>
      </c>
      <c r="D41" s="263" t="s">
        <v>3</v>
      </c>
      <c r="E41" s="263" t="s">
        <v>136</v>
      </c>
      <c r="F41" s="264" t="s">
        <v>82</v>
      </c>
    </row>
    <row r="42" spans="1:8">
      <c r="A42" s="265" t="s">
        <v>165</v>
      </c>
      <c r="B42" s="266"/>
      <c r="C42" s="266"/>
      <c r="D42" s="266">
        <v>12</v>
      </c>
      <c r="E42" s="266">
        <f t="shared" ref="E42:E51" si="2">B42*C42*D42</f>
        <v>0</v>
      </c>
      <c r="F42" s="264"/>
    </row>
    <row r="43" spans="1:8">
      <c r="A43" s="265" t="s">
        <v>166</v>
      </c>
      <c r="B43" s="266"/>
      <c r="C43" s="266"/>
      <c r="D43" s="266">
        <v>16</v>
      </c>
      <c r="E43" s="266">
        <f t="shared" si="2"/>
        <v>0</v>
      </c>
      <c r="F43" s="264"/>
    </row>
    <row r="44" spans="1:8">
      <c r="A44" s="265" t="s">
        <v>167</v>
      </c>
      <c r="B44" s="266"/>
      <c r="C44" s="266"/>
      <c r="D44" s="266">
        <v>8</v>
      </c>
      <c r="E44" s="266">
        <f t="shared" si="2"/>
        <v>0</v>
      </c>
      <c r="F44" s="267"/>
    </row>
    <row r="45" spans="1:8">
      <c r="A45" s="265" t="s">
        <v>168</v>
      </c>
      <c r="B45" s="266"/>
      <c r="C45" s="266"/>
      <c r="D45" s="266">
        <v>12</v>
      </c>
      <c r="E45" s="266">
        <f t="shared" si="2"/>
        <v>0</v>
      </c>
      <c r="F45" s="264"/>
    </row>
    <row r="46" spans="1:8">
      <c r="A46" s="265" t="s">
        <v>169</v>
      </c>
      <c r="B46" s="266"/>
      <c r="C46" s="266"/>
      <c r="D46" s="266">
        <v>10</v>
      </c>
      <c r="E46" s="266">
        <f t="shared" si="2"/>
        <v>0</v>
      </c>
      <c r="F46" s="264"/>
    </row>
    <row r="47" spans="1:8">
      <c r="A47" s="265" t="s">
        <v>170</v>
      </c>
      <c r="B47" s="266"/>
      <c r="C47" s="266"/>
      <c r="D47" s="266">
        <v>14</v>
      </c>
      <c r="E47" s="266">
        <f t="shared" si="2"/>
        <v>0</v>
      </c>
      <c r="F47" s="264"/>
    </row>
    <row r="48" spans="1:8">
      <c r="A48" s="268" t="s">
        <v>171</v>
      </c>
      <c r="B48" s="266"/>
      <c r="C48" s="266"/>
      <c r="D48" s="269">
        <v>6</v>
      </c>
      <c r="E48" s="266">
        <f t="shared" si="2"/>
        <v>0</v>
      </c>
      <c r="F48" s="270"/>
    </row>
    <row r="49" spans="1:6">
      <c r="A49" s="268" t="s">
        <v>172</v>
      </c>
      <c r="B49" s="266"/>
      <c r="C49" s="266"/>
      <c r="D49" s="269">
        <v>8</v>
      </c>
      <c r="E49" s="266">
        <f t="shared" si="2"/>
        <v>0</v>
      </c>
      <c r="F49" s="270"/>
    </row>
    <row r="50" spans="1:6">
      <c r="A50" s="268" t="s">
        <v>173</v>
      </c>
      <c r="B50" s="266"/>
      <c r="C50" s="266"/>
      <c r="D50" s="269">
        <v>6</v>
      </c>
      <c r="E50" s="266">
        <f t="shared" si="2"/>
        <v>0</v>
      </c>
      <c r="F50" s="270"/>
    </row>
    <row r="51" spans="1:6">
      <c r="A51" s="268" t="s">
        <v>174</v>
      </c>
      <c r="B51" s="266"/>
      <c r="C51" s="266"/>
      <c r="D51" s="269">
        <v>8</v>
      </c>
      <c r="E51" s="266">
        <f t="shared" si="2"/>
        <v>0</v>
      </c>
      <c r="F51" s="270"/>
    </row>
    <row r="52" spans="1:6">
      <c r="A52" s="271" t="s">
        <v>147</v>
      </c>
      <c r="B52" s="272"/>
      <c r="C52" s="272"/>
      <c r="D52" s="273">
        <f>SUM(D42:D51)</f>
        <v>100</v>
      </c>
      <c r="E52" s="274">
        <f>SUM(E42:E51)/D52 - D53*E53  - D54*E54 - D55*E55</f>
        <v>0</v>
      </c>
      <c r="F52" s="275"/>
    </row>
    <row r="53" spans="1:6">
      <c r="A53" s="276" t="s">
        <v>148</v>
      </c>
      <c r="D53" s="259">
        <v>0.15</v>
      </c>
    </row>
    <row r="54" spans="1:6">
      <c r="A54" s="276" t="s">
        <v>150</v>
      </c>
      <c r="D54" s="259">
        <v>0.2</v>
      </c>
    </row>
    <row r="55" spans="1:6">
      <c r="A55" s="277" t="s">
        <v>164</v>
      </c>
      <c r="D55" s="260">
        <v>0.05</v>
      </c>
    </row>
  </sheetData>
  <mergeCells count="11">
    <mergeCell ref="H8:H17"/>
    <mergeCell ref="A21:F21"/>
    <mergeCell ref="B22:F22"/>
    <mergeCell ref="A39:F39"/>
    <mergeCell ref="B40:F40"/>
    <mergeCell ref="H24:H34"/>
    <mergeCell ref="A1:F1"/>
    <mergeCell ref="A3:F3"/>
    <mergeCell ref="A5:F5"/>
    <mergeCell ref="B6:F6"/>
    <mergeCell ref="B18:C18"/>
  </mergeCells>
  <dataValidations count="3">
    <dataValidation type="decimal" allowBlank="1" showInputMessage="1" showErrorMessage="1" sqref="B42:B51 B8:B18"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92" t="s">
        <v>3</v>
      </c>
    </row>
    <row r="3" spans="1:7">
      <c r="A3" s="52" t="s">
        <v>52</v>
      </c>
      <c r="B3" s="53"/>
      <c r="C3" s="54"/>
      <c r="D3" s="55"/>
      <c r="E3" s="56"/>
      <c r="F3" s="57"/>
      <c r="G3" s="292"/>
    </row>
    <row r="4" spans="1:7" ht="30">
      <c r="A4" s="58" t="s">
        <v>175</v>
      </c>
      <c r="B4" s="59"/>
      <c r="C4" s="60"/>
      <c r="D4" s="61"/>
      <c r="E4" s="62"/>
      <c r="F4" s="63"/>
      <c r="G4" s="64">
        <v>6</v>
      </c>
    </row>
    <row r="5" spans="1:7" ht="30">
      <c r="A5" s="65" t="s">
        <v>12</v>
      </c>
      <c r="B5" s="66"/>
      <c r="C5" s="67"/>
      <c r="D5" s="68"/>
      <c r="E5" s="69"/>
      <c r="F5" s="70"/>
      <c r="G5" s="71">
        <v>3</v>
      </c>
    </row>
    <row r="6" spans="1:7" ht="30">
      <c r="A6" s="65" t="s">
        <v>176</v>
      </c>
      <c r="B6" s="66"/>
      <c r="C6" s="67"/>
      <c r="D6" s="68"/>
      <c r="E6" s="69"/>
      <c r="F6" s="70"/>
      <c r="G6" s="71">
        <v>2</v>
      </c>
    </row>
    <row r="7" spans="1:7">
      <c r="A7" s="65" t="s">
        <v>177</v>
      </c>
      <c r="B7" s="66"/>
      <c r="C7" s="67"/>
      <c r="D7" s="68"/>
      <c r="E7" s="69"/>
      <c r="F7" s="70"/>
      <c r="G7" s="71">
        <v>4</v>
      </c>
    </row>
    <row r="8" spans="1:7" ht="30">
      <c r="A8" s="65" t="s">
        <v>178</v>
      </c>
      <c r="B8" s="66"/>
      <c r="C8" s="67"/>
      <c r="D8" s="68"/>
      <c r="E8" s="69"/>
      <c r="F8" s="70"/>
      <c r="G8" s="71">
        <v>3</v>
      </c>
    </row>
    <row r="9" spans="1:7">
      <c r="A9" s="65" t="s">
        <v>179</v>
      </c>
      <c r="B9" s="66"/>
      <c r="C9" s="67"/>
      <c r="D9" s="68"/>
      <c r="E9" s="69"/>
      <c r="F9" s="70"/>
      <c r="G9" s="71">
        <v>3</v>
      </c>
    </row>
    <row r="10" spans="1:7" ht="30">
      <c r="A10" s="65" t="s">
        <v>180</v>
      </c>
      <c r="B10" s="66"/>
      <c r="C10" s="67"/>
      <c r="D10" s="68"/>
      <c r="E10" s="69"/>
      <c r="F10" s="70"/>
      <c r="G10" s="71">
        <v>3</v>
      </c>
    </row>
    <row r="11" spans="1:7" ht="30">
      <c r="A11" s="65" t="s">
        <v>181</v>
      </c>
      <c r="B11" s="66"/>
      <c r="C11" s="67"/>
      <c r="D11" s="68"/>
      <c r="E11" s="69"/>
      <c r="F11" s="70"/>
      <c r="G11" s="71">
        <v>3</v>
      </c>
    </row>
    <row r="12" spans="1:7">
      <c r="A12" s="65" t="s">
        <v>182</v>
      </c>
      <c r="B12" s="66"/>
      <c r="C12" s="67"/>
      <c r="D12" s="68"/>
      <c r="E12" s="69"/>
      <c r="F12" s="70"/>
      <c r="G12" s="71">
        <v>2</v>
      </c>
    </row>
    <row r="13" spans="1:7" ht="30">
      <c r="A13" s="65" t="s">
        <v>183</v>
      </c>
      <c r="B13" s="66"/>
      <c r="C13" s="67"/>
      <c r="D13" s="68"/>
      <c r="E13" s="69"/>
      <c r="F13" s="70"/>
      <c r="G13" s="71">
        <v>5</v>
      </c>
    </row>
    <row r="14" spans="1:7">
      <c r="A14" s="65" t="s">
        <v>184</v>
      </c>
      <c r="B14" s="66"/>
      <c r="C14" s="67"/>
      <c r="D14" s="68"/>
      <c r="E14" s="69"/>
      <c r="F14" s="70"/>
      <c r="G14" s="71">
        <v>2</v>
      </c>
    </row>
    <row r="15" spans="1:7">
      <c r="A15" s="65" t="s">
        <v>185</v>
      </c>
      <c r="B15" s="66"/>
      <c r="C15" s="67"/>
      <c r="D15" s="68"/>
      <c r="E15" s="69"/>
      <c r="F15" s="70"/>
      <c r="G15" s="71">
        <v>3</v>
      </c>
    </row>
    <row r="16" spans="1:7">
      <c r="A16" s="65" t="s">
        <v>186</v>
      </c>
      <c r="B16" s="66"/>
      <c r="C16" s="67"/>
      <c r="D16" s="68"/>
      <c r="E16" s="69"/>
      <c r="F16" s="70"/>
      <c r="G16" s="71">
        <v>1</v>
      </c>
    </row>
    <row r="17" spans="1:7">
      <c r="A17" s="65" t="s">
        <v>187</v>
      </c>
      <c r="B17" s="66"/>
      <c r="C17" s="67"/>
      <c r="D17" s="68"/>
      <c r="E17" s="69"/>
      <c r="F17" s="70"/>
      <c r="G17" s="71">
        <v>3</v>
      </c>
    </row>
    <row r="18" spans="1:7" ht="30">
      <c r="A18" s="65" t="s">
        <v>188</v>
      </c>
      <c r="B18" s="66"/>
      <c r="C18" s="67"/>
      <c r="D18" s="68"/>
      <c r="E18" s="69"/>
      <c r="F18" s="70"/>
      <c r="G18" s="71">
        <v>2</v>
      </c>
    </row>
    <row r="19" spans="1:7">
      <c r="A19" s="65" t="s">
        <v>189</v>
      </c>
      <c r="B19" s="66"/>
      <c r="C19" s="67"/>
      <c r="D19" s="68"/>
      <c r="E19" s="69"/>
      <c r="F19" s="70"/>
      <c r="G19" s="71">
        <v>1</v>
      </c>
    </row>
    <row r="20" spans="1:7">
      <c r="A20" s="65" t="s">
        <v>190</v>
      </c>
      <c r="B20" s="66"/>
      <c r="C20" s="67"/>
      <c r="D20" s="68"/>
      <c r="E20" s="69"/>
      <c r="F20" s="70"/>
      <c r="G20" s="71">
        <v>2</v>
      </c>
    </row>
    <row r="21" spans="1:7" ht="45">
      <c r="A21" s="65" t="s">
        <v>191</v>
      </c>
      <c r="B21" s="66"/>
      <c r="C21" s="67"/>
      <c r="D21" s="68"/>
      <c r="E21" s="69"/>
      <c r="F21" s="70"/>
      <c r="G21" s="71">
        <v>3</v>
      </c>
    </row>
    <row r="22" spans="1:7">
      <c r="A22" s="65" t="s">
        <v>192</v>
      </c>
      <c r="B22" s="66"/>
      <c r="C22" s="67"/>
      <c r="D22" s="68"/>
      <c r="E22" s="69"/>
      <c r="F22" s="70"/>
      <c r="G22" s="71">
        <v>1</v>
      </c>
    </row>
    <row r="23" spans="1:7" ht="30">
      <c r="A23" s="65" t="s">
        <v>193</v>
      </c>
      <c r="B23" s="66"/>
      <c r="C23" s="67"/>
      <c r="D23" s="68"/>
      <c r="E23" s="69"/>
      <c r="F23" s="70"/>
      <c r="G23" s="71">
        <v>3</v>
      </c>
    </row>
    <row r="24" spans="1:7">
      <c r="A24" s="65" t="s">
        <v>194</v>
      </c>
      <c r="B24" s="66"/>
      <c r="C24" s="67"/>
      <c r="D24" s="68"/>
      <c r="E24" s="69"/>
      <c r="F24" s="70"/>
      <c r="G24" s="71">
        <v>1</v>
      </c>
    </row>
    <row r="25" spans="1:7">
      <c r="A25" s="65" t="s">
        <v>195</v>
      </c>
      <c r="B25" s="66"/>
      <c r="C25" s="67"/>
      <c r="D25" s="68"/>
      <c r="E25" s="69"/>
      <c r="F25" s="70"/>
      <c r="G25" s="71">
        <v>1</v>
      </c>
    </row>
    <row r="26" spans="1:7" ht="30">
      <c r="A26" s="65" t="s">
        <v>196</v>
      </c>
      <c r="B26" s="66"/>
      <c r="C26" s="67"/>
      <c r="D26" s="68"/>
      <c r="E26" s="69"/>
      <c r="F26" s="70"/>
      <c r="G26" s="71">
        <v>2</v>
      </c>
    </row>
    <row r="27" spans="1:7" ht="30">
      <c r="A27" s="72" t="s">
        <v>197</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1"/>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1"/>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1"/>
      <c r="C33" s="161"/>
      <c r="D33" s="161"/>
      <c r="E33" s="161"/>
      <c r="F33" s="161"/>
      <c r="H33" s="293" t="s">
        <v>55</v>
      </c>
      <c r="I33" s="293"/>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1"/>
      <c r="B46" s="161"/>
      <c r="C46" s="161"/>
      <c r="D46" s="161"/>
      <c r="E46" s="161"/>
      <c r="F46" s="161"/>
    </row>
    <row r="47" spans="1:9">
      <c r="A47" s="91" t="s">
        <v>70</v>
      </c>
      <c r="B47" s="92">
        <f>B$43/B$44</f>
        <v>0</v>
      </c>
      <c r="C47" s="93">
        <f>C$43/C$44</f>
        <v>0</v>
      </c>
      <c r="D47" s="94">
        <f>D$43/D$44</f>
        <v>0</v>
      </c>
      <c r="E47" s="95">
        <f>E$43/E$44</f>
        <v>0</v>
      </c>
      <c r="F47" s="96">
        <f>F$43/F$44</f>
        <v>0</v>
      </c>
    </row>
    <row r="50" spans="1:6">
      <c r="A50" s="91" t="s">
        <v>198</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2</cp:revision>
  <dcterms:created xsi:type="dcterms:W3CDTF">2006-09-16T00:00:00Z</dcterms:created>
  <dcterms:modified xsi:type="dcterms:W3CDTF">2021-04-06T07:07:44Z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