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_Public\B5\AEW\Antags_und_Formularverwaltung\"/>
    </mc:Choice>
  </mc:AlternateContent>
  <bookViews>
    <workbookView xWindow="0" yWindow="0" windowWidth="14370" windowHeight="7425"/>
  </bookViews>
  <sheets>
    <sheet name="Kostenpal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K33" i="1" s="1"/>
  <c r="K32" i="1" s="1"/>
  <c r="J27" i="1"/>
  <c r="J25" i="1"/>
  <c r="J28" i="1" s="1"/>
  <c r="J23" i="1"/>
  <c r="J22" i="1"/>
  <c r="J21" i="1"/>
  <c r="J20" i="1"/>
  <c r="J19" i="1"/>
  <c r="J35" i="1"/>
  <c r="K35" i="1" s="1"/>
  <c r="K34" i="1" s="1"/>
  <c r="J36" i="1"/>
  <c r="J6" i="1"/>
  <c r="J14" i="1"/>
  <c r="J12" i="1"/>
  <c r="J10" i="1"/>
  <c r="J9" i="1"/>
  <c r="J8" i="1"/>
  <c r="J7" i="1"/>
  <c r="J11" i="1" l="1"/>
  <c r="J24" i="1"/>
  <c r="J29" i="1" s="1"/>
  <c r="J30" i="1" s="1"/>
  <c r="K30" i="1" s="1"/>
  <c r="J15" i="1"/>
  <c r="J16" i="1" l="1"/>
  <c r="J17" i="1" s="1"/>
  <c r="K17" i="1" s="1"/>
  <c r="K37" i="1" s="1"/>
</calcChain>
</file>

<file path=xl/sharedStrings.xml><?xml version="1.0" encoding="utf-8"?>
<sst xmlns="http://schemas.openxmlformats.org/spreadsheetml/2006/main" count="45" uniqueCount="34">
  <si>
    <t>Kostenart</t>
  </si>
  <si>
    <t>Personalkosten</t>
  </si>
  <si>
    <t>Kosten für die Dauer des Projekte</t>
  </si>
  <si>
    <t>Kosten pro Tag</t>
  </si>
  <si>
    <t>Betriebsmittelkosten</t>
  </si>
  <si>
    <t>-Sebastian Bauer</t>
  </si>
  <si>
    <t>-Julius Nordhues</t>
  </si>
  <si>
    <t>Gesamtkosten</t>
  </si>
  <si>
    <t>Überlegung</t>
  </si>
  <si>
    <t>Alternative</t>
  </si>
  <si>
    <t>Entscheidung</t>
  </si>
  <si>
    <t>Thema</t>
  </si>
  <si>
    <t>Lösungsmethode</t>
  </si>
  <si>
    <t>ToDo</t>
  </si>
  <si>
    <t>AbnahmeProtokoll</t>
  </si>
  <si>
    <t>72 Stunden Arbeitszeit in der Kostenplanung erstellen</t>
  </si>
  <si>
    <t>Einzelkosten Lizenzen</t>
  </si>
  <si>
    <t>-Lizenskosten</t>
  </si>
  <si>
    <t>-Rider</t>
  </si>
  <si>
    <t>-Office 365</t>
  </si>
  <si>
    <t>Soli-Zuschlag</t>
  </si>
  <si>
    <t>=Summe der Sozialabgaben</t>
  </si>
  <si>
    <r>
      <rPr>
        <sz val="11"/>
        <color theme="1"/>
        <rFont val="Calibri"/>
        <family val="2"/>
        <scheme val="minor"/>
      </rPr>
      <t>Rentenversicherung</t>
    </r>
  </si>
  <si>
    <t>Arbeitslosenversicherung</t>
  </si>
  <si>
    <t>Pflegeversicherung</t>
  </si>
  <si>
    <t>Krankenversicherung</t>
  </si>
  <si>
    <t>Lohnsteier</t>
  </si>
  <si>
    <t>Kirchensteuer</t>
  </si>
  <si>
    <t>=Summe der Steuern</t>
  </si>
  <si>
    <t>Gehalt Netto</t>
  </si>
  <si>
    <t>=Sozialabgaben und Steuern</t>
  </si>
  <si>
    <t>=Brottogehalt</t>
  </si>
  <si>
    <r>
      <rPr>
        <sz val="10"/>
        <color theme="1"/>
        <rFont val="Calibri"/>
        <family val="2"/>
        <scheme val="minor"/>
      </rPr>
      <t>Rentenversicherung</t>
    </r>
  </si>
  <si>
    <t>Gemeinkostenpauschale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</si>
</sst>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 applyBorder="1"/>
    <xf numFmtId="44" fontId="2" fillId="2" borderId="0" xfId="1" applyFont="1" applyFill="1" applyBorder="1"/>
    <xf numFmtId="0" fontId="0" fillId="2" borderId="0" xfId="0" quotePrefix="1" applyFont="1" applyFill="1" applyBorder="1" applyAlignment="1">
      <alignment horizontal="left" indent="1"/>
    </xf>
    <xf numFmtId="0" fontId="0" fillId="2" borderId="0" xfId="0" applyFill="1" applyBorder="1" applyAlignment="1">
      <alignment horizontal="left" indent="2"/>
    </xf>
    <xf numFmtId="44" fontId="0" fillId="2" borderId="0" xfId="1" applyFont="1" applyFill="1" applyBorder="1"/>
    <xf numFmtId="44" fontId="1" fillId="2" borderId="0" xfId="1" applyFont="1" applyFill="1" applyBorder="1"/>
    <xf numFmtId="44" fontId="1" fillId="2" borderId="0" xfId="1" applyFont="1" applyFill="1" applyBorder="1" applyAlignment="1">
      <alignment horizontal="left" indent="2"/>
    </xf>
    <xf numFmtId="0" fontId="0" fillId="2" borderId="0" xfId="0" quotePrefix="1" applyFont="1" applyFill="1" applyBorder="1" applyAlignment="1">
      <alignment horizontal="left" indent="2"/>
    </xf>
    <xf numFmtId="0" fontId="0" fillId="2" borderId="0" xfId="0" quotePrefix="1" applyFill="1" applyBorder="1" applyAlignment="1">
      <alignment horizontal="left" indent="1"/>
    </xf>
    <xf numFmtId="44" fontId="4" fillId="2" borderId="0" xfId="1" applyFont="1" applyFill="1" applyBorder="1"/>
    <xf numFmtId="44" fontId="5" fillId="2" borderId="0" xfId="1" applyFont="1" applyFill="1" applyBorder="1"/>
    <xf numFmtId="0" fontId="0" fillId="2" borderId="0" xfId="0" quotePrefix="1" applyFill="1" applyBorder="1" applyAlignment="1">
      <alignment horizontal="left" indent="2"/>
    </xf>
    <xf numFmtId="0" fontId="0" fillId="2" borderId="0" xfId="0" applyFill="1" applyBorder="1"/>
    <xf numFmtId="0" fontId="0" fillId="2" borderId="0" xfId="0" applyNumberFormat="1" applyFill="1" applyBorder="1"/>
    <xf numFmtId="44" fontId="0" fillId="2" borderId="0" xfId="0" applyNumberFormat="1" applyFill="1" applyBorder="1"/>
    <xf numFmtId="0" fontId="0" fillId="2" borderId="0" xfId="0" applyFill="1"/>
    <xf numFmtId="44" fontId="0" fillId="2" borderId="0" xfId="1" applyFont="1" applyFill="1"/>
    <xf numFmtId="0" fontId="6" fillId="2" borderId="0" xfId="0" quotePrefix="1" applyFont="1" applyFill="1" applyBorder="1" applyAlignment="1">
      <alignment horizontal="left" indent="3"/>
    </xf>
    <xf numFmtId="0" fontId="7" fillId="2" borderId="0" xfId="0" quotePrefix="1" applyFont="1" applyFill="1" applyBorder="1" applyAlignment="1">
      <alignment horizontal="left" indent="3"/>
    </xf>
    <xf numFmtId="44" fontId="7" fillId="2" borderId="0" xfId="1" applyFont="1" applyFill="1" applyBorder="1"/>
    <xf numFmtId="44" fontId="7" fillId="2" borderId="0" xfId="1" applyFont="1" applyFill="1" applyBorder="1" applyAlignment="1">
      <alignment horizontal="left" indent="2"/>
    </xf>
    <xf numFmtId="44" fontId="6" fillId="2" borderId="0" xfId="1" applyFont="1" applyFill="1" applyBorder="1"/>
    <xf numFmtId="0" fontId="6" fillId="2" borderId="0" xfId="0" quotePrefix="1" applyFont="1" applyFill="1" applyBorder="1" applyAlignment="1">
      <alignment horizontal="left" indent="2"/>
    </xf>
  </cellXfs>
  <cellStyles count="2">
    <cellStyle name="Standard" xfId="0" builtinId="0"/>
    <cellStyle name="Währung" xfId="1" builtinId="4"/>
  </cellStyles>
  <dxfs count="6">
    <dxf>
      <numFmt numFmtId="34" formatCode="_-* #,##0.00\ &quot;€&quot;_-;\-* #,##0.00\ &quot;€&quot;_-;_-* &quot;-&quot;??\ &quot;€&quot;_-;_-@_-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I3:K37" totalsRowCount="1">
  <autoFilter ref="I3:K36"/>
  <tableColumns count="3">
    <tableColumn id="1" name="Kostenart" totalsRowLabel="Gesamtkosten" dataDxfId="5" totalsRowDxfId="2"/>
    <tableColumn id="2" name="Kosten pro Tag" dataDxfId="4" totalsRowDxfId="1" dataCellStyle="Währung"/>
    <tableColumn id="3" name="Kosten für die Dauer des Projekte" totalsRowFunction="custom" dataDxfId="3" totalsRowDxfId="0" dataCellStyle="Währung">
      <totalsRowFormula>K17+K30+K32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3:D4" totalsRowShown="0">
  <autoFilter ref="A3:D4"/>
  <tableColumns count="4">
    <tableColumn id="1" name="Thema"/>
    <tableColumn id="2" name="Überlegung"/>
    <tableColumn id="3" name="Alternative"/>
    <tableColumn id="4" name="Entscheidu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3"/>
  <sheetViews>
    <sheetView tabSelected="1" topLeftCell="F1" zoomScale="85" zoomScaleNormal="85" workbookViewId="0">
      <selection activeCell="H16" sqref="H16"/>
    </sheetView>
  </sheetViews>
  <sheetFormatPr baseColWidth="10" defaultRowHeight="15" x14ac:dyDescent="0.25"/>
  <cols>
    <col min="1" max="1" width="15.85546875" bestFit="1" customWidth="1"/>
    <col min="2" max="2" width="17.85546875" bestFit="1" customWidth="1"/>
    <col min="3" max="3" width="17.28515625" bestFit="1" customWidth="1"/>
    <col min="4" max="4" width="20.5703125" bestFit="1" customWidth="1"/>
    <col min="5" max="5" width="26.5703125" bestFit="1" customWidth="1"/>
    <col min="6" max="6" width="29.140625" bestFit="1" customWidth="1"/>
    <col min="7" max="7" width="22.140625" bestFit="1" customWidth="1"/>
    <col min="8" max="8" width="43.42578125" bestFit="1" customWidth="1"/>
    <col min="9" max="9" width="30.5703125" bestFit="1" customWidth="1"/>
    <col min="10" max="10" width="16.28515625" bestFit="1" customWidth="1"/>
    <col min="11" max="11" width="33.42578125" bestFit="1" customWidth="1"/>
  </cols>
  <sheetData>
    <row r="3" spans="1:11" x14ac:dyDescent="0.25">
      <c r="A3" t="s">
        <v>11</v>
      </c>
      <c r="B3" t="s">
        <v>8</v>
      </c>
      <c r="C3" t="s">
        <v>9</v>
      </c>
      <c r="D3" t="s">
        <v>10</v>
      </c>
      <c r="I3" t="s">
        <v>0</v>
      </c>
      <c r="J3" t="s">
        <v>3</v>
      </c>
      <c r="K3" t="s">
        <v>2</v>
      </c>
    </row>
    <row r="4" spans="1:11" ht="15.75" x14ac:dyDescent="0.25">
      <c r="A4" t="s">
        <v>12</v>
      </c>
      <c r="I4" s="1" t="s">
        <v>1</v>
      </c>
      <c r="J4" s="2"/>
      <c r="K4" s="2"/>
    </row>
    <row r="5" spans="1:11" x14ac:dyDescent="0.25">
      <c r="I5" s="3" t="s">
        <v>6</v>
      </c>
      <c r="J5" s="2"/>
      <c r="K5" s="2"/>
    </row>
    <row r="6" spans="1:11" x14ac:dyDescent="0.25">
      <c r="I6" s="4" t="s">
        <v>29</v>
      </c>
      <c r="J6" s="5">
        <f>846.73/22</f>
        <v>38.487727272727277</v>
      </c>
      <c r="K6" s="6"/>
    </row>
    <row r="7" spans="1:11" x14ac:dyDescent="0.25">
      <c r="I7" s="18" t="s">
        <v>32</v>
      </c>
      <c r="J7" s="20">
        <f>99.51/22</f>
        <v>4.5231818181818184</v>
      </c>
      <c r="K7" s="6"/>
    </row>
    <row r="8" spans="1:11" x14ac:dyDescent="0.25">
      <c r="I8" s="19" t="s">
        <v>23</v>
      </c>
      <c r="J8" s="20">
        <f>16.05/22</f>
        <v>0.72954545454545461</v>
      </c>
      <c r="K8" s="6"/>
    </row>
    <row r="9" spans="1:11" x14ac:dyDescent="0.25">
      <c r="I9" s="19" t="s">
        <v>24</v>
      </c>
      <c r="J9" s="20">
        <f>13.64/22</f>
        <v>0.62</v>
      </c>
      <c r="K9" s="7"/>
    </row>
    <row r="10" spans="1:11" x14ac:dyDescent="0.25">
      <c r="I10" s="19" t="s">
        <v>25</v>
      </c>
      <c r="J10" s="21">
        <f>88.81/22</f>
        <v>4.0368181818181821</v>
      </c>
      <c r="K10" s="2"/>
    </row>
    <row r="11" spans="1:11" x14ac:dyDescent="0.25">
      <c r="I11" s="23" t="s">
        <v>21</v>
      </c>
      <c r="J11" s="22">
        <f>SUM(J7:J10)</f>
        <v>9.9095454545454551</v>
      </c>
      <c r="K11" s="2"/>
    </row>
    <row r="12" spans="1:11" x14ac:dyDescent="0.25">
      <c r="I12" s="19" t="s">
        <v>26</v>
      </c>
      <c r="J12" s="20">
        <f>4.83/22</f>
        <v>0.21954545454545454</v>
      </c>
      <c r="K12" s="2"/>
    </row>
    <row r="13" spans="1:11" x14ac:dyDescent="0.25">
      <c r="I13" s="19" t="s">
        <v>20</v>
      </c>
      <c r="J13" s="20">
        <v>0</v>
      </c>
      <c r="K13" s="2"/>
    </row>
    <row r="14" spans="1:11" x14ac:dyDescent="0.25">
      <c r="I14" s="19" t="s">
        <v>27</v>
      </c>
      <c r="J14" s="20">
        <f>0.43/22</f>
        <v>1.9545454545454546E-2</v>
      </c>
      <c r="K14" s="2"/>
    </row>
    <row r="15" spans="1:11" x14ac:dyDescent="0.25">
      <c r="I15" s="23" t="s">
        <v>28</v>
      </c>
      <c r="J15" s="22">
        <f>SUM(J12:J14)</f>
        <v>0.23909090909090908</v>
      </c>
      <c r="K15" s="2"/>
    </row>
    <row r="16" spans="1:11" x14ac:dyDescent="0.25">
      <c r="I16" s="8" t="s">
        <v>30</v>
      </c>
      <c r="J16" s="2">
        <f>J11+J15</f>
        <v>10.148636363636363</v>
      </c>
      <c r="K16" s="2"/>
    </row>
    <row r="17" spans="9:11" ht="17.25" x14ac:dyDescent="0.4">
      <c r="I17" s="9" t="s">
        <v>31</v>
      </c>
      <c r="J17" s="10">
        <f>J6+J16</f>
        <v>48.63636363636364</v>
      </c>
      <c r="K17" s="11">
        <f>(Tabelle1[[#This Row],[Kosten pro Tag]]/8)*72</f>
        <v>437.72727272727275</v>
      </c>
    </row>
    <row r="18" spans="9:11" x14ac:dyDescent="0.25">
      <c r="I18" s="9" t="s">
        <v>5</v>
      </c>
      <c r="J18" s="2"/>
      <c r="K18" s="2"/>
    </row>
    <row r="19" spans="9:11" x14ac:dyDescent="0.25">
      <c r="I19" s="4" t="s">
        <v>29</v>
      </c>
      <c r="J19" s="5">
        <f>846.73/22</f>
        <v>38.487727272727277</v>
      </c>
      <c r="K19" s="6"/>
    </row>
    <row r="20" spans="9:11" x14ac:dyDescent="0.25">
      <c r="I20" s="18" t="s">
        <v>22</v>
      </c>
      <c r="J20" s="20">
        <f>99.51/22</f>
        <v>4.5231818181818184</v>
      </c>
      <c r="K20" s="6"/>
    </row>
    <row r="21" spans="9:11" x14ac:dyDescent="0.25">
      <c r="I21" s="19" t="s">
        <v>23</v>
      </c>
      <c r="J21" s="20">
        <f>16.05/22</f>
        <v>0.72954545454545461</v>
      </c>
      <c r="K21" s="6"/>
    </row>
    <row r="22" spans="9:11" x14ac:dyDescent="0.25">
      <c r="I22" s="19" t="s">
        <v>24</v>
      </c>
      <c r="J22" s="20">
        <f>13.64/22</f>
        <v>0.62</v>
      </c>
      <c r="K22" s="7"/>
    </row>
    <row r="23" spans="9:11" x14ac:dyDescent="0.25">
      <c r="I23" s="19" t="s">
        <v>25</v>
      </c>
      <c r="J23" s="21">
        <f>88.81/22</f>
        <v>4.0368181818181821</v>
      </c>
      <c r="K23" s="2"/>
    </row>
    <row r="24" spans="9:11" x14ac:dyDescent="0.25">
      <c r="I24" s="23" t="s">
        <v>21</v>
      </c>
      <c r="J24" s="22">
        <f>SUM(J20:J23)</f>
        <v>9.9095454545454551</v>
      </c>
      <c r="K24" s="2"/>
    </row>
    <row r="25" spans="9:11" x14ac:dyDescent="0.25">
      <c r="I25" s="19" t="s">
        <v>26</v>
      </c>
      <c r="J25" s="20">
        <f>4.83/22</f>
        <v>0.21954545454545454</v>
      </c>
      <c r="K25" s="2"/>
    </row>
    <row r="26" spans="9:11" x14ac:dyDescent="0.25">
      <c r="I26" s="19" t="s">
        <v>20</v>
      </c>
      <c r="J26" s="20">
        <v>0</v>
      </c>
      <c r="K26" s="2"/>
    </row>
    <row r="27" spans="9:11" x14ac:dyDescent="0.25">
      <c r="I27" s="19" t="s">
        <v>27</v>
      </c>
      <c r="J27" s="20">
        <f>0.43/22</f>
        <v>1.9545454545454546E-2</v>
      </c>
      <c r="K27" s="2"/>
    </row>
    <row r="28" spans="9:11" x14ac:dyDescent="0.25">
      <c r="I28" s="23" t="s">
        <v>28</v>
      </c>
      <c r="J28" s="22">
        <f>SUM(J25:J27)</f>
        <v>0.23909090909090908</v>
      </c>
      <c r="K28" s="2"/>
    </row>
    <row r="29" spans="9:11" x14ac:dyDescent="0.25">
      <c r="I29" s="8" t="s">
        <v>30</v>
      </c>
      <c r="J29" s="2">
        <f>J24+J28</f>
        <v>10.148636363636363</v>
      </c>
      <c r="K29" s="2"/>
    </row>
    <row r="30" spans="9:11" ht="17.25" x14ac:dyDescent="0.4">
      <c r="I30" s="9" t="s">
        <v>31</v>
      </c>
      <c r="J30" s="10">
        <f>J19+J29</f>
        <v>48.63636363636364</v>
      </c>
      <c r="K30" s="11">
        <f>(Tabelle1[[#This Row],[Kosten pro Tag]]/8)*72</f>
        <v>437.72727272727275</v>
      </c>
    </row>
    <row r="31" spans="9:11" x14ac:dyDescent="0.25">
      <c r="I31" s="16"/>
      <c r="J31" s="17"/>
      <c r="K31" s="17"/>
    </row>
    <row r="32" spans="9:11" ht="15.75" x14ac:dyDescent="0.25">
      <c r="I32" s="1" t="s">
        <v>4</v>
      </c>
      <c r="J32" s="2"/>
      <c r="K32" s="2">
        <f>K33+K34</f>
        <v>593.29999999999995</v>
      </c>
    </row>
    <row r="33" spans="9:11" x14ac:dyDescent="0.25">
      <c r="I33" s="9" t="s">
        <v>33</v>
      </c>
      <c r="J33" s="5">
        <f>7*8</f>
        <v>56</v>
      </c>
      <c r="K33" s="5">
        <f>(Tabelle1[[#This Row],[Kosten pro Tag]]/8)*72</f>
        <v>504</v>
      </c>
    </row>
    <row r="34" spans="9:11" x14ac:dyDescent="0.25">
      <c r="I34" s="9" t="s">
        <v>17</v>
      </c>
      <c r="J34" s="5"/>
      <c r="K34" s="5">
        <f>SUM(K35:K36)</f>
        <v>89.300000000000011</v>
      </c>
    </row>
    <row r="35" spans="9:11" x14ac:dyDescent="0.25">
      <c r="I35" s="12" t="s">
        <v>18</v>
      </c>
      <c r="J35" s="5">
        <f>394/360</f>
        <v>1.0944444444444446</v>
      </c>
      <c r="K35" s="5">
        <f>Tabelle1[[#This Row],[Kosten pro Tag]]*72</f>
        <v>78.800000000000011</v>
      </c>
    </row>
    <row r="36" spans="9:11" x14ac:dyDescent="0.25">
      <c r="I36" s="12" t="s">
        <v>19</v>
      </c>
      <c r="J36" s="5">
        <f>Tabelle1[[#This Row],[Kosten für die Dauer des Projekte]]/19</f>
        <v>0.55263157894736847</v>
      </c>
      <c r="K36" s="5">
        <v>10.5</v>
      </c>
    </row>
    <row r="37" spans="9:11" x14ac:dyDescent="0.25">
      <c r="I37" s="13" t="s">
        <v>7</v>
      </c>
      <c r="J37" s="14"/>
      <c r="K37" s="15">
        <f>K17+K30+K32</f>
        <v>1468.7545454545455</v>
      </c>
    </row>
    <row r="51" spans="2:3" x14ac:dyDescent="0.25">
      <c r="B51" t="s">
        <v>13</v>
      </c>
    </row>
    <row r="52" spans="2:3" x14ac:dyDescent="0.25">
      <c r="B52" t="s">
        <v>14</v>
      </c>
    </row>
    <row r="53" spans="2:3" x14ac:dyDescent="0.25">
      <c r="B53" t="s">
        <v>15</v>
      </c>
      <c r="C53" t="s">
        <v>16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Kostenpaln</vt:lpstr>
    </vt:vector>
  </TitlesOfParts>
  <Company>ATIW Berufskolleg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Nordhues</dc:creator>
  <cp:lastModifiedBy>Julius Nordhues</cp:lastModifiedBy>
  <dcterms:created xsi:type="dcterms:W3CDTF">2018-12-03T09:44:05Z</dcterms:created>
  <dcterms:modified xsi:type="dcterms:W3CDTF">2018-12-03T11:14:59Z</dcterms:modified>
</cp:coreProperties>
</file>