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GITHUB_UPDATE/DATA_FILES/"/>
    </mc:Choice>
  </mc:AlternateContent>
  <xr:revisionPtr revIDLastSave="0" documentId="13_ncr:1_{B2286054-8DD0-B943-8919-F80A45592F75}" xr6:coauthVersionLast="46" xr6:coauthVersionMax="46" xr10:uidLastSave="{00000000-0000-0000-0000-000000000000}"/>
  <bookViews>
    <workbookView xWindow="780" yWindow="960" windowWidth="27640" windowHeight="16000" xr2:uid="{62E051B5-3474-1C44-84B1-B8358A1677AB}"/>
  </bookViews>
  <sheets>
    <sheet name="RAW_DATA_FILE-R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" i="1" l="1"/>
  <c r="X17" i="1"/>
  <c r="W17" i="1"/>
  <c r="U17" i="1"/>
  <c r="Y17" i="1" s="1"/>
  <c r="H17" i="1"/>
  <c r="Z16" i="1"/>
  <c r="Y16" i="1"/>
  <c r="X16" i="1"/>
  <c r="W16" i="1"/>
  <c r="U16" i="1"/>
  <c r="H16" i="1"/>
  <c r="Z15" i="1"/>
  <c r="X15" i="1"/>
  <c r="W15" i="1"/>
  <c r="U15" i="1"/>
  <c r="Y15" i="1" s="1"/>
  <c r="H15" i="1"/>
  <c r="Z14" i="1"/>
  <c r="Y14" i="1"/>
  <c r="X14" i="1"/>
  <c r="W14" i="1"/>
  <c r="U14" i="1"/>
  <c r="H14" i="1"/>
  <c r="Z13" i="1"/>
  <c r="X13" i="1"/>
  <c r="W13" i="1"/>
  <c r="U13" i="1"/>
  <c r="Y13" i="1" s="1"/>
  <c r="H13" i="1"/>
  <c r="Z12" i="1"/>
  <c r="Y12" i="1"/>
  <c r="X12" i="1"/>
  <c r="W12" i="1"/>
  <c r="U12" i="1"/>
  <c r="H12" i="1"/>
  <c r="Z11" i="1"/>
  <c r="X11" i="1"/>
  <c r="W11" i="1"/>
  <c r="U11" i="1"/>
  <c r="Y11" i="1" s="1"/>
  <c r="H11" i="1"/>
  <c r="Z10" i="1"/>
  <c r="Y10" i="1"/>
  <c r="X10" i="1"/>
  <c r="W10" i="1"/>
  <c r="U10" i="1"/>
  <c r="H10" i="1"/>
  <c r="Z9" i="1"/>
  <c r="X9" i="1"/>
  <c r="W9" i="1"/>
  <c r="U9" i="1"/>
  <c r="Y9" i="1" s="1"/>
  <c r="H9" i="1"/>
  <c r="Z8" i="1"/>
  <c r="Y8" i="1"/>
  <c r="X8" i="1"/>
  <c r="W8" i="1"/>
  <c r="U8" i="1"/>
  <c r="H8" i="1"/>
  <c r="Z7" i="1"/>
  <c r="X7" i="1"/>
  <c r="W7" i="1"/>
  <c r="U7" i="1"/>
  <c r="Y7" i="1" s="1"/>
  <c r="H7" i="1"/>
  <c r="Z6" i="1"/>
  <c r="Y6" i="1"/>
  <c r="X6" i="1"/>
  <c r="W6" i="1"/>
  <c r="U6" i="1"/>
  <c r="H6" i="1"/>
  <c r="Z5" i="1"/>
  <c r="X5" i="1"/>
  <c r="W5" i="1"/>
  <c r="U5" i="1"/>
  <c r="Y5" i="1" s="1"/>
  <c r="H5" i="1"/>
  <c r="Z4" i="1"/>
  <c r="Y4" i="1"/>
  <c r="X4" i="1"/>
  <c r="W4" i="1"/>
  <c r="U4" i="1"/>
  <c r="H4" i="1"/>
  <c r="Z3" i="1"/>
  <c r="X3" i="1"/>
  <c r="W3" i="1"/>
  <c r="U3" i="1"/>
  <c r="Y3" i="1" s="1"/>
  <c r="H3" i="1"/>
  <c r="Z2" i="1"/>
  <c r="Y2" i="1"/>
  <c r="X2" i="1"/>
  <c r="W2" i="1"/>
  <c r="U2" i="1"/>
  <c r="H2" i="1"/>
</calcChain>
</file>

<file path=xl/sharedStrings.xml><?xml version="1.0" encoding="utf-8"?>
<sst xmlns="http://schemas.openxmlformats.org/spreadsheetml/2006/main" count="207" uniqueCount="56">
  <si>
    <t>DATE</t>
  </si>
  <si>
    <t>WAREHOUSE</t>
  </si>
  <si>
    <t>START_TIME</t>
  </si>
  <si>
    <t>SHIFT_DURATION_HR</t>
  </si>
  <si>
    <t>OPERATING_VEHICLE</t>
  </si>
  <si>
    <t>STARTING_MILEAGE</t>
  </si>
  <si>
    <t>FINAL_MILEAGE</t>
  </si>
  <si>
    <t>ROUTE_MILEAGE</t>
  </si>
  <si>
    <t>NEIGHBORHOOD(S)</t>
  </si>
  <si>
    <t>WHS-NBHD_MIN-APPROX-DIST</t>
  </si>
  <si>
    <t>FUEL_TOTAL</t>
  </si>
  <si>
    <t>FUEL_GAL</t>
  </si>
  <si>
    <t>PRICE_PER_GAL</t>
  </si>
  <si>
    <t>OIL_COMPANY</t>
  </si>
  <si>
    <t>GAS_CATEGORY</t>
  </si>
  <si>
    <t>GAS_STATION_ADDRESS</t>
  </si>
  <si>
    <t>GS-WHS_DIST</t>
  </si>
  <si>
    <t>TOTAL_PKGS</t>
  </si>
  <si>
    <t>ON-TIME_PKGS</t>
  </si>
  <si>
    <t>RETURNED_PKGS</t>
  </si>
  <si>
    <t>LATE_PKGS</t>
  </si>
  <si>
    <t>MISSING_ORDERS</t>
  </si>
  <si>
    <t>ON-TIME_RATIO</t>
  </si>
  <si>
    <t>PDD_FAIL_RATIO</t>
  </si>
  <si>
    <t>LATE-PKGE_RATIO</t>
  </si>
  <si>
    <t>RCVD-PKGE_RATIO</t>
  </si>
  <si>
    <t>ON-TIME_ARR (Y/N)</t>
  </si>
  <si>
    <t>TRAFFIC (Y/N)</t>
  </si>
  <si>
    <t>WHS_DELAY (Y/N)</t>
  </si>
  <si>
    <t>BAD_WEATHER (Y/N)</t>
  </si>
  <si>
    <t>OTHER_DELAYS (Y/N)</t>
  </si>
  <si>
    <t>DSD3 (National City)</t>
  </si>
  <si>
    <t>Sedan (Jetta VW)</t>
  </si>
  <si>
    <t>BONITA  /  NATIONAL CITY</t>
  </si>
  <si>
    <t>Shell Oil Company</t>
  </si>
  <si>
    <t>V-Power</t>
  </si>
  <si>
    <t>3230 National City Blvd</t>
  </si>
  <si>
    <t>YES</t>
  </si>
  <si>
    <t>NO</t>
  </si>
  <si>
    <t>MISSION BEACH / OCEAN BEACH</t>
  </si>
  <si>
    <t>DOWNTOWN AREA / LOGAN</t>
  </si>
  <si>
    <t>HILLCREST / MONTECITO POINT</t>
  </si>
  <si>
    <t>EL CAJON / SPRING VALLEY / LA MESA</t>
  </si>
  <si>
    <t>NORTH PARK</t>
  </si>
  <si>
    <t>SAN YSIDRO / OTAY MESA / OCEAN VIEW</t>
  </si>
  <si>
    <t>Plus</t>
  </si>
  <si>
    <t>PALM CITY / OTAY / OCEAN VIEW</t>
  </si>
  <si>
    <t>EL CAJON</t>
  </si>
  <si>
    <t>Chevron Corporation</t>
  </si>
  <si>
    <t>Regular</t>
  </si>
  <si>
    <t>604 Dennery Rd</t>
  </si>
  <si>
    <t>CASTLE PARK / PALM CITY / IMPERIAL BEACH</t>
  </si>
  <si>
    <t>OLD CHULA VISTA</t>
  </si>
  <si>
    <t>MT HOPE / STOCKTON / E. SD / FAIRMOUNT / N. PARK</t>
  </si>
  <si>
    <t>LEMON GROVE / SPRING VALLEY</t>
  </si>
  <si>
    <t>OAK PARK / COLINA DEL SOL / NORMAL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</si>
</sst>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&quot;$&quot;#,##0.000"/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&quot;$&quot;#,##0.000"/>
      <alignment horizontal="center" vertical="center" textRotation="0" wrapText="0" indent="0" justifyLastLine="0" shrinkToFit="0" readingOrder="0"/>
    </dxf>
    <dxf>
      <numFmt numFmtId="166" formatCode="&quot;$&quot;#,##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3" formatCode="h:mm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A20A3-9B12-E941-B48C-1817812FFCF2}" name="Table1" displayName="Table1" ref="A1:AE17" totalsRowShown="0" headerRowDxfId="32" dataDxfId="31">
  <autoFilter ref="A1:AE17" xr:uid="{BD5D7F64-015A-4F41-B9F1-DF2FA5C0F7B0}"/>
  <tableColumns count="31">
    <tableColumn id="1" xr3:uid="{615E377B-F987-3141-BC2D-F1FD8DA37408}" name="DATE" dataDxfId="30"/>
    <tableColumn id="2" xr3:uid="{37AE9571-9920-0149-818F-B6B85982A362}" name="WAREHOUSE" dataDxfId="29"/>
    <tableColumn id="31" xr3:uid="{190AFF29-D4E9-BA43-A4B0-360D65C51227}" name="START_TIME" dataDxfId="28" dataCellStyle="Percent"/>
    <tableColumn id="30" xr3:uid="{FF8BA327-8C91-9D46-B132-A1AD12849739}" name="SHIFT_DURATION_HR" dataDxfId="27"/>
    <tableColumn id="27" xr3:uid="{5C347D38-F299-574A-AC6D-EF4779744DB2}" name="OPERATING_VEHICLE" dataDxfId="26"/>
    <tableColumn id="3" xr3:uid="{C66C3522-87E3-4548-B65A-9E9D811B2B2F}" name="STARTING_MILEAGE" dataDxfId="25"/>
    <tableColumn id="4" xr3:uid="{F9332F1B-E187-CC47-80E7-3EDC00D5498C}" name="FINAL_MILEAGE" dataDxfId="24"/>
    <tableColumn id="5" xr3:uid="{025F5938-6CD7-5D45-AA84-A89F288EE9F0}" name="ROUTE_MILEAGE" dataDxfId="23">
      <calculatedColumnFormula>G2-F2</calculatedColumnFormula>
    </tableColumn>
    <tableColumn id="20" xr3:uid="{11876742-2BD1-C84E-BB46-D054FFC4E300}" name="NEIGHBORHOOD(S)" dataDxfId="22"/>
    <tableColumn id="21" xr3:uid="{F9C2B187-661A-BB46-A8A6-0C04EB068875}" name="WHS-NBHD_MIN-APPROX-DIST" dataDxfId="21"/>
    <tableColumn id="6" xr3:uid="{E059D0FF-D600-2247-B31D-51D3BE90B2C7}" name="FUEL_TOTAL" dataDxfId="20"/>
    <tableColumn id="7" xr3:uid="{3AA35299-A08C-C24A-9A10-EEB8F998E288}" name="FUEL_GAL" dataDxfId="19"/>
    <tableColumn id="8" xr3:uid="{64A2FE84-61AC-6A42-BA85-CCDE5977C59B}" name="PRICE_PER_GAL" dataDxfId="18"/>
    <tableColumn id="26" xr3:uid="{F2118CCA-FCA1-D74F-ABAF-7DB62EB731B9}" name="OIL_COMPANY" dataDxfId="17"/>
    <tableColumn id="9" xr3:uid="{D4E125AD-B6E1-8B48-B115-A679779560DD}" name="GAS_CATEGORY" dataDxfId="16"/>
    <tableColumn id="11" xr3:uid="{4A3677E5-4B23-614E-9C42-251A9451BF1A}" name="GAS_STATION_ADDRESS" dataDxfId="15"/>
    <tableColumn id="12" xr3:uid="{250C9888-B47A-B743-B22D-D3623F4D9FBF}" name="GS-WHS_DIST" dataDxfId="14"/>
    <tableColumn id="14" xr3:uid="{0D145CED-E339-494F-BB2C-47DDC9420480}" name="TOTAL_PKGS" dataDxfId="13"/>
    <tableColumn id="15" xr3:uid="{B56BFF9E-E10E-334A-A0D3-294D697A99AD}" name="ON-TIME_PKGS" dataDxfId="12"/>
    <tableColumn id="32" xr3:uid="{47A4462E-471A-1B4E-A9FC-40F17B9894DC}" name="RETURNED_PKGS" dataDxfId="11" dataCellStyle="Percent"/>
    <tableColumn id="33" xr3:uid="{77111DF1-D736-954A-8627-682728049844}" name="LATE_PKGS" dataDxfId="10" dataCellStyle="Percent">
      <calculatedColumnFormula>(R2-T2)-S2</calculatedColumnFormula>
    </tableColumn>
    <tableColumn id="34" xr3:uid="{A69B512E-B33F-D54D-999F-CDDEC757DCB3}" name="MISSING_ORDERS" dataDxfId="9" dataCellStyle="Percent"/>
    <tableColumn id="16" xr3:uid="{32BEA4B8-87C1-3F4F-A994-38BC10C889D5}" name="ON-TIME_RATIO" dataDxfId="8" dataCellStyle="Percent">
      <calculatedColumnFormula>S2/(R2-T2)</calculatedColumnFormula>
    </tableColumn>
    <tableColumn id="13" xr3:uid="{28A71D89-CCBD-B740-B96C-1451FF37DC16}" name="PDD_FAIL_RATIO" dataDxfId="7" dataCellStyle="Percent">
      <calculatedColumnFormula>T2/R2</calculatedColumnFormula>
    </tableColumn>
    <tableColumn id="18" xr3:uid="{D03C992F-9988-4047-9723-3F5B1AAAC744}" name="LATE-PKGE_RATIO" dataDxfId="6" dataCellStyle="Percent">
      <calculatedColumnFormula>U2/(R2-T2)</calculatedColumnFormula>
    </tableColumn>
    <tableColumn id="10" xr3:uid="{81E38B8F-DF12-B149-9B68-05483B33BF96}" name="RCVD-PKGE_RATIO" dataDxfId="5" dataCellStyle="Percent">
      <calculatedColumnFormula>(R2-(T2+V2))/R2</calculatedColumnFormula>
    </tableColumn>
    <tableColumn id="17" xr3:uid="{AA68CA3A-532A-0549-8B01-BE9BEF6F79F0}" name="ON-TIME_ARR (Y/N)" dataDxfId="4" dataCellStyle="Percent"/>
    <tableColumn id="22" xr3:uid="{85F99DBE-D987-E949-AC3C-D780998AF8CF}" name="TRAFFIC (Y/N)" dataDxfId="3"/>
    <tableColumn id="24" xr3:uid="{D4BEF7E6-DED4-1C4D-A3E4-E504CBA1ADEA}" name="WHS_DELAY (Y/N)" dataDxfId="2"/>
    <tableColumn id="28" xr3:uid="{A93284B0-35EB-2B46-83B4-7B2D907A985E}" name="BAD_WEATHER (Y/N)" dataDxfId="1"/>
    <tableColumn id="29" xr3:uid="{14D415FB-8C74-A445-AA2D-9A47F764C69D}" name="OTHER_DELAYS (Y/N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9061-CA41-9345-9FE7-2A85419A7965}">
  <dimension ref="A1:AE17"/>
  <sheetViews>
    <sheetView tabSelected="1" workbookViewId="0">
      <selection activeCell="A18" sqref="A18"/>
    </sheetView>
  </sheetViews>
  <sheetFormatPr baseColWidth="10" defaultRowHeight="16" x14ac:dyDescent="0.2"/>
  <cols>
    <col min="1" max="1" width="10.6640625" bestFit="1" customWidth="1"/>
    <col min="2" max="2" width="18" bestFit="1" customWidth="1"/>
    <col min="3" max="3" width="16.6640625" bestFit="1" customWidth="1"/>
    <col min="4" max="4" width="24.83203125" bestFit="1" customWidth="1"/>
    <col min="5" max="5" width="24" bestFit="1" customWidth="1"/>
    <col min="6" max="6" width="23.33203125" bestFit="1" customWidth="1"/>
    <col min="7" max="7" width="19.5" bestFit="1" customWidth="1"/>
    <col min="8" max="8" width="20.5" bestFit="1" customWidth="1"/>
    <col min="9" max="9" width="47.6640625" bestFit="1" customWidth="1"/>
    <col min="10" max="10" width="33.1640625" bestFit="1" customWidth="1"/>
    <col min="11" max="11" width="16.6640625" bestFit="1" customWidth="1"/>
    <col min="12" max="12" width="14.6640625" bestFit="1" customWidth="1"/>
    <col min="13" max="13" width="19.33203125" bestFit="1" customWidth="1"/>
    <col min="14" max="14" width="18.33203125" bestFit="1" customWidth="1"/>
    <col min="15" max="15" width="19.6640625" bestFit="1" customWidth="1"/>
    <col min="16" max="16" width="27.33203125" bestFit="1" customWidth="1"/>
    <col min="17" max="17" width="18.1640625" bestFit="1" customWidth="1"/>
    <col min="18" max="18" width="17" bestFit="1" customWidth="1"/>
    <col min="19" max="19" width="19.1640625" bestFit="1" customWidth="1"/>
    <col min="20" max="20" width="21" bestFit="1" customWidth="1"/>
    <col min="21" max="21" width="15.6640625" bestFit="1" customWidth="1"/>
    <col min="22" max="22" width="21.6640625" bestFit="1" customWidth="1"/>
    <col min="23" max="23" width="19.83203125" bestFit="1" customWidth="1"/>
    <col min="24" max="24" width="20.5" bestFit="1" customWidth="1"/>
    <col min="25" max="25" width="21.6640625" bestFit="1" customWidth="1"/>
    <col min="26" max="26" width="22.33203125" bestFit="1" customWidth="1"/>
    <col min="27" max="27" width="23.33203125" bestFit="1" customWidth="1"/>
    <col min="28" max="28" width="18" bestFit="1" customWidth="1"/>
    <col min="29" max="29" width="21.83203125" bestFit="1" customWidth="1"/>
    <col min="30" max="31" width="24.5" bestFit="1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2">
        <v>44198</v>
      </c>
      <c r="B2" s="1" t="s">
        <v>31</v>
      </c>
      <c r="C2" s="3">
        <v>0.70833333333333337</v>
      </c>
      <c r="D2" s="4">
        <v>3</v>
      </c>
      <c r="E2" s="1" t="s">
        <v>32</v>
      </c>
      <c r="F2" s="5">
        <v>94918</v>
      </c>
      <c r="G2" s="5">
        <v>94939</v>
      </c>
      <c r="H2" s="5">
        <f t="shared" ref="H2:H15" si="0">G2-F2</f>
        <v>21</v>
      </c>
      <c r="I2" s="5" t="s">
        <v>33</v>
      </c>
      <c r="J2" s="6">
        <v>4.5</v>
      </c>
      <c r="K2" s="7">
        <v>11.04</v>
      </c>
      <c r="L2" s="1">
        <v>3.085</v>
      </c>
      <c r="M2" s="8">
        <v>3.5790000000000002</v>
      </c>
      <c r="N2" s="1" t="s">
        <v>34</v>
      </c>
      <c r="O2" s="1" t="s">
        <v>35</v>
      </c>
      <c r="P2" s="1" t="s">
        <v>36</v>
      </c>
      <c r="Q2" s="1">
        <v>1.3</v>
      </c>
      <c r="R2" s="1">
        <v>54</v>
      </c>
      <c r="S2" s="1">
        <v>54</v>
      </c>
      <c r="T2" s="9">
        <v>0</v>
      </c>
      <c r="U2" s="1">
        <f t="shared" ref="U2:U12" si="1">(R2-T2)-S2</f>
        <v>0</v>
      </c>
      <c r="V2" s="9">
        <v>0</v>
      </c>
      <c r="W2" s="10">
        <f t="shared" ref="W2:W12" si="2">S2/(R2-T2)</f>
        <v>1</v>
      </c>
      <c r="X2" s="10">
        <f t="shared" ref="X2:X12" si="3">T2/R2</f>
        <v>0</v>
      </c>
      <c r="Y2" s="10">
        <f t="shared" ref="Y2:Y12" si="4">U2/(R2-T2)</f>
        <v>0</v>
      </c>
      <c r="Z2" s="10">
        <f t="shared" ref="Z2:Z13" si="5">(R2-(T2+V2))/R2</f>
        <v>1</v>
      </c>
      <c r="AA2" s="10" t="s">
        <v>37</v>
      </c>
      <c r="AB2" s="1" t="s">
        <v>38</v>
      </c>
      <c r="AC2" s="1" t="s">
        <v>38</v>
      </c>
      <c r="AD2" s="1" t="s">
        <v>38</v>
      </c>
      <c r="AE2" s="1" t="s">
        <v>38</v>
      </c>
    </row>
    <row r="3" spans="1:31" x14ac:dyDescent="0.2">
      <c r="A3" s="2">
        <v>44204</v>
      </c>
      <c r="B3" s="1" t="s">
        <v>31</v>
      </c>
      <c r="C3" s="3">
        <v>0.70833333333333337</v>
      </c>
      <c r="D3" s="4">
        <v>4</v>
      </c>
      <c r="E3" s="1" t="s">
        <v>32</v>
      </c>
      <c r="F3" s="5">
        <v>94975</v>
      </c>
      <c r="G3" s="5">
        <v>95001</v>
      </c>
      <c r="H3" s="5">
        <f t="shared" si="0"/>
        <v>26</v>
      </c>
      <c r="I3" s="5" t="s">
        <v>39</v>
      </c>
      <c r="J3" s="6">
        <v>13.7</v>
      </c>
      <c r="K3" s="7">
        <v>11.02</v>
      </c>
      <c r="L3" s="1">
        <v>3.0619999999999998</v>
      </c>
      <c r="M3" s="8">
        <v>3.5990000000000002</v>
      </c>
      <c r="N3" s="1" t="s">
        <v>34</v>
      </c>
      <c r="O3" s="1" t="s">
        <v>35</v>
      </c>
      <c r="P3" s="1" t="s">
        <v>36</v>
      </c>
      <c r="Q3" s="1">
        <v>1.3</v>
      </c>
      <c r="R3" s="1">
        <v>38</v>
      </c>
      <c r="S3" s="1">
        <v>38</v>
      </c>
      <c r="T3" s="9">
        <v>0</v>
      </c>
      <c r="U3" s="9">
        <f t="shared" si="1"/>
        <v>0</v>
      </c>
      <c r="V3" s="9">
        <v>0</v>
      </c>
      <c r="W3" s="10">
        <f t="shared" si="2"/>
        <v>1</v>
      </c>
      <c r="X3" s="10">
        <f t="shared" si="3"/>
        <v>0</v>
      </c>
      <c r="Y3" s="10">
        <f t="shared" si="4"/>
        <v>0</v>
      </c>
      <c r="Z3" s="10">
        <f t="shared" si="5"/>
        <v>1</v>
      </c>
      <c r="AA3" s="10" t="s">
        <v>37</v>
      </c>
      <c r="AB3" s="1" t="s">
        <v>38</v>
      </c>
      <c r="AC3" s="1" t="s">
        <v>38</v>
      </c>
      <c r="AD3" s="1" t="s">
        <v>38</v>
      </c>
      <c r="AE3" s="1" t="s">
        <v>38</v>
      </c>
    </row>
    <row r="4" spans="1:31" x14ac:dyDescent="0.2">
      <c r="A4" s="2">
        <v>44211</v>
      </c>
      <c r="B4" s="1" t="s">
        <v>31</v>
      </c>
      <c r="C4" s="3">
        <v>0.72916666666666663</v>
      </c>
      <c r="D4" s="4">
        <v>5.5</v>
      </c>
      <c r="E4" s="1" t="s">
        <v>32</v>
      </c>
      <c r="F4" s="5">
        <v>95145</v>
      </c>
      <c r="G4" s="5">
        <v>95177</v>
      </c>
      <c r="H4" s="5">
        <f t="shared" si="0"/>
        <v>32</v>
      </c>
      <c r="I4" s="5" t="s">
        <v>40</v>
      </c>
      <c r="J4" s="6">
        <v>7.6</v>
      </c>
      <c r="K4" s="7">
        <v>20.22</v>
      </c>
      <c r="L4" s="1">
        <v>5.5250000000000004</v>
      </c>
      <c r="M4" s="8">
        <v>3.6589999999999998</v>
      </c>
      <c r="N4" s="1" t="s">
        <v>34</v>
      </c>
      <c r="O4" s="1" t="s">
        <v>35</v>
      </c>
      <c r="P4" s="1" t="s">
        <v>36</v>
      </c>
      <c r="Q4" s="1">
        <v>1.3</v>
      </c>
      <c r="R4" s="1">
        <v>33</v>
      </c>
      <c r="S4" s="1">
        <v>27</v>
      </c>
      <c r="T4" s="9">
        <v>2</v>
      </c>
      <c r="U4" s="9">
        <f t="shared" si="1"/>
        <v>4</v>
      </c>
      <c r="V4" s="9">
        <v>0</v>
      </c>
      <c r="W4" s="10">
        <f t="shared" si="2"/>
        <v>0.87096774193548387</v>
      </c>
      <c r="X4" s="10">
        <f t="shared" si="3"/>
        <v>6.0606060606060608E-2</v>
      </c>
      <c r="Y4" s="10">
        <f t="shared" si="4"/>
        <v>0.12903225806451613</v>
      </c>
      <c r="Z4" s="10">
        <f t="shared" si="5"/>
        <v>0.93939393939393945</v>
      </c>
      <c r="AA4" s="10" t="s">
        <v>37</v>
      </c>
      <c r="AB4" s="1" t="s">
        <v>38</v>
      </c>
      <c r="AC4" s="1" t="s">
        <v>37</v>
      </c>
      <c r="AD4" s="1" t="s">
        <v>38</v>
      </c>
      <c r="AE4" s="1" t="s">
        <v>38</v>
      </c>
    </row>
    <row r="5" spans="1:31" x14ac:dyDescent="0.2">
      <c r="A5" s="2">
        <v>44218</v>
      </c>
      <c r="B5" s="1" t="s">
        <v>31</v>
      </c>
      <c r="C5" s="3">
        <v>0.70833333333333337</v>
      </c>
      <c r="D5" s="4">
        <v>4</v>
      </c>
      <c r="E5" s="1" t="s">
        <v>32</v>
      </c>
      <c r="F5" s="5">
        <v>95217</v>
      </c>
      <c r="G5" s="5">
        <v>95234</v>
      </c>
      <c r="H5" s="5">
        <f t="shared" si="0"/>
        <v>17</v>
      </c>
      <c r="I5" s="5" t="s">
        <v>41</v>
      </c>
      <c r="J5" s="6">
        <v>8.6999999999999993</v>
      </c>
      <c r="K5" s="7">
        <v>11.1</v>
      </c>
      <c r="L5" s="1">
        <v>3.0019999999999998</v>
      </c>
      <c r="M5" s="8">
        <v>3.6989999999999998</v>
      </c>
      <c r="N5" s="1" t="s">
        <v>34</v>
      </c>
      <c r="O5" s="1" t="s">
        <v>35</v>
      </c>
      <c r="P5" s="1" t="s">
        <v>36</v>
      </c>
      <c r="Q5" s="1">
        <v>1.3</v>
      </c>
      <c r="R5" s="1">
        <v>40</v>
      </c>
      <c r="S5" s="1">
        <v>40</v>
      </c>
      <c r="T5" s="9">
        <v>0</v>
      </c>
      <c r="U5" s="9">
        <f t="shared" si="1"/>
        <v>0</v>
      </c>
      <c r="V5" s="9">
        <v>0</v>
      </c>
      <c r="W5" s="10">
        <f t="shared" si="2"/>
        <v>1</v>
      </c>
      <c r="X5" s="10">
        <f t="shared" si="3"/>
        <v>0</v>
      </c>
      <c r="Y5" s="10">
        <f t="shared" si="4"/>
        <v>0</v>
      </c>
      <c r="Z5" s="10">
        <f t="shared" si="5"/>
        <v>1</v>
      </c>
      <c r="AA5" s="10" t="s">
        <v>37</v>
      </c>
      <c r="AB5" s="1" t="s">
        <v>38</v>
      </c>
      <c r="AC5" s="1" t="s">
        <v>38</v>
      </c>
      <c r="AD5" s="1" t="s">
        <v>38</v>
      </c>
      <c r="AE5" s="1" t="s">
        <v>38</v>
      </c>
    </row>
    <row r="6" spans="1:31" x14ac:dyDescent="0.2">
      <c r="A6" s="2">
        <v>44225</v>
      </c>
      <c r="B6" s="1" t="s">
        <v>31</v>
      </c>
      <c r="C6" s="3">
        <v>0.70833333333333337</v>
      </c>
      <c r="D6" s="4">
        <v>3.5</v>
      </c>
      <c r="E6" s="1" t="s">
        <v>32</v>
      </c>
      <c r="F6" s="5">
        <v>95275</v>
      </c>
      <c r="G6" s="5">
        <v>95312</v>
      </c>
      <c r="H6" s="5">
        <f t="shared" si="0"/>
        <v>37</v>
      </c>
      <c r="I6" s="5" t="s">
        <v>42</v>
      </c>
      <c r="J6" s="6">
        <v>13</v>
      </c>
      <c r="K6" s="7">
        <v>11.5</v>
      </c>
      <c r="L6" s="1">
        <v>3.0270000000000001</v>
      </c>
      <c r="M6" s="8">
        <v>3.7989999999999999</v>
      </c>
      <c r="N6" s="8" t="s">
        <v>34</v>
      </c>
      <c r="O6" s="1" t="s">
        <v>35</v>
      </c>
      <c r="P6" s="1" t="s">
        <v>36</v>
      </c>
      <c r="Q6" s="1">
        <v>1.3</v>
      </c>
      <c r="R6" s="1">
        <v>30</v>
      </c>
      <c r="S6" s="1">
        <v>30</v>
      </c>
      <c r="T6" s="11">
        <v>0</v>
      </c>
      <c r="U6" s="11">
        <f t="shared" si="1"/>
        <v>0</v>
      </c>
      <c r="V6" s="9">
        <v>0</v>
      </c>
      <c r="W6" s="10">
        <f t="shared" si="2"/>
        <v>1</v>
      </c>
      <c r="X6" s="10">
        <f t="shared" si="3"/>
        <v>0</v>
      </c>
      <c r="Y6" s="10">
        <f t="shared" si="4"/>
        <v>0</v>
      </c>
      <c r="Z6" s="10">
        <f t="shared" si="5"/>
        <v>1</v>
      </c>
      <c r="AA6" s="10" t="s">
        <v>37</v>
      </c>
      <c r="AB6" s="1" t="s">
        <v>38</v>
      </c>
      <c r="AC6" s="1" t="s">
        <v>38</v>
      </c>
      <c r="AD6" s="1" t="s">
        <v>37</v>
      </c>
      <c r="AE6" s="1" t="s">
        <v>38</v>
      </c>
    </row>
    <row r="7" spans="1:31" x14ac:dyDescent="0.2">
      <c r="A7" s="2">
        <v>44232</v>
      </c>
      <c r="B7" s="1" t="s">
        <v>31</v>
      </c>
      <c r="C7" s="3">
        <v>0.70833333333333337</v>
      </c>
      <c r="D7" s="4">
        <v>4.5</v>
      </c>
      <c r="E7" s="1" t="s">
        <v>32</v>
      </c>
      <c r="F7" s="5">
        <v>95362</v>
      </c>
      <c r="G7" s="5">
        <v>95385</v>
      </c>
      <c r="H7" s="5">
        <f t="shared" si="0"/>
        <v>23</v>
      </c>
      <c r="I7" s="5" t="s">
        <v>43</v>
      </c>
      <c r="J7" s="6">
        <v>8.5</v>
      </c>
      <c r="K7" s="7">
        <v>11.3</v>
      </c>
      <c r="L7" s="1">
        <v>2.9740000000000002</v>
      </c>
      <c r="M7" s="8">
        <v>3.7989999999999999</v>
      </c>
      <c r="N7" s="8" t="s">
        <v>34</v>
      </c>
      <c r="O7" s="1" t="s">
        <v>35</v>
      </c>
      <c r="P7" s="1" t="s">
        <v>36</v>
      </c>
      <c r="Q7" s="1">
        <v>1.3</v>
      </c>
      <c r="R7" s="1">
        <v>39</v>
      </c>
      <c r="S7" s="1">
        <v>39</v>
      </c>
      <c r="T7" s="9">
        <v>0</v>
      </c>
      <c r="U7" s="9">
        <f t="shared" si="1"/>
        <v>0</v>
      </c>
      <c r="V7" s="9">
        <v>0</v>
      </c>
      <c r="W7" s="10">
        <f t="shared" si="2"/>
        <v>1</v>
      </c>
      <c r="X7" s="10">
        <f t="shared" si="3"/>
        <v>0</v>
      </c>
      <c r="Y7" s="10">
        <f t="shared" si="4"/>
        <v>0</v>
      </c>
      <c r="Z7" s="10">
        <f t="shared" si="5"/>
        <v>1</v>
      </c>
      <c r="AA7" s="10" t="s">
        <v>37</v>
      </c>
      <c r="AB7" s="1" t="s">
        <v>38</v>
      </c>
      <c r="AC7" s="1" t="s">
        <v>38</v>
      </c>
      <c r="AD7" s="1" t="s">
        <v>38</v>
      </c>
      <c r="AE7" s="1" t="s">
        <v>38</v>
      </c>
    </row>
    <row r="8" spans="1:31" x14ac:dyDescent="0.2">
      <c r="A8" s="2">
        <v>44239</v>
      </c>
      <c r="B8" s="1" t="s">
        <v>31</v>
      </c>
      <c r="C8" s="3">
        <v>0.70833333333333337</v>
      </c>
      <c r="D8" s="4">
        <v>4.5</v>
      </c>
      <c r="E8" s="1" t="s">
        <v>32</v>
      </c>
      <c r="F8" s="5">
        <v>95422</v>
      </c>
      <c r="G8" s="5">
        <v>95471</v>
      </c>
      <c r="H8" s="5">
        <f t="shared" si="0"/>
        <v>49</v>
      </c>
      <c r="I8" s="5" t="s">
        <v>44</v>
      </c>
      <c r="J8" s="6">
        <v>9.3000000000000007</v>
      </c>
      <c r="K8" s="7">
        <v>11.37</v>
      </c>
      <c r="L8" s="1">
        <v>3.133</v>
      </c>
      <c r="M8" s="8">
        <v>3.629</v>
      </c>
      <c r="N8" s="8" t="s">
        <v>34</v>
      </c>
      <c r="O8" s="1" t="s">
        <v>45</v>
      </c>
      <c r="P8" s="1" t="s">
        <v>36</v>
      </c>
      <c r="Q8" s="1">
        <v>1.3</v>
      </c>
      <c r="R8" s="1">
        <v>31</v>
      </c>
      <c r="S8" s="1">
        <v>30</v>
      </c>
      <c r="T8" s="9">
        <v>1</v>
      </c>
      <c r="U8" s="9">
        <f t="shared" si="1"/>
        <v>0</v>
      </c>
      <c r="V8" s="9">
        <v>0</v>
      </c>
      <c r="W8" s="10">
        <f t="shared" si="2"/>
        <v>1</v>
      </c>
      <c r="X8" s="10">
        <f t="shared" si="3"/>
        <v>3.2258064516129031E-2</v>
      </c>
      <c r="Y8" s="10">
        <f t="shared" si="4"/>
        <v>0</v>
      </c>
      <c r="Z8" s="10">
        <f t="shared" si="5"/>
        <v>0.967741935483871</v>
      </c>
      <c r="AA8" s="10" t="s">
        <v>37</v>
      </c>
      <c r="AB8" s="1" t="s">
        <v>38</v>
      </c>
      <c r="AC8" s="1" t="s">
        <v>38</v>
      </c>
      <c r="AD8" s="1" t="s">
        <v>38</v>
      </c>
      <c r="AE8" s="1" t="s">
        <v>38</v>
      </c>
    </row>
    <row r="9" spans="1:31" x14ac:dyDescent="0.2">
      <c r="A9" s="2">
        <v>44240</v>
      </c>
      <c r="B9" s="1" t="s">
        <v>31</v>
      </c>
      <c r="C9" s="3">
        <v>0.70833333333333337</v>
      </c>
      <c r="D9" s="4">
        <v>3.5</v>
      </c>
      <c r="E9" s="1" t="s">
        <v>32</v>
      </c>
      <c r="F9" s="5">
        <v>95501</v>
      </c>
      <c r="G9" s="5">
        <v>95532</v>
      </c>
      <c r="H9" s="5">
        <f t="shared" si="0"/>
        <v>31</v>
      </c>
      <c r="I9" s="5" t="s">
        <v>46</v>
      </c>
      <c r="J9" s="6">
        <v>6</v>
      </c>
      <c r="K9" s="7">
        <v>11.3</v>
      </c>
      <c r="L9" s="1">
        <v>3.1139999999999999</v>
      </c>
      <c r="M9" s="8">
        <v>3.629</v>
      </c>
      <c r="N9" s="8" t="s">
        <v>34</v>
      </c>
      <c r="O9" s="1" t="s">
        <v>45</v>
      </c>
      <c r="P9" s="1" t="s">
        <v>36</v>
      </c>
      <c r="Q9" s="1">
        <v>1.3</v>
      </c>
      <c r="R9" s="1">
        <v>46</v>
      </c>
      <c r="S9" s="1">
        <v>46</v>
      </c>
      <c r="T9" s="9">
        <v>0</v>
      </c>
      <c r="U9" s="9">
        <f t="shared" si="1"/>
        <v>0</v>
      </c>
      <c r="V9" s="9">
        <v>0</v>
      </c>
      <c r="W9" s="10">
        <f t="shared" si="2"/>
        <v>1</v>
      </c>
      <c r="X9" s="10">
        <f t="shared" si="3"/>
        <v>0</v>
      </c>
      <c r="Y9" s="10">
        <f t="shared" si="4"/>
        <v>0</v>
      </c>
      <c r="Z9" s="10">
        <f t="shared" si="5"/>
        <v>1</v>
      </c>
      <c r="AA9" s="10" t="s">
        <v>37</v>
      </c>
      <c r="AB9" s="1" t="s">
        <v>38</v>
      </c>
      <c r="AC9" s="1" t="s">
        <v>38</v>
      </c>
      <c r="AD9" s="1" t="s">
        <v>38</v>
      </c>
      <c r="AE9" s="1" t="s">
        <v>38</v>
      </c>
    </row>
    <row r="10" spans="1:31" x14ac:dyDescent="0.2">
      <c r="A10" s="2">
        <v>44246</v>
      </c>
      <c r="B10" s="1" t="s">
        <v>31</v>
      </c>
      <c r="C10" s="3">
        <v>0.70833333333333337</v>
      </c>
      <c r="D10" s="4">
        <v>2.8</v>
      </c>
      <c r="E10" s="1" t="s">
        <v>32</v>
      </c>
      <c r="F10" s="5">
        <v>95557</v>
      </c>
      <c r="G10" s="5">
        <v>95588</v>
      </c>
      <c r="H10" s="5">
        <f t="shared" si="0"/>
        <v>31</v>
      </c>
      <c r="I10" s="5" t="s">
        <v>47</v>
      </c>
      <c r="J10" s="6">
        <v>13</v>
      </c>
      <c r="K10" s="7">
        <v>11.4</v>
      </c>
      <c r="L10" s="1">
        <v>2.9540000000000002</v>
      </c>
      <c r="M10" s="8">
        <v>3.859</v>
      </c>
      <c r="N10" s="8" t="s">
        <v>48</v>
      </c>
      <c r="O10" s="1" t="s">
        <v>49</v>
      </c>
      <c r="P10" s="1" t="s">
        <v>50</v>
      </c>
      <c r="Q10" s="1">
        <v>9</v>
      </c>
      <c r="R10" s="1">
        <v>26</v>
      </c>
      <c r="S10" s="1">
        <v>26</v>
      </c>
      <c r="T10" s="9">
        <v>0</v>
      </c>
      <c r="U10" s="9">
        <f t="shared" si="1"/>
        <v>0</v>
      </c>
      <c r="V10" s="9">
        <v>0</v>
      </c>
      <c r="W10" s="10">
        <f t="shared" si="2"/>
        <v>1</v>
      </c>
      <c r="X10" s="10">
        <f t="shared" si="3"/>
        <v>0</v>
      </c>
      <c r="Y10" s="10">
        <f t="shared" si="4"/>
        <v>0</v>
      </c>
      <c r="Z10" s="10">
        <f t="shared" si="5"/>
        <v>1</v>
      </c>
      <c r="AA10" s="10" t="s">
        <v>37</v>
      </c>
      <c r="AB10" s="1" t="s">
        <v>38</v>
      </c>
      <c r="AC10" s="1" t="s">
        <v>38</v>
      </c>
      <c r="AD10" s="1" t="s">
        <v>38</v>
      </c>
      <c r="AE10" s="1" t="s">
        <v>38</v>
      </c>
    </row>
    <row r="11" spans="1:31" x14ac:dyDescent="0.2">
      <c r="A11" s="2">
        <v>44253</v>
      </c>
      <c r="B11" s="1" t="s">
        <v>31</v>
      </c>
      <c r="C11" s="3">
        <v>0.70833333333333337</v>
      </c>
      <c r="D11" s="4">
        <v>2.9</v>
      </c>
      <c r="E11" s="1" t="s">
        <v>32</v>
      </c>
      <c r="F11" s="5">
        <v>95642</v>
      </c>
      <c r="G11" s="5">
        <v>95676</v>
      </c>
      <c r="H11" s="5">
        <f t="shared" si="0"/>
        <v>34</v>
      </c>
      <c r="I11" s="5" t="s">
        <v>44</v>
      </c>
      <c r="J11" s="6">
        <v>9.3000000000000007</v>
      </c>
      <c r="K11" s="7">
        <v>11.23</v>
      </c>
      <c r="L11" s="1">
        <v>3.1030000000000002</v>
      </c>
      <c r="M11" s="8">
        <v>3.6190000000000002</v>
      </c>
      <c r="N11" s="8" t="s">
        <v>34</v>
      </c>
      <c r="O11" s="1" t="s">
        <v>49</v>
      </c>
      <c r="P11" s="1" t="s">
        <v>36</v>
      </c>
      <c r="Q11" s="1">
        <v>1.3</v>
      </c>
      <c r="R11" s="1">
        <v>28</v>
      </c>
      <c r="S11" s="1">
        <v>28</v>
      </c>
      <c r="T11" s="9">
        <v>0</v>
      </c>
      <c r="U11" s="9">
        <f t="shared" si="1"/>
        <v>0</v>
      </c>
      <c r="V11" s="9">
        <v>0</v>
      </c>
      <c r="W11" s="10">
        <f t="shared" si="2"/>
        <v>1</v>
      </c>
      <c r="X11" s="10">
        <f t="shared" si="3"/>
        <v>0</v>
      </c>
      <c r="Y11" s="10">
        <f t="shared" si="4"/>
        <v>0</v>
      </c>
      <c r="Z11" s="10">
        <f t="shared" si="5"/>
        <v>1</v>
      </c>
      <c r="AA11" s="10" t="s">
        <v>37</v>
      </c>
      <c r="AB11" s="1" t="s">
        <v>38</v>
      </c>
      <c r="AC11" s="1" t="s">
        <v>38</v>
      </c>
      <c r="AD11" s="1" t="s">
        <v>38</v>
      </c>
      <c r="AE11" s="1" t="s">
        <v>38</v>
      </c>
    </row>
    <row r="12" spans="1:31" x14ac:dyDescent="0.2">
      <c r="A12" s="2">
        <v>44260</v>
      </c>
      <c r="B12" s="1" t="s">
        <v>31</v>
      </c>
      <c r="C12" s="3">
        <v>0.70833333333333337</v>
      </c>
      <c r="D12" s="4">
        <v>3.5</v>
      </c>
      <c r="E12" s="1" t="s">
        <v>32</v>
      </c>
      <c r="F12" s="5">
        <v>95708</v>
      </c>
      <c r="G12" s="5">
        <v>95756</v>
      </c>
      <c r="H12" s="5">
        <f t="shared" si="0"/>
        <v>48</v>
      </c>
      <c r="I12" s="5" t="s">
        <v>47</v>
      </c>
      <c r="J12" s="6">
        <v>13</v>
      </c>
      <c r="K12" s="7">
        <v>11.28</v>
      </c>
      <c r="L12" s="1">
        <v>3.117</v>
      </c>
      <c r="M12" s="8">
        <v>3.6190000000000002</v>
      </c>
      <c r="N12" s="8" t="s">
        <v>34</v>
      </c>
      <c r="O12" s="1" t="s">
        <v>49</v>
      </c>
      <c r="P12" s="1" t="s">
        <v>36</v>
      </c>
      <c r="Q12" s="1">
        <v>1.3</v>
      </c>
      <c r="R12" s="1">
        <v>25</v>
      </c>
      <c r="S12" s="1">
        <v>25</v>
      </c>
      <c r="T12" s="9">
        <v>0</v>
      </c>
      <c r="U12" s="9">
        <f t="shared" si="1"/>
        <v>0</v>
      </c>
      <c r="V12" s="9">
        <v>0</v>
      </c>
      <c r="W12" s="10">
        <f t="shared" si="2"/>
        <v>1</v>
      </c>
      <c r="X12" s="10">
        <f t="shared" si="3"/>
        <v>0</v>
      </c>
      <c r="Y12" s="10">
        <f t="shared" si="4"/>
        <v>0</v>
      </c>
      <c r="Z12" s="10">
        <f t="shared" si="5"/>
        <v>1</v>
      </c>
      <c r="AA12" s="10" t="s">
        <v>38</v>
      </c>
      <c r="AB12" s="1" t="s">
        <v>38</v>
      </c>
      <c r="AC12" s="1" t="s">
        <v>38</v>
      </c>
      <c r="AD12" s="1" t="s">
        <v>38</v>
      </c>
      <c r="AE12" s="1" t="s">
        <v>38</v>
      </c>
    </row>
    <row r="13" spans="1:31" x14ac:dyDescent="0.2">
      <c r="A13" s="2">
        <v>44267</v>
      </c>
      <c r="B13" s="1" t="s">
        <v>31</v>
      </c>
      <c r="C13" s="3">
        <v>0.70833333333333337</v>
      </c>
      <c r="D13" s="4">
        <v>3.5</v>
      </c>
      <c r="E13" s="1" t="s">
        <v>32</v>
      </c>
      <c r="F13" s="5">
        <v>95809</v>
      </c>
      <c r="G13" s="5">
        <v>95829</v>
      </c>
      <c r="H13" s="5">
        <f t="shared" si="0"/>
        <v>20</v>
      </c>
      <c r="I13" s="5" t="s">
        <v>51</v>
      </c>
      <c r="J13" s="6">
        <v>4.3</v>
      </c>
      <c r="K13" s="7">
        <v>11.38</v>
      </c>
      <c r="L13" s="1">
        <v>3.0350000000000001</v>
      </c>
      <c r="M13" s="8">
        <v>3.7490000000000001</v>
      </c>
      <c r="N13" s="8" t="s">
        <v>34</v>
      </c>
      <c r="O13" s="1" t="s">
        <v>49</v>
      </c>
      <c r="P13" s="1" t="s">
        <v>36</v>
      </c>
      <c r="Q13" s="1">
        <v>1.3</v>
      </c>
      <c r="R13" s="1">
        <v>37</v>
      </c>
      <c r="S13" s="1">
        <v>37</v>
      </c>
      <c r="T13" s="9">
        <v>0</v>
      </c>
      <c r="U13" s="9">
        <f>(R13-T13)-S13</f>
        <v>0</v>
      </c>
      <c r="V13" s="9">
        <v>0</v>
      </c>
      <c r="W13" s="10">
        <f>S13/(R13-T13)</f>
        <v>1</v>
      </c>
      <c r="X13" s="10">
        <f>T13/R13</f>
        <v>0</v>
      </c>
      <c r="Y13" s="10">
        <f>U13/(R13-T13)</f>
        <v>0</v>
      </c>
      <c r="Z13" s="10">
        <f t="shared" si="5"/>
        <v>1</v>
      </c>
      <c r="AA13" s="10" t="s">
        <v>37</v>
      </c>
      <c r="AB13" s="1" t="s">
        <v>38</v>
      </c>
      <c r="AC13" s="1" t="s">
        <v>38</v>
      </c>
      <c r="AD13" s="1" t="s">
        <v>38</v>
      </c>
      <c r="AE13" s="1" t="s">
        <v>38</v>
      </c>
    </row>
    <row r="14" spans="1:31" x14ac:dyDescent="0.2">
      <c r="A14" s="2">
        <v>44274</v>
      </c>
      <c r="B14" s="1" t="s">
        <v>31</v>
      </c>
      <c r="C14" s="3">
        <v>0.70833333333333337</v>
      </c>
      <c r="D14" s="4">
        <v>3.3</v>
      </c>
      <c r="E14" s="1" t="s">
        <v>32</v>
      </c>
      <c r="F14" s="5">
        <v>95866</v>
      </c>
      <c r="G14" s="5">
        <v>95881</v>
      </c>
      <c r="H14" s="5">
        <f t="shared" si="0"/>
        <v>15</v>
      </c>
      <c r="I14" s="5" t="s">
        <v>52</v>
      </c>
      <c r="J14" s="6">
        <v>3.2</v>
      </c>
      <c r="K14" s="7">
        <v>12.23</v>
      </c>
      <c r="L14" s="1">
        <v>3.2360000000000002</v>
      </c>
      <c r="M14" s="8">
        <v>3.7789999999999999</v>
      </c>
      <c r="N14" s="8" t="s">
        <v>34</v>
      </c>
      <c r="O14" s="1" t="s">
        <v>49</v>
      </c>
      <c r="P14" s="1" t="s">
        <v>36</v>
      </c>
      <c r="Q14" s="1">
        <v>1.3</v>
      </c>
      <c r="R14" s="1">
        <v>33</v>
      </c>
      <c r="S14" s="1">
        <v>33</v>
      </c>
      <c r="T14" s="9">
        <v>0</v>
      </c>
      <c r="U14" s="9">
        <f>(R14-T14)-S14</f>
        <v>0</v>
      </c>
      <c r="V14" s="9">
        <v>0</v>
      </c>
      <c r="W14" s="10">
        <f>S14/(R14-T14)</f>
        <v>1</v>
      </c>
      <c r="X14" s="10">
        <f>T14/R14</f>
        <v>0</v>
      </c>
      <c r="Y14" s="10">
        <f>U14/(R14-T14)</f>
        <v>0</v>
      </c>
      <c r="Z14" s="10">
        <f>(R14-(T14+V14))/R14</f>
        <v>1</v>
      </c>
      <c r="AA14" s="10" t="s">
        <v>37</v>
      </c>
      <c r="AB14" s="1" t="s">
        <v>38</v>
      </c>
      <c r="AC14" s="1" t="s">
        <v>38</v>
      </c>
      <c r="AD14" s="1" t="s">
        <v>38</v>
      </c>
      <c r="AE14" s="1" t="s">
        <v>38</v>
      </c>
    </row>
    <row r="15" spans="1:31" x14ac:dyDescent="0.2">
      <c r="A15" s="2">
        <v>44279</v>
      </c>
      <c r="B15" s="1" t="s">
        <v>31</v>
      </c>
      <c r="C15" s="3">
        <v>0.71875</v>
      </c>
      <c r="D15" s="4">
        <v>4.5</v>
      </c>
      <c r="E15" s="1" t="s">
        <v>32</v>
      </c>
      <c r="F15" s="5">
        <v>95918</v>
      </c>
      <c r="G15" s="5">
        <v>95941</v>
      </c>
      <c r="H15" s="5">
        <f t="shared" si="0"/>
        <v>23</v>
      </c>
      <c r="I15" s="5" t="s">
        <v>53</v>
      </c>
      <c r="J15" s="6">
        <v>4.5999999999999996</v>
      </c>
      <c r="K15" s="7">
        <v>11.71</v>
      </c>
      <c r="L15" s="12">
        <v>3.1</v>
      </c>
      <c r="M15" s="8">
        <v>3.7789999999999999</v>
      </c>
      <c r="N15" s="8" t="s">
        <v>34</v>
      </c>
      <c r="O15" s="1" t="s">
        <v>49</v>
      </c>
      <c r="P15" s="1" t="s">
        <v>36</v>
      </c>
      <c r="Q15" s="1">
        <v>1.3</v>
      </c>
      <c r="R15" s="1">
        <v>37</v>
      </c>
      <c r="S15" s="1">
        <v>37</v>
      </c>
      <c r="T15" s="9">
        <v>0</v>
      </c>
      <c r="U15" s="9">
        <f>(R15-T15)-S15</f>
        <v>0</v>
      </c>
      <c r="V15" s="9">
        <v>0</v>
      </c>
      <c r="W15" s="10">
        <f>S15/(R15-T15)</f>
        <v>1</v>
      </c>
      <c r="X15" s="10">
        <f>T15/R15</f>
        <v>0</v>
      </c>
      <c r="Y15" s="10">
        <f>U15/(R15-T15)</f>
        <v>0</v>
      </c>
      <c r="Z15" s="10">
        <f>(R15-(T15+V15))/R15</f>
        <v>1</v>
      </c>
      <c r="AA15" s="10" t="s">
        <v>37</v>
      </c>
      <c r="AB15" s="1" t="s">
        <v>38</v>
      </c>
      <c r="AC15" s="1" t="s">
        <v>38</v>
      </c>
      <c r="AD15" s="1" t="s">
        <v>38</v>
      </c>
      <c r="AE15" s="1" t="s">
        <v>38</v>
      </c>
    </row>
    <row r="16" spans="1:31" x14ac:dyDescent="0.2">
      <c r="A16" s="2">
        <v>44284</v>
      </c>
      <c r="B16" s="1" t="s">
        <v>31</v>
      </c>
      <c r="C16" s="3">
        <v>0.70833333333333337</v>
      </c>
      <c r="D16" s="4">
        <v>4</v>
      </c>
      <c r="E16" s="1" t="s">
        <v>32</v>
      </c>
      <c r="F16" s="5">
        <v>95980</v>
      </c>
      <c r="G16" s="5">
        <v>96005</v>
      </c>
      <c r="H16" s="5">
        <f>G16-F16</f>
        <v>25</v>
      </c>
      <c r="I16" s="5" t="s">
        <v>54</v>
      </c>
      <c r="J16" s="6">
        <v>10.3</v>
      </c>
      <c r="K16" s="7">
        <v>12.29</v>
      </c>
      <c r="L16" s="1">
        <v>3.218</v>
      </c>
      <c r="M16" s="8">
        <v>3.819</v>
      </c>
      <c r="N16" s="8" t="s">
        <v>34</v>
      </c>
      <c r="O16" s="1" t="s">
        <v>49</v>
      </c>
      <c r="P16" s="1" t="s">
        <v>36</v>
      </c>
      <c r="Q16" s="1">
        <v>1.3</v>
      </c>
      <c r="R16" s="1">
        <v>36</v>
      </c>
      <c r="S16" s="1">
        <v>36</v>
      </c>
      <c r="T16" s="9">
        <v>0</v>
      </c>
      <c r="U16" s="9">
        <f>(R16-T16)-S16</f>
        <v>0</v>
      </c>
      <c r="V16" s="9">
        <v>0</v>
      </c>
      <c r="W16" s="10">
        <f>S16/(R16-T16)</f>
        <v>1</v>
      </c>
      <c r="X16" s="10">
        <f>T16/R16</f>
        <v>0</v>
      </c>
      <c r="Y16" s="10">
        <f>U16/(R16-T16)</f>
        <v>0</v>
      </c>
      <c r="Z16" s="10">
        <f>(R16-(T16+V16))/R16</f>
        <v>1</v>
      </c>
      <c r="AA16" s="10" t="s">
        <v>37</v>
      </c>
      <c r="AB16" s="1" t="s">
        <v>38</v>
      </c>
      <c r="AC16" s="1" t="s">
        <v>38</v>
      </c>
      <c r="AD16" s="1" t="s">
        <v>38</v>
      </c>
      <c r="AE16" s="1" t="s">
        <v>38</v>
      </c>
    </row>
    <row r="17" spans="1:31" x14ac:dyDescent="0.2">
      <c r="A17" s="2">
        <v>44288</v>
      </c>
      <c r="B17" s="1" t="s">
        <v>31</v>
      </c>
      <c r="C17" s="3">
        <v>0.70833333333333337</v>
      </c>
      <c r="D17" s="4">
        <v>4.5</v>
      </c>
      <c r="E17" s="1" t="s">
        <v>32</v>
      </c>
      <c r="F17" s="5">
        <v>96045</v>
      </c>
      <c r="G17" s="5">
        <v>96068</v>
      </c>
      <c r="H17" s="5">
        <f>G17-F17</f>
        <v>23</v>
      </c>
      <c r="I17" s="5" t="s">
        <v>55</v>
      </c>
      <c r="J17" s="6">
        <v>9.1999999999999993</v>
      </c>
      <c r="K17" s="7">
        <v>12.47</v>
      </c>
      <c r="L17" s="1">
        <v>3.2389999999999999</v>
      </c>
      <c r="M17" s="8">
        <v>3.8490000000000002</v>
      </c>
      <c r="N17" s="8" t="s">
        <v>34</v>
      </c>
      <c r="O17" s="1" t="s">
        <v>49</v>
      </c>
      <c r="P17" s="1" t="s">
        <v>36</v>
      </c>
      <c r="Q17" s="1">
        <v>1.3</v>
      </c>
      <c r="R17" s="1">
        <v>34</v>
      </c>
      <c r="S17" s="1">
        <v>34</v>
      </c>
      <c r="T17" s="9">
        <v>0</v>
      </c>
      <c r="U17" s="9">
        <f>(R17-T17)-S17</f>
        <v>0</v>
      </c>
      <c r="V17" s="9">
        <v>0</v>
      </c>
      <c r="W17" s="10">
        <f>S17/(R17-T17)</f>
        <v>1</v>
      </c>
      <c r="X17" s="10">
        <f>T17/R17</f>
        <v>0</v>
      </c>
      <c r="Y17" s="10">
        <f>U17/(R17-T17)</f>
        <v>0</v>
      </c>
      <c r="Z17" s="10">
        <f>(R17-(T17+V17))/R17</f>
        <v>1</v>
      </c>
      <c r="AA17" s="10" t="s">
        <v>37</v>
      </c>
      <c r="AB17" s="1" t="s">
        <v>38</v>
      </c>
      <c r="AC17" s="1" t="s">
        <v>38</v>
      </c>
      <c r="AD17" s="1" t="s">
        <v>38</v>
      </c>
      <c r="AE17" s="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RAW_DATA_FILE-RDF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2021-04-05T18:27:16Z</dcterms:created>
  <dcterms:modified xsi:type="dcterms:W3CDTF">2021-04-05T19:18:16Z</dcterms:modified>
</cp:coreProperties>
</file>