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uanmoctezuma/Desktop/Olimpic Fitness/"/>
    </mc:Choice>
  </mc:AlternateContent>
  <xr:revisionPtr revIDLastSave="0" documentId="13_ncr:1_{6028BBEE-6D0D-0C4C-92A4-58D106EB7009}" xr6:coauthVersionLast="47" xr6:coauthVersionMax="47" xr10:uidLastSave="{00000000-0000-0000-0000-000000000000}"/>
  <bookViews>
    <workbookView xWindow="2320" yWindow="600" windowWidth="25840" windowHeight="15580" xr2:uid="{77B0D5F1-5E73-3748-8C8B-DD4B7767726B}"/>
  </bookViews>
  <sheets>
    <sheet name="GROSS_SALES_JAN-JUL_2023" sheetId="13" r:id="rId1"/>
    <sheet name="GROSS_SALES_FORECASTING" sheetId="19" r:id="rId2"/>
    <sheet name="NEW_EQPT_BUDGET_JAN-JUL_2023" sheetId="17" r:id="rId3"/>
    <sheet name="NEW_EQPT_COST_ESTIMATION" sheetId="16" r:id="rId4"/>
    <sheet name="GYM_MEMBERS_JAN_2023" sheetId="2" r:id="rId5"/>
    <sheet name="GYM_MEMBERS_FEB_2023" sheetId="3" r:id="rId6"/>
    <sheet name="GYM_MEMBERS_MAR_2023" sheetId="4" r:id="rId7"/>
    <sheet name="GYM_MEMBERS_APR_2023" sheetId="5" r:id="rId8"/>
    <sheet name="GYM_MEMBERS_MAY_2023" sheetId="6" r:id="rId9"/>
    <sheet name="GYM_MEMBERS_JUN_2023" sheetId="7" r:id="rId10"/>
    <sheet name="GYM_MEMBERS_JULY_2023" sheetId="8" r:id="rId11"/>
    <sheet name="GYM_CHURN_DATA" sheetId="15" r:id="rId12"/>
    <sheet name="LOGO_SURVEY_PARTICIPANTS" sheetId="9" r:id="rId13"/>
    <sheet name="REPLACEMENT_SURVEY_PARTICIPANTS" sheetId="11" r:id="rId14"/>
    <sheet name="NEW_EQPT_SURVEY_PARTICIPANTS" sheetId="12" r:id="rId15"/>
    <sheet name="CUSTOMER_EXP._PARTICIPANTS" sheetId="18"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9" l="1"/>
  <c r="C11" i="19"/>
  <c r="C12" i="19"/>
  <c r="C9" i="19"/>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2" i="15"/>
  <c r="E15" i="16"/>
  <c r="B25" i="17"/>
  <c r="H14" i="17"/>
  <c r="H15" i="17"/>
  <c r="H16" i="17"/>
  <c r="H17" i="17"/>
  <c r="H18" i="17"/>
  <c r="H19" i="17"/>
  <c r="H13" i="17"/>
  <c r="G14" i="17"/>
  <c r="G15" i="17"/>
  <c r="G16" i="17"/>
  <c r="G17" i="17"/>
  <c r="G18" i="17"/>
  <c r="G19" i="17"/>
  <c r="G13" i="17"/>
  <c r="C17" i="17"/>
  <c r="C18" i="17"/>
  <c r="C19" i="17"/>
  <c r="C16" i="17"/>
  <c r="B14" i="17"/>
  <c r="E14" i="17" s="1"/>
  <c r="B15" i="17"/>
  <c r="E15" i="17" s="1"/>
  <c r="B16" i="17"/>
  <c r="B17" i="17"/>
  <c r="B18" i="17"/>
  <c r="B19" i="17"/>
  <c r="B13" i="17"/>
  <c r="D13" i="17" s="1"/>
  <c r="F15" i="16"/>
  <c r="D15" i="16"/>
  <c r="F11" i="16"/>
  <c r="F12" i="16"/>
  <c r="F13" i="16"/>
  <c r="F14" i="16"/>
  <c r="F10" i="16"/>
  <c r="I9" i="13"/>
  <c r="H9" i="13"/>
  <c r="G9" i="13"/>
  <c r="F9" i="13"/>
  <c r="H8" i="13"/>
  <c r="G8" i="13"/>
  <c r="F8" i="13"/>
  <c r="H7" i="13"/>
  <c r="G7" i="13"/>
  <c r="F7" i="13"/>
  <c r="H6" i="13"/>
  <c r="G6" i="13"/>
  <c r="F6" i="13"/>
  <c r="H45" i="13"/>
  <c r="H46" i="13"/>
  <c r="H47" i="13"/>
  <c r="H48" i="13"/>
  <c r="H49" i="13"/>
  <c r="H50" i="13"/>
  <c r="H51" i="13"/>
  <c r="H52" i="13"/>
  <c r="H53" i="13"/>
  <c r="H54" i="13"/>
  <c r="H55" i="13"/>
  <c r="H56" i="13"/>
  <c r="H57" i="13"/>
  <c r="H58" i="13"/>
  <c r="H59" i="13"/>
  <c r="H60" i="13"/>
  <c r="H61" i="13"/>
  <c r="H44" i="13"/>
  <c r="C45" i="13"/>
  <c r="C46" i="13"/>
  <c r="C47" i="13"/>
  <c r="C48" i="13"/>
  <c r="C49" i="13"/>
  <c r="C50" i="13"/>
  <c r="C51" i="13"/>
  <c r="C52" i="13"/>
  <c r="C53" i="13"/>
  <c r="C54" i="13"/>
  <c r="C55" i="13"/>
  <c r="C56" i="13"/>
  <c r="C57" i="13"/>
  <c r="C58" i="13"/>
  <c r="C59" i="13"/>
  <c r="C60" i="13"/>
  <c r="C61" i="13"/>
  <c r="C44" i="13"/>
  <c r="H31" i="13"/>
  <c r="H32" i="13"/>
  <c r="H33" i="13"/>
  <c r="H34" i="13"/>
  <c r="H35" i="13"/>
  <c r="H36" i="13"/>
  <c r="H37" i="13"/>
  <c r="H38" i="13"/>
  <c r="H39" i="13"/>
  <c r="H40" i="13"/>
  <c r="H24" i="13"/>
  <c r="H25" i="13"/>
  <c r="H26" i="13"/>
  <c r="H27" i="13"/>
  <c r="H28" i="13"/>
  <c r="H29" i="13"/>
  <c r="H30" i="13"/>
  <c r="H23" i="13"/>
  <c r="C24" i="13"/>
  <c r="C25" i="13"/>
  <c r="C26" i="13"/>
  <c r="C27" i="13"/>
  <c r="C28" i="13"/>
  <c r="C29" i="13"/>
  <c r="C30" i="13"/>
  <c r="C31" i="13"/>
  <c r="C32" i="13"/>
  <c r="C33" i="13"/>
  <c r="C34" i="13"/>
  <c r="C35" i="13"/>
  <c r="C36" i="13"/>
  <c r="C37" i="13"/>
  <c r="C38" i="13"/>
  <c r="C39" i="13"/>
  <c r="C40" i="13"/>
  <c r="C23" i="13"/>
  <c r="I4" i="13"/>
  <c r="I5" i="13"/>
  <c r="D9" i="13"/>
  <c r="D3" i="13"/>
  <c r="I14" i="13"/>
  <c r="E4" i="13" s="1"/>
  <c r="I15" i="13"/>
  <c r="E5" i="13" s="1"/>
  <c r="I16" i="13"/>
  <c r="E6" i="13" s="1"/>
  <c r="I6" i="13" s="1"/>
  <c r="I17" i="13"/>
  <c r="E7" i="13" s="1"/>
  <c r="I7" i="13" s="1"/>
  <c r="I18" i="13"/>
  <c r="E8" i="13" s="1"/>
  <c r="I8" i="13" s="1"/>
  <c r="I19" i="13"/>
  <c r="E9" i="13" s="1"/>
  <c r="I13" i="13"/>
  <c r="E3" i="13" s="1"/>
  <c r="I3" i="13" s="1"/>
  <c r="H14" i="13"/>
  <c r="D4" i="13" s="1"/>
  <c r="H15" i="13"/>
  <c r="D5" i="13" s="1"/>
  <c r="H16" i="13"/>
  <c r="D6" i="13" s="1"/>
  <c r="H17" i="13"/>
  <c r="D7" i="13" s="1"/>
  <c r="H18" i="13"/>
  <c r="D8" i="13" s="1"/>
  <c r="H19" i="13"/>
  <c r="H13" i="13"/>
  <c r="G16" i="13"/>
  <c r="C6" i="13" s="1"/>
  <c r="G17" i="13"/>
  <c r="C7" i="13" s="1"/>
  <c r="G18" i="13"/>
  <c r="C8" i="13" s="1"/>
  <c r="F17" i="13"/>
  <c r="B7" i="13" s="1"/>
  <c r="F19" i="13"/>
  <c r="B9" i="13" s="1"/>
  <c r="C19" i="13"/>
  <c r="G19" i="13" s="1"/>
  <c r="C9" i="13" s="1"/>
  <c r="C18" i="13"/>
  <c r="C17" i="13"/>
  <c r="C16" i="13"/>
  <c r="C15" i="13"/>
  <c r="G15" i="13" s="1"/>
  <c r="C5" i="13" s="1"/>
  <c r="C14" i="13"/>
  <c r="G14" i="13" s="1"/>
  <c r="C4" i="13" s="1"/>
  <c r="C13" i="13"/>
  <c r="G13" i="13" s="1"/>
  <c r="C3" i="13" s="1"/>
  <c r="B19" i="13"/>
  <c r="B18" i="13"/>
  <c r="F18" i="13" s="1"/>
  <c r="B8" i="13" s="1"/>
  <c r="B17" i="13"/>
  <c r="B16" i="13"/>
  <c r="F16" i="13" s="1"/>
  <c r="B6" i="13" s="1"/>
  <c r="B15" i="13"/>
  <c r="F15" i="13" s="1"/>
  <c r="B5" i="13" s="1"/>
  <c r="B14" i="13"/>
  <c r="F14" i="13" s="1"/>
  <c r="B4" i="13" s="1"/>
  <c r="B13" i="13"/>
  <c r="F13" i="13" s="1"/>
  <c r="B3" i="13" s="1"/>
  <c r="D14" i="17" l="1"/>
  <c r="E17" i="17"/>
  <c r="D15" i="17"/>
  <c r="F15" i="17"/>
  <c r="E13" i="17"/>
  <c r="F13" i="17" s="1"/>
  <c r="D16" i="17"/>
  <c r="E19" i="17"/>
  <c r="D18" i="17"/>
  <c r="D19" i="17"/>
  <c r="E18" i="17"/>
  <c r="D17" i="17"/>
  <c r="I17" i="17" s="1"/>
  <c r="E16" i="17"/>
  <c r="I13" i="17"/>
  <c r="I16" i="17"/>
  <c r="I15" i="17" l="1"/>
  <c r="F14" i="17"/>
  <c r="B22" i="17" s="1"/>
  <c r="I14" i="17"/>
  <c r="B26" i="17" s="1"/>
  <c r="F19" i="17"/>
  <c r="F18" i="17"/>
  <c r="F16" i="17"/>
  <c r="I18" i="17"/>
  <c r="F17" i="17"/>
  <c r="I19" i="17"/>
  <c r="B23" i="17" l="1"/>
</calcChain>
</file>

<file path=xl/sharedStrings.xml><?xml version="1.0" encoding="utf-8"?>
<sst xmlns="http://schemas.openxmlformats.org/spreadsheetml/2006/main" count="4893" uniqueCount="405">
  <si>
    <t>Name</t>
  </si>
  <si>
    <t>Sex</t>
  </si>
  <si>
    <t>Legacy_Client</t>
  </si>
  <si>
    <t>Age_Range</t>
  </si>
  <si>
    <t>F</t>
  </si>
  <si>
    <t>Iran</t>
  </si>
  <si>
    <t>Noor</t>
  </si>
  <si>
    <t>Andrea K.</t>
  </si>
  <si>
    <t>Andrea T.</t>
  </si>
  <si>
    <t>Veronica</t>
  </si>
  <si>
    <t>Jennifer</t>
  </si>
  <si>
    <t>Y</t>
  </si>
  <si>
    <t>N</t>
  </si>
  <si>
    <t>Juan</t>
  </si>
  <si>
    <t>Omar G.</t>
  </si>
  <si>
    <t>Omar C.</t>
  </si>
  <si>
    <t>Omar L.</t>
  </si>
  <si>
    <t>Uvaldo</t>
  </si>
  <si>
    <t>George</t>
  </si>
  <si>
    <t>Brandon</t>
  </si>
  <si>
    <t>Richard</t>
  </si>
  <si>
    <t>John P.</t>
  </si>
  <si>
    <t>John M.</t>
  </si>
  <si>
    <t>M</t>
  </si>
  <si>
    <t>Ernest</t>
  </si>
  <si>
    <t>Max</t>
  </si>
  <si>
    <t>Yael</t>
  </si>
  <si>
    <t>Astrid</t>
  </si>
  <si>
    <t>Karen</t>
  </si>
  <si>
    <t>Francisco T.</t>
  </si>
  <si>
    <t>Hector</t>
  </si>
  <si>
    <t>Ivette</t>
  </si>
  <si>
    <t>Alejandra</t>
  </si>
  <si>
    <t>Delfina</t>
  </si>
  <si>
    <t>Arturo</t>
  </si>
  <si>
    <t>Adriana</t>
  </si>
  <si>
    <t>Dimitris</t>
  </si>
  <si>
    <t>Monica G</t>
  </si>
  <si>
    <t>Monica H.</t>
  </si>
  <si>
    <t>Karla</t>
  </si>
  <si>
    <t>Marla</t>
  </si>
  <si>
    <t>Edgardo</t>
  </si>
  <si>
    <t>Emanuel</t>
  </si>
  <si>
    <t>Manuela</t>
  </si>
  <si>
    <t>Adolfo</t>
  </si>
  <si>
    <t>Jazmin</t>
  </si>
  <si>
    <t>Rodrigo</t>
  </si>
  <si>
    <t>Claudia</t>
  </si>
  <si>
    <t>Brenda</t>
  </si>
  <si>
    <t>Aaron</t>
  </si>
  <si>
    <t>Tania</t>
  </si>
  <si>
    <t>Thomas</t>
  </si>
  <si>
    <t>Wascar</t>
  </si>
  <si>
    <t>Sergio P.</t>
  </si>
  <si>
    <t>Jesús P.</t>
  </si>
  <si>
    <t>Jesús S.</t>
  </si>
  <si>
    <t>Leah</t>
  </si>
  <si>
    <t>Alberto G.</t>
  </si>
  <si>
    <t>Roger</t>
  </si>
  <si>
    <t>Joaquin</t>
  </si>
  <si>
    <t>Elpidio</t>
  </si>
  <si>
    <t>27-42</t>
  </si>
  <si>
    <t>11-26</t>
  </si>
  <si>
    <t>59-68</t>
  </si>
  <si>
    <t>43-58</t>
  </si>
  <si>
    <t>78-95</t>
  </si>
  <si>
    <t>69-77</t>
  </si>
  <si>
    <t>Marcos F.</t>
  </si>
  <si>
    <t>Marcos P.</t>
  </si>
  <si>
    <t>Gloria</t>
  </si>
  <si>
    <t>Ligia</t>
  </si>
  <si>
    <t>Joel</t>
  </si>
  <si>
    <t>Juan Carlos</t>
  </si>
  <si>
    <t>Andrew</t>
  </si>
  <si>
    <t>Javier</t>
  </si>
  <si>
    <t>Caroline</t>
  </si>
  <si>
    <t>Manuel</t>
  </si>
  <si>
    <t>Cesar</t>
  </si>
  <si>
    <t>Sarah</t>
  </si>
  <si>
    <t>Lisa</t>
  </si>
  <si>
    <t>Julian</t>
  </si>
  <si>
    <t>Carlos</t>
  </si>
  <si>
    <t>Israel</t>
  </si>
  <si>
    <t>Maurice</t>
  </si>
  <si>
    <t>Brian</t>
  </si>
  <si>
    <t>Alfred</t>
  </si>
  <si>
    <t>Bert</t>
  </si>
  <si>
    <t>Sam</t>
  </si>
  <si>
    <t>Denisse</t>
  </si>
  <si>
    <t>Salvador</t>
  </si>
  <si>
    <t>Ofelia</t>
  </si>
  <si>
    <t>Martha</t>
  </si>
  <si>
    <t>Alvaro</t>
  </si>
  <si>
    <t>Diego</t>
  </si>
  <si>
    <t>Sebastian</t>
  </si>
  <si>
    <t>Abdul</t>
  </si>
  <si>
    <t>Leonardo</t>
  </si>
  <si>
    <t>Alexander</t>
  </si>
  <si>
    <t>Artemio</t>
  </si>
  <si>
    <t>Francisco M.</t>
  </si>
  <si>
    <t>Kirk</t>
  </si>
  <si>
    <t>Fernando</t>
  </si>
  <si>
    <t>Lizeth</t>
  </si>
  <si>
    <t>Itzel</t>
  </si>
  <si>
    <t>Luz Maria</t>
  </si>
  <si>
    <t>Judy</t>
  </si>
  <si>
    <t>Vanessa</t>
  </si>
  <si>
    <t>Brianna</t>
  </si>
  <si>
    <t>27-43</t>
  </si>
  <si>
    <t>Noemi</t>
  </si>
  <si>
    <t>Kassandra</t>
  </si>
  <si>
    <t>Ashley</t>
  </si>
  <si>
    <t>Galina</t>
  </si>
  <si>
    <t>Gaby</t>
  </si>
  <si>
    <t>Giselle</t>
  </si>
  <si>
    <t>Stephanie H.</t>
  </si>
  <si>
    <t>Stephanie G.</t>
  </si>
  <si>
    <t>Elizabeth</t>
  </si>
  <si>
    <t>Elian</t>
  </si>
  <si>
    <t>Pamela</t>
  </si>
  <si>
    <t>Mirtha</t>
  </si>
  <si>
    <t>Tamara</t>
  </si>
  <si>
    <t>Mariel</t>
  </si>
  <si>
    <t>Mariela</t>
  </si>
  <si>
    <t>Michelle</t>
  </si>
  <si>
    <t>Ana Maria</t>
  </si>
  <si>
    <t>Francisco D.</t>
  </si>
  <si>
    <t>Gym_Experience</t>
  </si>
  <si>
    <t>Membership</t>
  </si>
  <si>
    <t>Regular</t>
  </si>
  <si>
    <t>Special</t>
  </si>
  <si>
    <t>Response</t>
  </si>
  <si>
    <t>Reason</t>
  </si>
  <si>
    <t>I believe gray and black look more 'elegant'</t>
  </si>
  <si>
    <t>I like it more</t>
  </si>
  <si>
    <t>Blue is my favorite color</t>
  </si>
  <si>
    <t>I like the 'washed out' / not too bright yellow and black colors</t>
  </si>
  <si>
    <t>Looks cooler</t>
  </si>
  <si>
    <t>Matches original theme colors - dark yellow &amp; black</t>
  </si>
  <si>
    <t>Matches more with the original theme colors</t>
  </si>
  <si>
    <t>Looks better like the original yellow and black colors</t>
  </si>
  <si>
    <t>I prefer how it looks</t>
  </si>
  <si>
    <t>It goes better with the colors of newer equipment</t>
  </si>
  <si>
    <t>Colors are more familiar with the original theme colors</t>
  </si>
  <si>
    <t>Color blue looks better</t>
  </si>
  <si>
    <t>I like the 'washed out' version of the original colors</t>
  </si>
  <si>
    <t>I don't know - looks better for me</t>
  </si>
  <si>
    <t>I simply prefer to keep the original colors</t>
  </si>
  <si>
    <t>A change in theme colors woud be nice</t>
  </si>
  <si>
    <t>I prefer how it matches more with the original theme colors</t>
  </si>
  <si>
    <t>Looks better than the rest in my opinion</t>
  </si>
  <si>
    <t>Let's keep the original colors</t>
  </si>
  <si>
    <t>I like color blue better than yellow</t>
  </si>
  <si>
    <t>I prefer to keep the original colors</t>
  </si>
  <si>
    <t>I like the 'washed out' version</t>
  </si>
  <si>
    <t>Prefer to keep the same colors</t>
  </si>
  <si>
    <t>I like it better than the others</t>
  </si>
  <si>
    <t>I prefer gray and black</t>
  </si>
  <si>
    <t>I just like it more than the rest</t>
  </si>
  <si>
    <t>Leg Press/Hack Squat</t>
  </si>
  <si>
    <t>Pec Deck Machine</t>
  </si>
  <si>
    <t>What_Needs_Replacement?</t>
  </si>
  <si>
    <t>Boxing gloves (accessory)</t>
  </si>
  <si>
    <t>Resistance Bands Handle (accessory)</t>
  </si>
  <si>
    <t>Rogue T-bar row</t>
  </si>
  <si>
    <t>The platform where you place your feet shakes</t>
  </si>
  <si>
    <t>The platform where you place your feet is unstable</t>
  </si>
  <si>
    <t>The machine is too old and the platform seems unstable</t>
  </si>
  <si>
    <t>The platform where you place your feet is not steady as you perform the actual leg press</t>
  </si>
  <si>
    <t>The machine is too old and can't change the length of the structure where you place the arms</t>
  </si>
  <si>
    <t>I don't like the fact that the structure where you place your arms can't be changed</t>
  </si>
  <si>
    <t>Gloves are old and tearing apart</t>
  </si>
  <si>
    <t>There are better machines out there … as this one is fixed its not as great</t>
  </si>
  <si>
    <t>The platform shakes</t>
  </si>
  <si>
    <t>The platform where you place your feet shakes - you may injure if not careful</t>
  </si>
  <si>
    <t>The seat section is uncomfortable</t>
  </si>
  <si>
    <t>The platform structure is unstable</t>
  </si>
  <si>
    <t>The platform where you place your feet shakes when doing the press</t>
  </si>
  <si>
    <t>its tearing apart / its old</t>
  </si>
  <si>
    <t>The pivot section is loose - not too much of a big deal though</t>
  </si>
  <si>
    <t>the side is tearing apart</t>
  </si>
  <si>
    <t>Pivot section is loose</t>
  </si>
  <si>
    <t>Too old</t>
  </si>
  <si>
    <t>My arms don't fit in - and length can't be adjusted</t>
  </si>
  <si>
    <t>Tearing apart and old</t>
  </si>
  <si>
    <t>I don't feel comfortable pressing as the machine shakes</t>
  </si>
  <si>
    <t>Length can't be adjusted - not the greatest machine</t>
  </si>
  <si>
    <t>Too old and falling apart</t>
  </si>
  <si>
    <t>I don't trust the shaking platform</t>
  </si>
  <si>
    <t>Need replacement - tearing apart</t>
  </si>
  <si>
    <t>Gloves are falling apart</t>
  </si>
  <si>
    <t>The bolts don't seem to fit in the pivot section</t>
  </si>
  <si>
    <t xml:space="preserve">The platform shakes and my feet move as well - not too severe </t>
  </si>
  <si>
    <t>The machine is uncomfortable since arm section can't be adjusted</t>
  </si>
  <si>
    <t>I don't like that the platform shakes</t>
  </si>
  <si>
    <t>I don't like the seat and platform shakes</t>
  </si>
  <si>
    <t>Replace - my arms don't fit, nor can adjust machine</t>
  </si>
  <si>
    <t>My arms don't fit right and the length can't be changed</t>
  </si>
  <si>
    <t>Machine_1</t>
  </si>
  <si>
    <t>Machine_2</t>
  </si>
  <si>
    <t>Machine_3</t>
  </si>
  <si>
    <t>Machine_4</t>
  </si>
  <si>
    <t>Abductor / Adductor Machine</t>
  </si>
  <si>
    <t>Inclined Roman Chair</t>
  </si>
  <si>
    <t>Smith Machine</t>
  </si>
  <si>
    <t>T-Bar Row</t>
  </si>
  <si>
    <t>Abdominal Crunch Machine</t>
  </si>
  <si>
    <t>Glute Push Machine</t>
  </si>
  <si>
    <t>Rowing Machine</t>
  </si>
  <si>
    <t>Arm Curl Machine</t>
  </si>
  <si>
    <t>Dual Adjustable Pulley</t>
  </si>
  <si>
    <t>Adjustable Pec Deck</t>
  </si>
  <si>
    <t>Decline Bench Press</t>
  </si>
  <si>
    <t>Seated Tricep Press Machine</t>
  </si>
  <si>
    <t>Tricep Extension Machine</t>
  </si>
  <si>
    <t>Rotary Torso Machine</t>
  </si>
  <si>
    <t>Assisted Pull-Up Machine</t>
  </si>
  <si>
    <t>MONTH</t>
  </si>
  <si>
    <t>TOTAL</t>
  </si>
  <si>
    <t>REGULAR_MEMBERSHIP</t>
  </si>
  <si>
    <t>SPECIAL_MEMBERSHIP</t>
  </si>
  <si>
    <t>DAY_PASS</t>
  </si>
  <si>
    <t>WEEKLY_PASS</t>
  </si>
  <si>
    <t>BEVERAGES</t>
  </si>
  <si>
    <t>MERCHANDISE</t>
  </si>
  <si>
    <t>UNIT_PRICES</t>
  </si>
  <si>
    <t>UNIT_CATEGORY</t>
  </si>
  <si>
    <t>PRODUCT_NAME</t>
  </si>
  <si>
    <t>Non-Member</t>
  </si>
  <si>
    <t>Day Pass</t>
  </si>
  <si>
    <t>Weekly Pass</t>
  </si>
  <si>
    <t>Merchandise</t>
  </si>
  <si>
    <t>Unisex T-Shirt</t>
  </si>
  <si>
    <t>Unisex Hoodie</t>
  </si>
  <si>
    <t>SNACKS</t>
  </si>
  <si>
    <t>Monster Zero Sugar</t>
  </si>
  <si>
    <t>Monster Original</t>
  </si>
  <si>
    <t>Celsius Orange</t>
  </si>
  <si>
    <t>Celsius Kiwi</t>
  </si>
  <si>
    <t>Celsius Watermelon</t>
  </si>
  <si>
    <t>Celsius Wild Berry</t>
  </si>
  <si>
    <t>Alani Peach</t>
  </si>
  <si>
    <t>Alani Breezeberry</t>
  </si>
  <si>
    <t>Alani Fruit Blast</t>
  </si>
  <si>
    <t>Kirkland Coconut H2O</t>
  </si>
  <si>
    <t>Premier Protein Shake</t>
  </si>
  <si>
    <t>Small Water Bottle</t>
  </si>
  <si>
    <t>Big Water Bottle</t>
  </si>
  <si>
    <t>Muscle Sandwich Protein Cookies</t>
  </si>
  <si>
    <t>Kirkland Protein Bar</t>
  </si>
  <si>
    <t>Fit Crunch Protein Bar</t>
  </si>
  <si>
    <t>TOTAL_GROSS_SALES_PER_MONTH</t>
  </si>
  <si>
    <t>GROSS_SALES_2023-MERCHANDISE_FOOD_BEVERAGES_EXCLUDED</t>
  </si>
  <si>
    <t>PRICES_TABLE</t>
  </si>
  <si>
    <t>REGULAR_COUNT</t>
  </si>
  <si>
    <t>SPECIAL_COUNT</t>
  </si>
  <si>
    <t>WEEK_PASS_COUNT</t>
  </si>
  <si>
    <t>DAY_PASS_COUNT</t>
  </si>
  <si>
    <t>Beverage</t>
  </si>
  <si>
    <t>Snack</t>
  </si>
  <si>
    <t>COUNT</t>
  </si>
  <si>
    <t>SALES</t>
  </si>
  <si>
    <t>PRODUCT</t>
  </si>
  <si>
    <t>GROSS_SALES_APRIL_2023-MERCHANDISE_SNACKS_BEVERAGES</t>
  </si>
  <si>
    <t>GROSS_SALES_MAY_2023-MERCHANDISE_SNACKS_BEVERAGES</t>
  </si>
  <si>
    <t>GROSS_SALES_JUNE_2023-MERCHANDISE_SNACKS_BEVERAGES</t>
  </si>
  <si>
    <t>GROSS_SALES_JULY_2023-MERCHANDISE_SNACKS_BEVERAGES</t>
  </si>
  <si>
    <t>NA</t>
  </si>
  <si>
    <t>PROGRESS_TIMELINE</t>
  </si>
  <si>
    <t>Hip (abductor / adductor) Machine</t>
  </si>
  <si>
    <t>Glute Kickback Press</t>
  </si>
  <si>
    <t xml:space="preserve">T-Bar Row </t>
  </si>
  <si>
    <t>BRAND_1</t>
  </si>
  <si>
    <t>BRAND_2</t>
  </si>
  <si>
    <t>BRAND_3</t>
  </si>
  <si>
    <t>BRAND_1_PRICE</t>
  </si>
  <si>
    <t>BRAND_2_PRICE</t>
  </si>
  <si>
    <t>BRAND_3_PRICE</t>
  </si>
  <si>
    <t>Sumie Fitness</t>
  </si>
  <si>
    <t>BK BodyKore</t>
  </si>
  <si>
    <t>Rogue</t>
  </si>
  <si>
    <t>Menciro</t>
  </si>
  <si>
    <t>Loupusuo</t>
  </si>
  <si>
    <t>Iron Company</t>
  </si>
  <si>
    <t>Ntaifitness</t>
  </si>
  <si>
    <t>Jolecon Fitness</t>
  </si>
  <si>
    <t>Firesmen</t>
  </si>
  <si>
    <t>RitFit</t>
  </si>
  <si>
    <t>Sunny Health &amp; Fitness</t>
  </si>
  <si>
    <t>BUDGET</t>
  </si>
  <si>
    <t>BRAND_4</t>
  </si>
  <si>
    <t>BRAND_4_PRICE</t>
  </si>
  <si>
    <t>Spart</t>
  </si>
  <si>
    <t>BRAND_5</t>
  </si>
  <si>
    <t>BRAND_5_PRICE</t>
  </si>
  <si>
    <t>Anything Sports</t>
  </si>
  <si>
    <t>Syedee Store</t>
  </si>
  <si>
    <t>Stamina Store</t>
  </si>
  <si>
    <t>Vidar</t>
  </si>
  <si>
    <t>Body-Solid</t>
  </si>
  <si>
    <t>Body Solid</t>
  </si>
  <si>
    <t>Fitness Superstore</t>
  </si>
  <si>
    <t>NEW_EQUIPMENT-5_ITEMS-COST_ESTIMATION_&amp;_BUDGETING</t>
  </si>
  <si>
    <t>SELECTED_BRAND</t>
  </si>
  <si>
    <t>REASON_FOR_SELECTION</t>
  </si>
  <si>
    <t>Fitness Super Store</t>
  </si>
  <si>
    <t>The XPT</t>
  </si>
  <si>
    <t>PRICE</t>
  </si>
  <si>
    <t>SURPLUS_BUDGET</t>
  </si>
  <si>
    <t>Most affordable. Colors 
match the brand's theme 
colors.</t>
  </si>
  <si>
    <t>Every Smith Machine that meets our standards is over
budget. We decided to hire
a welder to build it for a lower price ($500 USD).</t>
  </si>
  <si>
    <t>Most affordable and meets our standards. Colors 
match the brand's theme 
colors.</t>
  </si>
  <si>
    <t>NONE or N/A</t>
  </si>
  <si>
    <t>TOTAL_GROSS_SALES</t>
  </si>
  <si>
    <t>GROSS_SALES_RE-INVESTED_(50%)</t>
  </si>
  <si>
    <t xml:space="preserve">NEW EQUIPMENT BUDGET - January through July </t>
  </si>
  <si>
    <t>EXPENSES_&amp;_DEBT_(40%)</t>
  </si>
  <si>
    <t>NET_INCOME</t>
  </si>
  <si>
    <t>GROSS_SALES-MEMBERSHIP+PASSES</t>
  </si>
  <si>
    <t>GROSS_SALES-OTHER</t>
  </si>
  <si>
    <t>TOTAL_NET_INCOME</t>
  </si>
  <si>
    <t>BUDGET-PATIO_PROJECT</t>
  </si>
  <si>
    <t>BUDGET-NEW_ACCS</t>
  </si>
  <si>
    <t>CATEGORY</t>
  </si>
  <si>
    <t>NOTES</t>
  </si>
  <si>
    <r>
      <rPr>
        <b/>
        <sz val="16"/>
        <color theme="1"/>
        <rFont val="Calibri (Body)"/>
      </rPr>
      <t>Q1 2023:</t>
    </r>
    <r>
      <rPr>
        <sz val="16"/>
        <color theme="1"/>
        <rFont val="Calibri (Body)"/>
      </rPr>
      <t xml:space="preserve"> </t>
    </r>
    <r>
      <rPr>
        <sz val="13"/>
        <color theme="1"/>
        <rFont val="Calibri (Body)"/>
      </rPr>
      <t xml:space="preserve">
</t>
    </r>
    <r>
      <rPr>
        <b/>
        <sz val="13"/>
        <color theme="1"/>
        <rFont val="Calibri (Body)"/>
      </rPr>
      <t>A)</t>
    </r>
    <r>
      <rPr>
        <sz val="13"/>
        <color theme="1"/>
        <rFont val="Calibri (Body)"/>
      </rPr>
      <t xml:space="preserve"> A new membership price was established make not not 
only produce enough revenue to make up for the monetary loses caused 
by the Pandemic, but to reinvest capital gains back into re-building a new 
and modern gym.
</t>
    </r>
    <r>
      <rPr>
        <b/>
        <sz val="13"/>
        <color theme="1"/>
        <rFont val="Calibri (Body)"/>
      </rPr>
      <t>B)</t>
    </r>
    <r>
      <rPr>
        <sz val="13"/>
        <color theme="1"/>
        <rFont val="Calibri (Body)"/>
      </rPr>
      <t xml:space="preserve"> We reached out to loyal / legacy clients that left due to the temporary closure and invite them to renew their membership. Fortunately, many legacy clients were happy to come back!
</t>
    </r>
    <r>
      <rPr>
        <b/>
        <sz val="13"/>
        <color theme="1"/>
        <rFont val="Calibri (Body)"/>
      </rPr>
      <t>C)</t>
    </r>
    <r>
      <rPr>
        <sz val="13"/>
        <color theme="1"/>
        <rFont val="Calibri (Body)"/>
      </rPr>
      <t xml:space="preserve"> Contractors fixed or changed multiple aspects of the structure’s interior. The old shower / restroom section was demolished in January 2023 and a new zone was built in February 2023. Old paint from ceiling was scraped and the roof’s exterior was fixed. The walls and ceiling were painted with black and gray colors. New furniture and reception were introduced. Old windows and window shades were replaced.
</t>
    </r>
    <r>
      <rPr>
        <b/>
        <sz val="13"/>
        <color theme="1"/>
        <rFont val="Calibri (Body)"/>
      </rPr>
      <t>D)</t>
    </r>
    <r>
      <rPr>
        <sz val="13"/>
        <color theme="1"/>
        <rFont val="Calibri (Body)"/>
      </rPr>
      <t xml:space="preserve"> Wi-Fi, Bose Smart Soundbar with Bluetooth connectivity, and iPad or tablet were introduced. 
</t>
    </r>
    <r>
      <rPr>
        <b/>
        <sz val="13"/>
        <color theme="1"/>
        <rFont val="Calibri (Body)"/>
      </rPr>
      <t>E)</t>
    </r>
    <r>
      <rPr>
        <sz val="13"/>
        <color theme="1"/>
        <rFont val="Calibri (Body)"/>
      </rPr>
      <t xml:space="preserve"> 4 brand new elliptical (cardio) machines were purchased.
</t>
    </r>
    <r>
      <rPr>
        <b/>
        <sz val="16"/>
        <color theme="1"/>
        <rFont val="Calibri (Body)"/>
      </rPr>
      <t>Q2 2023:</t>
    </r>
    <r>
      <rPr>
        <b/>
        <sz val="13"/>
        <color theme="1"/>
        <rFont val="Calibri (Body)"/>
      </rPr>
      <t xml:space="preserve">
A) </t>
    </r>
    <r>
      <rPr>
        <sz val="13"/>
        <color theme="1"/>
        <rFont val="Calibri (Body)"/>
      </rPr>
      <t xml:space="preserve">A new Olympic Fitness logo was selected among multiple designs.
</t>
    </r>
    <r>
      <rPr>
        <b/>
        <sz val="13"/>
        <color theme="1"/>
        <rFont val="Calibri (Body)"/>
      </rPr>
      <t>B)</t>
    </r>
    <r>
      <rPr>
        <sz val="13"/>
        <color theme="1"/>
        <rFont val="Calibri (Body)"/>
      </rPr>
      <t xml:space="preserve"> Merchandise (t-shirts and hoodie jackets) became available for customers. Beverages and sports-snacks became available as well. That is why 'NA' fills January-March cells.
</t>
    </r>
    <r>
      <rPr>
        <b/>
        <sz val="13"/>
        <color theme="1"/>
        <rFont val="Calibri (Body)"/>
      </rPr>
      <t>C)</t>
    </r>
    <r>
      <rPr>
        <sz val="13"/>
        <color theme="1"/>
        <rFont val="Calibri (Body)"/>
      </rPr>
      <t xml:space="preserve"> The following machines became available for members:
Smith Machine, Inclined Roman Chair, T-Bar Row, Glute Press/Kickback Machine, Leg Press / Hack Squat Machine, Additional Dumbbells, Additional Kettlebells &amp; New accessories – Resistance bands, battle ropes, jumping ropes, hand grips, etc.
</t>
    </r>
  </si>
  <si>
    <t>PATIO_PROJECT_BUDGET</t>
  </si>
  <si>
    <t>NEW_EQPT_BUDGET</t>
  </si>
  <si>
    <t>NEW_ACCS_BUDGET</t>
  </si>
  <si>
    <t>DESIGNATED_BUDGET-NEW_EQPT</t>
  </si>
  <si>
    <t>ACTUAL-BUDGET-NEW_EQPT-(JAN-JUN)</t>
  </si>
  <si>
    <t>Budget: Originally a total amount of $5,000 USD was estimated for the following: Smith Machine, Hip (Abductor / Adductor) Machine, Glute Kickback Press, T-Bar Row &amp; Inclined Roman Chair. The equipment's selection was not only based on price but on color, as these need to match the brand's theme colors.
Smith machine: this was the only equipment structure that was built and assembled by a 
contractor because of 2 reasons: 
A) It's the only machine that surpassed the established budget.
B) This equipment has less complexity when it comes to welding, as it doesn't require pulleys to function.
Hip machine: We strategically allocated more funds for a hip (abductor / adductor) machine as we were expecting this product to be relatively expensive; but, as it is in demand by clients based on the new equipment survey, we decided to make a large investment on this.
Surplus Budget: 'Leftover' funds will most likely be used for the next big milestone - which is to fix the back patio's pavement and to set up a cross-fit zone for members.</t>
  </si>
  <si>
    <t>NA: 'Not Applicable' as no beverages, snacks or merchandise were available during January, February, &amp; March.
Gross Sales Distribution: 50% gets allocated for future projects and new gym equipment, 40% gets allocated for expenses (such as utilities) and debt.
Patio Project Budget: 75% of the 'GROSS_SALES_RE-INVESTED_(50%)' is saved for the 'Back Patio Expansion Project' which will be designated for a cross-fit section. 
New Equipment Budget: 23% of the 'GROSS_SALES_RE-INVESTED_(50%)' is saved for buying 5 new exercise machines during July 2023.
New Accesories Budget: 2% of the 'GROSS_SALES_RE-INVESTED_(50%)' is saved for buying new gym accesories such as handles, bands, ropes, etc.</t>
  </si>
  <si>
    <t>Location</t>
  </si>
  <si>
    <t>Customer Experience Survey Question: Why do you prefer this gym?
Select all those options that apply</t>
  </si>
  <si>
    <t>I prefer this gym as its close to where I live. In addition - I like about the Olympic fitness is that I can see the Owner's enthusiasm in making a super gym! As they are constantly seeking for improvement by adding new equipment or machines.</t>
  </si>
  <si>
    <t>I prefer Olympic Fitness as it's never too packed.</t>
  </si>
  <si>
    <t>Maybe its not as fully as equipped as other gyms but I like the people that attends</t>
  </si>
  <si>
    <t>I like that its never packed</t>
  </si>
  <si>
    <t>I just like the fact that it’s a friendly environment and people are great.</t>
  </si>
  <si>
    <t>I prefer this gym for many reasons. Its close to my home, it's open really early when I'm available, I get 
along with the owners really well and I prefer the places' vibe. Also there's plenty of parking spaces.</t>
  </si>
  <si>
    <t>Although the price is expensive in my opinion as other gyms are cheaper, I like the fact that it's never 
packed and the people are amazing - I guess you get what you payed for if you want to avoid crowds</t>
  </si>
  <si>
    <t>What I like the most is the people and the fact that it's a friendly environment with a good vibe!
I also get excited to see how the gym is being remodelled and has new equipment</t>
  </si>
  <si>
    <t>No crowds</t>
  </si>
  <si>
    <t>Summary (possible trend or pattern)</t>
  </si>
  <si>
    <t>The place has a good vibe despite being overpriced</t>
  </si>
  <si>
    <t>I like that this place is retro and it's an old-school style - being here is like travelling back in time 
into the 80s!</t>
  </si>
  <si>
    <t xml:space="preserve">Just the vibe of the place unlike the other gyms nearby. Although, since there's no classes offered here 
I can't compare that to other places. </t>
  </si>
  <si>
    <t>I like the fact that many friends attend here</t>
  </si>
  <si>
    <t>Friends or Family</t>
  </si>
  <si>
    <t>I've been here for many years and simply never get bored of coming here! I've known the 'Professor' 
(owner) for many years and he is my mentor when it comes to sports and nutrition!</t>
  </si>
  <si>
    <t>It's close to where I live</t>
  </si>
  <si>
    <t>I like the people and the good 'vibes'</t>
  </si>
  <si>
    <t>I prefer this gym as everyone get's along and this gym is basically an old school relic!</t>
  </si>
  <si>
    <t>Establishment's physical appearance or style</t>
  </si>
  <si>
    <t>This is like my second home! As I've been a neighbor for many years and most of my friends come here to 
workout.</t>
  </si>
  <si>
    <t>Friends or Family; Location</t>
  </si>
  <si>
    <t>I just like it because of the people, other gyms have more equipment</t>
  </si>
  <si>
    <t>The professor (owner) has been an excellent instructor and fitness mentor</t>
  </si>
  <si>
    <t>Fitness guidance</t>
  </si>
  <si>
    <t>I prefer this gym as I'm familiar with it and know many acquaintances that attend here</t>
  </si>
  <si>
    <t>The instructor is great! - Known him for many years</t>
  </si>
  <si>
    <t>Its close to where I live</t>
  </si>
  <si>
    <t>I prefer it as it has the essential equipment and it's never crowded</t>
  </si>
  <si>
    <t>No crowds; Well Equipped</t>
  </si>
  <si>
    <t>Olynpic Fitness is better than other gyms as the environment is better and there's not too many people 
unlike other places.</t>
  </si>
  <si>
    <t>I've been attending here since 2015 and I simply love this place! Although I agree that remodeling is 
exciting!</t>
  </si>
  <si>
    <t>Friends or Family; Continuous Progress</t>
  </si>
  <si>
    <t>I've been coming since 2010 and I like it as it has the best environment or 'vibe'</t>
  </si>
  <si>
    <t>I like this unique style from this gym - it looks retro and old school, you can't find places like this anymore</t>
  </si>
  <si>
    <t xml:space="preserve">It's the closest gym </t>
  </si>
  <si>
    <t>I'm here because my friends invited me</t>
  </si>
  <si>
    <t>This is my favorite gym - what I like the most the vibe</t>
  </si>
  <si>
    <t>it’s so close to where I live I can get there by walking</t>
  </si>
  <si>
    <t>Location is great</t>
  </si>
  <si>
    <t>Better vibe than most other gyms - can't find anything like this</t>
  </si>
  <si>
    <t>My dad and brother have been coming here for years - I just know this place since young age</t>
  </si>
  <si>
    <t>I prefer this place because the people is very friendly</t>
  </si>
  <si>
    <t>It's close to where I work and it's never too packed</t>
  </si>
  <si>
    <t>Location; No crowds</t>
  </si>
  <si>
    <t>Good vibes and friendly people</t>
  </si>
  <si>
    <t>I like old style</t>
  </si>
  <si>
    <t>What I like the most is the people and the gym looks much better than it was years ago!</t>
  </si>
  <si>
    <t>I like the vibe of this place - I feel like at home!</t>
  </si>
  <si>
    <t>It has the equipment that I use the most</t>
  </si>
  <si>
    <t>Well equipped</t>
  </si>
  <si>
    <t>Continuous Progress; Location</t>
  </si>
  <si>
    <t>Good-vibes' place or 'friendly' environment; Parking; Location</t>
  </si>
  <si>
    <t>Good-vibes' place or 'friendly' environment</t>
  </si>
  <si>
    <t>Good-vibes' place or 'friendly' environment;; No crowds</t>
  </si>
  <si>
    <t>'Good-vibes' place or 'friendly' environment</t>
  </si>
  <si>
    <t>Good-vibes' place or 'friendly' environment; Continuous progress</t>
  </si>
  <si>
    <t>Good-vibes' place or 'friendly' environment; No crowds</t>
  </si>
  <si>
    <t>Good-vibes' place or 'friendly' environment; Establishment's physical appearance or style</t>
  </si>
  <si>
    <t>PLACEHOLDER</t>
  </si>
  <si>
    <t>ALL_Names_From_Jan-Jun</t>
  </si>
  <si>
    <t>ALL_Names_From_July</t>
  </si>
  <si>
    <t>VLOOKUP_still_enrolled?</t>
  </si>
  <si>
    <t>DATE</t>
  </si>
  <si>
    <t>GROSS_SALES</t>
  </si>
  <si>
    <t>FORECAST</t>
  </si>
  <si>
    <t>NOTE</t>
  </si>
  <si>
    <t>December can't be forecasted because</t>
  </si>
  <si>
    <t>the Olympic Fitness will be closed from</t>
  </si>
  <si>
    <t>mid-December until January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</si>
</sst>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Calibri"/>
      <family val="2"/>
      <scheme val="minor"/>
    </font>
    <font>
      <b/>
      <sz val="12"/>
      <color theme="0"/>
      <name val="Calibri"/>
      <family val="2"/>
      <scheme val="minor"/>
    </font>
    <font>
      <sz val="8"/>
      <name val="Calibri"/>
      <family val="2"/>
      <scheme val="minor"/>
    </font>
    <font>
      <sz val="12"/>
      <color rgb="FF000000"/>
      <name val="Calibri"/>
      <family val="2"/>
      <scheme val="minor"/>
    </font>
    <font>
      <sz val="12"/>
      <color theme="1" tint="0.249977111117893"/>
      <name val="Calibri"/>
      <family val="2"/>
      <scheme val="minor"/>
    </font>
    <font>
      <b/>
      <sz val="12"/>
      <color theme="1" tint="0.249977111117893"/>
      <name val="Calibri"/>
      <family val="2"/>
      <scheme val="minor"/>
    </font>
    <font>
      <sz val="13"/>
      <color theme="1"/>
      <name val="Calibri (Body)"/>
    </font>
    <font>
      <b/>
      <sz val="13"/>
      <color theme="1"/>
      <name val="Calibri (Body)"/>
    </font>
    <font>
      <sz val="13"/>
      <color theme="1"/>
      <name val="Calibri"/>
      <family val="2"/>
      <scheme val="minor"/>
    </font>
    <font>
      <b/>
      <sz val="16"/>
      <color theme="1"/>
      <name val="Calibri (Body)"/>
    </font>
    <font>
      <sz val="16"/>
      <color theme="1"/>
      <name val="Calibri (Body)"/>
    </font>
    <font>
      <sz val="16"/>
      <color theme="0"/>
      <name val="Calibri"/>
      <family val="2"/>
      <scheme val="minor"/>
    </font>
  </fonts>
  <fills count="13">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7"/>
        <bgColor indexed="64"/>
      </patternFill>
    </fill>
    <fill>
      <patternFill patternType="solid">
        <fgColor theme="0" tint="-0.14999847407452621"/>
        <bgColor theme="0" tint="-0.14999847407452621"/>
      </patternFill>
    </fill>
    <fill>
      <patternFill patternType="solid">
        <fgColor theme="1" tint="0.249977111117893"/>
        <bgColor indexed="64"/>
      </patternFill>
    </fill>
    <fill>
      <patternFill patternType="solid">
        <fgColor theme="7"/>
        <bgColor theme="0" tint="-0.14999847407452621"/>
      </patternFill>
    </fill>
    <fill>
      <patternFill patternType="solid">
        <fgColor theme="2" tint="-0.749992370372631"/>
        <bgColor indexed="64"/>
      </patternFill>
    </fill>
    <fill>
      <patternFill patternType="solid">
        <fgColor theme="7" tint="0.79998168889431442"/>
        <bgColor indexed="64"/>
      </patternFill>
    </fill>
    <fill>
      <patternFill patternType="solid">
        <fgColor theme="4"/>
        <bgColor indexed="64"/>
      </patternFill>
    </fill>
    <fill>
      <patternFill patternType="solid">
        <fgColor rgb="FFFF0000"/>
        <bgColor indexed="64"/>
      </patternFill>
    </fill>
    <fill>
      <patternFill patternType="solid">
        <fgColor rgb="FFD9D9D9"/>
        <bgColor rgb="FFD9D9D9"/>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medium">
        <color theme="1"/>
      </top>
      <bottom style="medium">
        <color theme="1"/>
      </bottom>
      <diagonal/>
    </border>
    <border>
      <left/>
      <right/>
      <top/>
      <bottom style="medium">
        <color theme="1"/>
      </bottom>
      <diagonal/>
    </border>
    <border>
      <left style="thin">
        <color indexed="64"/>
      </left>
      <right/>
      <top/>
      <bottom/>
      <diagonal/>
    </border>
    <border>
      <left style="thin">
        <color indexed="64"/>
      </left>
      <right/>
      <top/>
      <bottom style="thin">
        <color theme="4" tint="0.39997558519241921"/>
      </bottom>
      <diagonal/>
    </border>
    <border>
      <left style="thin">
        <color indexed="64"/>
      </left>
      <right/>
      <top style="thin">
        <color theme="4" tint="0.39997558519241921"/>
      </top>
      <bottom style="thin">
        <color theme="4" tint="0.39997558519241921"/>
      </bottom>
      <diagonal/>
    </border>
  </borders>
  <cellStyleXfs count="1">
    <xf numFmtId="0" fontId="0" fillId="0" borderId="0"/>
  </cellStyleXfs>
  <cellXfs count="58">
    <xf numFmtId="0" fontId="0" fillId="0" borderId="0" xfId="0"/>
    <xf numFmtId="49" fontId="0" fillId="0" borderId="0" xfId="0" applyNumberFormat="1"/>
    <xf numFmtId="0" fontId="1" fillId="0" borderId="3" xfId="0" applyFont="1" applyBorder="1"/>
    <xf numFmtId="0" fontId="1" fillId="0" borderId="4" xfId="0" applyFont="1" applyBorder="1"/>
    <xf numFmtId="49" fontId="1" fillId="0" borderId="4" xfId="0" applyNumberFormat="1" applyFont="1" applyBorder="1"/>
    <xf numFmtId="0" fontId="0" fillId="0" borderId="1" xfId="0" applyBorder="1"/>
    <xf numFmtId="0" fontId="0" fillId="0" borderId="2" xfId="0" applyBorder="1"/>
    <xf numFmtId="49" fontId="0" fillId="0" borderId="2" xfId="0" applyNumberFormat="1" applyBorder="1"/>
    <xf numFmtId="0" fontId="3" fillId="0" borderId="1" xfId="0" applyFont="1" applyBorder="1"/>
    <xf numFmtId="0" fontId="3" fillId="0" borderId="2" xfId="0" applyFont="1" applyBorder="1"/>
    <xf numFmtId="49" fontId="3" fillId="0" borderId="2" xfId="0" applyNumberFormat="1" applyFont="1" applyBorder="1"/>
    <xf numFmtId="0" fontId="1" fillId="2" borderId="4" xfId="0" applyFont="1" applyFill="1" applyBorder="1"/>
    <xf numFmtId="49" fontId="1" fillId="2" borderId="4" xfId="0" applyNumberFormat="1" applyFont="1" applyFill="1" applyBorder="1"/>
    <xf numFmtId="0" fontId="0" fillId="0" borderId="5" xfId="0" applyBorder="1"/>
    <xf numFmtId="49" fontId="0" fillId="0" borderId="5" xfId="0" applyNumberFormat="1" applyBorder="1"/>
    <xf numFmtId="0" fontId="0" fillId="3" borderId="2" xfId="0" applyFill="1" applyBorder="1"/>
    <xf numFmtId="0" fontId="3" fillId="0" borderId="0" xfId="0" applyFont="1"/>
    <xf numFmtId="17" fontId="0" fillId="0" borderId="0" xfId="0" applyNumberFormat="1"/>
    <xf numFmtId="0" fontId="4" fillId="4" borderId="0" xfId="0" applyFont="1" applyFill="1"/>
    <xf numFmtId="44" fontId="0" fillId="0" borderId="0" xfId="0" applyNumberFormat="1"/>
    <xf numFmtId="0" fontId="4" fillId="4" borderId="0" xfId="0" applyFont="1" applyFill="1" applyAlignment="1">
      <alignment vertical="center"/>
    </xf>
    <xf numFmtId="0" fontId="0" fillId="6" borderId="0" xfId="0" applyFill="1"/>
    <xf numFmtId="0" fontId="5" fillId="4" borderId="6" xfId="0" applyFont="1" applyFill="1" applyBorder="1"/>
    <xf numFmtId="17" fontId="0" fillId="5" borderId="0" xfId="0" applyNumberFormat="1" applyFill="1"/>
    <xf numFmtId="17" fontId="0" fillId="5" borderId="7" xfId="0" applyNumberFormat="1" applyFill="1" applyBorder="1"/>
    <xf numFmtId="0" fontId="4" fillId="0" borderId="0" xfId="0" applyFont="1"/>
    <xf numFmtId="0" fontId="4" fillId="7" borderId="0" xfId="0" applyFont="1" applyFill="1"/>
    <xf numFmtId="0" fontId="0" fillId="5" borderId="0" xfId="0" applyFill="1"/>
    <xf numFmtId="0" fontId="0" fillId="5" borderId="7" xfId="0" applyFill="1" applyBorder="1"/>
    <xf numFmtId="0" fontId="0" fillId="4" borderId="0" xfId="0" applyFill="1"/>
    <xf numFmtId="0" fontId="0" fillId="8" borderId="0" xfId="0" applyFill="1"/>
    <xf numFmtId="0" fontId="0" fillId="0" borderId="0" xfId="0" applyAlignment="1">
      <alignment wrapText="1"/>
    </xf>
    <xf numFmtId="44" fontId="0" fillId="9" borderId="0" xfId="0" applyNumberFormat="1" applyFill="1"/>
    <xf numFmtId="17" fontId="0" fillId="0" borderId="7" xfId="0" applyNumberFormat="1" applyBorder="1"/>
    <xf numFmtId="17" fontId="0" fillId="6" borderId="0" xfId="0" applyNumberFormat="1" applyFill="1"/>
    <xf numFmtId="44" fontId="0" fillId="6" borderId="0" xfId="0" applyNumberFormat="1" applyFill="1"/>
    <xf numFmtId="0" fontId="1" fillId="0" borderId="9" xfId="0" applyFont="1" applyBorder="1"/>
    <xf numFmtId="0" fontId="0" fillId="0" borderId="10" xfId="0" applyBorder="1"/>
    <xf numFmtId="0" fontId="3" fillId="0" borderId="10" xfId="0" applyFont="1" applyBorder="1"/>
    <xf numFmtId="0" fontId="0" fillId="0" borderId="8" xfId="0" applyBorder="1"/>
    <xf numFmtId="0" fontId="11" fillId="10" borderId="0" xfId="0" applyFont="1" applyFill="1" applyAlignment="1">
      <alignment horizontal="left" vertical="center"/>
    </xf>
    <xf numFmtId="0" fontId="0" fillId="0" borderId="10" xfId="0" applyBorder="1" applyAlignment="1">
      <alignment wrapText="1"/>
    </xf>
    <xf numFmtId="0" fontId="0" fillId="0" borderId="8" xfId="0" applyBorder="1" applyAlignment="1">
      <alignment wrapText="1"/>
    </xf>
    <xf numFmtId="0" fontId="0" fillId="0" borderId="0" xfId="0" quotePrefix="1"/>
    <xf numFmtId="0" fontId="0" fillId="0" borderId="0" xfId="0" quotePrefix="1" applyAlignment="1">
      <alignment wrapText="1"/>
    </xf>
    <xf numFmtId="0" fontId="0" fillId="11" borderId="0" xfId="0" applyFill="1"/>
    <xf numFmtId="17" fontId="3" fillId="12" borderId="0" xfId="0" applyNumberFormat="1" applyFont="1" applyFill="1"/>
    <xf numFmtId="17" fontId="3" fillId="0" borderId="0" xfId="0" applyNumberFormat="1" applyFont="1"/>
    <xf numFmtId="0" fontId="6" fillId="0" borderId="0" xfId="0" applyFont="1" applyAlignment="1">
      <alignment horizontal="left" vertical="top" wrapText="1"/>
    </xf>
    <xf numFmtId="0" fontId="8" fillId="0" borderId="0" xfId="0" applyFont="1" applyAlignment="1">
      <alignment horizontal="left" vertical="top" wrapText="1"/>
    </xf>
    <xf numFmtId="0" fontId="0" fillId="4" borderId="0" xfId="0" applyFill="1" applyAlignment="1">
      <alignment horizontal="center"/>
    </xf>
    <xf numFmtId="0" fontId="0" fillId="4" borderId="0" xfId="0" applyFill="1" applyAlignment="1">
      <alignment horizontal="center" vertical="center"/>
    </xf>
    <xf numFmtId="0" fontId="0" fillId="4" borderId="0" xfId="0" applyFill="1"/>
    <xf numFmtId="0" fontId="0" fillId="0" borderId="0" xfId="0"/>
    <xf numFmtId="0" fontId="0" fillId="0" borderId="0" xfId="0" applyAlignment="1">
      <alignment horizontal="left" vertical="top" wrapText="1"/>
    </xf>
    <xf numFmtId="0" fontId="0" fillId="0" borderId="0" xfId="0" applyAlignment="1">
      <alignment horizontal="left" vertical="top"/>
    </xf>
    <xf numFmtId="0" fontId="11" fillId="10" borderId="0" xfId="0" applyFont="1" applyFill="1" applyAlignment="1">
      <alignment horizontal="left" vertical="center" wrapText="1"/>
    </xf>
    <xf numFmtId="0" fontId="11" fillId="10" borderId="0" xfId="0" applyFont="1" applyFill="1" applyAlignment="1">
      <alignment horizontal="left" vertical="center"/>
    </xf>
  </cellXfs>
  <cellStyles count="1">
    <cellStyle name="Normal" xfId="0" builtinId="0"/>
  </cellStyles>
  <dxfs count="16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none">
          <fgColor indexed="64"/>
          <bgColor auto="1"/>
        </patternFill>
      </fill>
    </dxf>
    <dxf>
      <fill>
        <patternFill patternType="none">
          <fgColor indexed="64"/>
          <bgColor auto="1"/>
        </patternFill>
      </fill>
      <border diagonalUp="0" diagonalDown="0">
        <left style="thin">
          <color indexed="64"/>
        </left>
        <right/>
        <vertical/>
      </border>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numFmt numFmtId="30" formatCode="@"/>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30" formatCode="@"/>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dxf>
    <dxf>
      <numFmt numFmtId="30" formatCode="@"/>
    </dxf>
    <dxf>
      <numFmt numFmtId="30" formatCode="@"/>
    </dxf>
    <dxf>
      <numFmt numFmtId="30" formatCode="@"/>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dxf>
    <dxf>
      <font>
        <strike val="0"/>
        <outline val="0"/>
        <shadow val="0"/>
        <u val="none"/>
        <vertAlign val="baseline"/>
        <sz val="12"/>
        <color theme="1" tint="0.249977111117893"/>
        <name val="Calibri"/>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trike val="0"/>
        <outline val="0"/>
        <shadow val="0"/>
        <u val="none"/>
        <vertAlign val="baseline"/>
        <sz val="12"/>
        <color theme="1" tint="0.249977111117893"/>
        <name val="Calibri"/>
        <family val="2"/>
        <scheme val="minor"/>
      </font>
    </dxf>
    <dxf>
      <numFmt numFmtId="34" formatCode="_(&quot;$&quot;* #,##0.00_);_(&quot;$&quot;* \(#,##0.00\);_(&quot;$&quot;* &quot;-&quot;??_);_(@_)"/>
    </dxf>
    <dxf>
      <font>
        <strike val="0"/>
        <outline val="0"/>
        <shadow val="0"/>
        <u val="none"/>
        <vertAlign val="baseline"/>
        <sz val="12"/>
        <color theme="1" tint="0.249977111117893"/>
        <name val="Calibri"/>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22" formatCode="mmm\-yy"/>
      <fill>
        <patternFill patternType="none">
          <fgColor indexed="64"/>
          <bgColor indexed="65"/>
        </patternFill>
      </fill>
    </dxf>
    <dxf>
      <font>
        <strike val="0"/>
        <outline val="0"/>
        <shadow val="0"/>
        <u val="none"/>
        <vertAlign val="baseline"/>
        <sz val="12"/>
        <color theme="1" tint="0.249977111117893"/>
        <name val="Calibri"/>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2" formatCode="mmm\-yy"/>
    </dxf>
    <dxf>
      <font>
        <strike val="0"/>
        <outline val="0"/>
        <shadow val="0"/>
        <u val="none"/>
        <vertAlign val="baseline"/>
        <sz val="12"/>
        <color theme="1" tint="0.249977111117893"/>
        <name val="Calibri"/>
        <family val="2"/>
        <scheme val="minor"/>
      </font>
    </dxf>
    <dxf>
      <numFmt numFmtId="34" formatCode="_(&quot;$&quot;* #,##0.00_);_(&quot;$&quot;* \(#,##0.00\);_(&quot;$&quot;* &quot;-&quot;??_);_(@_)"/>
    </dxf>
    <dxf>
      <font>
        <b val="0"/>
        <i val="0"/>
        <strike val="0"/>
        <condense val="0"/>
        <extend val="0"/>
        <outline val="0"/>
        <shadow val="0"/>
        <u val="none"/>
        <vertAlign val="baseline"/>
        <sz val="12"/>
        <color rgb="FF000000"/>
        <name val="Calibri"/>
        <family val="2"/>
        <scheme val="minor"/>
      </font>
      <numFmt numFmtId="22" formatCode="mmm\-yy"/>
      <fill>
        <patternFill patternType="solid">
          <fgColor rgb="FFD9D9D9"/>
          <bgColor rgb="FFD9D9D9"/>
        </patternFill>
      </fill>
      <border diagonalUp="0" diagonalDown="0">
        <left/>
        <right/>
        <top/>
        <bottom style="medium">
          <color rgb="FF000000"/>
        </bottom>
        <vertical/>
        <horizontal/>
      </border>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ill>
        <patternFill patternType="none">
          <fgColor indexed="64"/>
          <bgColor auto="1"/>
        </patternFill>
      </fill>
    </dxf>
    <dxf>
      <font>
        <strike val="0"/>
        <outline val="0"/>
        <shadow val="0"/>
        <u val="none"/>
        <vertAlign val="baseline"/>
        <sz val="12"/>
        <color theme="1" tint="0.249977111117893"/>
        <name val="Calibri"/>
        <family val="2"/>
        <scheme val="minor"/>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ill>
        <patternFill patternType="none">
          <fgColor indexed="64"/>
          <bgColor auto="1"/>
        </patternFill>
      </fill>
    </dxf>
    <dxf>
      <font>
        <strike val="0"/>
        <outline val="0"/>
        <shadow val="0"/>
        <u val="none"/>
        <vertAlign val="baseline"/>
        <sz val="12"/>
        <color theme="1" tint="0.249977111117893"/>
        <name val="Calibri"/>
        <family val="2"/>
        <scheme val="minor"/>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ill>
        <patternFill patternType="none">
          <fgColor indexed="64"/>
          <bgColor auto="1"/>
        </patternFill>
      </fill>
    </dxf>
    <dxf>
      <font>
        <strike val="0"/>
        <outline val="0"/>
        <shadow val="0"/>
        <u val="none"/>
        <vertAlign val="baseline"/>
        <sz val="12"/>
        <color theme="1" tint="0.249977111117893"/>
        <name val="Calibri"/>
        <family val="2"/>
        <scheme val="minor"/>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ill>
        <patternFill patternType="none">
          <fgColor indexed="64"/>
          <bgColor auto="1"/>
        </patternFill>
      </fill>
    </dxf>
    <dxf>
      <font>
        <strike val="0"/>
        <outline val="0"/>
        <shadow val="0"/>
        <u val="none"/>
        <vertAlign val="baseline"/>
        <sz val="12"/>
        <color theme="1" tint="0.249977111117893"/>
        <name val="Calibri"/>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font>
        <b val="0"/>
        <i val="0"/>
        <strike val="0"/>
        <condense val="0"/>
        <extend val="0"/>
        <outline val="0"/>
        <shadow val="0"/>
        <u val="none"/>
        <vertAlign val="baseline"/>
        <sz val="12"/>
        <color theme="1"/>
        <name val="Calibri"/>
        <family val="2"/>
        <scheme val="minor"/>
      </font>
      <numFmt numFmtId="22" formatCode="mmm\-yy"/>
      <fill>
        <patternFill patternType="solid">
          <fgColor theme="0" tint="-0.14999847407452621"/>
          <bgColor theme="0" tint="-0.14999847407452621"/>
        </patternFill>
      </fill>
    </dxf>
    <dxf>
      <font>
        <b/>
        <i val="0"/>
        <strike val="0"/>
        <condense val="0"/>
        <extend val="0"/>
        <outline val="0"/>
        <shadow val="0"/>
        <u val="none"/>
        <vertAlign val="baseline"/>
        <sz val="12"/>
        <color theme="1" tint="0.249977111117893"/>
        <name val="Calibri"/>
        <family val="2"/>
        <scheme val="minor"/>
      </font>
      <fill>
        <patternFill patternType="solid">
          <fgColor indexed="64"/>
          <bgColor theme="7"/>
        </patternFill>
      </fill>
    </dxf>
    <dxf>
      <numFmt numFmtId="34" formatCode="_(&quot;$&quot;* #,##0.00_);_(&quot;$&quot;* \(#,##0.00\);_(&quot;$&quot;* &quot;-&quot;??_);_(@_)"/>
    </dxf>
    <dxf>
      <font>
        <strike val="0"/>
        <outline val="0"/>
        <shadow val="0"/>
        <u val="none"/>
        <vertAlign val="baseline"/>
        <sz val="12"/>
        <color theme="1" tint="0.249977111117893"/>
        <name val="Calibri"/>
        <family val="2"/>
        <scheme val="minor"/>
      </font>
      <fill>
        <patternFill patternType="solid">
          <fgColor indexed="64"/>
          <bgColor theme="7"/>
        </patternFill>
      </fill>
      <alignment horizontal="general" vertical="center" textRotation="0" wrapText="0"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2" formatCode="mmm\-yy"/>
    </dxf>
    <dxf>
      <font>
        <strike val="0"/>
        <outline val="0"/>
        <shadow val="0"/>
        <u val="none"/>
        <vertAlign val="baseline"/>
        <sz val="12"/>
        <color theme="1" tint="0.249977111117893"/>
        <name val="Calibri"/>
        <family val="2"/>
        <scheme val="minor"/>
      </font>
      <fill>
        <patternFill patternType="solid">
          <fgColor indexed="64"/>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Gross Sales from January 2023 - July 2023 &amp; Forecasting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GROSS_SALES_FORECASTING!$B$1</c:f>
              <c:strCache>
                <c:ptCount val="1"/>
                <c:pt idx="0">
                  <c:v>GROSS_SALES</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GROSS_SALES_FORECASTING!$A$2:$A$12</c:f>
              <c:numCache>
                <c:formatCode>mmm\-yy</c:formatCode>
                <c:ptCount val="11"/>
                <c:pt idx="0">
                  <c:v>44927</c:v>
                </c:pt>
                <c:pt idx="1">
                  <c:v>44958</c:v>
                </c:pt>
                <c:pt idx="2">
                  <c:v>44986</c:v>
                </c:pt>
                <c:pt idx="3">
                  <c:v>45017</c:v>
                </c:pt>
                <c:pt idx="4">
                  <c:v>45047</c:v>
                </c:pt>
                <c:pt idx="5">
                  <c:v>45078</c:v>
                </c:pt>
                <c:pt idx="6">
                  <c:v>45108</c:v>
                </c:pt>
                <c:pt idx="7">
                  <c:v>45139</c:v>
                </c:pt>
                <c:pt idx="8">
                  <c:v>45170</c:v>
                </c:pt>
                <c:pt idx="9">
                  <c:v>45200</c:v>
                </c:pt>
                <c:pt idx="10">
                  <c:v>45231</c:v>
                </c:pt>
              </c:numCache>
            </c:numRef>
          </c:cat>
          <c:val>
            <c:numRef>
              <c:f>GROSS_SALES_FORECASTING!$B$2:$B$12</c:f>
              <c:numCache>
                <c:formatCode>_("$"* #,##0.00_);_("$"* \(#,##0.00\);_("$"* "-"??_);_(@_)</c:formatCode>
                <c:ptCount val="11"/>
                <c:pt idx="0">
                  <c:v>3380</c:v>
                </c:pt>
                <c:pt idx="1">
                  <c:v>6150</c:v>
                </c:pt>
                <c:pt idx="2">
                  <c:v>6920</c:v>
                </c:pt>
                <c:pt idx="3">
                  <c:v>9297</c:v>
                </c:pt>
                <c:pt idx="4">
                  <c:v>9809</c:v>
                </c:pt>
                <c:pt idx="5">
                  <c:v>11121.5</c:v>
                </c:pt>
                <c:pt idx="6">
                  <c:v>11642.5</c:v>
                </c:pt>
              </c:numCache>
            </c:numRef>
          </c:val>
          <c:smooth val="0"/>
          <c:extLst>
            <c:ext xmlns:c16="http://schemas.microsoft.com/office/drawing/2014/chart" uri="{C3380CC4-5D6E-409C-BE32-E72D297353CC}">
              <c16:uniqueId val="{00000000-93ED-8C47-A9DB-FE7CC6AF87C9}"/>
            </c:ext>
          </c:extLst>
        </c:ser>
        <c:ser>
          <c:idx val="1"/>
          <c:order val="1"/>
          <c:tx>
            <c:strRef>
              <c:f>GROSS_SALES_FORECASTING!$C$1</c:f>
              <c:strCache>
                <c:ptCount val="1"/>
                <c:pt idx="0">
                  <c:v>FORECAST</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GROSS_SALES_FORECASTING!$A$2:$A$12</c:f>
              <c:numCache>
                <c:formatCode>mmm\-yy</c:formatCode>
                <c:ptCount val="11"/>
                <c:pt idx="0">
                  <c:v>44927</c:v>
                </c:pt>
                <c:pt idx="1">
                  <c:v>44958</c:v>
                </c:pt>
                <c:pt idx="2">
                  <c:v>44986</c:v>
                </c:pt>
                <c:pt idx="3">
                  <c:v>45017</c:v>
                </c:pt>
                <c:pt idx="4">
                  <c:v>45047</c:v>
                </c:pt>
                <c:pt idx="5">
                  <c:v>45078</c:v>
                </c:pt>
                <c:pt idx="6">
                  <c:v>45108</c:v>
                </c:pt>
                <c:pt idx="7">
                  <c:v>45139</c:v>
                </c:pt>
                <c:pt idx="8">
                  <c:v>45170</c:v>
                </c:pt>
                <c:pt idx="9">
                  <c:v>45200</c:v>
                </c:pt>
                <c:pt idx="10">
                  <c:v>45231</c:v>
                </c:pt>
              </c:numCache>
            </c:numRef>
          </c:cat>
          <c:val>
            <c:numRef>
              <c:f>GROSS_SALES_FORECASTING!$C$2:$C$12</c:f>
              <c:numCache>
                <c:formatCode>General</c:formatCode>
                <c:ptCount val="11"/>
                <c:pt idx="7" formatCode="_(&quot;$&quot;* #,##0.00_);_(&quot;$&quot;* \(#,##0.00\);_(&quot;$&quot;* &quot;-&quot;??_);_(@_)">
                  <c:v>13755.768023177516</c:v>
                </c:pt>
                <c:pt idx="8" formatCode="_(&quot;$&quot;* #,##0.00_);_(&quot;$&quot;* \(#,##0.00\);_(&quot;$&quot;* &quot;-&quot;??_);_(@_)">
                  <c:v>15137.319268517196</c:v>
                </c:pt>
                <c:pt idx="9" formatCode="_(&quot;$&quot;* #,##0.00_);_(&quot;$&quot;* \(#,##0.00\);_(&quot;$&quot;* &quot;-&quot;??_);_(@_)">
                  <c:v>16474.304344652453</c:v>
                </c:pt>
                <c:pt idx="10" formatCode="_(&quot;$&quot;* #,##0.00_);_(&quot;$&quot;* \(#,##0.00\);_(&quot;$&quot;* &quot;-&quot;??_);_(@_)">
                  <c:v>17855.855589992367</c:v>
                </c:pt>
              </c:numCache>
            </c:numRef>
          </c:val>
          <c:smooth val="0"/>
          <c:extLst>
            <c:ext xmlns:c16="http://schemas.microsoft.com/office/drawing/2014/chart" uri="{C3380CC4-5D6E-409C-BE32-E72D297353CC}">
              <c16:uniqueId val="{00000001-93ED-8C47-A9DB-FE7CC6AF87C9}"/>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73245247"/>
        <c:axId val="522795695"/>
      </c:lineChart>
      <c:dateAx>
        <c:axId val="473245247"/>
        <c:scaling>
          <c:orientation val="minMax"/>
        </c:scaling>
        <c:delete val="0"/>
        <c:axPos val="b"/>
        <c:numFmt formatCode="mmm\-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22795695"/>
        <c:crosses val="autoZero"/>
        <c:auto val="1"/>
        <c:lblOffset val="100"/>
        <c:baseTimeUnit val="months"/>
      </c:dateAx>
      <c:valAx>
        <c:axId val="52279569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32452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6350</xdr:colOff>
      <xdr:row>0</xdr:row>
      <xdr:rowOff>0</xdr:rowOff>
    </xdr:from>
    <xdr:to>
      <xdr:col>12</xdr:col>
      <xdr:colOff>0</xdr:colOff>
      <xdr:row>18</xdr:row>
      <xdr:rowOff>190500</xdr:rowOff>
    </xdr:to>
    <xdr:graphicFrame macro="">
      <xdr:nvGraphicFramePr>
        <xdr:cNvPr id="3" name="Chart 2">
          <a:extLst>
            <a:ext uri="{FF2B5EF4-FFF2-40B4-BE49-F238E27FC236}">
              <a16:creationId xmlns:a16="http://schemas.microsoft.com/office/drawing/2014/main" id="{B0D5C2CD-8D3E-78A4-B43D-61B30AE71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F8028A1-23C5-304C-95A1-3D03DE1AFD6D}" name="Table11" displayName="Table11" ref="A2:I9" totalsRowShown="0" headerRowDxfId="159">
  <autoFilter ref="A2:I9" xr:uid="{8F8028A1-23C5-304C-95A1-3D03DE1AFD6D}"/>
  <tableColumns count="9">
    <tableColumn id="1" xr3:uid="{FA56C055-4140-C949-9EBF-03F4C9A721DE}" name="MONTH" dataDxfId="158"/>
    <tableColumn id="2" xr3:uid="{28064281-F705-ED44-A7CA-B449CE1F4075}" name="REGULAR_MEMBERSHIP" dataDxfId="157">
      <calculatedColumnFormula>F13</calculatedColumnFormula>
    </tableColumn>
    <tableColumn id="3" xr3:uid="{71CD8E5F-A498-704A-9B36-1690A6830FAA}" name="SPECIAL_MEMBERSHIP" dataDxfId="156">
      <calculatedColumnFormula>G13</calculatedColumnFormula>
    </tableColumn>
    <tableColumn id="4" xr3:uid="{4BE095E2-86DC-B647-ADB6-B13BFEB2EBE4}" name="WEEKLY_PASS" dataDxfId="155">
      <calculatedColumnFormula>H13</calculatedColumnFormula>
    </tableColumn>
    <tableColumn id="5" xr3:uid="{EDECCBF3-4367-5245-9DFF-ACA7F3FBAEF6}" name="DAY_PASS" dataDxfId="154">
      <calculatedColumnFormula>I13</calculatedColumnFormula>
    </tableColumn>
    <tableColumn id="6" xr3:uid="{8893F61A-7315-4A4D-948F-C78362A5AD46}" name="BEVERAGES" dataDxfId="153"/>
    <tableColumn id="9" xr3:uid="{447BB60D-8063-514F-8D68-5552748F6C8A}" name="SNACKS" dataDxfId="152"/>
    <tableColumn id="7" xr3:uid="{5521DF27-C7F4-F64F-B19B-8ACB1F46B9E3}" name="MERCHANDISE" dataDxfId="151"/>
    <tableColumn id="8" xr3:uid="{3274C043-C672-354D-825A-B62C1FD64CB0}" name="TOTAL" dataDxfId="150"/>
  </tableColumns>
  <tableStyleInfo name="TableStyleMedium1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67A9767-B60A-4248-8792-44251FFEC729}" name="Table22" displayName="Table22" ref="A12:I19" totalsRowShown="0" headerRowDxfId="104">
  <autoFilter ref="A12:I19" xr:uid="{867A9767-B60A-4248-8792-44251FFEC729}"/>
  <tableColumns count="9">
    <tableColumn id="1" xr3:uid="{C4DC7358-468A-5247-96D2-116A7169EA81}" name="MONTH" dataDxfId="103"/>
    <tableColumn id="2" xr3:uid="{400C5EE8-1F6F-A546-9602-07AA24CDFD24}" name="GROSS_SALES-MEMBERSHIP+PASSES" dataDxfId="102">
      <calculatedColumnFormula>SUM(B4:E4)</calculatedColumnFormula>
    </tableColumn>
    <tableColumn id="3" xr3:uid="{D8CD6CEE-D9B3-2C49-A671-B43B54D79A98}" name="GROSS_SALES-OTHER" dataDxfId="101">
      <calculatedColumnFormula>SUM(F4:H4)</calculatedColumnFormula>
    </tableColumn>
    <tableColumn id="4" xr3:uid="{4732794E-ECC0-F94C-8534-007C44A8E348}" name="GROSS_SALES_RE-INVESTED_(50%)" dataDxfId="100">
      <calculatedColumnFormula>(B13+C13)*0.5</calculatedColumnFormula>
    </tableColumn>
    <tableColumn id="5" xr3:uid="{8031B780-8513-4446-BC4C-F879B5C02935}" name="EXPENSES_&amp;_DEBT_(40%)" dataDxfId="99">
      <calculatedColumnFormula>(B13+C13)*0.4</calculatedColumnFormula>
    </tableColumn>
    <tableColumn id="6" xr3:uid="{FA7198DC-9EBB-3F43-BF04-BB9F69DE2430}" name="NET_INCOME" dataDxfId="98">
      <calculatedColumnFormula>(B13+C13)-(D13+E13)</calculatedColumnFormula>
    </tableColumn>
    <tableColumn id="7" xr3:uid="{754B0A47-DD53-3D47-A576-9F1281C34BAF}" name="PATIO_PROJECT_BUDGET" dataDxfId="97">
      <calculatedColumnFormula>D13*0.75</calculatedColumnFormula>
    </tableColumn>
    <tableColumn id="8" xr3:uid="{F40FF4D3-9CC1-5A49-81B6-6AEDC62FB660}" name="NEW_EQPT_BUDGET" dataDxfId="96">
      <calculatedColumnFormula>D13*0.23</calculatedColumnFormula>
    </tableColumn>
    <tableColumn id="9" xr3:uid="{AAAFBEB0-29DB-1643-A668-6FCCDE10D73B}" name="NEW_ACCS_BUDGET" dataDxfId="95">
      <calculatedColumnFormula>D13*0.02</calculatedColumnFormula>
    </tableColumn>
  </tableColumns>
  <tableStyleInfo name="TableStyleMedium1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E2D17AC-E584-BB45-800E-7C3293D2F48F}" name="Table20" displayName="Table20" ref="A21:B26" totalsRowShown="0" headerRowDxfId="94">
  <autoFilter ref="A21:B26" xr:uid="{DE2D17AC-E584-BB45-800E-7C3293D2F48F}"/>
  <tableColumns count="2">
    <tableColumn id="1" xr3:uid="{11CE9677-F15D-6C43-9F9C-A514644CFE92}" name="CATEGORY"/>
    <tableColumn id="2" xr3:uid="{A67ECA95-856A-8E4F-B032-5670EF221CAB}" name="TOTAL" dataDxfId="93"/>
  </tableColumns>
  <tableStyleInfo name="TableStyleMedium1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66317A8-8E73-C444-8118-AD8E0EC2704D}" name="Table18" displayName="Table18" ref="A2:L7" totalsRowShown="0" headerRowDxfId="92">
  <autoFilter ref="A2:L7" xr:uid="{C66317A8-8E73-C444-8118-AD8E0EC2704D}"/>
  <tableColumns count="12">
    <tableColumn id="1" xr3:uid="{09ED8E67-82B7-8F40-A1A5-58A97F0A881A}" name="PRODUCT"/>
    <tableColumn id="2" xr3:uid="{6056F29F-097A-584C-9B4F-EC8E73D6C090}" name="BRAND_1"/>
    <tableColumn id="3" xr3:uid="{99827611-B70D-7844-8F9D-2743322BFD2B}" name="BRAND_1_PRICE" dataDxfId="91"/>
    <tableColumn id="4" xr3:uid="{5B0293E9-05D2-794D-9E55-515B1E53B01E}" name="BRAND_2"/>
    <tableColumn id="5" xr3:uid="{DFC99C40-8556-FA42-A44D-3699F528F789}" name="BRAND_2_PRICE" dataDxfId="90"/>
    <tableColumn id="6" xr3:uid="{49947D6F-6D8B-2346-B3C2-426440609DCB}" name="BRAND_3"/>
    <tableColumn id="7" xr3:uid="{12B69622-FC3C-004C-B17B-401CEB3ECB96}" name="BRAND_3_PRICE" dataDxfId="89"/>
    <tableColumn id="8" xr3:uid="{4D4586DE-9B68-4444-B460-F87378C4DFF9}" name="BRAND_4" dataDxfId="88"/>
    <tableColumn id="9" xr3:uid="{9EC3B346-935F-2140-B8A8-86727F51B23C}" name="BRAND_4_PRICE" dataDxfId="87"/>
    <tableColumn id="10" xr3:uid="{91175CEA-AB41-074F-8745-8FC32E76A078}" name="BRAND_5" dataDxfId="86"/>
    <tableColumn id="11" xr3:uid="{09C84617-96EF-5E43-9381-1797757A48A9}" name="BRAND_5_PRICE" dataDxfId="85"/>
    <tableColumn id="12" xr3:uid="{5271CFA2-0050-7D4A-B1B3-10D78D7B9A03}" name="BUDGET" dataDxfId="84"/>
  </tableColumns>
  <tableStyleInfo name="TableStyleMedium1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5DF39A-379B-C841-B69C-3BE030FBBA92}" name="Table19" displayName="Table19" ref="A9:F14" totalsRowShown="0" headerRowDxfId="83">
  <autoFilter ref="A9:F14" xr:uid="{115DF39A-379B-C841-B69C-3BE030FBBA92}"/>
  <tableColumns count="6">
    <tableColumn id="1" xr3:uid="{8C8A3A3C-16D1-4442-8B91-ED683A0BE5BF}" name="PRODUCT" dataDxfId="82"/>
    <tableColumn id="2" xr3:uid="{E63BFBAC-9E26-9344-A565-58B26FA60E3D}" name="SELECTED_BRAND"/>
    <tableColumn id="3" xr3:uid="{3BA76982-A803-E54D-A48E-F81253970BAB}" name="REASON_FOR_SELECTION" dataDxfId="81"/>
    <tableColumn id="4" xr3:uid="{D893D88D-AC2D-4644-A427-D054E95D9ADD}" name="PRICE" dataDxfId="80"/>
    <tableColumn id="5" xr3:uid="{18B8DB23-9E3A-9448-BC1E-F8647285CFD3}" name="BUDGET" dataDxfId="79"/>
    <tableColumn id="6" xr3:uid="{CFBC0617-E2C0-2F4C-9079-FB8F82DCB94F}" name="SURPLUS_BUDGET" dataDxfId="78">
      <calculatedColumnFormula>E10-D10</calculatedColumnFormula>
    </tableColumn>
  </tableColumns>
  <tableStyleInfo name="TableStyleMedium1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4BE5BC-894B-D943-9D75-F85A9FE97564}" name="Table2" displayName="Table2" ref="A1:F49" totalsRowShown="0">
  <autoFilter ref="A1:F49" xr:uid="{4B4BE5BC-894B-D943-9D75-F85A9FE97564}"/>
  <sortState xmlns:xlrd2="http://schemas.microsoft.com/office/spreadsheetml/2017/richdata2" ref="A2:D49">
    <sortCondition ref="A1:A49"/>
  </sortState>
  <tableColumns count="6">
    <tableColumn id="1" xr3:uid="{D979A1F3-B560-9641-8A66-80D40352A021}" name="Name"/>
    <tableColumn id="2" xr3:uid="{C569AB5D-CC2B-E840-B3CD-8A0C5C3376E7}" name="Sex"/>
    <tableColumn id="3" xr3:uid="{66AB0961-921B-3E4E-9004-2F39CA597751}" name="Legacy_Client"/>
    <tableColumn id="4" xr3:uid="{7EEFBA8F-2529-5D48-8C56-6C79A7A4D31E}" name="Age_Range" dataDxfId="77"/>
    <tableColumn id="5" xr3:uid="{E4A08746-E074-AF41-9456-F88CA836F138}" name="Gym_Experience"/>
    <tableColumn id="6" xr3:uid="{E00D019E-22E8-E44B-8AA1-8D3EF4E5E23A}" name="Membership"/>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30E658-E723-9642-B251-DCDD78B8B40C}" name="Table24" displayName="Table24" ref="A1:F66" totalsRowShown="0">
  <autoFilter ref="A1:F66" xr:uid="{5F30E658-E723-9642-B251-DCDD78B8B40C}"/>
  <sortState xmlns:xlrd2="http://schemas.microsoft.com/office/spreadsheetml/2017/richdata2" ref="A2:D66">
    <sortCondition ref="A1:A66"/>
  </sortState>
  <tableColumns count="6">
    <tableColumn id="1" xr3:uid="{B800C6D2-C353-114C-95A2-42AEF53A9454}" name="Name"/>
    <tableColumn id="2" xr3:uid="{F69803EB-66DD-E940-B19D-26E2DF8BF8A4}" name="Sex"/>
    <tableColumn id="3" xr3:uid="{965A93A6-5439-8347-80B2-6EE1A8100ADD}" name="Legacy_Client"/>
    <tableColumn id="4" xr3:uid="{693D60B8-683F-B346-B9DF-318E09D0C5CA}" name="Age_Range" dataDxfId="76"/>
    <tableColumn id="5" xr3:uid="{BF4020F2-CC51-2144-92C3-BD7547CD52FB}" name="Gym_Experience"/>
    <tableColumn id="6" xr3:uid="{74F8D364-26E1-9843-921C-194F04F7A846}" name="Membership"/>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73A415-CC2D-3D4B-9AE4-E17335E83FC2}" name="Table245" displayName="Table245" ref="A1:F75" totalsRowShown="0">
  <autoFilter ref="A1:F75" xr:uid="{9973A415-CC2D-3D4B-9AE4-E17335E83FC2}"/>
  <sortState xmlns:xlrd2="http://schemas.microsoft.com/office/spreadsheetml/2017/richdata2" ref="A2:D75">
    <sortCondition ref="A1:A75"/>
  </sortState>
  <tableColumns count="6">
    <tableColumn id="1" xr3:uid="{D6DCE0ED-5301-F047-AFF1-312D1292804E}" name="Name"/>
    <tableColumn id="2" xr3:uid="{A105F577-D30A-6A49-8C95-2CCA3F0B159D}" name="Sex"/>
    <tableColumn id="3" xr3:uid="{CCCDA330-DFCA-804B-A11B-15900EE5C57F}" name="Legacy_Client"/>
    <tableColumn id="4" xr3:uid="{4B30F609-F8EB-0D46-94E2-00F3007B7364}" name="Age_Range" dataDxfId="75"/>
    <tableColumn id="5" xr3:uid="{B07F0822-B6A4-B740-A26E-18881023C688}" name="Gym_Experience"/>
    <tableColumn id="6" xr3:uid="{50B045C1-D8FE-E14E-8E01-CEE15AA3D158}" name="Membership"/>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BB93BB-ED4D-1647-B9A6-19A4D42E759E}" name="Table1" displayName="Table1" ref="A1:F81" totalsRowShown="0" headerRowDxfId="74" dataDxfId="72" headerRowBorderDxfId="73" tableBorderDxfId="71">
  <autoFilter ref="A1:F81" xr:uid="{C7BB93BB-ED4D-1647-B9A6-19A4D42E759E}"/>
  <sortState xmlns:xlrd2="http://schemas.microsoft.com/office/spreadsheetml/2017/richdata2" ref="A2:D81">
    <sortCondition ref="A1:A81"/>
  </sortState>
  <tableColumns count="6">
    <tableColumn id="1" xr3:uid="{78EC582C-5703-9241-A0C2-677A63456D7F}" name="Name" dataDxfId="70"/>
    <tableColumn id="2" xr3:uid="{7788D0E6-259F-DD4E-ADC8-8719A1467905}" name="Sex" dataDxfId="69"/>
    <tableColumn id="3" xr3:uid="{14EC8544-C4A5-FA45-9F62-5864C2B3CF88}" name="Legacy_Client" dataDxfId="68"/>
    <tableColumn id="4" xr3:uid="{A3E7B2F3-6145-1C4B-947B-5AB18FA1D2CA}" name="Age_Range" dataDxfId="67"/>
    <tableColumn id="5" xr3:uid="{3985C2F1-4488-0D4F-8AB8-09E884025BC7}" name="Gym_Experience" dataDxfId="66"/>
    <tableColumn id="6" xr3:uid="{AF82A12D-4596-1F4C-9F32-A6DA9281B07A}" name="Membership" dataDxfId="6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89C853-7976-7844-94C9-D923D88DD92D}" name="Table5" displayName="Table5" ref="A1:F84" totalsRowShown="0" headerRowDxfId="64" dataDxfId="62" headerRowBorderDxfId="63" tableBorderDxfId="61">
  <autoFilter ref="A1:F84" xr:uid="{4289C853-7976-7844-94C9-D923D88DD92D}"/>
  <sortState xmlns:xlrd2="http://schemas.microsoft.com/office/spreadsheetml/2017/richdata2" ref="A2:D84">
    <sortCondition ref="A1:A84"/>
  </sortState>
  <tableColumns count="6">
    <tableColumn id="1" xr3:uid="{1CED2DDD-796C-EE44-9668-25BF0DDFE323}" name="Name" dataDxfId="60"/>
    <tableColumn id="2" xr3:uid="{C1F7B56C-2C50-C94D-84DC-ECCDE639F65A}" name="Sex" dataDxfId="59"/>
    <tableColumn id="3" xr3:uid="{80720043-7718-3E4F-96F3-74CF441BB000}" name="Legacy_Client" dataDxfId="58"/>
    <tableColumn id="4" xr3:uid="{C48971BF-B0B2-E749-A6C6-57C9BEF83121}" name="Age_Range" dataDxfId="57"/>
    <tableColumn id="5" xr3:uid="{6CA02BAD-9761-8146-AEF8-EEFE22B4A5B1}" name="Gym_Experience" dataDxfId="56"/>
    <tableColumn id="6" xr3:uid="{A5801778-ECFD-944F-AB22-C740FC746DD2}" name="Membership" dataDxfId="5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494F91-D03E-DB4A-808E-622A56FE6341}" name="Table6" displayName="Table6" ref="A1:F99" totalsRowShown="0" headerRowDxfId="54" dataDxfId="52" headerRowBorderDxfId="53" tableBorderDxfId="51">
  <autoFilter ref="A1:F99" xr:uid="{E0494F91-D03E-DB4A-808E-622A56FE6341}"/>
  <sortState xmlns:xlrd2="http://schemas.microsoft.com/office/spreadsheetml/2017/richdata2" ref="A2:D99">
    <sortCondition ref="A1:A99"/>
  </sortState>
  <tableColumns count="6">
    <tableColumn id="1" xr3:uid="{CF4CA944-DDF8-9440-A5DE-C9A9DA833DB3}" name="Name" dataDxfId="50"/>
    <tableColumn id="2" xr3:uid="{9710DDAA-AC14-5B41-A8A1-F5EAF226ED34}" name="Sex" dataDxfId="49"/>
    <tableColumn id="3" xr3:uid="{3DF9A1CA-583E-9F4E-B2BB-99E80619B850}" name="Legacy_Client" dataDxfId="48"/>
    <tableColumn id="4" xr3:uid="{93D62B35-F13E-5C49-9AD5-FDDF6DCF15BA}" name="Age_Range" dataDxfId="47"/>
    <tableColumn id="5" xr3:uid="{99D915E1-2140-424F-A95B-8C7D4ADF28F2}" name="Gym_Experience" dataDxfId="46"/>
    <tableColumn id="6" xr3:uid="{B555940D-5B76-3140-A11B-221C26596397}" name="Membership" dataDxfId="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CBCC272-EBBE-8645-9F4B-7FECBE28CE6D}" name="Table12" displayName="Table12" ref="K2:M24" totalsRowShown="0" headerRowDxfId="149">
  <autoFilter ref="K2:M24" xr:uid="{CCBCC272-EBBE-8645-9F4B-7FECBE28CE6D}"/>
  <tableColumns count="3">
    <tableColumn id="1" xr3:uid="{5AC3A5B3-235B-DF48-9347-05E7555EFA7A}" name="UNIT_CATEGORY"/>
    <tableColumn id="2" xr3:uid="{EF6EFEAE-57A1-174A-A8B1-4A66665D9B98}" name="PRODUCT_NAME"/>
    <tableColumn id="3" xr3:uid="{90EACBA2-076F-0F42-8A41-FABF4144219B}" name="UNIT_PRICES" dataDxfId="148"/>
  </tableColumns>
  <tableStyleInfo name="TableStyleMedium1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74A4F1B-A185-774D-B76A-F67DD28E62B5}" name="Table7" displayName="Table7" ref="A1:F107" totalsRowShown="0" headerRowDxfId="44" dataDxfId="42" headerRowBorderDxfId="43" tableBorderDxfId="41">
  <autoFilter ref="A1:F107" xr:uid="{574A4F1B-A185-774D-B76A-F67DD28E62B5}"/>
  <sortState xmlns:xlrd2="http://schemas.microsoft.com/office/spreadsheetml/2017/richdata2" ref="A2:D107">
    <sortCondition ref="A1:A107"/>
  </sortState>
  <tableColumns count="6">
    <tableColumn id="1" xr3:uid="{247FB2EE-D14C-BE41-A7C7-3BC261797AE6}" name="Name" dataDxfId="40"/>
    <tableColumn id="2" xr3:uid="{1CC35F4B-A8F4-E04B-858C-B45A549613A5}" name="Sex" dataDxfId="39"/>
    <tableColumn id="3" xr3:uid="{64A84A36-0915-4041-8686-67EE7C958AF8}" name="Legacy_Client" dataDxfId="38"/>
    <tableColumn id="4" xr3:uid="{11EC85D1-0C69-B74C-BD57-AA658840F381}" name="Age_Range" dataDxfId="37"/>
    <tableColumn id="5" xr3:uid="{5EA37E5B-CAB6-B443-B5B8-EB55AD8625A0}" name="Gym_Experience" dataDxfId="36"/>
    <tableColumn id="6" xr3:uid="{41623343-990E-4347-BF9C-503C816667F8}" name="Membership" dataDxfId="35"/>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6765822-791A-0D43-8EC6-7AF1FD479BE1}" name="Table25" displayName="Table25" ref="A1:C107" totalsRowShown="0">
  <autoFilter ref="A1:C107" xr:uid="{16765822-791A-0D43-8EC6-7AF1FD479BE1}"/>
  <tableColumns count="3">
    <tableColumn id="1" xr3:uid="{6A780E7E-A738-D54F-81E9-5B440C4F213F}" name="ALL_Names_From_Jan-Jun"/>
    <tableColumn id="2" xr3:uid="{5966F518-E4EA-924F-8EFB-2851FFEBA8CB}" name="ALL_Names_From_July"/>
    <tableColumn id="3" xr3:uid="{3F2201FF-6F65-6247-919A-B9737850559C}" name="VLOOKUP_still_enrolled?"/>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057AA5-CEC6-9749-A9F4-47AC91B52AD1}" name="Table8" displayName="Table8" ref="A1:E39" totalsRowShown="0" headerRowDxfId="34" dataDxfId="32" headerRowBorderDxfId="33" tableBorderDxfId="31" totalsRowBorderDxfId="30">
  <autoFilter ref="A1:E39" xr:uid="{D2057AA5-CEC6-9749-A9F4-47AC91B52AD1}"/>
  <sortState xmlns:xlrd2="http://schemas.microsoft.com/office/spreadsheetml/2017/richdata2" ref="A2:E39">
    <sortCondition ref="D1:D39"/>
  </sortState>
  <tableColumns count="5">
    <tableColumn id="1" xr3:uid="{6D7E2558-632A-2640-BD82-F1D34CC2EBE7}" name="Name" dataDxfId="29"/>
    <tableColumn id="2" xr3:uid="{011E2F48-05C1-E84B-94A0-28B7992A4A84}" name="Sex" dataDxfId="28"/>
    <tableColumn id="4" xr3:uid="{C4BBD097-2433-594D-A4A8-131C2D96333E}" name="Age_Range" dataDxfId="27"/>
    <tableColumn id="5" xr3:uid="{92166FCC-EDF6-F647-BADF-40ABE59A01A1}" name="Response" dataDxfId="26"/>
    <tableColumn id="3" xr3:uid="{F451C011-9A85-1644-A086-E1D7BE1394FB}" name="Reason" dataDxfId="25"/>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7668612-800E-7F48-B551-31FB624EF3BD}" name="Table9" displayName="Table9" ref="A1:G54" totalsRowShown="0" headerRowDxfId="24" dataDxfId="22" headerRowBorderDxfId="23" tableBorderDxfId="21" totalsRowBorderDxfId="20">
  <autoFilter ref="A1:G54" xr:uid="{E7668612-800E-7F48-B551-31FB624EF3BD}"/>
  <tableColumns count="7">
    <tableColumn id="1" xr3:uid="{06C126E5-97B8-A84B-93C6-B2D134B5498B}" name="Name" dataDxfId="19"/>
    <tableColumn id="2" xr3:uid="{A4B9BE70-9740-4F45-8722-35DC06B293AE}" name="Sex" dataDxfId="18"/>
    <tableColumn id="3" xr3:uid="{779D3A0B-32F5-1B4C-8CD2-69A02F0B85A4}" name="Legacy_Client" dataDxfId="17"/>
    <tableColumn id="4" xr3:uid="{775C2155-1014-724B-9550-57F07F412BC5}" name="Age_Range" dataDxfId="16"/>
    <tableColumn id="5" xr3:uid="{3D6376C2-0167-E84B-B51E-71D4CC566C4A}" name="Gym_Experience" dataDxfId="15"/>
    <tableColumn id="6" xr3:uid="{9061CAEA-40BC-2547-B21E-2B658693401B}" name="What_Needs_Replacement?" dataDxfId="14"/>
    <tableColumn id="7" xr3:uid="{54FCD49C-40AD-DD4C-B7B6-3D973C8CE9BE}" name="Reason" dataDxfId="1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829CAA5-6BCB-1044-A11D-CC9B34CC9CF2}" name="Table24511" displayName="Table24511" ref="A1:G38" totalsRowShown="0">
  <autoFilter ref="A1:G38" xr:uid="{6829CAA5-6BCB-1044-A11D-CC9B34CC9CF2}"/>
  <sortState xmlns:xlrd2="http://schemas.microsoft.com/office/spreadsheetml/2017/richdata2" ref="A2:G38">
    <sortCondition ref="B1:B38"/>
  </sortState>
  <tableColumns count="7">
    <tableColumn id="1" xr3:uid="{AC2C37AA-23C4-8C4F-B876-7231525CF75C}" name="Name"/>
    <tableColumn id="2" xr3:uid="{0AC4B642-2750-F448-BD48-005FDF3924EE}" name="Sex"/>
    <tableColumn id="5" xr3:uid="{0B9B4F7B-3A4E-DB4E-A737-956CCD3EFF0E}" name="Gym_Experience"/>
    <tableColumn id="3" xr3:uid="{C9F387F9-92C1-4648-98CA-332A0ED7E606}" name="Machine_1"/>
    <tableColumn id="4" xr3:uid="{EDDBFE7F-D29C-0E45-B04F-E09696B42B9E}" name="Machine_2"/>
    <tableColumn id="6" xr3:uid="{6D52ACA4-5197-3242-B257-BBB100A8E8AE}" name="Machine_3"/>
    <tableColumn id="7" xr3:uid="{93672FB0-1A25-5F4C-90D4-99BFB752AC4D}" name="Machine_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4CDD917-1F43-814B-A2EE-DE4D0131A894}" name="Table724" displayName="Table724" ref="A2:D44" totalsRowShown="0" headerRowDxfId="12" dataDxfId="10" headerRowBorderDxfId="11" tableBorderDxfId="9">
  <autoFilter ref="A2:D44" xr:uid="{74CDD917-1F43-814B-A2EE-DE4D0131A894}"/>
  <sortState xmlns:xlrd2="http://schemas.microsoft.com/office/spreadsheetml/2017/richdata2" ref="A3:C44">
    <sortCondition ref="A2:A44"/>
  </sortState>
  <tableColumns count="4">
    <tableColumn id="1" xr3:uid="{5E553679-32BB-F143-BF88-3F35C84BF60A}" name="Name" dataDxfId="8"/>
    <tableColumn id="2" xr3:uid="{3F0AB212-1458-B149-AACF-D1FA37B09FE0}" name="Sex" dataDxfId="7"/>
    <tableColumn id="3" xr3:uid="{13BE67AB-1696-D745-A0C3-293FE2CC6A59}" name="Response" dataDxfId="6"/>
    <tableColumn id="4" xr3:uid="{727CA54C-9250-8846-8ABA-7405288BD9C8}" name="Summary (possible trend or pattern)"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689DA83-4E1E-3545-9C75-426438FC1040}" name="Table13" displayName="Table13" ref="A12:I19" totalsRowShown="0" headerRowDxfId="147">
  <autoFilter ref="A12:I19" xr:uid="{9689DA83-4E1E-3545-9C75-426438FC1040}"/>
  <tableColumns count="9">
    <tableColumn id="1" xr3:uid="{116B3B43-1E10-3E47-BC44-7F85C33FDB1C}" name="MONTH" dataDxfId="146"/>
    <tableColumn id="2" xr3:uid="{243484D4-1765-2A44-95A0-3AB038B4DD02}" name="REGULAR_COUNT" dataDxfId="145">
      <calculatedColumnFormula>COUNTIF(GYM_MEMBERS_JAN_2023!F:F,$L$3)</calculatedColumnFormula>
    </tableColumn>
    <tableColumn id="3" xr3:uid="{D9507B54-3D69-5842-85D2-97851A90AF67}" name="SPECIAL_COUNT">
      <calculatedColumnFormula>COUNTIF(GYM_MEMBERS_JAN_2023!F:F,$L$4)</calculatedColumnFormula>
    </tableColumn>
    <tableColumn id="4" xr3:uid="{D974125A-DCE8-644D-9F45-8FEF485C88B7}" name="WEEK_PASS_COUNT"/>
    <tableColumn id="5" xr3:uid="{A996796E-764F-8B46-BA1F-3CE09302B930}" name="DAY_PASS_COUNT"/>
    <tableColumn id="6" xr3:uid="{9EE5CB3E-8D33-D34E-A48C-B540137B12E5}" name="REGULAR_MEMBERSHIP" dataDxfId="144">
      <calculatedColumnFormula>Table13[[#This Row],[REGULAR_COUNT]]*$M$3</calculatedColumnFormula>
    </tableColumn>
    <tableColumn id="7" xr3:uid="{E8DABF74-47CF-194F-8678-A8B7BCC41BAF}" name="SPECIAL_MEMBERSHIP" dataDxfId="143">
      <calculatedColumnFormula>Table13[[#This Row],[SPECIAL_COUNT]]*$M$4</calculatedColumnFormula>
    </tableColumn>
    <tableColumn id="8" xr3:uid="{E8A8C77C-8123-E049-978B-F9429201B0FF}" name="WEEKLY_PASS" dataDxfId="142">
      <calculatedColumnFormula>Table13[[#This Row],[WEEK_PASS_COUNT]]*$M$6</calculatedColumnFormula>
    </tableColumn>
    <tableColumn id="9" xr3:uid="{538C71D9-E432-1E4E-849C-E4A3E1E64E84}" name="DAY_PASS" dataDxfId="141">
      <calculatedColumnFormula>Table13[[#This Row],[DAY_PASS_COUNT]]*$M$5</calculatedColumnFormula>
    </tableColumn>
  </tableColumns>
  <tableStyleInfo name="TableStyleMedium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6228BFF-838A-6F41-BB63-202E97199F8D}" name="Table14" displayName="Table14" ref="A22:D40" totalsRowShown="0" headerRowDxfId="140" dataDxfId="139">
  <autoFilter ref="A22:D40" xr:uid="{36228BFF-838A-6F41-BB63-202E97199F8D}"/>
  <tableColumns count="4">
    <tableColumn id="1" xr3:uid="{F51C7FAE-97A1-CE4F-B2BD-4531E8850B9E}" name="PRODUCT" dataDxfId="138"/>
    <tableColumn id="2" xr3:uid="{20EAFA47-5014-FC45-AD72-B8D560F98693}" name="COUNT" dataDxfId="137"/>
    <tableColumn id="3" xr3:uid="{F7348019-0DF2-EC4A-A8C9-8C00D3CF2279}" name="SALES" dataDxfId="136">
      <calculatedColumnFormula>Table14[[#This Row],[COUNT]]*M7</calculatedColumnFormula>
    </tableColumn>
    <tableColumn id="4" xr3:uid="{FF3D7C86-4AC0-3C4F-B89E-C77ED8153D26}" name="UNIT_CATEGORY" dataDxfId="135"/>
  </tableColumns>
  <tableStyleInfo name="TableStyleMedium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4FF494B-3385-1E44-8CBC-ECE9C9532E7B}" name="Table1416" displayName="Table1416" ref="F22:I40" totalsRowShown="0" headerRowDxfId="134" dataDxfId="133">
  <autoFilter ref="F22:I40" xr:uid="{B4FF494B-3385-1E44-8CBC-ECE9C9532E7B}"/>
  <tableColumns count="4">
    <tableColumn id="1" xr3:uid="{9BF54DA3-A0CB-E24B-8DBB-71619CC41856}" name="PRODUCT" dataDxfId="132"/>
    <tableColumn id="2" xr3:uid="{EF3C12F6-5856-4F48-8469-EB7AD3382872}" name="COUNT" dataDxfId="131"/>
    <tableColumn id="3" xr3:uid="{DF575457-FD05-9D4C-BE51-E78D58E943AC}" name="SALES" dataDxfId="130">
      <calculatedColumnFormula>Table1416[[#This Row],[COUNT]]*M7</calculatedColumnFormula>
    </tableColumn>
    <tableColumn id="4" xr3:uid="{3FDF873E-BADB-D143-940E-748F6E914E00}" name="UNIT_CATEGORY" dataDxfId="129"/>
  </tableColumns>
  <tableStyleInfo name="TableStyleMedium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884F361-5657-544E-B4AF-C06EB596B497}" name="Table1417" displayName="Table1417" ref="A43:D61" totalsRowShown="0" headerRowDxfId="128" dataDxfId="127">
  <autoFilter ref="A43:D61" xr:uid="{4884F361-5657-544E-B4AF-C06EB596B497}"/>
  <tableColumns count="4">
    <tableColumn id="1" xr3:uid="{A13ADB48-351E-A14D-9B90-C845700A959F}" name="PRODUCT" dataDxfId="126"/>
    <tableColumn id="2" xr3:uid="{3A2CF0FF-9261-4B4A-98D6-27DAB040A9C3}" name="COUNT" dataDxfId="125"/>
    <tableColumn id="3" xr3:uid="{22B8BA94-7A08-964F-806D-6D72A25C5794}" name="SALES" dataDxfId="124">
      <calculatedColumnFormula>Table1417[[#This Row],[COUNT]]*M7</calculatedColumnFormula>
    </tableColumn>
    <tableColumn id="4" xr3:uid="{7802CB15-9C22-5D45-80FF-49EAA46FE508}" name="UNIT_CATEGORY" dataDxfId="123"/>
  </tableColumns>
  <tableStyleInfo name="TableStyleMedium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0D168AF-038C-5649-9BF7-A812B40DD255}" name="Table1418" displayName="Table1418" ref="F43:I61" totalsRowShown="0" headerRowDxfId="122" dataDxfId="121">
  <autoFilter ref="F43:I61" xr:uid="{C0D168AF-038C-5649-9BF7-A812B40DD255}"/>
  <tableColumns count="4">
    <tableColumn id="1" xr3:uid="{2255F65F-20EC-6B4C-B4E3-7112816B42C7}" name="PRODUCT" dataDxfId="120"/>
    <tableColumn id="2" xr3:uid="{447DC1B2-841A-E148-A531-5EFC5A20FA32}" name="COUNT" dataDxfId="119"/>
    <tableColumn id="3" xr3:uid="{8734E543-E169-7A43-94FD-36443DE29B5F}" name="SALES" dataDxfId="118">
      <calculatedColumnFormula>Table1418[[#This Row],[COUNT]]*M7</calculatedColumnFormula>
    </tableColumn>
    <tableColumn id="4" xr3:uid="{2F51BE5C-5827-644D-B08C-04750B77E378}" name="UNIT_CATEGORY" dataDxfId="117"/>
  </tableColumns>
  <tableStyleInfo name="TableStyleMedium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28B0E0D-A665-4E41-B76A-4EF1B69B6D47}" name="Table26" displayName="Table26" ref="A1:C12" totalsRowShown="0">
  <autoFilter ref="A1:C12" xr:uid="{D28B0E0D-A665-4E41-B76A-4EF1B69B6D47}"/>
  <tableColumns count="3">
    <tableColumn id="1" xr3:uid="{1C3FCB3F-ED4D-2F4A-BB5C-72E1F6E3C952}" name="DATE" dataDxfId="116"/>
    <tableColumn id="2" xr3:uid="{2C0D564F-FAFF-FA4F-90B8-3EA25DA944B5}" name="GROSS_SALES"/>
    <tableColumn id="3" xr3:uid="{334229EA-D272-EE47-B679-A41CD02FA432}" name="FORECAST" dataDxfId="115">
      <calculatedColumnFormula>_xlfn.FORECAST.LINEAR(A2,$B$2:$B$8,$A$2:$A$8)</calculatedColumnFormula>
    </tableColumn>
  </tableColumns>
  <tableStyleInfo name="TableStyleMedium1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28B5D04-9BE2-1946-BEA6-235A39347D2C}" name="Table21" displayName="Table21" ref="A3:I10" totalsRowShown="0" headerRowDxfId="114">
  <autoFilter ref="A3:I10" xr:uid="{028B5D04-9BE2-1946-BEA6-235A39347D2C}"/>
  <tableColumns count="9">
    <tableColumn id="1" xr3:uid="{C4C2B645-A776-9C40-832D-7BE51EA78B40}" name="MONTH" dataDxfId="113"/>
    <tableColumn id="2" xr3:uid="{8487DB54-FF57-3E41-AEF1-B0BF376EFF6F}" name="REGULAR_MEMBERSHIP" dataDxfId="112"/>
    <tableColumn id="3" xr3:uid="{0DC94527-0946-BA4E-8EFA-A7D2267CA9B8}" name="SPECIAL_MEMBERSHIP" dataDxfId="111"/>
    <tableColumn id="4" xr3:uid="{44AD8F85-8C00-0F43-9F95-3A26A5008B6C}" name="WEEKLY_PASS" dataDxfId="110"/>
    <tableColumn id="5" xr3:uid="{BFC00F6F-4A5B-AC4B-AD4A-48463F5DEFD4}" name="DAY_PASS" dataDxfId="109"/>
    <tableColumn id="6" xr3:uid="{407AC2DC-F6BC-C046-ABD8-30EA203B5D12}" name="BEVERAGES" dataDxfId="108"/>
    <tableColumn id="7" xr3:uid="{1F2F381C-272B-7342-AA64-29AFBE1E4D58}" name="SNACKS" dataDxfId="107"/>
    <tableColumn id="8" xr3:uid="{D6C7B5D5-8E7C-8A47-8D28-F1492A488203}" name="MERCHANDISE" dataDxfId="106"/>
    <tableColumn id="9" xr3:uid="{1CCC1FC2-3846-7F41-9B48-CA45F6561846}" name="TOTAL_GROSS_SALES" dataDxfId="105"/>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2EA4D-2F69-C846-90FB-ED2F915C134A}">
  <dimension ref="A1:N62"/>
  <sheetViews>
    <sheetView tabSelected="1" workbookViewId="0">
      <selection sqref="A1:I1"/>
    </sheetView>
  </sheetViews>
  <sheetFormatPr baseColWidth="10" defaultColWidth="0" defaultRowHeight="16" zeroHeight="1" x14ac:dyDescent="0.2"/>
  <cols>
    <col min="1" max="1" width="28.83203125" style="21" bestFit="1" customWidth="1"/>
    <col min="2" max="2" width="24.5" style="21" bestFit="1" customWidth="1"/>
    <col min="3" max="3" width="22.83203125" style="21" bestFit="1" customWidth="1"/>
    <col min="4" max="4" width="21" style="21" bestFit="1" customWidth="1"/>
    <col min="5" max="5" width="19.5" style="21" bestFit="1" customWidth="1"/>
    <col min="6" max="6" width="28.83203125" style="21" bestFit="1" customWidth="1"/>
    <col min="7" max="7" width="22.83203125" style="21" bestFit="1" customWidth="1"/>
    <col min="8" max="8" width="16.1640625" style="21" bestFit="1" customWidth="1"/>
    <col min="9" max="9" width="17.83203125" style="21" bestFit="1" customWidth="1"/>
    <col min="10" max="10" width="5.1640625" style="21" customWidth="1"/>
    <col min="11" max="11" width="17.83203125" style="21" bestFit="1" customWidth="1"/>
    <col min="12" max="12" width="28.83203125" style="21" bestFit="1" customWidth="1"/>
    <col min="13" max="13" width="23.83203125" style="21" customWidth="1"/>
    <col min="14" max="14" width="10.83203125" style="21" customWidth="1"/>
    <col min="15" max="16384" width="10.83203125" style="21" hidden="1"/>
  </cols>
  <sheetData>
    <row r="1" spans="1:13" x14ac:dyDescent="0.2">
      <c r="A1" s="51" t="s">
        <v>251</v>
      </c>
      <c r="B1" s="51"/>
      <c r="C1" s="51"/>
      <c r="D1" s="51"/>
      <c r="E1" s="51"/>
      <c r="F1" s="51"/>
      <c r="G1" s="51"/>
      <c r="H1" s="51"/>
      <c r="I1" s="51"/>
      <c r="K1" s="51" t="s">
        <v>253</v>
      </c>
      <c r="L1" s="51"/>
      <c r="M1" s="51"/>
    </row>
    <row r="2" spans="1:13" x14ac:dyDescent="0.2">
      <c r="A2" s="18" t="s">
        <v>217</v>
      </c>
      <c r="B2" s="18" t="s">
        <v>219</v>
      </c>
      <c r="C2" s="18" t="s">
        <v>220</v>
      </c>
      <c r="D2" s="18" t="s">
        <v>222</v>
      </c>
      <c r="E2" s="18" t="s">
        <v>221</v>
      </c>
      <c r="F2" s="18" t="s">
        <v>223</v>
      </c>
      <c r="G2" s="18" t="s">
        <v>234</v>
      </c>
      <c r="H2" s="18" t="s">
        <v>224</v>
      </c>
      <c r="I2" s="18" t="s">
        <v>218</v>
      </c>
      <c r="K2" s="20" t="s">
        <v>226</v>
      </c>
      <c r="L2" s="20" t="s">
        <v>227</v>
      </c>
      <c r="M2" s="20" t="s">
        <v>225</v>
      </c>
    </row>
    <row r="3" spans="1:13" x14ac:dyDescent="0.2">
      <c r="A3" s="17">
        <v>44927</v>
      </c>
      <c r="B3" s="19">
        <f>F13</f>
        <v>2100</v>
      </c>
      <c r="C3" s="19">
        <f>G13</f>
        <v>1200</v>
      </c>
      <c r="D3" s="19">
        <f>H13</f>
        <v>45</v>
      </c>
      <c r="E3" s="19">
        <f>I13</f>
        <v>35</v>
      </c>
      <c r="F3" s="19" t="s">
        <v>267</v>
      </c>
      <c r="G3" s="19" t="s">
        <v>267</v>
      </c>
      <c r="H3" s="19" t="s">
        <v>267</v>
      </c>
      <c r="I3" s="19">
        <f>SUM(Table11[[#This Row],[REGULAR_MEMBERSHIP]:[DAY_PASS]])</f>
        <v>3380</v>
      </c>
      <c r="K3" t="s">
        <v>128</v>
      </c>
      <c r="L3" t="s">
        <v>129</v>
      </c>
      <c r="M3" s="19">
        <v>50</v>
      </c>
    </row>
    <row r="4" spans="1:13" x14ac:dyDescent="0.2">
      <c r="A4" s="17">
        <v>44958</v>
      </c>
      <c r="B4" s="19">
        <f t="shared" ref="B4:B9" si="0">F14</f>
        <v>2300</v>
      </c>
      <c r="C4" s="19">
        <f t="shared" ref="C4:C9" si="1">G14</f>
        <v>3800</v>
      </c>
      <c r="D4" s="19">
        <f t="shared" ref="D4:D9" si="2">H14</f>
        <v>30</v>
      </c>
      <c r="E4" s="19">
        <f t="shared" ref="E4:E9" si="3">I14</f>
        <v>20</v>
      </c>
      <c r="F4" s="19" t="s">
        <v>267</v>
      </c>
      <c r="G4" s="19" t="s">
        <v>267</v>
      </c>
      <c r="H4" s="19" t="s">
        <v>267</v>
      </c>
      <c r="I4" s="19">
        <f>SUM(Table11[[#This Row],[REGULAR_MEMBERSHIP]:[DAY_PASS]])</f>
        <v>6150</v>
      </c>
      <c r="K4" t="s">
        <v>128</v>
      </c>
      <c r="L4" t="s">
        <v>130</v>
      </c>
      <c r="M4" s="19">
        <v>200</v>
      </c>
    </row>
    <row r="5" spans="1:13" x14ac:dyDescent="0.2">
      <c r="A5" s="17">
        <v>44986</v>
      </c>
      <c r="B5" s="19">
        <f t="shared" si="0"/>
        <v>2650</v>
      </c>
      <c r="C5" s="19">
        <f t="shared" si="1"/>
        <v>4200</v>
      </c>
      <c r="D5" s="19">
        <f t="shared" si="2"/>
        <v>45</v>
      </c>
      <c r="E5" s="19">
        <f t="shared" si="3"/>
        <v>25</v>
      </c>
      <c r="F5" s="19" t="s">
        <v>267</v>
      </c>
      <c r="G5" s="19" t="s">
        <v>267</v>
      </c>
      <c r="H5" s="19" t="s">
        <v>267</v>
      </c>
      <c r="I5" s="19">
        <f>SUM(Table11[[#This Row],[REGULAR_MEMBERSHIP]:[DAY_PASS]])</f>
        <v>6920</v>
      </c>
      <c r="K5" t="s">
        <v>228</v>
      </c>
      <c r="L5" t="s">
        <v>229</v>
      </c>
      <c r="M5" s="19">
        <v>5</v>
      </c>
    </row>
    <row r="6" spans="1:13" x14ac:dyDescent="0.2">
      <c r="A6" s="17">
        <v>45017</v>
      </c>
      <c r="B6" s="19">
        <f t="shared" si="0"/>
        <v>2800</v>
      </c>
      <c r="C6" s="19">
        <f t="shared" si="1"/>
        <v>4800</v>
      </c>
      <c r="D6" s="19">
        <f t="shared" si="2"/>
        <v>15</v>
      </c>
      <c r="E6" s="19">
        <f t="shared" si="3"/>
        <v>15</v>
      </c>
      <c r="F6" s="19">
        <f>SUM(C25:C37)</f>
        <v>442</v>
      </c>
      <c r="G6" s="19">
        <f>SUM(C38:C40)</f>
        <v>110</v>
      </c>
      <c r="H6" s="19">
        <f>SUM(C23:C24)</f>
        <v>1115</v>
      </c>
      <c r="I6" s="19">
        <f>SUM(Table11[[#This Row],[REGULAR_MEMBERSHIP]:[MERCHANDISE]])</f>
        <v>9297</v>
      </c>
      <c r="K6" t="s">
        <v>228</v>
      </c>
      <c r="L6" t="s">
        <v>230</v>
      </c>
      <c r="M6" s="19">
        <v>15</v>
      </c>
    </row>
    <row r="7" spans="1:13" x14ac:dyDescent="0.2">
      <c r="A7" s="17">
        <v>45047</v>
      </c>
      <c r="B7" s="19">
        <f t="shared" si="0"/>
        <v>2800</v>
      </c>
      <c r="C7" s="19">
        <f t="shared" si="1"/>
        <v>5400</v>
      </c>
      <c r="D7" s="19">
        <f t="shared" si="2"/>
        <v>60</v>
      </c>
      <c r="E7" s="19">
        <f t="shared" si="3"/>
        <v>20</v>
      </c>
      <c r="F7" s="19">
        <f>SUM(H25:H37)</f>
        <v>530.5</v>
      </c>
      <c r="G7" s="19">
        <f>SUM(H38:H40)</f>
        <v>188.5</v>
      </c>
      <c r="H7" s="19">
        <f>SUM(H23:H24)</f>
        <v>810</v>
      </c>
      <c r="I7" s="19">
        <f>SUM(Table11[[#This Row],[REGULAR_MEMBERSHIP]:[MERCHANDISE]])</f>
        <v>9809</v>
      </c>
      <c r="K7" t="s">
        <v>231</v>
      </c>
      <c r="L7" t="s">
        <v>232</v>
      </c>
      <c r="M7" s="19">
        <v>25</v>
      </c>
    </row>
    <row r="8" spans="1:13" x14ac:dyDescent="0.2">
      <c r="A8" s="17">
        <v>45078</v>
      </c>
      <c r="B8" s="19">
        <f t="shared" si="0"/>
        <v>3250</v>
      </c>
      <c r="C8" s="19">
        <f t="shared" si="1"/>
        <v>6600</v>
      </c>
      <c r="D8" s="19">
        <f t="shared" si="2"/>
        <v>45</v>
      </c>
      <c r="E8" s="19">
        <f t="shared" si="3"/>
        <v>30</v>
      </c>
      <c r="F8" s="19">
        <f>SUM(C46:C58)</f>
        <v>618</v>
      </c>
      <c r="G8" s="19">
        <f>SUM(C59:C61)</f>
        <v>233.5</v>
      </c>
      <c r="H8" s="19">
        <f>SUM(C44:C45)</f>
        <v>345</v>
      </c>
      <c r="I8" s="19">
        <f>SUM(Table11[[#This Row],[REGULAR_MEMBERSHIP]:[MERCHANDISE]])</f>
        <v>11121.5</v>
      </c>
      <c r="K8" t="s">
        <v>231</v>
      </c>
      <c r="L8" t="s">
        <v>233</v>
      </c>
      <c r="M8" s="19">
        <v>40</v>
      </c>
    </row>
    <row r="9" spans="1:13" x14ac:dyDescent="0.2">
      <c r="A9" s="17">
        <v>45108</v>
      </c>
      <c r="B9" s="19">
        <f t="shared" si="0"/>
        <v>3650</v>
      </c>
      <c r="C9" s="19">
        <f t="shared" si="1"/>
        <v>6600</v>
      </c>
      <c r="D9" s="19">
        <f t="shared" si="2"/>
        <v>30</v>
      </c>
      <c r="E9" s="19">
        <f t="shared" si="3"/>
        <v>20</v>
      </c>
      <c r="F9" s="19">
        <f>SUM(H46:H58)</f>
        <v>713.5</v>
      </c>
      <c r="G9" s="19">
        <f>SUM(H59:H61)</f>
        <v>314</v>
      </c>
      <c r="H9" s="19">
        <f>SUM(H44:H45)</f>
        <v>315</v>
      </c>
      <c r="I9" s="19">
        <f>SUM(Table11[[#This Row],[REGULAR_MEMBERSHIP]:[MERCHANDISE]])</f>
        <v>11642.5</v>
      </c>
      <c r="K9" t="s">
        <v>258</v>
      </c>
      <c r="L9" t="s">
        <v>241</v>
      </c>
      <c r="M9" s="19">
        <v>2.5</v>
      </c>
    </row>
    <row r="10" spans="1:13" x14ac:dyDescent="0.2">
      <c r="K10" t="s">
        <v>258</v>
      </c>
      <c r="L10" t="s">
        <v>242</v>
      </c>
      <c r="M10" s="19">
        <v>2.5</v>
      </c>
    </row>
    <row r="11" spans="1:13" ht="17" thickBot="1" x14ac:dyDescent="0.25">
      <c r="A11" s="51" t="s">
        <v>252</v>
      </c>
      <c r="B11" s="51"/>
      <c r="C11" s="51"/>
      <c r="D11" s="51"/>
      <c r="E11" s="51"/>
      <c r="F11" s="51"/>
      <c r="G11" s="51"/>
      <c r="H11" s="51"/>
      <c r="I11" s="51"/>
      <c r="K11" t="s">
        <v>258</v>
      </c>
      <c r="L11" t="s">
        <v>243</v>
      </c>
      <c r="M11" s="19">
        <v>2.5</v>
      </c>
    </row>
    <row r="12" spans="1:13" ht="17" thickBot="1" x14ac:dyDescent="0.25">
      <c r="A12" s="25" t="s">
        <v>217</v>
      </c>
      <c r="B12" s="22" t="s">
        <v>254</v>
      </c>
      <c r="C12" s="22" t="s">
        <v>255</v>
      </c>
      <c r="D12" s="22" t="s">
        <v>256</v>
      </c>
      <c r="E12" s="22" t="s">
        <v>257</v>
      </c>
      <c r="F12" s="22" t="s">
        <v>219</v>
      </c>
      <c r="G12" s="22" t="s">
        <v>220</v>
      </c>
      <c r="H12" s="22" t="s">
        <v>222</v>
      </c>
      <c r="I12" s="22" t="s">
        <v>221</v>
      </c>
      <c r="K12" t="s">
        <v>258</v>
      </c>
      <c r="L12" t="s">
        <v>237</v>
      </c>
      <c r="M12" s="19">
        <v>2.5</v>
      </c>
    </row>
    <row r="13" spans="1:13" x14ac:dyDescent="0.2">
      <c r="A13" s="23">
        <v>44927</v>
      </c>
      <c r="B13">
        <f>COUNTIF(GYM_MEMBERS_JAN_2023!F:F,$L$3)</f>
        <v>42</v>
      </c>
      <c r="C13">
        <f>COUNTIF(GYM_MEMBERS_JAN_2023!F:F,$L$4)</f>
        <v>6</v>
      </c>
      <c r="D13">
        <v>3</v>
      </c>
      <c r="E13">
        <v>7</v>
      </c>
      <c r="F13" s="19">
        <f>Table13[[#This Row],[REGULAR_COUNT]]*$M$3</f>
        <v>2100</v>
      </c>
      <c r="G13" s="19">
        <f>Table13[[#This Row],[SPECIAL_COUNT]]*$M$4</f>
        <v>1200</v>
      </c>
      <c r="H13" s="19">
        <f>Table13[[#This Row],[WEEK_PASS_COUNT]]*$M$6</f>
        <v>45</v>
      </c>
      <c r="I13" s="19">
        <f>Table13[[#This Row],[DAY_PASS_COUNT]]*$M$5</f>
        <v>35</v>
      </c>
      <c r="K13" t="s">
        <v>258</v>
      </c>
      <c r="L13" t="s">
        <v>238</v>
      </c>
      <c r="M13" s="19">
        <v>2.5</v>
      </c>
    </row>
    <row r="14" spans="1:13" x14ac:dyDescent="0.2">
      <c r="A14" s="17">
        <v>44958</v>
      </c>
      <c r="B14">
        <f>COUNTIF(GYM_MEMBERS_FEB_2023!F:F,$L$3)</f>
        <v>46</v>
      </c>
      <c r="C14">
        <f>COUNTIF(GYM_MEMBERS_FEB_2023!F:F,$L$4)</f>
        <v>19</v>
      </c>
      <c r="D14">
        <v>2</v>
      </c>
      <c r="E14">
        <v>4</v>
      </c>
      <c r="F14" s="19">
        <f>Table13[[#This Row],[REGULAR_COUNT]]*$M$3</f>
        <v>2300</v>
      </c>
      <c r="G14" s="19">
        <f>Table13[[#This Row],[SPECIAL_COUNT]]*$M$4</f>
        <v>3800</v>
      </c>
      <c r="H14" s="19">
        <f>Table13[[#This Row],[WEEK_PASS_COUNT]]*$M$6</f>
        <v>30</v>
      </c>
      <c r="I14" s="19">
        <f>Table13[[#This Row],[DAY_PASS_COUNT]]*$M$5</f>
        <v>20</v>
      </c>
      <c r="K14" t="s">
        <v>258</v>
      </c>
      <c r="L14" t="s">
        <v>239</v>
      </c>
      <c r="M14" s="19">
        <v>2.5</v>
      </c>
    </row>
    <row r="15" spans="1:13" x14ac:dyDescent="0.2">
      <c r="A15" s="23">
        <v>44986</v>
      </c>
      <c r="B15">
        <f>COUNTIF(GYM_MEMBERS_MAR_2023!F:F,$L$3)</f>
        <v>53</v>
      </c>
      <c r="C15">
        <f>COUNTIF(GYM_MEMBERS_MAR_2023!F:F,$L$4)</f>
        <v>21</v>
      </c>
      <c r="D15">
        <v>3</v>
      </c>
      <c r="E15">
        <v>5</v>
      </c>
      <c r="F15" s="19">
        <f>Table13[[#This Row],[REGULAR_COUNT]]*$M$3</f>
        <v>2650</v>
      </c>
      <c r="G15" s="19">
        <f>Table13[[#This Row],[SPECIAL_COUNT]]*$M$4</f>
        <v>4200</v>
      </c>
      <c r="H15" s="19">
        <f>Table13[[#This Row],[WEEK_PASS_COUNT]]*$M$6</f>
        <v>45</v>
      </c>
      <c r="I15" s="19">
        <f>Table13[[#This Row],[DAY_PASS_COUNT]]*$M$5</f>
        <v>25</v>
      </c>
      <c r="K15" t="s">
        <v>258</v>
      </c>
      <c r="L15" t="s">
        <v>240</v>
      </c>
      <c r="M15" s="19">
        <v>2.5</v>
      </c>
    </row>
    <row r="16" spans="1:13" x14ac:dyDescent="0.2">
      <c r="A16" s="17">
        <v>45017</v>
      </c>
      <c r="B16">
        <f>COUNTIF(GYM_MEMBERS_APR_2023!F:F,$L$3)</f>
        <v>56</v>
      </c>
      <c r="C16">
        <f>COUNTIF(GYM_MEMBERS_APR_2023!F:F,$L$4)</f>
        <v>24</v>
      </c>
      <c r="D16">
        <v>1</v>
      </c>
      <c r="E16">
        <v>3</v>
      </c>
      <c r="F16" s="19">
        <f>Table13[[#This Row],[REGULAR_COUNT]]*$M$3</f>
        <v>2800</v>
      </c>
      <c r="G16" s="19">
        <f>Table13[[#This Row],[SPECIAL_COUNT]]*$M$4</f>
        <v>4800</v>
      </c>
      <c r="H16" s="19">
        <f>Table13[[#This Row],[WEEK_PASS_COUNT]]*$M$6</f>
        <v>15</v>
      </c>
      <c r="I16" s="19">
        <f>Table13[[#This Row],[DAY_PASS_COUNT]]*$M$5</f>
        <v>15</v>
      </c>
      <c r="K16" t="s">
        <v>258</v>
      </c>
      <c r="L16" t="s">
        <v>236</v>
      </c>
      <c r="M16" s="19">
        <v>3</v>
      </c>
    </row>
    <row r="17" spans="1:13" x14ac:dyDescent="0.2">
      <c r="A17" s="23">
        <v>45047</v>
      </c>
      <c r="B17">
        <f>COUNTIF(GYM_MEMBERS_MAY_2023!F:F,$L$3)</f>
        <v>56</v>
      </c>
      <c r="C17">
        <f>COUNTIF(GYM_MEMBERS_MAY_2023!F:F,$L$4)</f>
        <v>27</v>
      </c>
      <c r="D17">
        <v>4</v>
      </c>
      <c r="E17">
        <v>4</v>
      </c>
      <c r="F17" s="19">
        <f>Table13[[#This Row],[REGULAR_COUNT]]*$M$3</f>
        <v>2800</v>
      </c>
      <c r="G17" s="19">
        <f>Table13[[#This Row],[SPECIAL_COUNT]]*$M$4</f>
        <v>5400</v>
      </c>
      <c r="H17" s="19">
        <f>Table13[[#This Row],[WEEK_PASS_COUNT]]*$M$6</f>
        <v>60</v>
      </c>
      <c r="I17" s="19">
        <f>Table13[[#This Row],[DAY_PASS_COUNT]]*$M$5</f>
        <v>20</v>
      </c>
      <c r="K17" t="s">
        <v>258</v>
      </c>
      <c r="L17" t="s">
        <v>235</v>
      </c>
      <c r="M17" s="19">
        <v>3</v>
      </c>
    </row>
    <row r="18" spans="1:13" x14ac:dyDescent="0.2">
      <c r="A18" s="17">
        <v>45078</v>
      </c>
      <c r="B18">
        <f>COUNTIF(GYM_MEMBERS_JUN_2023!F:F,$L$3)</f>
        <v>65</v>
      </c>
      <c r="C18">
        <f>COUNTIF(GYM_MEMBERS_JUN_2023!F:F,$L$4)</f>
        <v>33</v>
      </c>
      <c r="D18">
        <v>3</v>
      </c>
      <c r="E18">
        <v>6</v>
      </c>
      <c r="F18" s="19">
        <f>Table13[[#This Row],[REGULAR_COUNT]]*$M$3</f>
        <v>3250</v>
      </c>
      <c r="G18" s="19">
        <f>Table13[[#This Row],[SPECIAL_COUNT]]*$M$4</f>
        <v>6600</v>
      </c>
      <c r="H18" s="19">
        <f>Table13[[#This Row],[WEEK_PASS_COUNT]]*$M$6</f>
        <v>45</v>
      </c>
      <c r="I18" s="19">
        <f>Table13[[#This Row],[DAY_PASS_COUNT]]*$M$5</f>
        <v>30</v>
      </c>
      <c r="K18" t="s">
        <v>258</v>
      </c>
      <c r="L18" t="s">
        <v>244</v>
      </c>
      <c r="M18" s="19">
        <v>2</v>
      </c>
    </row>
    <row r="19" spans="1:13" ht="17" thickBot="1" x14ac:dyDescent="0.25">
      <c r="A19" s="24">
        <v>45108</v>
      </c>
      <c r="B19">
        <f>COUNTIF(GYM_MEMBERS_JULY_2023!F:F,$L$3)</f>
        <v>73</v>
      </c>
      <c r="C19">
        <f>COUNTIF(GYM_MEMBERS_JULY_2023!F:F,$L$4)</f>
        <v>33</v>
      </c>
      <c r="D19">
        <v>2</v>
      </c>
      <c r="E19">
        <v>4</v>
      </c>
      <c r="F19" s="19">
        <f>Table13[[#This Row],[REGULAR_COUNT]]*$M$3</f>
        <v>3650</v>
      </c>
      <c r="G19" s="19">
        <f>Table13[[#This Row],[SPECIAL_COUNT]]*$M$4</f>
        <v>6600</v>
      </c>
      <c r="H19" s="19">
        <f>Table13[[#This Row],[WEEK_PASS_COUNT]]*$M$6</f>
        <v>30</v>
      </c>
      <c r="I19" s="19">
        <f>Table13[[#This Row],[DAY_PASS_COUNT]]*$M$5</f>
        <v>20</v>
      </c>
      <c r="K19" t="s">
        <v>258</v>
      </c>
      <c r="L19" t="s">
        <v>245</v>
      </c>
      <c r="M19" s="19">
        <v>3</v>
      </c>
    </row>
    <row r="20" spans="1:13" x14ac:dyDescent="0.2">
      <c r="K20" t="s">
        <v>258</v>
      </c>
      <c r="L20" t="s">
        <v>246</v>
      </c>
      <c r="M20" s="19">
        <v>1</v>
      </c>
    </row>
    <row r="21" spans="1:13" x14ac:dyDescent="0.2">
      <c r="A21" s="50" t="s">
        <v>263</v>
      </c>
      <c r="B21" s="50"/>
      <c r="C21" s="50"/>
      <c r="D21" s="50"/>
      <c r="F21" s="50" t="s">
        <v>264</v>
      </c>
      <c r="G21" s="50"/>
      <c r="H21" s="50"/>
      <c r="I21" s="50"/>
      <c r="K21" t="s">
        <v>258</v>
      </c>
      <c r="L21" t="s">
        <v>247</v>
      </c>
      <c r="M21" s="19">
        <v>2</v>
      </c>
    </row>
    <row r="22" spans="1:13" x14ac:dyDescent="0.2">
      <c r="A22" s="26" t="s">
        <v>262</v>
      </c>
      <c r="B22" s="25" t="s">
        <v>260</v>
      </c>
      <c r="C22" s="25" t="s">
        <v>261</v>
      </c>
      <c r="D22" s="25" t="s">
        <v>226</v>
      </c>
      <c r="F22" s="26" t="s">
        <v>262</v>
      </c>
      <c r="G22" s="25" t="s">
        <v>260</v>
      </c>
      <c r="H22" s="25" t="s">
        <v>261</v>
      </c>
      <c r="I22" s="25" t="s">
        <v>226</v>
      </c>
      <c r="K22" t="s">
        <v>259</v>
      </c>
      <c r="L22" t="s">
        <v>248</v>
      </c>
      <c r="M22" s="19">
        <v>2.5</v>
      </c>
    </row>
    <row r="23" spans="1:13" x14ac:dyDescent="0.2">
      <c r="A23" t="s">
        <v>232</v>
      </c>
      <c r="B23">
        <v>35</v>
      </c>
      <c r="C23" s="19">
        <f>Table14[[#This Row],[COUNT]]*M7</f>
        <v>875</v>
      </c>
      <c r="D23" t="s">
        <v>231</v>
      </c>
      <c r="F23" t="s">
        <v>232</v>
      </c>
      <c r="G23">
        <v>26</v>
      </c>
      <c r="H23" s="19">
        <f>Table1416[[#This Row],[COUNT]]*M7</f>
        <v>650</v>
      </c>
      <c r="I23" t="s">
        <v>231</v>
      </c>
      <c r="K23" t="s">
        <v>259</v>
      </c>
      <c r="L23" t="s">
        <v>249</v>
      </c>
      <c r="M23" s="19">
        <v>2</v>
      </c>
    </row>
    <row r="24" spans="1:13" x14ac:dyDescent="0.2">
      <c r="A24" t="s">
        <v>233</v>
      </c>
      <c r="B24">
        <v>6</v>
      </c>
      <c r="C24" s="19">
        <f>Table14[[#This Row],[COUNT]]*M8</f>
        <v>240</v>
      </c>
      <c r="D24" t="s">
        <v>231</v>
      </c>
      <c r="F24" t="s">
        <v>233</v>
      </c>
      <c r="G24">
        <v>4</v>
      </c>
      <c r="H24" s="19">
        <f>Table1416[[#This Row],[COUNT]]*M8</f>
        <v>160</v>
      </c>
      <c r="I24" t="s">
        <v>231</v>
      </c>
      <c r="K24" t="s">
        <v>259</v>
      </c>
      <c r="L24" t="s">
        <v>250</v>
      </c>
      <c r="M24" s="19">
        <v>2.5</v>
      </c>
    </row>
    <row r="25" spans="1:13" x14ac:dyDescent="0.2">
      <c r="A25" t="s">
        <v>241</v>
      </c>
      <c r="B25">
        <v>9</v>
      </c>
      <c r="C25" s="19">
        <f>Table14[[#This Row],[COUNT]]*M9</f>
        <v>22.5</v>
      </c>
      <c r="D25" t="s">
        <v>258</v>
      </c>
      <c r="F25" t="s">
        <v>241</v>
      </c>
      <c r="G25">
        <v>8</v>
      </c>
      <c r="H25" s="19">
        <f>Table1416[[#This Row],[COUNT]]*M9</f>
        <v>20</v>
      </c>
      <c r="I25" t="s">
        <v>258</v>
      </c>
    </row>
    <row r="26" spans="1:13" x14ac:dyDescent="0.2">
      <c r="A26" t="s">
        <v>242</v>
      </c>
      <c r="B26">
        <v>11</v>
      </c>
      <c r="C26" s="19">
        <f>Table14[[#This Row],[COUNT]]*M10</f>
        <v>27.5</v>
      </c>
      <c r="D26" t="s">
        <v>258</v>
      </c>
      <c r="F26" t="s">
        <v>242</v>
      </c>
      <c r="G26">
        <v>10</v>
      </c>
      <c r="H26" s="19">
        <f>Table1416[[#This Row],[COUNT]]*M10</f>
        <v>25</v>
      </c>
      <c r="I26" t="s">
        <v>258</v>
      </c>
      <c r="K26" s="51" t="s">
        <v>268</v>
      </c>
      <c r="L26" s="51"/>
      <c r="M26" s="51"/>
    </row>
    <row r="27" spans="1:13" x14ac:dyDescent="0.2">
      <c r="A27" t="s">
        <v>243</v>
      </c>
      <c r="B27">
        <v>7</v>
      </c>
      <c r="C27" s="19">
        <f>Table14[[#This Row],[COUNT]]*M11</f>
        <v>17.5</v>
      </c>
      <c r="D27" t="s">
        <v>258</v>
      </c>
      <c r="F27" t="s">
        <v>243</v>
      </c>
      <c r="G27">
        <v>12</v>
      </c>
      <c r="H27" s="19">
        <f>Table1416[[#This Row],[COUNT]]*M11</f>
        <v>30</v>
      </c>
      <c r="I27" t="s">
        <v>258</v>
      </c>
      <c r="K27" s="48" t="s">
        <v>325</v>
      </c>
      <c r="L27" s="49"/>
      <c r="M27" s="49"/>
    </row>
    <row r="28" spans="1:13" x14ac:dyDescent="0.2">
      <c r="A28" t="s">
        <v>237</v>
      </c>
      <c r="B28">
        <v>10</v>
      </c>
      <c r="C28" s="19">
        <f>Table14[[#This Row],[COUNT]]*M12</f>
        <v>25</v>
      </c>
      <c r="D28" t="s">
        <v>258</v>
      </c>
      <c r="F28" t="s">
        <v>237</v>
      </c>
      <c r="G28">
        <v>9</v>
      </c>
      <c r="H28" s="19">
        <f>Table1416[[#This Row],[COUNT]]*M12</f>
        <v>22.5</v>
      </c>
      <c r="I28" t="s">
        <v>258</v>
      </c>
      <c r="K28" s="49"/>
      <c r="L28" s="49"/>
      <c r="M28" s="49"/>
    </row>
    <row r="29" spans="1:13" x14ac:dyDescent="0.2">
      <c r="A29" t="s">
        <v>238</v>
      </c>
      <c r="B29">
        <v>6</v>
      </c>
      <c r="C29" s="19">
        <f>Table14[[#This Row],[COUNT]]*M13</f>
        <v>15</v>
      </c>
      <c r="D29" t="s">
        <v>258</v>
      </c>
      <c r="F29" t="s">
        <v>238</v>
      </c>
      <c r="G29">
        <v>7</v>
      </c>
      <c r="H29" s="19">
        <f>Table1416[[#This Row],[COUNT]]*M13</f>
        <v>17.5</v>
      </c>
      <c r="I29" t="s">
        <v>258</v>
      </c>
      <c r="K29" s="49"/>
      <c r="L29" s="49"/>
      <c r="M29" s="49"/>
    </row>
    <row r="30" spans="1:13" x14ac:dyDescent="0.2">
      <c r="A30" t="s">
        <v>239</v>
      </c>
      <c r="B30">
        <v>8</v>
      </c>
      <c r="C30" s="19">
        <f>Table14[[#This Row],[COUNT]]*M14</f>
        <v>20</v>
      </c>
      <c r="D30" t="s">
        <v>258</v>
      </c>
      <c r="F30" t="s">
        <v>239</v>
      </c>
      <c r="G30">
        <v>10</v>
      </c>
      <c r="H30" s="19">
        <f>Table1416[[#This Row],[COUNT]]*M14</f>
        <v>25</v>
      </c>
      <c r="I30" t="s">
        <v>258</v>
      </c>
      <c r="K30" s="49"/>
      <c r="L30" s="49"/>
      <c r="M30" s="49"/>
    </row>
    <row r="31" spans="1:13" x14ac:dyDescent="0.2">
      <c r="A31" t="s">
        <v>240</v>
      </c>
      <c r="B31">
        <v>15</v>
      </c>
      <c r="C31" s="19">
        <f>Table14[[#This Row],[COUNT]]*M15</f>
        <v>37.5</v>
      </c>
      <c r="D31" t="s">
        <v>258</v>
      </c>
      <c r="F31" t="s">
        <v>240</v>
      </c>
      <c r="G31">
        <v>13</v>
      </c>
      <c r="H31" s="19">
        <f>Table1416[[#This Row],[COUNT]]*M15</f>
        <v>32.5</v>
      </c>
      <c r="I31" t="s">
        <v>258</v>
      </c>
      <c r="K31" s="49"/>
      <c r="L31" s="49"/>
      <c r="M31" s="49"/>
    </row>
    <row r="32" spans="1:13" x14ac:dyDescent="0.2">
      <c r="A32" t="s">
        <v>236</v>
      </c>
      <c r="B32">
        <v>25</v>
      </c>
      <c r="C32" s="19">
        <f>Table14[[#This Row],[COUNT]]*M16</f>
        <v>75</v>
      </c>
      <c r="D32" t="s">
        <v>258</v>
      </c>
      <c r="F32" t="s">
        <v>236</v>
      </c>
      <c r="G32">
        <v>30</v>
      </c>
      <c r="H32" s="19">
        <f>Table1416[[#This Row],[COUNT]]*M16</f>
        <v>90</v>
      </c>
      <c r="I32" t="s">
        <v>258</v>
      </c>
      <c r="K32" s="49"/>
      <c r="L32" s="49"/>
      <c r="M32" s="49"/>
    </row>
    <row r="33" spans="1:13" x14ac:dyDescent="0.2">
      <c r="A33" t="s">
        <v>235</v>
      </c>
      <c r="B33">
        <v>4</v>
      </c>
      <c r="C33" s="19">
        <f>Table14[[#This Row],[COUNT]]*M17</f>
        <v>12</v>
      </c>
      <c r="D33" t="s">
        <v>258</v>
      </c>
      <c r="F33" t="s">
        <v>235</v>
      </c>
      <c r="G33">
        <v>7</v>
      </c>
      <c r="H33" s="19">
        <f>Table1416[[#This Row],[COUNT]]*M17</f>
        <v>21</v>
      </c>
      <c r="I33" t="s">
        <v>258</v>
      </c>
      <c r="K33" s="49"/>
      <c r="L33" s="49"/>
      <c r="M33" s="49"/>
    </row>
    <row r="34" spans="1:13" x14ac:dyDescent="0.2">
      <c r="A34" t="s">
        <v>244</v>
      </c>
      <c r="B34">
        <v>12</v>
      </c>
      <c r="C34" s="19">
        <f>Table14[[#This Row],[COUNT]]*M18</f>
        <v>24</v>
      </c>
      <c r="D34" t="s">
        <v>258</v>
      </c>
      <c r="F34" t="s">
        <v>244</v>
      </c>
      <c r="G34">
        <v>17</v>
      </c>
      <c r="H34" s="19">
        <f>Table1416[[#This Row],[COUNT]]*M18</f>
        <v>34</v>
      </c>
      <c r="I34" t="s">
        <v>258</v>
      </c>
      <c r="K34" s="49"/>
      <c r="L34" s="49"/>
      <c r="M34" s="49"/>
    </row>
    <row r="35" spans="1:13" x14ac:dyDescent="0.2">
      <c r="A35" t="s">
        <v>245</v>
      </c>
      <c r="B35">
        <v>17</v>
      </c>
      <c r="C35" s="19">
        <f>Table14[[#This Row],[COUNT]]*M19</f>
        <v>51</v>
      </c>
      <c r="D35" t="s">
        <v>258</v>
      </c>
      <c r="F35" t="s">
        <v>245</v>
      </c>
      <c r="G35">
        <v>20</v>
      </c>
      <c r="H35" s="19">
        <f>Table1416[[#This Row],[COUNT]]*M19</f>
        <v>60</v>
      </c>
      <c r="I35" t="s">
        <v>258</v>
      </c>
      <c r="K35" s="49"/>
      <c r="L35" s="49"/>
      <c r="M35" s="49"/>
    </row>
    <row r="36" spans="1:13" x14ac:dyDescent="0.2">
      <c r="A36" t="s">
        <v>246</v>
      </c>
      <c r="B36">
        <v>73</v>
      </c>
      <c r="C36" s="19">
        <f>Table14[[#This Row],[COUNT]]*M20</f>
        <v>73</v>
      </c>
      <c r="D36" t="s">
        <v>258</v>
      </c>
      <c r="F36" t="s">
        <v>246</v>
      </c>
      <c r="G36">
        <v>89</v>
      </c>
      <c r="H36" s="19">
        <f>Table1416[[#This Row],[COUNT]]*M20</f>
        <v>89</v>
      </c>
      <c r="I36" t="s">
        <v>258</v>
      </c>
      <c r="K36" s="49"/>
      <c r="L36" s="49"/>
      <c r="M36" s="49"/>
    </row>
    <row r="37" spans="1:13" x14ac:dyDescent="0.2">
      <c r="A37" t="s">
        <v>247</v>
      </c>
      <c r="B37">
        <v>21</v>
      </c>
      <c r="C37" s="19">
        <f>Table14[[#This Row],[COUNT]]*M21</f>
        <v>42</v>
      </c>
      <c r="D37" t="s">
        <v>258</v>
      </c>
      <c r="F37" t="s">
        <v>247</v>
      </c>
      <c r="G37">
        <v>32</v>
      </c>
      <c r="H37" s="19">
        <f>Table1416[[#This Row],[COUNT]]*M21</f>
        <v>64</v>
      </c>
      <c r="I37" t="s">
        <v>258</v>
      </c>
      <c r="K37" s="49"/>
      <c r="L37" s="49"/>
      <c r="M37" s="49"/>
    </row>
    <row r="38" spans="1:13" x14ac:dyDescent="0.2">
      <c r="A38" t="s">
        <v>248</v>
      </c>
      <c r="B38">
        <v>12</v>
      </c>
      <c r="C38" s="19">
        <f>Table14[[#This Row],[COUNT]]*M22</f>
        <v>30</v>
      </c>
      <c r="D38" t="s">
        <v>259</v>
      </c>
      <c r="F38" t="s">
        <v>248</v>
      </c>
      <c r="G38">
        <v>14</v>
      </c>
      <c r="H38" s="19">
        <f>Table1416[[#This Row],[COUNT]]*M22</f>
        <v>35</v>
      </c>
      <c r="I38" t="s">
        <v>259</v>
      </c>
      <c r="K38" s="49"/>
      <c r="L38" s="49"/>
      <c r="M38" s="49"/>
    </row>
    <row r="39" spans="1:13" x14ac:dyDescent="0.2">
      <c r="A39" t="s">
        <v>249</v>
      </c>
      <c r="B39">
        <v>20</v>
      </c>
      <c r="C39" s="19">
        <f>Table14[[#This Row],[COUNT]]*M23</f>
        <v>40</v>
      </c>
      <c r="D39" t="s">
        <v>259</v>
      </c>
      <c r="F39" t="s">
        <v>249</v>
      </c>
      <c r="G39">
        <v>38</v>
      </c>
      <c r="H39" s="19">
        <f>Table1416[[#This Row],[COUNT]]*M23</f>
        <v>76</v>
      </c>
      <c r="I39" t="s">
        <v>259</v>
      </c>
      <c r="K39" s="49"/>
      <c r="L39" s="49"/>
      <c r="M39" s="49"/>
    </row>
    <row r="40" spans="1:13" x14ac:dyDescent="0.2">
      <c r="A40" t="s">
        <v>250</v>
      </c>
      <c r="B40">
        <v>16</v>
      </c>
      <c r="C40" s="19">
        <f>Table14[[#This Row],[COUNT]]*M24</f>
        <v>40</v>
      </c>
      <c r="D40" t="s">
        <v>259</v>
      </c>
      <c r="F40" t="s">
        <v>250</v>
      </c>
      <c r="G40">
        <v>31</v>
      </c>
      <c r="H40" s="19">
        <f>Table1416[[#This Row],[COUNT]]*M24</f>
        <v>77.5</v>
      </c>
      <c r="I40" t="s">
        <v>259</v>
      </c>
      <c r="K40" s="49"/>
      <c r="L40" s="49"/>
      <c r="M40" s="49"/>
    </row>
    <row r="41" spans="1:13" x14ac:dyDescent="0.2">
      <c r="K41" s="49"/>
      <c r="L41" s="49"/>
      <c r="M41" s="49"/>
    </row>
    <row r="42" spans="1:13" x14ac:dyDescent="0.2">
      <c r="A42" s="50" t="s">
        <v>265</v>
      </c>
      <c r="B42" s="50"/>
      <c r="C42" s="50"/>
      <c r="D42" s="50"/>
      <c r="F42" s="50" t="s">
        <v>266</v>
      </c>
      <c r="G42" s="50"/>
      <c r="H42" s="50"/>
      <c r="I42" s="50"/>
      <c r="K42" s="49"/>
      <c r="L42" s="49"/>
      <c r="M42" s="49"/>
    </row>
    <row r="43" spans="1:13" x14ac:dyDescent="0.2">
      <c r="A43" s="26" t="s">
        <v>262</v>
      </c>
      <c r="B43" s="25" t="s">
        <v>260</v>
      </c>
      <c r="C43" s="25" t="s">
        <v>261</v>
      </c>
      <c r="D43" s="25" t="s">
        <v>226</v>
      </c>
      <c r="F43" s="26" t="s">
        <v>262</v>
      </c>
      <c r="G43" s="25" t="s">
        <v>260</v>
      </c>
      <c r="H43" s="25" t="s">
        <v>261</v>
      </c>
      <c r="I43" s="25" t="s">
        <v>226</v>
      </c>
      <c r="K43" s="49"/>
      <c r="L43" s="49"/>
      <c r="M43" s="49"/>
    </row>
    <row r="44" spans="1:13" x14ac:dyDescent="0.2">
      <c r="A44" t="s">
        <v>232</v>
      </c>
      <c r="B44">
        <v>9</v>
      </c>
      <c r="C44" s="19">
        <f>Table1417[[#This Row],[COUNT]]*M7</f>
        <v>225</v>
      </c>
      <c r="D44" t="s">
        <v>231</v>
      </c>
      <c r="F44" t="s">
        <v>232</v>
      </c>
      <c r="G44">
        <v>11</v>
      </c>
      <c r="H44" s="19">
        <f>Table1418[[#This Row],[COUNT]]*M7</f>
        <v>275</v>
      </c>
      <c r="I44" t="s">
        <v>231</v>
      </c>
      <c r="K44" s="49"/>
      <c r="L44" s="49"/>
      <c r="M44" s="49"/>
    </row>
    <row r="45" spans="1:13" x14ac:dyDescent="0.2">
      <c r="A45" t="s">
        <v>233</v>
      </c>
      <c r="B45">
        <v>3</v>
      </c>
      <c r="C45" s="19">
        <f>Table1417[[#This Row],[COUNT]]*M8</f>
        <v>120</v>
      </c>
      <c r="D45" t="s">
        <v>231</v>
      </c>
      <c r="F45" t="s">
        <v>233</v>
      </c>
      <c r="G45">
        <v>1</v>
      </c>
      <c r="H45" s="19">
        <f>Table1418[[#This Row],[COUNT]]*M8</f>
        <v>40</v>
      </c>
      <c r="I45" t="s">
        <v>231</v>
      </c>
      <c r="K45" s="49"/>
      <c r="L45" s="49"/>
      <c r="M45" s="49"/>
    </row>
    <row r="46" spans="1:13" x14ac:dyDescent="0.2">
      <c r="A46" t="s">
        <v>241</v>
      </c>
      <c r="B46">
        <v>9</v>
      </c>
      <c r="C46" s="19">
        <f>Table1417[[#This Row],[COUNT]]*M9</f>
        <v>22.5</v>
      </c>
      <c r="D46" t="s">
        <v>258</v>
      </c>
      <c r="F46" t="s">
        <v>241</v>
      </c>
      <c r="G46">
        <v>10</v>
      </c>
      <c r="H46" s="19">
        <f>Table1418[[#This Row],[COUNT]]*M9</f>
        <v>25</v>
      </c>
      <c r="I46" t="s">
        <v>258</v>
      </c>
      <c r="K46" s="49"/>
      <c r="L46" s="49"/>
      <c r="M46" s="49"/>
    </row>
    <row r="47" spans="1:13" x14ac:dyDescent="0.2">
      <c r="A47" t="s">
        <v>242</v>
      </c>
      <c r="B47">
        <v>13</v>
      </c>
      <c r="C47" s="19">
        <f>Table1417[[#This Row],[COUNT]]*M10</f>
        <v>32.5</v>
      </c>
      <c r="D47" t="s">
        <v>258</v>
      </c>
      <c r="F47" t="s">
        <v>242</v>
      </c>
      <c r="G47">
        <v>17</v>
      </c>
      <c r="H47" s="19">
        <f>Table1418[[#This Row],[COUNT]]*M10</f>
        <v>42.5</v>
      </c>
      <c r="I47" t="s">
        <v>258</v>
      </c>
      <c r="K47" s="49"/>
      <c r="L47" s="49"/>
      <c r="M47" s="49"/>
    </row>
    <row r="48" spans="1:13" x14ac:dyDescent="0.2">
      <c r="A48" t="s">
        <v>243</v>
      </c>
      <c r="B48">
        <v>15</v>
      </c>
      <c r="C48" s="19">
        <f>Table1417[[#This Row],[COUNT]]*M11</f>
        <v>37.5</v>
      </c>
      <c r="D48" t="s">
        <v>258</v>
      </c>
      <c r="F48" t="s">
        <v>243</v>
      </c>
      <c r="G48">
        <v>14</v>
      </c>
      <c r="H48" s="19">
        <f>Table1418[[#This Row],[COUNT]]*M11</f>
        <v>35</v>
      </c>
      <c r="I48" t="s">
        <v>258</v>
      </c>
      <c r="K48" s="49"/>
      <c r="L48" s="49"/>
      <c r="M48" s="49"/>
    </row>
    <row r="49" spans="1:13" x14ac:dyDescent="0.2">
      <c r="A49" t="s">
        <v>237</v>
      </c>
      <c r="B49">
        <v>10</v>
      </c>
      <c r="C49" s="19">
        <f>Table1417[[#This Row],[COUNT]]*M12</f>
        <v>25</v>
      </c>
      <c r="D49" t="s">
        <v>258</v>
      </c>
      <c r="F49" t="s">
        <v>237</v>
      </c>
      <c r="G49">
        <v>15</v>
      </c>
      <c r="H49" s="19">
        <f>Table1418[[#This Row],[COUNT]]*M12</f>
        <v>37.5</v>
      </c>
      <c r="I49" t="s">
        <v>258</v>
      </c>
      <c r="K49" s="49"/>
      <c r="L49" s="49"/>
      <c r="M49" s="49"/>
    </row>
    <row r="50" spans="1:13" x14ac:dyDescent="0.2">
      <c r="A50" t="s">
        <v>238</v>
      </c>
      <c r="B50">
        <v>12</v>
      </c>
      <c r="C50" s="19">
        <f>Table1417[[#This Row],[COUNT]]*M13</f>
        <v>30</v>
      </c>
      <c r="D50" t="s">
        <v>258</v>
      </c>
      <c r="F50" t="s">
        <v>238</v>
      </c>
      <c r="G50">
        <v>14</v>
      </c>
      <c r="H50" s="19">
        <f>Table1418[[#This Row],[COUNT]]*M13</f>
        <v>35</v>
      </c>
      <c r="I50" t="s">
        <v>258</v>
      </c>
      <c r="K50" s="49"/>
      <c r="L50" s="49"/>
      <c r="M50" s="49"/>
    </row>
    <row r="51" spans="1:13" x14ac:dyDescent="0.2">
      <c r="A51" t="s">
        <v>239</v>
      </c>
      <c r="B51">
        <v>10</v>
      </c>
      <c r="C51" s="19">
        <f>Table1417[[#This Row],[COUNT]]*M14</f>
        <v>25</v>
      </c>
      <c r="D51" t="s">
        <v>258</v>
      </c>
      <c r="F51" t="s">
        <v>239</v>
      </c>
      <c r="G51">
        <v>10</v>
      </c>
      <c r="H51" s="19">
        <f>Table1418[[#This Row],[COUNT]]*M14</f>
        <v>25</v>
      </c>
      <c r="I51" t="s">
        <v>258</v>
      </c>
      <c r="K51" s="49"/>
      <c r="L51" s="49"/>
      <c r="M51" s="49"/>
    </row>
    <row r="52" spans="1:13" x14ac:dyDescent="0.2">
      <c r="A52" t="s">
        <v>240</v>
      </c>
      <c r="B52">
        <v>15</v>
      </c>
      <c r="C52" s="19">
        <f>Table1417[[#This Row],[COUNT]]*M15</f>
        <v>37.5</v>
      </c>
      <c r="D52" t="s">
        <v>258</v>
      </c>
      <c r="F52" t="s">
        <v>240</v>
      </c>
      <c r="G52">
        <v>13</v>
      </c>
      <c r="H52" s="19">
        <f>Table1418[[#This Row],[COUNT]]*M15</f>
        <v>32.5</v>
      </c>
      <c r="I52" t="s">
        <v>258</v>
      </c>
      <c r="K52" s="49"/>
      <c r="L52" s="49"/>
      <c r="M52" s="49"/>
    </row>
    <row r="53" spans="1:13" x14ac:dyDescent="0.2">
      <c r="A53" t="s">
        <v>236</v>
      </c>
      <c r="B53">
        <v>26</v>
      </c>
      <c r="C53" s="19">
        <f>Table1417[[#This Row],[COUNT]]*M16</f>
        <v>78</v>
      </c>
      <c r="D53" t="s">
        <v>258</v>
      </c>
      <c r="F53" t="s">
        <v>236</v>
      </c>
      <c r="G53">
        <v>30</v>
      </c>
      <c r="H53" s="19">
        <f>Table1418[[#This Row],[COUNT]]*M16</f>
        <v>90</v>
      </c>
      <c r="I53" t="s">
        <v>258</v>
      </c>
      <c r="K53" s="49"/>
      <c r="L53" s="49"/>
      <c r="M53" s="49"/>
    </row>
    <row r="54" spans="1:13" x14ac:dyDescent="0.2">
      <c r="A54" t="s">
        <v>235</v>
      </c>
      <c r="B54">
        <v>6</v>
      </c>
      <c r="C54" s="19">
        <f>Table1417[[#This Row],[COUNT]]*M17</f>
        <v>18</v>
      </c>
      <c r="D54" t="s">
        <v>258</v>
      </c>
      <c r="F54" t="s">
        <v>235</v>
      </c>
      <c r="G54">
        <v>10</v>
      </c>
      <c r="H54" s="19">
        <f>Table1418[[#This Row],[COUNT]]*M17</f>
        <v>30</v>
      </c>
      <c r="I54" t="s">
        <v>258</v>
      </c>
      <c r="K54" s="49"/>
      <c r="L54" s="49"/>
      <c r="M54" s="49"/>
    </row>
    <row r="55" spans="1:13" x14ac:dyDescent="0.2">
      <c r="A55" t="s">
        <v>244</v>
      </c>
      <c r="B55">
        <v>15</v>
      </c>
      <c r="C55" s="19">
        <f>Table1417[[#This Row],[COUNT]]*M18</f>
        <v>30</v>
      </c>
      <c r="D55" t="s">
        <v>258</v>
      </c>
      <c r="F55" t="s">
        <v>244</v>
      </c>
      <c r="G55">
        <v>18</v>
      </c>
      <c r="H55" s="19">
        <f>Table1418[[#This Row],[COUNT]]*M18</f>
        <v>36</v>
      </c>
      <c r="I55" t="s">
        <v>258</v>
      </c>
      <c r="K55" s="49"/>
      <c r="L55" s="49"/>
      <c r="M55" s="49"/>
    </row>
    <row r="56" spans="1:13" x14ac:dyDescent="0.2">
      <c r="A56" t="s">
        <v>245</v>
      </c>
      <c r="B56">
        <v>30</v>
      </c>
      <c r="C56" s="19">
        <f>Table1417[[#This Row],[COUNT]]*M19</f>
        <v>90</v>
      </c>
      <c r="D56" t="s">
        <v>258</v>
      </c>
      <c r="F56" t="s">
        <v>245</v>
      </c>
      <c r="G56">
        <v>24</v>
      </c>
      <c r="H56" s="19">
        <f>Table1418[[#This Row],[COUNT]]*M19</f>
        <v>72</v>
      </c>
      <c r="I56" t="s">
        <v>258</v>
      </c>
      <c r="K56" s="49"/>
      <c r="L56" s="49"/>
      <c r="M56" s="49"/>
    </row>
    <row r="57" spans="1:13" x14ac:dyDescent="0.2">
      <c r="A57" t="s">
        <v>246</v>
      </c>
      <c r="B57">
        <v>114</v>
      </c>
      <c r="C57" s="19">
        <f>Table1417[[#This Row],[COUNT]]*M20</f>
        <v>114</v>
      </c>
      <c r="D57" t="s">
        <v>258</v>
      </c>
      <c r="F57" t="s">
        <v>246</v>
      </c>
      <c r="G57">
        <v>149</v>
      </c>
      <c r="H57" s="19">
        <f>Table1418[[#This Row],[COUNT]]*M20</f>
        <v>149</v>
      </c>
      <c r="I57" t="s">
        <v>258</v>
      </c>
      <c r="K57" s="49"/>
      <c r="L57" s="49"/>
      <c r="M57" s="49"/>
    </row>
    <row r="58" spans="1:13" x14ac:dyDescent="0.2">
      <c r="A58" t="s">
        <v>247</v>
      </c>
      <c r="B58">
        <v>39</v>
      </c>
      <c r="C58" s="19">
        <f>Table1417[[#This Row],[COUNT]]*M21</f>
        <v>78</v>
      </c>
      <c r="D58" t="s">
        <v>258</v>
      </c>
      <c r="F58" t="s">
        <v>247</v>
      </c>
      <c r="G58">
        <v>52</v>
      </c>
      <c r="H58" s="19">
        <f>Table1418[[#This Row],[COUNT]]*M21</f>
        <v>104</v>
      </c>
      <c r="I58" t="s">
        <v>258</v>
      </c>
      <c r="K58" s="49"/>
      <c r="L58" s="49"/>
      <c r="M58" s="49"/>
    </row>
    <row r="59" spans="1:13" x14ac:dyDescent="0.2">
      <c r="A59" t="s">
        <v>248</v>
      </c>
      <c r="B59">
        <v>20</v>
      </c>
      <c r="C59" s="19">
        <f>Table1417[[#This Row],[COUNT]]*M22</f>
        <v>50</v>
      </c>
      <c r="D59" t="s">
        <v>259</v>
      </c>
      <c r="F59" t="s">
        <v>248</v>
      </c>
      <c r="G59">
        <v>26</v>
      </c>
      <c r="H59" s="19">
        <f>Table1418[[#This Row],[COUNT]]*M22</f>
        <v>65</v>
      </c>
      <c r="I59" t="s">
        <v>259</v>
      </c>
      <c r="K59" s="49"/>
      <c r="L59" s="49"/>
      <c r="M59" s="49"/>
    </row>
    <row r="60" spans="1:13" x14ac:dyDescent="0.2">
      <c r="A60" t="s">
        <v>249</v>
      </c>
      <c r="B60">
        <v>43</v>
      </c>
      <c r="C60" s="19">
        <f>Table1417[[#This Row],[COUNT]]*M23</f>
        <v>86</v>
      </c>
      <c r="D60" t="s">
        <v>259</v>
      </c>
      <c r="F60" t="s">
        <v>249</v>
      </c>
      <c r="G60">
        <v>62</v>
      </c>
      <c r="H60" s="19">
        <f>Table1418[[#This Row],[COUNT]]*M23</f>
        <v>124</v>
      </c>
      <c r="I60" t="s">
        <v>259</v>
      </c>
      <c r="K60" s="49"/>
      <c r="L60" s="49"/>
      <c r="M60" s="49"/>
    </row>
    <row r="61" spans="1:13" x14ac:dyDescent="0.2">
      <c r="A61" t="s">
        <v>250</v>
      </c>
      <c r="B61">
        <v>39</v>
      </c>
      <c r="C61" s="19">
        <f>Table1417[[#This Row],[COUNT]]*M24</f>
        <v>97.5</v>
      </c>
      <c r="D61" t="s">
        <v>259</v>
      </c>
      <c r="F61" t="s">
        <v>250</v>
      </c>
      <c r="G61">
        <v>50</v>
      </c>
      <c r="H61" s="19">
        <f>Table1418[[#This Row],[COUNT]]*M24</f>
        <v>125</v>
      </c>
      <c r="I61" t="s">
        <v>259</v>
      </c>
      <c r="K61" s="49"/>
      <c r="L61" s="49"/>
      <c r="M61" s="49"/>
    </row>
    <row r="62" spans="1:13" x14ac:dyDescent="0.2"/>
  </sheetData>
  <mergeCells count="9">
    <mergeCell ref="K27:M61"/>
    <mergeCell ref="A42:D42"/>
    <mergeCell ref="F42:I42"/>
    <mergeCell ref="A1:I1"/>
    <mergeCell ref="K1:M1"/>
    <mergeCell ref="A11:I11"/>
    <mergeCell ref="A21:D21"/>
    <mergeCell ref="F21:I21"/>
    <mergeCell ref="K26:M26"/>
  </mergeCells>
  <pageMargins left="0.7" right="0.7" top="0.75" bottom="0.75" header="0.3" footer="0.3"/>
  <ignoredErrors>
    <ignoredError sqref="B13:B14 B15:B19 C13:C19 F13" calculatedColumn="1"/>
  </ignoredErrors>
  <tableParts count="7">
    <tablePart r:id="rId1"/>
    <tablePart r:id="rId2"/>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5CBE-4C5C-8B48-8050-09503AB8A2E8}">
  <dimension ref="A1:G100"/>
  <sheetViews>
    <sheetView workbookViewId="0"/>
  </sheetViews>
  <sheetFormatPr baseColWidth="10" defaultColWidth="0" defaultRowHeight="16" zeroHeight="1" x14ac:dyDescent="0.2"/>
  <cols>
    <col min="1" max="2" width="10.83203125" customWidth="1"/>
    <col min="3" max="3" width="15" bestFit="1" customWidth="1"/>
    <col min="4" max="4" width="13" bestFit="1" customWidth="1"/>
    <col min="5" max="5" width="17.6640625" bestFit="1" customWidth="1"/>
    <col min="6" max="6" width="14" bestFit="1" customWidth="1"/>
    <col min="7" max="7" width="10.83203125" customWidth="1"/>
    <col min="8" max="16384" width="10.83203125" hidden="1"/>
  </cols>
  <sheetData>
    <row r="1" spans="1:6" x14ac:dyDescent="0.2">
      <c r="A1" s="2" t="s">
        <v>0</v>
      </c>
      <c r="B1" s="3" t="s">
        <v>1</v>
      </c>
      <c r="C1" s="3" t="s">
        <v>2</v>
      </c>
      <c r="D1" s="4" t="s">
        <v>3</v>
      </c>
      <c r="E1" s="3" t="s">
        <v>127</v>
      </c>
      <c r="F1" s="3" t="s">
        <v>128</v>
      </c>
    </row>
    <row r="2" spans="1:6" x14ac:dyDescent="0.2">
      <c r="A2" s="5" t="s">
        <v>49</v>
      </c>
      <c r="B2" s="6" t="s">
        <v>23</v>
      </c>
      <c r="C2" s="6" t="s">
        <v>11</v>
      </c>
      <c r="D2" s="7" t="s">
        <v>61</v>
      </c>
      <c r="E2" t="s">
        <v>11</v>
      </c>
      <c r="F2" t="s">
        <v>129</v>
      </c>
    </row>
    <row r="3" spans="1:6" x14ac:dyDescent="0.2">
      <c r="A3" s="5" t="s">
        <v>95</v>
      </c>
      <c r="B3" s="6" t="s">
        <v>23</v>
      </c>
      <c r="C3" s="6" t="s">
        <v>12</v>
      </c>
      <c r="D3" s="7" t="s">
        <v>62</v>
      </c>
      <c r="E3" t="s">
        <v>12</v>
      </c>
      <c r="F3" t="s">
        <v>129</v>
      </c>
    </row>
    <row r="4" spans="1:6" x14ac:dyDescent="0.2">
      <c r="A4" s="5" t="s">
        <v>57</v>
      </c>
      <c r="B4" s="6" t="s">
        <v>23</v>
      </c>
      <c r="C4" s="6" t="s">
        <v>12</v>
      </c>
      <c r="D4" s="7" t="s">
        <v>61</v>
      </c>
      <c r="E4" t="s">
        <v>12</v>
      </c>
      <c r="F4" t="s">
        <v>130</v>
      </c>
    </row>
    <row r="5" spans="1:6" x14ac:dyDescent="0.2">
      <c r="A5" s="5" t="s">
        <v>32</v>
      </c>
      <c r="B5" s="6" t="s">
        <v>4</v>
      </c>
      <c r="C5" s="6" t="s">
        <v>12</v>
      </c>
      <c r="D5" s="7" t="s">
        <v>62</v>
      </c>
      <c r="E5" t="s">
        <v>12</v>
      </c>
      <c r="F5" t="s">
        <v>129</v>
      </c>
    </row>
    <row r="6" spans="1:6" x14ac:dyDescent="0.2">
      <c r="A6" s="5" t="s">
        <v>97</v>
      </c>
      <c r="B6" s="6" t="s">
        <v>23</v>
      </c>
      <c r="C6" s="6" t="s">
        <v>11</v>
      </c>
      <c r="D6" s="7" t="s">
        <v>66</v>
      </c>
      <c r="E6" t="s">
        <v>11</v>
      </c>
      <c r="F6" t="s">
        <v>130</v>
      </c>
    </row>
    <row r="7" spans="1:6" x14ac:dyDescent="0.2">
      <c r="A7" s="5" t="s">
        <v>85</v>
      </c>
      <c r="B7" s="6" t="s">
        <v>23</v>
      </c>
      <c r="C7" s="6" t="s">
        <v>12</v>
      </c>
      <c r="D7" s="7" t="s">
        <v>62</v>
      </c>
      <c r="E7" t="s">
        <v>12</v>
      </c>
      <c r="F7" t="s">
        <v>130</v>
      </c>
    </row>
    <row r="8" spans="1:6" x14ac:dyDescent="0.2">
      <c r="A8" s="5" t="s">
        <v>92</v>
      </c>
      <c r="B8" s="6" t="s">
        <v>23</v>
      </c>
      <c r="C8" s="6" t="s">
        <v>12</v>
      </c>
      <c r="D8" s="7" t="s">
        <v>62</v>
      </c>
      <c r="E8" t="s">
        <v>12</v>
      </c>
      <c r="F8" t="s">
        <v>130</v>
      </c>
    </row>
    <row r="9" spans="1:6" x14ac:dyDescent="0.2">
      <c r="A9" s="5" t="s">
        <v>7</v>
      </c>
      <c r="B9" s="6" t="s">
        <v>4</v>
      </c>
      <c r="C9" s="6" t="s">
        <v>12</v>
      </c>
      <c r="D9" s="7" t="s">
        <v>61</v>
      </c>
      <c r="E9" t="s">
        <v>12</v>
      </c>
      <c r="F9" t="s">
        <v>130</v>
      </c>
    </row>
    <row r="10" spans="1:6" x14ac:dyDescent="0.2">
      <c r="A10" s="5" t="s">
        <v>8</v>
      </c>
      <c r="B10" s="6" t="s">
        <v>4</v>
      </c>
      <c r="C10" s="6" t="s">
        <v>12</v>
      </c>
      <c r="D10" s="7" t="s">
        <v>61</v>
      </c>
      <c r="E10" t="s">
        <v>11</v>
      </c>
      <c r="F10" t="s">
        <v>130</v>
      </c>
    </row>
    <row r="11" spans="1:6" x14ac:dyDescent="0.2">
      <c r="A11" s="5" t="s">
        <v>73</v>
      </c>
      <c r="B11" s="6" t="s">
        <v>23</v>
      </c>
      <c r="C11" s="6" t="s">
        <v>12</v>
      </c>
      <c r="D11" s="7" t="s">
        <v>61</v>
      </c>
      <c r="E11" t="s">
        <v>11</v>
      </c>
      <c r="F11" t="s">
        <v>129</v>
      </c>
    </row>
    <row r="12" spans="1:6" x14ac:dyDescent="0.2">
      <c r="A12" s="5" t="s">
        <v>98</v>
      </c>
      <c r="B12" s="6" t="s">
        <v>23</v>
      </c>
      <c r="C12" s="6" t="s">
        <v>12</v>
      </c>
      <c r="D12" s="7" t="s">
        <v>64</v>
      </c>
      <c r="E12" t="s">
        <v>12</v>
      </c>
      <c r="F12" t="s">
        <v>129</v>
      </c>
    </row>
    <row r="13" spans="1:6" x14ac:dyDescent="0.2">
      <c r="A13" s="5" t="s">
        <v>34</v>
      </c>
      <c r="B13" s="6" t="s">
        <v>23</v>
      </c>
      <c r="C13" s="6" t="s">
        <v>11</v>
      </c>
      <c r="D13" s="7" t="s">
        <v>63</v>
      </c>
      <c r="E13" t="s">
        <v>11</v>
      </c>
      <c r="F13" t="s">
        <v>129</v>
      </c>
    </row>
    <row r="14" spans="1:6" x14ac:dyDescent="0.2">
      <c r="A14" s="5" t="s">
        <v>111</v>
      </c>
      <c r="B14" s="6" t="s">
        <v>4</v>
      </c>
      <c r="C14" s="6" t="s">
        <v>12</v>
      </c>
      <c r="D14" s="7" t="s">
        <v>61</v>
      </c>
      <c r="E14" t="s">
        <v>12</v>
      </c>
      <c r="F14" t="s">
        <v>130</v>
      </c>
    </row>
    <row r="15" spans="1:6" x14ac:dyDescent="0.2">
      <c r="A15" s="5" t="s">
        <v>27</v>
      </c>
      <c r="B15" s="6" t="s">
        <v>4</v>
      </c>
      <c r="C15" s="6" t="s">
        <v>12</v>
      </c>
      <c r="D15" s="7" t="s">
        <v>62</v>
      </c>
      <c r="E15" t="s">
        <v>12</v>
      </c>
      <c r="F15" t="s">
        <v>129</v>
      </c>
    </row>
    <row r="16" spans="1:6" x14ac:dyDescent="0.2">
      <c r="A16" s="5" t="s">
        <v>86</v>
      </c>
      <c r="B16" s="6" t="s">
        <v>23</v>
      </c>
      <c r="C16" s="6" t="s">
        <v>12</v>
      </c>
      <c r="D16" s="7" t="s">
        <v>62</v>
      </c>
      <c r="E16" t="s">
        <v>12</v>
      </c>
      <c r="F16" t="s">
        <v>129</v>
      </c>
    </row>
    <row r="17" spans="1:6" x14ac:dyDescent="0.2">
      <c r="A17" s="5" t="s">
        <v>19</v>
      </c>
      <c r="B17" s="6" t="s">
        <v>23</v>
      </c>
      <c r="C17" s="6" t="s">
        <v>12</v>
      </c>
      <c r="D17" s="7" t="s">
        <v>61</v>
      </c>
      <c r="E17" t="s">
        <v>12</v>
      </c>
      <c r="F17" t="s">
        <v>130</v>
      </c>
    </row>
    <row r="18" spans="1:6" x14ac:dyDescent="0.2">
      <c r="A18" s="5" t="s">
        <v>48</v>
      </c>
      <c r="B18" s="6" t="s">
        <v>4</v>
      </c>
      <c r="C18" s="6" t="s">
        <v>12</v>
      </c>
      <c r="D18" s="7" t="s">
        <v>61</v>
      </c>
      <c r="E18" t="s">
        <v>12</v>
      </c>
      <c r="F18" t="s">
        <v>130</v>
      </c>
    </row>
    <row r="19" spans="1:6" x14ac:dyDescent="0.2">
      <c r="A19" s="5" t="s">
        <v>84</v>
      </c>
      <c r="B19" s="6" t="s">
        <v>23</v>
      </c>
      <c r="C19" s="6" t="s">
        <v>11</v>
      </c>
      <c r="D19" s="7" t="s">
        <v>61</v>
      </c>
      <c r="E19" t="s">
        <v>11</v>
      </c>
      <c r="F19" t="s">
        <v>129</v>
      </c>
    </row>
    <row r="20" spans="1:6" x14ac:dyDescent="0.2">
      <c r="A20" s="5" t="s">
        <v>107</v>
      </c>
      <c r="B20" s="6" t="s">
        <v>4</v>
      </c>
      <c r="C20" s="6" t="s">
        <v>12</v>
      </c>
      <c r="D20" s="7" t="s">
        <v>62</v>
      </c>
      <c r="E20" t="s">
        <v>11</v>
      </c>
      <c r="F20" t="s">
        <v>130</v>
      </c>
    </row>
    <row r="21" spans="1:6" x14ac:dyDescent="0.2">
      <c r="A21" s="5" t="s">
        <v>81</v>
      </c>
      <c r="B21" s="6" t="s">
        <v>23</v>
      </c>
      <c r="C21" s="6" t="s">
        <v>12</v>
      </c>
      <c r="D21" s="7" t="s">
        <v>61</v>
      </c>
      <c r="E21" t="s">
        <v>12</v>
      </c>
      <c r="F21" t="s">
        <v>130</v>
      </c>
    </row>
    <row r="22" spans="1:6" x14ac:dyDescent="0.2">
      <c r="A22" s="5" t="s">
        <v>77</v>
      </c>
      <c r="B22" s="6" t="s">
        <v>23</v>
      </c>
      <c r="C22" s="6" t="s">
        <v>11</v>
      </c>
      <c r="D22" s="7" t="s">
        <v>64</v>
      </c>
      <c r="E22" t="s">
        <v>12</v>
      </c>
      <c r="F22" t="s">
        <v>129</v>
      </c>
    </row>
    <row r="23" spans="1:6" x14ac:dyDescent="0.2">
      <c r="A23" s="5" t="s">
        <v>47</v>
      </c>
      <c r="B23" s="6" t="s">
        <v>4</v>
      </c>
      <c r="C23" s="6" t="s">
        <v>11</v>
      </c>
      <c r="D23" s="7" t="s">
        <v>63</v>
      </c>
      <c r="E23" t="s">
        <v>11</v>
      </c>
      <c r="F23" t="s">
        <v>129</v>
      </c>
    </row>
    <row r="24" spans="1:6" x14ac:dyDescent="0.2">
      <c r="A24" s="5" t="s">
        <v>33</v>
      </c>
      <c r="B24" s="6" t="s">
        <v>4</v>
      </c>
      <c r="C24" s="6" t="s">
        <v>11</v>
      </c>
      <c r="D24" s="7" t="s">
        <v>65</v>
      </c>
      <c r="E24" t="s">
        <v>11</v>
      </c>
      <c r="F24" t="s">
        <v>130</v>
      </c>
    </row>
    <row r="25" spans="1:6" x14ac:dyDescent="0.2">
      <c r="A25" s="5" t="s">
        <v>88</v>
      </c>
      <c r="B25" s="6" t="s">
        <v>23</v>
      </c>
      <c r="C25" s="6" t="s">
        <v>12</v>
      </c>
      <c r="D25" s="7" t="s">
        <v>61</v>
      </c>
      <c r="E25" t="s">
        <v>11</v>
      </c>
      <c r="F25" t="s">
        <v>129</v>
      </c>
    </row>
    <row r="26" spans="1:6" x14ac:dyDescent="0.2">
      <c r="A26" s="5" t="s">
        <v>93</v>
      </c>
      <c r="B26" s="6" t="s">
        <v>23</v>
      </c>
      <c r="C26" s="6" t="s">
        <v>12</v>
      </c>
      <c r="D26" s="7" t="s">
        <v>62</v>
      </c>
      <c r="E26" t="s">
        <v>12</v>
      </c>
      <c r="F26" t="s">
        <v>129</v>
      </c>
    </row>
    <row r="27" spans="1:6" x14ac:dyDescent="0.2">
      <c r="A27" s="5" t="s">
        <v>41</v>
      </c>
      <c r="B27" s="6" t="s">
        <v>23</v>
      </c>
      <c r="C27" s="6" t="s">
        <v>11</v>
      </c>
      <c r="D27" s="7" t="s">
        <v>62</v>
      </c>
      <c r="E27" t="s">
        <v>11</v>
      </c>
      <c r="F27" t="s">
        <v>129</v>
      </c>
    </row>
    <row r="28" spans="1:6" x14ac:dyDescent="0.2">
      <c r="A28" s="5" t="s">
        <v>118</v>
      </c>
      <c r="B28" s="6" t="s">
        <v>4</v>
      </c>
      <c r="C28" s="6" t="s">
        <v>12</v>
      </c>
      <c r="D28" s="6" t="s">
        <v>61</v>
      </c>
      <c r="E28" t="s">
        <v>12</v>
      </c>
      <c r="F28" t="s">
        <v>129</v>
      </c>
    </row>
    <row r="29" spans="1:6" x14ac:dyDescent="0.2">
      <c r="A29" s="5" t="s">
        <v>117</v>
      </c>
      <c r="B29" s="6" t="s">
        <v>4</v>
      </c>
      <c r="C29" s="6" t="s">
        <v>12</v>
      </c>
      <c r="D29" s="7" t="s">
        <v>62</v>
      </c>
      <c r="E29" t="s">
        <v>12</v>
      </c>
      <c r="F29" t="s">
        <v>130</v>
      </c>
    </row>
    <row r="30" spans="1:6" x14ac:dyDescent="0.2">
      <c r="A30" s="5" t="s">
        <v>60</v>
      </c>
      <c r="B30" s="6" t="s">
        <v>23</v>
      </c>
      <c r="C30" s="6" t="s">
        <v>11</v>
      </c>
      <c r="D30" s="7" t="s">
        <v>62</v>
      </c>
      <c r="E30" t="s">
        <v>11</v>
      </c>
      <c r="F30" t="s">
        <v>129</v>
      </c>
    </row>
    <row r="31" spans="1:6" x14ac:dyDescent="0.2">
      <c r="A31" s="5" t="s">
        <v>42</v>
      </c>
      <c r="B31" s="6" t="s">
        <v>23</v>
      </c>
      <c r="C31" s="6" t="s">
        <v>11</v>
      </c>
      <c r="D31" s="7" t="s">
        <v>61</v>
      </c>
      <c r="E31" t="s">
        <v>11</v>
      </c>
      <c r="F31" t="s">
        <v>129</v>
      </c>
    </row>
    <row r="32" spans="1:6" x14ac:dyDescent="0.2">
      <c r="A32" s="5" t="s">
        <v>24</v>
      </c>
      <c r="B32" s="6" t="s">
        <v>23</v>
      </c>
      <c r="C32" s="6" t="s">
        <v>11</v>
      </c>
      <c r="D32" s="7" t="s">
        <v>63</v>
      </c>
      <c r="E32" t="s">
        <v>11</v>
      </c>
      <c r="F32" t="s">
        <v>129</v>
      </c>
    </row>
    <row r="33" spans="1:6" x14ac:dyDescent="0.2">
      <c r="A33" s="5" t="s">
        <v>101</v>
      </c>
      <c r="B33" s="6" t="s">
        <v>23</v>
      </c>
      <c r="C33" s="6" t="s">
        <v>12</v>
      </c>
      <c r="D33" s="7" t="s">
        <v>61</v>
      </c>
      <c r="E33" t="s">
        <v>12</v>
      </c>
      <c r="F33" t="s">
        <v>130</v>
      </c>
    </row>
    <row r="34" spans="1:6" x14ac:dyDescent="0.2">
      <c r="A34" s="5" t="s">
        <v>126</v>
      </c>
      <c r="B34" s="6" t="s">
        <v>23</v>
      </c>
      <c r="C34" s="6" t="s">
        <v>11</v>
      </c>
      <c r="D34" s="7" t="s">
        <v>63</v>
      </c>
      <c r="E34" t="s">
        <v>11</v>
      </c>
      <c r="F34" t="s">
        <v>129</v>
      </c>
    </row>
    <row r="35" spans="1:6" x14ac:dyDescent="0.2">
      <c r="A35" s="5" t="s">
        <v>99</v>
      </c>
      <c r="B35" s="6" t="s">
        <v>23</v>
      </c>
      <c r="C35" s="6" t="s">
        <v>11</v>
      </c>
      <c r="D35" s="7" t="s">
        <v>61</v>
      </c>
      <c r="E35" t="s">
        <v>11</v>
      </c>
      <c r="F35" t="s">
        <v>129</v>
      </c>
    </row>
    <row r="36" spans="1:6" x14ac:dyDescent="0.2">
      <c r="A36" s="5" t="s">
        <v>29</v>
      </c>
      <c r="B36" s="6" t="s">
        <v>23</v>
      </c>
      <c r="C36" s="6" t="s">
        <v>12</v>
      </c>
      <c r="D36" s="7" t="s">
        <v>61</v>
      </c>
      <c r="E36" t="s">
        <v>12</v>
      </c>
      <c r="F36" t="s">
        <v>130</v>
      </c>
    </row>
    <row r="37" spans="1:6" x14ac:dyDescent="0.2">
      <c r="A37" s="5" t="s">
        <v>113</v>
      </c>
      <c r="B37" s="6" t="s">
        <v>4</v>
      </c>
      <c r="C37" s="6" t="s">
        <v>12</v>
      </c>
      <c r="D37" s="6" t="s">
        <v>61</v>
      </c>
      <c r="E37" t="s">
        <v>12</v>
      </c>
      <c r="F37" t="s">
        <v>129</v>
      </c>
    </row>
    <row r="38" spans="1:6" x14ac:dyDescent="0.2">
      <c r="A38" s="5" t="s">
        <v>112</v>
      </c>
      <c r="B38" s="6" t="s">
        <v>4</v>
      </c>
      <c r="C38" s="6" t="s">
        <v>12</v>
      </c>
      <c r="D38" s="7" t="s">
        <v>61</v>
      </c>
      <c r="E38" t="s">
        <v>11</v>
      </c>
      <c r="F38" t="s">
        <v>129</v>
      </c>
    </row>
    <row r="39" spans="1:6" x14ac:dyDescent="0.2">
      <c r="A39" s="5" t="s">
        <v>18</v>
      </c>
      <c r="B39" s="6" t="s">
        <v>23</v>
      </c>
      <c r="C39" s="6" t="s">
        <v>12</v>
      </c>
      <c r="D39" s="7" t="s">
        <v>61</v>
      </c>
      <c r="E39" t="s">
        <v>11</v>
      </c>
      <c r="F39" t="s">
        <v>130</v>
      </c>
    </row>
    <row r="40" spans="1:6" x14ac:dyDescent="0.2">
      <c r="A40" s="5" t="s">
        <v>114</v>
      </c>
      <c r="B40" s="6" t="s">
        <v>4</v>
      </c>
      <c r="C40" s="6" t="s">
        <v>12</v>
      </c>
      <c r="D40" s="6" t="s">
        <v>61</v>
      </c>
      <c r="E40" t="s">
        <v>12</v>
      </c>
      <c r="F40" t="s">
        <v>130</v>
      </c>
    </row>
    <row r="41" spans="1:6" x14ac:dyDescent="0.2">
      <c r="A41" s="5" t="s">
        <v>69</v>
      </c>
      <c r="B41" s="6" t="s">
        <v>4</v>
      </c>
      <c r="C41" s="6" t="s">
        <v>12</v>
      </c>
      <c r="D41" s="7" t="s">
        <v>61</v>
      </c>
      <c r="E41" t="s">
        <v>12</v>
      </c>
      <c r="F41" t="s">
        <v>129</v>
      </c>
    </row>
    <row r="42" spans="1:6" x14ac:dyDescent="0.2">
      <c r="A42" s="5" t="s">
        <v>30</v>
      </c>
      <c r="B42" s="6" t="s">
        <v>23</v>
      </c>
      <c r="C42" s="6" t="s">
        <v>11</v>
      </c>
      <c r="D42" s="7" t="s">
        <v>61</v>
      </c>
      <c r="E42" t="s">
        <v>11</v>
      </c>
      <c r="F42" t="s">
        <v>129</v>
      </c>
    </row>
    <row r="43" spans="1:6" x14ac:dyDescent="0.2">
      <c r="A43" s="5" t="s">
        <v>5</v>
      </c>
      <c r="B43" s="6" t="s">
        <v>4</v>
      </c>
      <c r="C43" s="6" t="s">
        <v>11</v>
      </c>
      <c r="D43" s="7" t="s">
        <v>61</v>
      </c>
      <c r="E43" t="s">
        <v>11</v>
      </c>
      <c r="F43" t="s">
        <v>129</v>
      </c>
    </row>
    <row r="44" spans="1:6" x14ac:dyDescent="0.2">
      <c r="A44" s="8" t="s">
        <v>82</v>
      </c>
      <c r="B44" s="9" t="s">
        <v>23</v>
      </c>
      <c r="C44" s="9" t="s">
        <v>12</v>
      </c>
      <c r="D44" s="10" t="s">
        <v>61</v>
      </c>
      <c r="E44" t="s">
        <v>12</v>
      </c>
      <c r="F44" t="s">
        <v>130</v>
      </c>
    </row>
    <row r="45" spans="1:6" x14ac:dyDescent="0.2">
      <c r="A45" s="5" t="s">
        <v>31</v>
      </c>
      <c r="B45" s="6" t="s">
        <v>4</v>
      </c>
      <c r="C45" s="6" t="s">
        <v>12</v>
      </c>
      <c r="D45" s="7" t="s">
        <v>63</v>
      </c>
      <c r="E45" t="s">
        <v>11</v>
      </c>
      <c r="F45" t="s">
        <v>129</v>
      </c>
    </row>
    <row r="46" spans="1:6" x14ac:dyDescent="0.2">
      <c r="A46" s="5" t="s">
        <v>45</v>
      </c>
      <c r="B46" s="6" t="s">
        <v>4</v>
      </c>
      <c r="C46" s="6" t="s">
        <v>12</v>
      </c>
      <c r="D46" s="7" t="s">
        <v>61</v>
      </c>
      <c r="E46" t="s">
        <v>11</v>
      </c>
      <c r="F46" t="s">
        <v>129</v>
      </c>
    </row>
    <row r="47" spans="1:6" x14ac:dyDescent="0.2">
      <c r="A47" s="5" t="s">
        <v>10</v>
      </c>
      <c r="B47" s="6" t="s">
        <v>4</v>
      </c>
      <c r="C47" s="6" t="s">
        <v>12</v>
      </c>
      <c r="D47" s="7" t="s">
        <v>62</v>
      </c>
      <c r="E47" t="s">
        <v>11</v>
      </c>
      <c r="F47" t="s">
        <v>130</v>
      </c>
    </row>
    <row r="48" spans="1:6" x14ac:dyDescent="0.2">
      <c r="A48" s="5" t="s">
        <v>54</v>
      </c>
      <c r="B48" s="6" t="s">
        <v>23</v>
      </c>
      <c r="C48" s="6" t="s">
        <v>12</v>
      </c>
      <c r="D48" s="7" t="s">
        <v>61</v>
      </c>
      <c r="E48" t="s">
        <v>12</v>
      </c>
      <c r="F48" t="s">
        <v>130</v>
      </c>
    </row>
    <row r="49" spans="1:6" x14ac:dyDescent="0.2">
      <c r="A49" s="5" t="s">
        <v>55</v>
      </c>
      <c r="B49" s="6" t="s">
        <v>23</v>
      </c>
      <c r="C49" s="6" t="s">
        <v>11</v>
      </c>
      <c r="D49" s="7" t="s">
        <v>63</v>
      </c>
      <c r="E49" t="s">
        <v>11</v>
      </c>
      <c r="F49" t="s">
        <v>129</v>
      </c>
    </row>
    <row r="50" spans="1:6" x14ac:dyDescent="0.2">
      <c r="A50" s="5" t="s">
        <v>59</v>
      </c>
      <c r="B50" s="6" t="s">
        <v>23</v>
      </c>
      <c r="C50" s="6" t="s">
        <v>12</v>
      </c>
      <c r="D50" s="7" t="s">
        <v>64</v>
      </c>
      <c r="E50" t="s">
        <v>11</v>
      </c>
      <c r="F50" t="s">
        <v>130</v>
      </c>
    </row>
    <row r="51" spans="1:6" x14ac:dyDescent="0.2">
      <c r="A51" s="5" t="s">
        <v>22</v>
      </c>
      <c r="B51" s="6" t="s">
        <v>23</v>
      </c>
      <c r="C51" s="6" t="s">
        <v>12</v>
      </c>
      <c r="D51" s="7" t="s">
        <v>61</v>
      </c>
      <c r="E51" t="s">
        <v>12</v>
      </c>
      <c r="F51" t="s">
        <v>130</v>
      </c>
    </row>
    <row r="52" spans="1:6" x14ac:dyDescent="0.2">
      <c r="A52" s="5" t="s">
        <v>21</v>
      </c>
      <c r="B52" s="6" t="s">
        <v>23</v>
      </c>
      <c r="C52" s="6" t="s">
        <v>12</v>
      </c>
      <c r="D52" s="7" t="s">
        <v>61</v>
      </c>
      <c r="E52" t="s">
        <v>12</v>
      </c>
      <c r="F52" t="s">
        <v>130</v>
      </c>
    </row>
    <row r="53" spans="1:6" x14ac:dyDescent="0.2">
      <c r="A53" s="5" t="s">
        <v>13</v>
      </c>
      <c r="B53" s="6" t="s">
        <v>23</v>
      </c>
      <c r="C53" s="6" t="s">
        <v>11</v>
      </c>
      <c r="D53" s="7" t="s">
        <v>61</v>
      </c>
      <c r="E53" t="s">
        <v>11</v>
      </c>
      <c r="F53" t="s">
        <v>129</v>
      </c>
    </row>
    <row r="54" spans="1:6" x14ac:dyDescent="0.2">
      <c r="A54" s="5" t="s">
        <v>72</v>
      </c>
      <c r="B54" s="6" t="s">
        <v>23</v>
      </c>
      <c r="C54" s="6" t="s">
        <v>12</v>
      </c>
      <c r="D54" s="7" t="s">
        <v>61</v>
      </c>
      <c r="E54" t="s">
        <v>12</v>
      </c>
      <c r="F54" t="s">
        <v>129</v>
      </c>
    </row>
    <row r="55" spans="1:6" x14ac:dyDescent="0.2">
      <c r="A55" s="5" t="s">
        <v>105</v>
      </c>
      <c r="B55" s="6" t="s">
        <v>4</v>
      </c>
      <c r="C55" s="6" t="s">
        <v>12</v>
      </c>
      <c r="D55" s="7" t="s">
        <v>62</v>
      </c>
      <c r="E55" t="s">
        <v>12</v>
      </c>
      <c r="F55" t="s">
        <v>129</v>
      </c>
    </row>
    <row r="56" spans="1:6" x14ac:dyDescent="0.2">
      <c r="A56" s="5" t="s">
        <v>80</v>
      </c>
      <c r="B56" s="6" t="s">
        <v>23</v>
      </c>
      <c r="C56" s="6" t="s">
        <v>12</v>
      </c>
      <c r="D56" s="7" t="s">
        <v>61</v>
      </c>
      <c r="E56" t="s">
        <v>12</v>
      </c>
      <c r="F56" t="s">
        <v>129</v>
      </c>
    </row>
    <row r="57" spans="1:6" x14ac:dyDescent="0.2">
      <c r="A57" s="5" t="s">
        <v>28</v>
      </c>
      <c r="B57" s="6" t="s">
        <v>4</v>
      </c>
      <c r="C57" s="6" t="s">
        <v>12</v>
      </c>
      <c r="D57" s="7" t="s">
        <v>61</v>
      </c>
      <c r="E57" t="s">
        <v>12</v>
      </c>
      <c r="F57" t="s">
        <v>130</v>
      </c>
    </row>
    <row r="58" spans="1:6" x14ac:dyDescent="0.2">
      <c r="A58" s="5" t="s">
        <v>39</v>
      </c>
      <c r="B58" s="6" t="s">
        <v>4</v>
      </c>
      <c r="C58" s="6" t="s">
        <v>12</v>
      </c>
      <c r="D58" s="7" t="s">
        <v>61</v>
      </c>
      <c r="E58" t="s">
        <v>12</v>
      </c>
      <c r="F58" t="s">
        <v>129</v>
      </c>
    </row>
    <row r="59" spans="1:6" x14ac:dyDescent="0.2">
      <c r="A59" s="5" t="s">
        <v>110</v>
      </c>
      <c r="B59" s="6" t="s">
        <v>4</v>
      </c>
      <c r="C59" s="6" t="s">
        <v>12</v>
      </c>
      <c r="D59" s="7" t="s">
        <v>62</v>
      </c>
      <c r="E59" t="s">
        <v>12</v>
      </c>
      <c r="F59" t="s">
        <v>129</v>
      </c>
    </row>
    <row r="60" spans="1:6" x14ac:dyDescent="0.2">
      <c r="A60" s="5" t="s">
        <v>100</v>
      </c>
      <c r="B60" s="6" t="s">
        <v>23</v>
      </c>
      <c r="C60" s="6" t="s">
        <v>12</v>
      </c>
      <c r="D60" s="7" t="s">
        <v>61</v>
      </c>
      <c r="E60" t="s">
        <v>12</v>
      </c>
      <c r="F60" t="s">
        <v>129</v>
      </c>
    </row>
    <row r="61" spans="1:6" x14ac:dyDescent="0.2">
      <c r="A61" s="5" t="s">
        <v>56</v>
      </c>
      <c r="B61" s="6" t="s">
        <v>4</v>
      </c>
      <c r="C61" s="6" t="s">
        <v>12</v>
      </c>
      <c r="D61" s="7" t="s">
        <v>62</v>
      </c>
      <c r="E61" t="s">
        <v>12</v>
      </c>
      <c r="F61" t="s">
        <v>130</v>
      </c>
    </row>
    <row r="62" spans="1:6" x14ac:dyDescent="0.2">
      <c r="A62" s="5" t="s">
        <v>96</v>
      </c>
      <c r="B62" s="6" t="s">
        <v>23</v>
      </c>
      <c r="C62" s="6" t="s">
        <v>11</v>
      </c>
      <c r="D62" s="7" t="s">
        <v>63</v>
      </c>
      <c r="E62" t="s">
        <v>11</v>
      </c>
      <c r="F62" t="s">
        <v>129</v>
      </c>
    </row>
    <row r="63" spans="1:6" x14ac:dyDescent="0.2">
      <c r="A63" s="5" t="s">
        <v>70</v>
      </c>
      <c r="B63" s="6" t="s">
        <v>4</v>
      </c>
      <c r="C63" s="6" t="s">
        <v>12</v>
      </c>
      <c r="D63" s="7" t="s">
        <v>62</v>
      </c>
      <c r="E63" t="s">
        <v>12</v>
      </c>
      <c r="F63" t="s">
        <v>129</v>
      </c>
    </row>
    <row r="64" spans="1:6" x14ac:dyDescent="0.2">
      <c r="A64" s="5" t="s">
        <v>79</v>
      </c>
      <c r="B64" s="6" t="s">
        <v>4</v>
      </c>
      <c r="C64" s="6" t="s">
        <v>12</v>
      </c>
      <c r="D64" s="7" t="s">
        <v>62</v>
      </c>
      <c r="E64" t="s">
        <v>11</v>
      </c>
      <c r="F64" t="s">
        <v>129</v>
      </c>
    </row>
    <row r="65" spans="1:6" x14ac:dyDescent="0.2">
      <c r="A65" s="5" t="s">
        <v>102</v>
      </c>
      <c r="B65" s="6" t="s">
        <v>4</v>
      </c>
      <c r="C65" s="6" t="s">
        <v>11</v>
      </c>
      <c r="D65" s="7" t="s">
        <v>64</v>
      </c>
      <c r="E65" t="s">
        <v>11</v>
      </c>
      <c r="F65" t="s">
        <v>130</v>
      </c>
    </row>
    <row r="66" spans="1:6" x14ac:dyDescent="0.2">
      <c r="A66" s="5" t="s">
        <v>104</v>
      </c>
      <c r="B66" s="6" t="s">
        <v>4</v>
      </c>
      <c r="C66" s="6" t="s">
        <v>12</v>
      </c>
      <c r="D66" s="7" t="s">
        <v>61</v>
      </c>
      <c r="E66" t="s">
        <v>12</v>
      </c>
      <c r="F66" t="s">
        <v>129</v>
      </c>
    </row>
    <row r="67" spans="1:6" x14ac:dyDescent="0.2">
      <c r="A67" s="5" t="s">
        <v>76</v>
      </c>
      <c r="B67" s="6" t="s">
        <v>23</v>
      </c>
      <c r="C67" s="6" t="s">
        <v>12</v>
      </c>
      <c r="D67" s="7" t="s">
        <v>62</v>
      </c>
      <c r="E67" t="s">
        <v>12</v>
      </c>
      <c r="F67" t="s">
        <v>129</v>
      </c>
    </row>
    <row r="68" spans="1:6" x14ac:dyDescent="0.2">
      <c r="A68" s="5" t="s">
        <v>43</v>
      </c>
      <c r="B68" s="6" t="s">
        <v>4</v>
      </c>
      <c r="C68" s="6" t="s">
        <v>12</v>
      </c>
      <c r="D68" s="7" t="s">
        <v>61</v>
      </c>
      <c r="E68" t="s">
        <v>11</v>
      </c>
      <c r="F68" t="s">
        <v>129</v>
      </c>
    </row>
    <row r="69" spans="1:6" x14ac:dyDescent="0.2">
      <c r="A69" s="5" t="s">
        <v>67</v>
      </c>
      <c r="B69" s="6" t="s">
        <v>23</v>
      </c>
      <c r="C69" s="6" t="s">
        <v>11</v>
      </c>
      <c r="D69" s="7" t="s">
        <v>64</v>
      </c>
      <c r="E69" t="s">
        <v>11</v>
      </c>
      <c r="F69" t="s">
        <v>129</v>
      </c>
    </row>
    <row r="70" spans="1:6" x14ac:dyDescent="0.2">
      <c r="A70" t="s">
        <v>68</v>
      </c>
      <c r="B70" t="s">
        <v>23</v>
      </c>
      <c r="C70" t="s">
        <v>12</v>
      </c>
      <c r="D70" s="1" t="s">
        <v>61</v>
      </c>
      <c r="E70" t="s">
        <v>11</v>
      </c>
      <c r="F70" t="s">
        <v>129</v>
      </c>
    </row>
    <row r="71" spans="1:6" x14ac:dyDescent="0.2">
      <c r="A71" t="s">
        <v>40</v>
      </c>
      <c r="B71" t="s">
        <v>4</v>
      </c>
      <c r="C71" t="s">
        <v>12</v>
      </c>
      <c r="D71" s="1" t="s">
        <v>61</v>
      </c>
      <c r="E71" t="s">
        <v>12</v>
      </c>
      <c r="F71" t="s">
        <v>129</v>
      </c>
    </row>
    <row r="72" spans="1:6" x14ac:dyDescent="0.2">
      <c r="A72" t="s">
        <v>91</v>
      </c>
      <c r="B72" t="s">
        <v>4</v>
      </c>
      <c r="C72" t="s">
        <v>12</v>
      </c>
      <c r="D72" s="1" t="s">
        <v>64</v>
      </c>
      <c r="E72" t="s">
        <v>11</v>
      </c>
      <c r="F72" t="s">
        <v>129</v>
      </c>
    </row>
    <row r="73" spans="1:6" x14ac:dyDescent="0.2">
      <c r="A73" t="s">
        <v>83</v>
      </c>
      <c r="B73" t="s">
        <v>23</v>
      </c>
      <c r="C73" t="s">
        <v>12</v>
      </c>
      <c r="D73" s="1" t="s">
        <v>61</v>
      </c>
      <c r="E73" t="s">
        <v>12</v>
      </c>
      <c r="F73" t="s">
        <v>129</v>
      </c>
    </row>
    <row r="74" spans="1:6" x14ac:dyDescent="0.2">
      <c r="A74" t="s">
        <v>25</v>
      </c>
      <c r="B74" t="s">
        <v>23</v>
      </c>
      <c r="C74" t="s">
        <v>11</v>
      </c>
      <c r="D74" s="7" t="s">
        <v>62</v>
      </c>
      <c r="E74" t="s">
        <v>12</v>
      </c>
      <c r="F74" t="s">
        <v>129</v>
      </c>
    </row>
    <row r="75" spans="1:6" x14ac:dyDescent="0.2">
      <c r="A75" t="s">
        <v>37</v>
      </c>
      <c r="B75" t="s">
        <v>4</v>
      </c>
      <c r="C75" t="s">
        <v>12</v>
      </c>
      <c r="D75" s="7" t="s">
        <v>63</v>
      </c>
      <c r="E75" t="s">
        <v>12</v>
      </c>
      <c r="F75" t="s">
        <v>129</v>
      </c>
    </row>
    <row r="76" spans="1:6" x14ac:dyDescent="0.2">
      <c r="A76" t="s">
        <v>38</v>
      </c>
      <c r="B76" t="s">
        <v>4</v>
      </c>
      <c r="C76" t="s">
        <v>12</v>
      </c>
      <c r="D76" s="1" t="s">
        <v>61</v>
      </c>
      <c r="E76" t="s">
        <v>12</v>
      </c>
      <c r="F76" t="s">
        <v>129</v>
      </c>
    </row>
    <row r="77" spans="1:6" x14ac:dyDescent="0.2">
      <c r="A77" t="s">
        <v>109</v>
      </c>
      <c r="B77" t="s">
        <v>4</v>
      </c>
      <c r="C77" t="s">
        <v>12</v>
      </c>
      <c r="D77" s="1" t="s">
        <v>62</v>
      </c>
      <c r="E77" t="s">
        <v>12</v>
      </c>
      <c r="F77" t="s">
        <v>130</v>
      </c>
    </row>
    <row r="78" spans="1:6" x14ac:dyDescent="0.2">
      <c r="A78" t="s">
        <v>6</v>
      </c>
      <c r="B78" t="s">
        <v>4</v>
      </c>
      <c r="C78" t="s">
        <v>12</v>
      </c>
      <c r="D78" s="1" t="s">
        <v>61</v>
      </c>
      <c r="E78" t="s">
        <v>12</v>
      </c>
      <c r="F78" t="s">
        <v>130</v>
      </c>
    </row>
    <row r="79" spans="1:6" x14ac:dyDescent="0.2">
      <c r="A79" t="s">
        <v>90</v>
      </c>
      <c r="B79" t="s">
        <v>4</v>
      </c>
      <c r="C79" t="s">
        <v>12</v>
      </c>
      <c r="D79" s="1" t="s">
        <v>62</v>
      </c>
      <c r="E79" t="s">
        <v>12</v>
      </c>
      <c r="F79" t="s">
        <v>129</v>
      </c>
    </row>
    <row r="80" spans="1:6" x14ac:dyDescent="0.2">
      <c r="A80" t="s">
        <v>15</v>
      </c>
      <c r="B80" t="s">
        <v>23</v>
      </c>
      <c r="C80" t="s">
        <v>11</v>
      </c>
      <c r="D80" s="1" t="s">
        <v>61</v>
      </c>
      <c r="E80" t="s">
        <v>11</v>
      </c>
      <c r="F80" t="s">
        <v>129</v>
      </c>
    </row>
    <row r="81" spans="1:6" x14ac:dyDescent="0.2">
      <c r="A81" t="s">
        <v>14</v>
      </c>
      <c r="B81" t="s">
        <v>23</v>
      </c>
      <c r="C81" t="s">
        <v>11</v>
      </c>
      <c r="D81" s="1" t="s">
        <v>61</v>
      </c>
      <c r="E81" t="s">
        <v>11</v>
      </c>
      <c r="F81" t="s">
        <v>129</v>
      </c>
    </row>
    <row r="82" spans="1:6" x14ac:dyDescent="0.2">
      <c r="A82" t="s">
        <v>16</v>
      </c>
      <c r="B82" t="s">
        <v>23</v>
      </c>
      <c r="C82" t="s">
        <v>12</v>
      </c>
      <c r="D82" s="1" t="s">
        <v>61</v>
      </c>
      <c r="E82" t="s">
        <v>12</v>
      </c>
      <c r="F82" t="s">
        <v>129</v>
      </c>
    </row>
    <row r="83" spans="1:6" x14ac:dyDescent="0.2">
      <c r="A83" t="s">
        <v>20</v>
      </c>
      <c r="B83" t="s">
        <v>23</v>
      </c>
      <c r="C83" t="s">
        <v>12</v>
      </c>
      <c r="D83" s="1" t="s">
        <v>61</v>
      </c>
      <c r="E83" t="s">
        <v>12</v>
      </c>
      <c r="F83" t="s">
        <v>130</v>
      </c>
    </row>
    <row r="84" spans="1:6" x14ac:dyDescent="0.2">
      <c r="A84" t="s">
        <v>46</v>
      </c>
      <c r="B84" t="s">
        <v>23</v>
      </c>
      <c r="C84" t="s">
        <v>11</v>
      </c>
      <c r="D84" s="1" t="s">
        <v>61</v>
      </c>
      <c r="E84" t="s">
        <v>11</v>
      </c>
      <c r="F84" t="s">
        <v>129</v>
      </c>
    </row>
    <row r="85" spans="1:6" x14ac:dyDescent="0.2">
      <c r="A85" t="s">
        <v>58</v>
      </c>
      <c r="B85" t="s">
        <v>23</v>
      </c>
      <c r="C85" t="s">
        <v>11</v>
      </c>
      <c r="D85" s="1" t="s">
        <v>64</v>
      </c>
      <c r="E85" t="s">
        <v>11</v>
      </c>
      <c r="F85" t="s">
        <v>129</v>
      </c>
    </row>
    <row r="86" spans="1:6" x14ac:dyDescent="0.2">
      <c r="A86" t="s">
        <v>89</v>
      </c>
      <c r="B86" t="s">
        <v>23</v>
      </c>
      <c r="C86" t="s">
        <v>12</v>
      </c>
      <c r="D86" s="1" t="s">
        <v>64</v>
      </c>
      <c r="E86" t="s">
        <v>12</v>
      </c>
      <c r="F86" t="s">
        <v>129</v>
      </c>
    </row>
    <row r="87" spans="1:6" x14ac:dyDescent="0.2">
      <c r="A87" t="s">
        <v>87</v>
      </c>
      <c r="B87" t="s">
        <v>23</v>
      </c>
      <c r="C87" t="s">
        <v>11</v>
      </c>
      <c r="D87" s="1" t="s">
        <v>61</v>
      </c>
      <c r="E87" t="s">
        <v>12</v>
      </c>
      <c r="F87" t="s">
        <v>129</v>
      </c>
    </row>
    <row r="88" spans="1:6" x14ac:dyDescent="0.2">
      <c r="A88" t="s">
        <v>78</v>
      </c>
      <c r="B88" t="s">
        <v>4</v>
      </c>
      <c r="C88" t="s">
        <v>12</v>
      </c>
      <c r="D88" s="1" t="s">
        <v>64</v>
      </c>
      <c r="E88" t="s">
        <v>12</v>
      </c>
      <c r="F88" t="s">
        <v>130</v>
      </c>
    </row>
    <row r="89" spans="1:6" x14ac:dyDescent="0.2">
      <c r="A89" t="s">
        <v>94</v>
      </c>
      <c r="B89" t="s">
        <v>23</v>
      </c>
      <c r="C89" t="s">
        <v>12</v>
      </c>
      <c r="D89" s="1" t="s">
        <v>62</v>
      </c>
      <c r="E89" t="s">
        <v>12</v>
      </c>
      <c r="F89" t="s">
        <v>130</v>
      </c>
    </row>
    <row r="90" spans="1:6" x14ac:dyDescent="0.2">
      <c r="A90" t="s">
        <v>53</v>
      </c>
      <c r="B90" t="s">
        <v>23</v>
      </c>
      <c r="C90" t="s">
        <v>12</v>
      </c>
      <c r="D90" s="1" t="s">
        <v>61</v>
      </c>
      <c r="E90" t="s">
        <v>12</v>
      </c>
      <c r="F90" t="s">
        <v>130</v>
      </c>
    </row>
    <row r="91" spans="1:6" x14ac:dyDescent="0.2">
      <c r="A91" t="s">
        <v>116</v>
      </c>
      <c r="B91" t="s">
        <v>4</v>
      </c>
      <c r="C91" t="s">
        <v>12</v>
      </c>
      <c r="D91" s="1" t="s">
        <v>62</v>
      </c>
      <c r="E91" t="s">
        <v>11</v>
      </c>
      <c r="F91" t="s">
        <v>129</v>
      </c>
    </row>
    <row r="92" spans="1:6" x14ac:dyDescent="0.2">
      <c r="A92" t="s">
        <v>115</v>
      </c>
      <c r="B92" t="s">
        <v>4</v>
      </c>
      <c r="C92" t="s">
        <v>12</v>
      </c>
      <c r="D92" t="s">
        <v>61</v>
      </c>
      <c r="E92" t="s">
        <v>11</v>
      </c>
      <c r="F92" t="s">
        <v>129</v>
      </c>
    </row>
    <row r="93" spans="1:6" x14ac:dyDescent="0.2">
      <c r="A93" t="s">
        <v>50</v>
      </c>
      <c r="B93" t="s">
        <v>4</v>
      </c>
      <c r="C93" t="s">
        <v>12</v>
      </c>
      <c r="D93" s="1" t="s">
        <v>61</v>
      </c>
      <c r="E93" t="s">
        <v>11</v>
      </c>
      <c r="F93" t="s">
        <v>129</v>
      </c>
    </row>
    <row r="94" spans="1:6" x14ac:dyDescent="0.2">
      <c r="A94" t="s">
        <v>51</v>
      </c>
      <c r="B94" t="s">
        <v>23</v>
      </c>
      <c r="C94" t="s">
        <v>12</v>
      </c>
      <c r="D94" s="1" t="s">
        <v>66</v>
      </c>
      <c r="E94" t="s">
        <v>12</v>
      </c>
      <c r="F94" t="s">
        <v>129</v>
      </c>
    </row>
    <row r="95" spans="1:6" x14ac:dyDescent="0.2">
      <c r="A95" t="s">
        <v>17</v>
      </c>
      <c r="B95" t="s">
        <v>23</v>
      </c>
      <c r="C95" t="s">
        <v>11</v>
      </c>
      <c r="D95" s="1" t="s">
        <v>61</v>
      </c>
      <c r="E95" t="s">
        <v>11</v>
      </c>
      <c r="F95" t="s">
        <v>129</v>
      </c>
    </row>
    <row r="96" spans="1:6" x14ac:dyDescent="0.2">
      <c r="A96" t="s">
        <v>106</v>
      </c>
      <c r="B96" t="s">
        <v>4</v>
      </c>
      <c r="C96" t="s">
        <v>12</v>
      </c>
      <c r="D96" s="1" t="s">
        <v>62</v>
      </c>
      <c r="E96" t="s">
        <v>12</v>
      </c>
      <c r="F96" t="s">
        <v>129</v>
      </c>
    </row>
    <row r="97" spans="1:6" x14ac:dyDescent="0.2">
      <c r="A97" t="s">
        <v>9</v>
      </c>
      <c r="B97" t="s">
        <v>4</v>
      </c>
      <c r="C97" t="s">
        <v>12</v>
      </c>
      <c r="D97" s="1" t="s">
        <v>61</v>
      </c>
      <c r="E97" t="s">
        <v>12</v>
      </c>
      <c r="F97" t="s">
        <v>130</v>
      </c>
    </row>
    <row r="98" spans="1:6" x14ac:dyDescent="0.2">
      <c r="A98" t="s">
        <v>52</v>
      </c>
      <c r="B98" t="s">
        <v>23</v>
      </c>
      <c r="C98" t="s">
        <v>11</v>
      </c>
      <c r="D98" s="1" t="s">
        <v>64</v>
      </c>
      <c r="E98" t="s">
        <v>11</v>
      </c>
      <c r="F98" t="s">
        <v>129</v>
      </c>
    </row>
    <row r="99" spans="1:6" x14ac:dyDescent="0.2">
      <c r="A99" t="s">
        <v>26</v>
      </c>
      <c r="B99" t="s">
        <v>23</v>
      </c>
      <c r="C99" t="s">
        <v>11</v>
      </c>
      <c r="D99" s="1" t="s">
        <v>62</v>
      </c>
      <c r="E99" t="s">
        <v>12</v>
      </c>
      <c r="F99" t="s">
        <v>129</v>
      </c>
    </row>
    <row r="100" spans="1:6" x14ac:dyDescent="0.2"/>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1569-682B-F446-9704-C41BAF834241}">
  <dimension ref="A1:G108"/>
  <sheetViews>
    <sheetView workbookViewId="0"/>
  </sheetViews>
  <sheetFormatPr baseColWidth="10" defaultColWidth="0" defaultRowHeight="16" zeroHeight="1" x14ac:dyDescent="0.2"/>
  <cols>
    <col min="1" max="2" width="10.83203125" customWidth="1"/>
    <col min="3" max="3" width="15" bestFit="1" customWidth="1"/>
    <col min="4" max="4" width="13" bestFit="1" customWidth="1"/>
    <col min="5" max="5" width="17.6640625" bestFit="1" customWidth="1"/>
    <col min="6" max="6" width="14" bestFit="1" customWidth="1"/>
    <col min="7" max="7" width="10.83203125" customWidth="1"/>
    <col min="8" max="16384" width="10.83203125" hidden="1"/>
  </cols>
  <sheetData>
    <row r="1" spans="1:6" x14ac:dyDescent="0.2">
      <c r="A1" s="2" t="s">
        <v>0</v>
      </c>
      <c r="B1" s="3" t="s">
        <v>1</v>
      </c>
      <c r="C1" s="3" t="s">
        <v>2</v>
      </c>
      <c r="D1" s="4" t="s">
        <v>3</v>
      </c>
      <c r="E1" s="3" t="s">
        <v>127</v>
      </c>
      <c r="F1" s="3" t="s">
        <v>128</v>
      </c>
    </row>
    <row r="2" spans="1:6" x14ac:dyDescent="0.2">
      <c r="A2" s="5" t="s">
        <v>49</v>
      </c>
      <c r="B2" s="6" t="s">
        <v>23</v>
      </c>
      <c r="C2" s="6" t="s">
        <v>11</v>
      </c>
      <c r="D2" s="7" t="s">
        <v>61</v>
      </c>
      <c r="E2" t="s">
        <v>11</v>
      </c>
      <c r="F2" t="s">
        <v>129</v>
      </c>
    </row>
    <row r="3" spans="1:6" x14ac:dyDescent="0.2">
      <c r="A3" s="5" t="s">
        <v>95</v>
      </c>
      <c r="B3" s="6" t="s">
        <v>23</v>
      </c>
      <c r="C3" s="6" t="s">
        <v>12</v>
      </c>
      <c r="D3" s="7" t="s">
        <v>62</v>
      </c>
      <c r="E3" t="s">
        <v>12</v>
      </c>
      <c r="F3" t="s">
        <v>129</v>
      </c>
    </row>
    <row r="4" spans="1:6" x14ac:dyDescent="0.2">
      <c r="A4" s="5" t="s">
        <v>57</v>
      </c>
      <c r="B4" s="6" t="s">
        <v>23</v>
      </c>
      <c r="C4" s="6" t="s">
        <v>12</v>
      </c>
      <c r="D4" s="7" t="s">
        <v>61</v>
      </c>
      <c r="E4" t="s">
        <v>12</v>
      </c>
      <c r="F4" t="s">
        <v>130</v>
      </c>
    </row>
    <row r="5" spans="1:6" x14ac:dyDescent="0.2">
      <c r="A5" s="5" t="s">
        <v>32</v>
      </c>
      <c r="B5" s="6" t="s">
        <v>4</v>
      </c>
      <c r="C5" s="6" t="s">
        <v>12</v>
      </c>
      <c r="D5" s="7" t="s">
        <v>62</v>
      </c>
      <c r="E5" t="s">
        <v>12</v>
      </c>
      <c r="F5" t="s">
        <v>129</v>
      </c>
    </row>
    <row r="6" spans="1:6" x14ac:dyDescent="0.2">
      <c r="A6" s="5" t="s">
        <v>97</v>
      </c>
      <c r="B6" s="6" t="s">
        <v>23</v>
      </c>
      <c r="C6" s="6" t="s">
        <v>11</v>
      </c>
      <c r="D6" s="7" t="s">
        <v>66</v>
      </c>
      <c r="E6" t="s">
        <v>11</v>
      </c>
      <c r="F6" t="s">
        <v>130</v>
      </c>
    </row>
    <row r="7" spans="1:6" x14ac:dyDescent="0.2">
      <c r="A7" s="5" t="s">
        <v>85</v>
      </c>
      <c r="B7" s="6" t="s">
        <v>23</v>
      </c>
      <c r="C7" s="6" t="s">
        <v>12</v>
      </c>
      <c r="D7" s="7" t="s">
        <v>62</v>
      </c>
      <c r="E7" t="s">
        <v>12</v>
      </c>
      <c r="F7" t="s">
        <v>130</v>
      </c>
    </row>
    <row r="8" spans="1:6" x14ac:dyDescent="0.2">
      <c r="A8" s="5" t="s">
        <v>92</v>
      </c>
      <c r="B8" s="6" t="s">
        <v>23</v>
      </c>
      <c r="C8" s="6" t="s">
        <v>12</v>
      </c>
      <c r="D8" s="7" t="s">
        <v>62</v>
      </c>
      <c r="E8" t="s">
        <v>12</v>
      </c>
      <c r="F8" t="s">
        <v>130</v>
      </c>
    </row>
    <row r="9" spans="1:6" x14ac:dyDescent="0.2">
      <c r="A9" s="5" t="s">
        <v>125</v>
      </c>
      <c r="B9" s="6" t="s">
        <v>4</v>
      </c>
      <c r="C9" s="6" t="s">
        <v>12</v>
      </c>
      <c r="D9" s="7" t="s">
        <v>63</v>
      </c>
      <c r="E9" t="s">
        <v>12</v>
      </c>
      <c r="F9" t="s">
        <v>129</v>
      </c>
    </row>
    <row r="10" spans="1:6" x14ac:dyDescent="0.2">
      <c r="A10" s="5" t="s">
        <v>7</v>
      </c>
      <c r="B10" s="6" t="s">
        <v>4</v>
      </c>
      <c r="C10" s="6" t="s">
        <v>12</v>
      </c>
      <c r="D10" s="7" t="s">
        <v>61</v>
      </c>
      <c r="E10" t="s">
        <v>12</v>
      </c>
      <c r="F10" t="s">
        <v>130</v>
      </c>
    </row>
    <row r="11" spans="1:6" x14ac:dyDescent="0.2">
      <c r="A11" s="5" t="s">
        <v>8</v>
      </c>
      <c r="B11" s="6" t="s">
        <v>4</v>
      </c>
      <c r="C11" s="6" t="s">
        <v>12</v>
      </c>
      <c r="D11" s="7" t="s">
        <v>61</v>
      </c>
      <c r="E11" t="s">
        <v>11</v>
      </c>
      <c r="F11" t="s">
        <v>130</v>
      </c>
    </row>
    <row r="12" spans="1:6" x14ac:dyDescent="0.2">
      <c r="A12" s="5" t="s">
        <v>73</v>
      </c>
      <c r="B12" s="6" t="s">
        <v>23</v>
      </c>
      <c r="C12" s="6" t="s">
        <v>12</v>
      </c>
      <c r="D12" s="7" t="s">
        <v>61</v>
      </c>
      <c r="E12" t="s">
        <v>11</v>
      </c>
      <c r="F12" t="s">
        <v>129</v>
      </c>
    </row>
    <row r="13" spans="1:6" x14ac:dyDescent="0.2">
      <c r="A13" s="5" t="s">
        <v>98</v>
      </c>
      <c r="B13" s="6" t="s">
        <v>23</v>
      </c>
      <c r="C13" s="6" t="s">
        <v>12</v>
      </c>
      <c r="D13" s="7" t="s">
        <v>64</v>
      </c>
      <c r="E13" t="s">
        <v>12</v>
      </c>
      <c r="F13" t="s">
        <v>129</v>
      </c>
    </row>
    <row r="14" spans="1:6" x14ac:dyDescent="0.2">
      <c r="A14" s="5" t="s">
        <v>34</v>
      </c>
      <c r="B14" s="6" t="s">
        <v>23</v>
      </c>
      <c r="C14" s="6" t="s">
        <v>11</v>
      </c>
      <c r="D14" s="7" t="s">
        <v>63</v>
      </c>
      <c r="E14" t="s">
        <v>11</v>
      </c>
      <c r="F14" t="s">
        <v>129</v>
      </c>
    </row>
    <row r="15" spans="1:6" x14ac:dyDescent="0.2">
      <c r="A15" s="5" t="s">
        <v>111</v>
      </c>
      <c r="B15" s="6" t="s">
        <v>4</v>
      </c>
      <c r="C15" s="6" t="s">
        <v>12</v>
      </c>
      <c r="D15" s="7" t="s">
        <v>61</v>
      </c>
      <c r="E15" t="s">
        <v>12</v>
      </c>
      <c r="F15" t="s">
        <v>130</v>
      </c>
    </row>
    <row r="16" spans="1:6" x14ac:dyDescent="0.2">
      <c r="A16" s="5" t="s">
        <v>27</v>
      </c>
      <c r="B16" s="6" t="s">
        <v>4</v>
      </c>
      <c r="C16" s="6" t="s">
        <v>12</v>
      </c>
      <c r="D16" s="7" t="s">
        <v>62</v>
      </c>
      <c r="E16" t="s">
        <v>12</v>
      </c>
      <c r="F16" t="s">
        <v>129</v>
      </c>
    </row>
    <row r="17" spans="1:6" x14ac:dyDescent="0.2">
      <c r="A17" s="5" t="s">
        <v>86</v>
      </c>
      <c r="B17" s="6" t="s">
        <v>23</v>
      </c>
      <c r="C17" s="6" t="s">
        <v>12</v>
      </c>
      <c r="D17" s="7" t="s">
        <v>62</v>
      </c>
      <c r="E17" t="s">
        <v>12</v>
      </c>
      <c r="F17" t="s">
        <v>129</v>
      </c>
    </row>
    <row r="18" spans="1:6" x14ac:dyDescent="0.2">
      <c r="A18" s="5" t="s">
        <v>19</v>
      </c>
      <c r="B18" s="6" t="s">
        <v>23</v>
      </c>
      <c r="C18" s="6" t="s">
        <v>12</v>
      </c>
      <c r="D18" s="7" t="s">
        <v>61</v>
      </c>
      <c r="E18" t="s">
        <v>12</v>
      </c>
      <c r="F18" t="s">
        <v>130</v>
      </c>
    </row>
    <row r="19" spans="1:6" x14ac:dyDescent="0.2">
      <c r="A19" s="5" t="s">
        <v>48</v>
      </c>
      <c r="B19" s="6" t="s">
        <v>4</v>
      </c>
      <c r="C19" s="6" t="s">
        <v>12</v>
      </c>
      <c r="D19" s="7" t="s">
        <v>61</v>
      </c>
      <c r="E19" t="s">
        <v>12</v>
      </c>
      <c r="F19" t="s">
        <v>130</v>
      </c>
    </row>
    <row r="20" spans="1:6" x14ac:dyDescent="0.2">
      <c r="A20" s="5" t="s">
        <v>84</v>
      </c>
      <c r="B20" s="6" t="s">
        <v>23</v>
      </c>
      <c r="C20" s="6" t="s">
        <v>11</v>
      </c>
      <c r="D20" s="7" t="s">
        <v>61</v>
      </c>
      <c r="E20" t="s">
        <v>11</v>
      </c>
      <c r="F20" t="s">
        <v>129</v>
      </c>
    </row>
    <row r="21" spans="1:6" x14ac:dyDescent="0.2">
      <c r="A21" s="5" t="s">
        <v>107</v>
      </c>
      <c r="B21" s="6" t="s">
        <v>4</v>
      </c>
      <c r="C21" s="6" t="s">
        <v>12</v>
      </c>
      <c r="D21" s="7" t="s">
        <v>62</v>
      </c>
      <c r="E21" t="s">
        <v>11</v>
      </c>
      <c r="F21" t="s">
        <v>130</v>
      </c>
    </row>
    <row r="22" spans="1:6" x14ac:dyDescent="0.2">
      <c r="A22" s="5" t="s">
        <v>81</v>
      </c>
      <c r="B22" s="6" t="s">
        <v>23</v>
      </c>
      <c r="C22" s="6" t="s">
        <v>12</v>
      </c>
      <c r="D22" s="7" t="s">
        <v>61</v>
      </c>
      <c r="E22" t="s">
        <v>12</v>
      </c>
      <c r="F22" t="s">
        <v>130</v>
      </c>
    </row>
    <row r="23" spans="1:6" x14ac:dyDescent="0.2">
      <c r="A23" s="5" t="s">
        <v>77</v>
      </c>
      <c r="B23" s="6" t="s">
        <v>23</v>
      </c>
      <c r="C23" s="6" t="s">
        <v>11</v>
      </c>
      <c r="D23" s="7" t="s">
        <v>64</v>
      </c>
      <c r="E23" t="s">
        <v>12</v>
      </c>
      <c r="F23" t="s">
        <v>129</v>
      </c>
    </row>
    <row r="24" spans="1:6" x14ac:dyDescent="0.2">
      <c r="A24" s="5" t="s">
        <v>47</v>
      </c>
      <c r="B24" s="6" t="s">
        <v>4</v>
      </c>
      <c r="C24" s="6" t="s">
        <v>11</v>
      </c>
      <c r="D24" s="7" t="s">
        <v>63</v>
      </c>
      <c r="E24" t="s">
        <v>11</v>
      </c>
      <c r="F24" t="s">
        <v>129</v>
      </c>
    </row>
    <row r="25" spans="1:6" x14ac:dyDescent="0.2">
      <c r="A25" s="5" t="s">
        <v>33</v>
      </c>
      <c r="B25" s="6" t="s">
        <v>4</v>
      </c>
      <c r="C25" s="6" t="s">
        <v>11</v>
      </c>
      <c r="D25" s="7" t="s">
        <v>65</v>
      </c>
      <c r="E25" t="s">
        <v>11</v>
      </c>
      <c r="F25" t="s">
        <v>130</v>
      </c>
    </row>
    <row r="26" spans="1:6" x14ac:dyDescent="0.2">
      <c r="A26" s="5" t="s">
        <v>88</v>
      </c>
      <c r="B26" s="6" t="s">
        <v>23</v>
      </c>
      <c r="C26" s="6" t="s">
        <v>12</v>
      </c>
      <c r="D26" s="7" t="s">
        <v>61</v>
      </c>
      <c r="E26" t="s">
        <v>11</v>
      </c>
      <c r="F26" t="s">
        <v>129</v>
      </c>
    </row>
    <row r="27" spans="1:6" x14ac:dyDescent="0.2">
      <c r="A27" s="5" t="s">
        <v>93</v>
      </c>
      <c r="B27" s="6" t="s">
        <v>23</v>
      </c>
      <c r="C27" s="6" t="s">
        <v>12</v>
      </c>
      <c r="D27" s="7" t="s">
        <v>62</v>
      </c>
      <c r="E27" t="s">
        <v>12</v>
      </c>
      <c r="F27" t="s">
        <v>129</v>
      </c>
    </row>
    <row r="28" spans="1:6" x14ac:dyDescent="0.2">
      <c r="A28" s="5" t="s">
        <v>41</v>
      </c>
      <c r="B28" s="6" t="s">
        <v>23</v>
      </c>
      <c r="C28" s="6" t="s">
        <v>11</v>
      </c>
      <c r="D28" s="7" t="s">
        <v>62</v>
      </c>
      <c r="E28" t="s">
        <v>11</v>
      </c>
      <c r="F28" t="s">
        <v>129</v>
      </c>
    </row>
    <row r="29" spans="1:6" x14ac:dyDescent="0.2">
      <c r="A29" s="5" t="s">
        <v>118</v>
      </c>
      <c r="B29" s="6" t="s">
        <v>4</v>
      </c>
      <c r="C29" s="6" t="s">
        <v>12</v>
      </c>
      <c r="D29" s="6" t="s">
        <v>61</v>
      </c>
      <c r="E29" t="s">
        <v>12</v>
      </c>
      <c r="F29" t="s">
        <v>129</v>
      </c>
    </row>
    <row r="30" spans="1:6" x14ac:dyDescent="0.2">
      <c r="A30" s="5" t="s">
        <v>117</v>
      </c>
      <c r="B30" s="6" t="s">
        <v>4</v>
      </c>
      <c r="C30" s="6" t="s">
        <v>12</v>
      </c>
      <c r="D30" s="7" t="s">
        <v>62</v>
      </c>
      <c r="E30" t="s">
        <v>12</v>
      </c>
      <c r="F30" t="s">
        <v>130</v>
      </c>
    </row>
    <row r="31" spans="1:6" x14ac:dyDescent="0.2">
      <c r="A31" s="5" t="s">
        <v>60</v>
      </c>
      <c r="B31" s="6" t="s">
        <v>23</v>
      </c>
      <c r="C31" s="6" t="s">
        <v>11</v>
      </c>
      <c r="D31" s="7" t="s">
        <v>62</v>
      </c>
      <c r="E31" t="s">
        <v>11</v>
      </c>
      <c r="F31" t="s">
        <v>129</v>
      </c>
    </row>
    <row r="32" spans="1:6" x14ac:dyDescent="0.2">
      <c r="A32" s="5" t="s">
        <v>42</v>
      </c>
      <c r="B32" s="6" t="s">
        <v>23</v>
      </c>
      <c r="C32" s="6" t="s">
        <v>11</v>
      </c>
      <c r="D32" s="7" t="s">
        <v>61</v>
      </c>
      <c r="E32" t="s">
        <v>11</v>
      </c>
      <c r="F32" t="s">
        <v>129</v>
      </c>
    </row>
    <row r="33" spans="1:6" x14ac:dyDescent="0.2">
      <c r="A33" s="5" t="s">
        <v>24</v>
      </c>
      <c r="B33" s="6" t="s">
        <v>23</v>
      </c>
      <c r="C33" s="6" t="s">
        <v>11</v>
      </c>
      <c r="D33" s="7" t="s">
        <v>63</v>
      </c>
      <c r="E33" t="s">
        <v>11</v>
      </c>
      <c r="F33" t="s">
        <v>129</v>
      </c>
    </row>
    <row r="34" spans="1:6" x14ac:dyDescent="0.2">
      <c r="A34" s="5" t="s">
        <v>101</v>
      </c>
      <c r="B34" s="6" t="s">
        <v>23</v>
      </c>
      <c r="C34" s="6" t="s">
        <v>12</v>
      </c>
      <c r="D34" s="7" t="s">
        <v>61</v>
      </c>
      <c r="E34" t="s">
        <v>12</v>
      </c>
      <c r="F34" t="s">
        <v>130</v>
      </c>
    </row>
    <row r="35" spans="1:6" x14ac:dyDescent="0.2">
      <c r="A35" s="5" t="s">
        <v>126</v>
      </c>
      <c r="B35" s="6" t="s">
        <v>23</v>
      </c>
      <c r="C35" s="6" t="s">
        <v>11</v>
      </c>
      <c r="D35" s="7" t="s">
        <v>63</v>
      </c>
      <c r="E35" t="s">
        <v>11</v>
      </c>
      <c r="F35" t="s">
        <v>129</v>
      </c>
    </row>
    <row r="36" spans="1:6" x14ac:dyDescent="0.2">
      <c r="A36" s="5" t="s">
        <v>99</v>
      </c>
      <c r="B36" s="6" t="s">
        <v>23</v>
      </c>
      <c r="C36" s="6" t="s">
        <v>11</v>
      </c>
      <c r="D36" s="7" t="s">
        <v>61</v>
      </c>
      <c r="E36" t="s">
        <v>11</v>
      </c>
      <c r="F36" t="s">
        <v>129</v>
      </c>
    </row>
    <row r="37" spans="1:6" x14ac:dyDescent="0.2">
      <c r="A37" s="5" t="s">
        <v>29</v>
      </c>
      <c r="B37" s="6" t="s">
        <v>23</v>
      </c>
      <c r="C37" s="6" t="s">
        <v>12</v>
      </c>
      <c r="D37" s="7" t="s">
        <v>61</v>
      </c>
      <c r="E37" t="s">
        <v>12</v>
      </c>
      <c r="F37" t="s">
        <v>130</v>
      </c>
    </row>
    <row r="38" spans="1:6" x14ac:dyDescent="0.2">
      <c r="A38" s="5" t="s">
        <v>113</v>
      </c>
      <c r="B38" s="6" t="s">
        <v>4</v>
      </c>
      <c r="C38" s="6" t="s">
        <v>12</v>
      </c>
      <c r="D38" s="6" t="s">
        <v>61</v>
      </c>
      <c r="E38" t="s">
        <v>12</v>
      </c>
      <c r="F38" t="s">
        <v>129</v>
      </c>
    </row>
    <row r="39" spans="1:6" x14ac:dyDescent="0.2">
      <c r="A39" s="5" t="s">
        <v>112</v>
      </c>
      <c r="B39" s="6" t="s">
        <v>4</v>
      </c>
      <c r="C39" s="6" t="s">
        <v>12</v>
      </c>
      <c r="D39" s="7" t="s">
        <v>61</v>
      </c>
      <c r="E39" t="s">
        <v>11</v>
      </c>
      <c r="F39" t="s">
        <v>129</v>
      </c>
    </row>
    <row r="40" spans="1:6" x14ac:dyDescent="0.2">
      <c r="A40" s="5" t="s">
        <v>18</v>
      </c>
      <c r="B40" s="6" t="s">
        <v>23</v>
      </c>
      <c r="C40" s="6" t="s">
        <v>12</v>
      </c>
      <c r="D40" s="7" t="s">
        <v>61</v>
      </c>
      <c r="E40" t="s">
        <v>11</v>
      </c>
      <c r="F40" t="s">
        <v>130</v>
      </c>
    </row>
    <row r="41" spans="1:6" x14ac:dyDescent="0.2">
      <c r="A41" s="5" t="s">
        <v>114</v>
      </c>
      <c r="B41" s="6" t="s">
        <v>4</v>
      </c>
      <c r="C41" s="6" t="s">
        <v>12</v>
      </c>
      <c r="D41" s="6" t="s">
        <v>61</v>
      </c>
      <c r="E41" t="s">
        <v>12</v>
      </c>
      <c r="F41" t="s">
        <v>130</v>
      </c>
    </row>
    <row r="42" spans="1:6" x14ac:dyDescent="0.2">
      <c r="A42" s="5" t="s">
        <v>69</v>
      </c>
      <c r="B42" s="6" t="s">
        <v>4</v>
      </c>
      <c r="C42" s="6" t="s">
        <v>12</v>
      </c>
      <c r="D42" s="7" t="s">
        <v>61</v>
      </c>
      <c r="E42" t="s">
        <v>12</v>
      </c>
      <c r="F42" t="s">
        <v>129</v>
      </c>
    </row>
    <row r="43" spans="1:6" x14ac:dyDescent="0.2">
      <c r="A43" s="5" t="s">
        <v>30</v>
      </c>
      <c r="B43" s="6" t="s">
        <v>23</v>
      </c>
      <c r="C43" s="6" t="s">
        <v>11</v>
      </c>
      <c r="D43" s="7" t="s">
        <v>61</v>
      </c>
      <c r="E43" t="s">
        <v>11</v>
      </c>
      <c r="F43" t="s">
        <v>129</v>
      </c>
    </row>
    <row r="44" spans="1:6" x14ac:dyDescent="0.2">
      <c r="A44" s="5" t="s">
        <v>5</v>
      </c>
      <c r="B44" s="6" t="s">
        <v>4</v>
      </c>
      <c r="C44" s="6" t="s">
        <v>11</v>
      </c>
      <c r="D44" s="7" t="s">
        <v>61</v>
      </c>
      <c r="E44" t="s">
        <v>11</v>
      </c>
      <c r="F44" t="s">
        <v>129</v>
      </c>
    </row>
    <row r="45" spans="1:6" x14ac:dyDescent="0.2">
      <c r="A45" s="8" t="s">
        <v>82</v>
      </c>
      <c r="B45" s="9" t="s">
        <v>23</v>
      </c>
      <c r="C45" s="9" t="s">
        <v>12</v>
      </c>
      <c r="D45" s="10" t="s">
        <v>61</v>
      </c>
      <c r="E45" t="s">
        <v>12</v>
      </c>
      <c r="F45" t="s">
        <v>130</v>
      </c>
    </row>
    <row r="46" spans="1:6" x14ac:dyDescent="0.2">
      <c r="A46" s="5" t="s">
        <v>103</v>
      </c>
      <c r="B46" s="6" t="s">
        <v>4</v>
      </c>
      <c r="C46" s="6" t="s">
        <v>12</v>
      </c>
      <c r="D46" s="7" t="s">
        <v>61</v>
      </c>
      <c r="E46" t="s">
        <v>12</v>
      </c>
      <c r="F46" t="s">
        <v>129</v>
      </c>
    </row>
    <row r="47" spans="1:6" x14ac:dyDescent="0.2">
      <c r="A47" s="5" t="s">
        <v>31</v>
      </c>
      <c r="B47" s="6" t="s">
        <v>4</v>
      </c>
      <c r="C47" s="6" t="s">
        <v>12</v>
      </c>
      <c r="D47" s="7" t="s">
        <v>63</v>
      </c>
      <c r="E47" t="s">
        <v>11</v>
      </c>
      <c r="F47" t="s">
        <v>129</v>
      </c>
    </row>
    <row r="48" spans="1:6" x14ac:dyDescent="0.2">
      <c r="A48" s="5" t="s">
        <v>45</v>
      </c>
      <c r="B48" s="6" t="s">
        <v>4</v>
      </c>
      <c r="C48" s="6" t="s">
        <v>12</v>
      </c>
      <c r="D48" s="7" t="s">
        <v>61</v>
      </c>
      <c r="E48" t="s">
        <v>11</v>
      </c>
      <c r="F48" t="s">
        <v>129</v>
      </c>
    </row>
    <row r="49" spans="1:6" x14ac:dyDescent="0.2">
      <c r="A49" s="5" t="s">
        <v>10</v>
      </c>
      <c r="B49" s="6" t="s">
        <v>4</v>
      </c>
      <c r="C49" s="6" t="s">
        <v>12</v>
      </c>
      <c r="D49" s="7" t="s">
        <v>62</v>
      </c>
      <c r="E49" t="s">
        <v>11</v>
      </c>
      <c r="F49" t="s">
        <v>130</v>
      </c>
    </row>
    <row r="50" spans="1:6" x14ac:dyDescent="0.2">
      <c r="A50" s="5" t="s">
        <v>54</v>
      </c>
      <c r="B50" s="6" t="s">
        <v>23</v>
      </c>
      <c r="C50" s="6" t="s">
        <v>12</v>
      </c>
      <c r="D50" s="7" t="s">
        <v>61</v>
      </c>
      <c r="E50" t="s">
        <v>12</v>
      </c>
      <c r="F50" t="s">
        <v>130</v>
      </c>
    </row>
    <row r="51" spans="1:6" x14ac:dyDescent="0.2">
      <c r="A51" s="5" t="s">
        <v>55</v>
      </c>
      <c r="B51" s="6" t="s">
        <v>23</v>
      </c>
      <c r="C51" s="6" t="s">
        <v>11</v>
      </c>
      <c r="D51" s="7" t="s">
        <v>63</v>
      </c>
      <c r="E51" t="s">
        <v>11</v>
      </c>
      <c r="F51" t="s">
        <v>129</v>
      </c>
    </row>
    <row r="52" spans="1:6" x14ac:dyDescent="0.2">
      <c r="A52" s="5" t="s">
        <v>59</v>
      </c>
      <c r="B52" s="6" t="s">
        <v>23</v>
      </c>
      <c r="C52" s="6" t="s">
        <v>12</v>
      </c>
      <c r="D52" s="7" t="s">
        <v>64</v>
      </c>
      <c r="E52" t="s">
        <v>11</v>
      </c>
      <c r="F52" t="s">
        <v>130</v>
      </c>
    </row>
    <row r="53" spans="1:6" x14ac:dyDescent="0.2">
      <c r="A53" s="5" t="s">
        <v>22</v>
      </c>
      <c r="B53" s="6" t="s">
        <v>23</v>
      </c>
      <c r="C53" s="6" t="s">
        <v>12</v>
      </c>
      <c r="D53" s="7" t="s">
        <v>61</v>
      </c>
      <c r="E53" t="s">
        <v>12</v>
      </c>
      <c r="F53" t="s">
        <v>130</v>
      </c>
    </row>
    <row r="54" spans="1:6" x14ac:dyDescent="0.2">
      <c r="A54" s="5" t="s">
        <v>21</v>
      </c>
      <c r="B54" s="6" t="s">
        <v>23</v>
      </c>
      <c r="C54" s="6" t="s">
        <v>12</v>
      </c>
      <c r="D54" s="7" t="s">
        <v>61</v>
      </c>
      <c r="E54" t="s">
        <v>12</v>
      </c>
      <c r="F54" t="s">
        <v>130</v>
      </c>
    </row>
    <row r="55" spans="1:6" x14ac:dyDescent="0.2">
      <c r="A55" s="5" t="s">
        <v>13</v>
      </c>
      <c r="B55" s="6" t="s">
        <v>23</v>
      </c>
      <c r="C55" s="6" t="s">
        <v>11</v>
      </c>
      <c r="D55" s="7" t="s">
        <v>61</v>
      </c>
      <c r="E55" t="s">
        <v>11</v>
      </c>
      <c r="F55" t="s">
        <v>129</v>
      </c>
    </row>
    <row r="56" spans="1:6" x14ac:dyDescent="0.2">
      <c r="A56" s="5" t="s">
        <v>72</v>
      </c>
      <c r="B56" s="6" t="s">
        <v>23</v>
      </c>
      <c r="C56" s="6" t="s">
        <v>12</v>
      </c>
      <c r="D56" s="7" t="s">
        <v>61</v>
      </c>
      <c r="E56" t="s">
        <v>12</v>
      </c>
      <c r="F56" t="s">
        <v>129</v>
      </c>
    </row>
    <row r="57" spans="1:6" x14ac:dyDescent="0.2">
      <c r="A57" s="5" t="s">
        <v>105</v>
      </c>
      <c r="B57" s="6" t="s">
        <v>4</v>
      </c>
      <c r="C57" s="6" t="s">
        <v>12</v>
      </c>
      <c r="D57" s="7" t="s">
        <v>62</v>
      </c>
      <c r="E57" t="s">
        <v>12</v>
      </c>
      <c r="F57" t="s">
        <v>129</v>
      </c>
    </row>
    <row r="58" spans="1:6" x14ac:dyDescent="0.2">
      <c r="A58" s="5" t="s">
        <v>80</v>
      </c>
      <c r="B58" s="6" t="s">
        <v>23</v>
      </c>
      <c r="C58" s="6" t="s">
        <v>12</v>
      </c>
      <c r="D58" s="7" t="s">
        <v>61</v>
      </c>
      <c r="E58" t="s">
        <v>12</v>
      </c>
      <c r="F58" t="s">
        <v>129</v>
      </c>
    </row>
    <row r="59" spans="1:6" x14ac:dyDescent="0.2">
      <c r="A59" s="5" t="s">
        <v>28</v>
      </c>
      <c r="B59" s="6" t="s">
        <v>4</v>
      </c>
      <c r="C59" s="6" t="s">
        <v>12</v>
      </c>
      <c r="D59" s="7" t="s">
        <v>61</v>
      </c>
      <c r="E59" t="s">
        <v>12</v>
      </c>
      <c r="F59" t="s">
        <v>130</v>
      </c>
    </row>
    <row r="60" spans="1:6" x14ac:dyDescent="0.2">
      <c r="A60" s="5" t="s">
        <v>39</v>
      </c>
      <c r="B60" s="6" t="s">
        <v>4</v>
      </c>
      <c r="C60" s="6" t="s">
        <v>12</v>
      </c>
      <c r="D60" s="7" t="s">
        <v>61</v>
      </c>
      <c r="E60" t="s">
        <v>12</v>
      </c>
      <c r="F60" t="s">
        <v>129</v>
      </c>
    </row>
    <row r="61" spans="1:6" x14ac:dyDescent="0.2">
      <c r="A61" s="5" t="s">
        <v>110</v>
      </c>
      <c r="B61" s="6" t="s">
        <v>4</v>
      </c>
      <c r="C61" s="6" t="s">
        <v>12</v>
      </c>
      <c r="D61" s="7" t="s">
        <v>62</v>
      </c>
      <c r="E61" t="s">
        <v>12</v>
      </c>
      <c r="F61" t="s">
        <v>129</v>
      </c>
    </row>
    <row r="62" spans="1:6" x14ac:dyDescent="0.2">
      <c r="A62" s="5" t="s">
        <v>100</v>
      </c>
      <c r="B62" s="6" t="s">
        <v>23</v>
      </c>
      <c r="C62" s="6" t="s">
        <v>12</v>
      </c>
      <c r="D62" s="7" t="s">
        <v>61</v>
      </c>
      <c r="E62" t="s">
        <v>12</v>
      </c>
      <c r="F62" t="s">
        <v>129</v>
      </c>
    </row>
    <row r="63" spans="1:6" x14ac:dyDescent="0.2">
      <c r="A63" s="5" t="s">
        <v>56</v>
      </c>
      <c r="B63" s="6" t="s">
        <v>4</v>
      </c>
      <c r="C63" s="6" t="s">
        <v>12</v>
      </c>
      <c r="D63" s="7" t="s">
        <v>62</v>
      </c>
      <c r="E63" t="s">
        <v>12</v>
      </c>
      <c r="F63" t="s">
        <v>130</v>
      </c>
    </row>
    <row r="64" spans="1:6" x14ac:dyDescent="0.2">
      <c r="A64" s="5" t="s">
        <v>96</v>
      </c>
      <c r="B64" s="6" t="s">
        <v>23</v>
      </c>
      <c r="C64" s="6" t="s">
        <v>11</v>
      </c>
      <c r="D64" s="7" t="s">
        <v>63</v>
      </c>
      <c r="E64" t="s">
        <v>11</v>
      </c>
      <c r="F64" t="s">
        <v>129</v>
      </c>
    </row>
    <row r="65" spans="1:6" x14ac:dyDescent="0.2">
      <c r="A65" s="5" t="s">
        <v>70</v>
      </c>
      <c r="B65" s="6" t="s">
        <v>4</v>
      </c>
      <c r="C65" s="6" t="s">
        <v>12</v>
      </c>
      <c r="D65" s="7" t="s">
        <v>62</v>
      </c>
      <c r="E65" t="s">
        <v>12</v>
      </c>
      <c r="F65" t="s">
        <v>129</v>
      </c>
    </row>
    <row r="66" spans="1:6" x14ac:dyDescent="0.2">
      <c r="A66" s="5" t="s">
        <v>79</v>
      </c>
      <c r="B66" s="6" t="s">
        <v>4</v>
      </c>
      <c r="C66" s="6" t="s">
        <v>12</v>
      </c>
      <c r="D66" s="7" t="s">
        <v>62</v>
      </c>
      <c r="E66" t="s">
        <v>11</v>
      </c>
      <c r="F66" t="s">
        <v>129</v>
      </c>
    </row>
    <row r="67" spans="1:6" x14ac:dyDescent="0.2">
      <c r="A67" s="5" t="s">
        <v>102</v>
      </c>
      <c r="B67" s="6" t="s">
        <v>4</v>
      </c>
      <c r="C67" s="6" t="s">
        <v>11</v>
      </c>
      <c r="D67" s="7" t="s">
        <v>64</v>
      </c>
      <c r="E67" t="s">
        <v>11</v>
      </c>
      <c r="F67" t="s">
        <v>130</v>
      </c>
    </row>
    <row r="68" spans="1:6" x14ac:dyDescent="0.2">
      <c r="A68" s="5" t="s">
        <v>104</v>
      </c>
      <c r="B68" s="6" t="s">
        <v>4</v>
      </c>
      <c r="C68" s="6" t="s">
        <v>12</v>
      </c>
      <c r="D68" s="7" t="s">
        <v>61</v>
      </c>
      <c r="E68" t="s">
        <v>12</v>
      </c>
      <c r="F68" t="s">
        <v>129</v>
      </c>
    </row>
    <row r="69" spans="1:6" x14ac:dyDescent="0.2">
      <c r="A69" s="5" t="s">
        <v>76</v>
      </c>
      <c r="B69" s="6" t="s">
        <v>23</v>
      </c>
      <c r="C69" s="6" t="s">
        <v>12</v>
      </c>
      <c r="D69" s="7" t="s">
        <v>62</v>
      </c>
      <c r="E69" t="s">
        <v>12</v>
      </c>
      <c r="F69" t="s">
        <v>129</v>
      </c>
    </row>
    <row r="70" spans="1:6" x14ac:dyDescent="0.2">
      <c r="A70" t="s">
        <v>43</v>
      </c>
      <c r="B70" t="s">
        <v>4</v>
      </c>
      <c r="C70" t="s">
        <v>12</v>
      </c>
      <c r="D70" s="1" t="s">
        <v>61</v>
      </c>
      <c r="E70" t="s">
        <v>11</v>
      </c>
      <c r="F70" t="s">
        <v>129</v>
      </c>
    </row>
    <row r="71" spans="1:6" x14ac:dyDescent="0.2">
      <c r="A71" t="s">
        <v>67</v>
      </c>
      <c r="B71" t="s">
        <v>23</v>
      </c>
      <c r="C71" t="s">
        <v>11</v>
      </c>
      <c r="D71" s="1" t="s">
        <v>64</v>
      </c>
      <c r="E71" t="s">
        <v>11</v>
      </c>
      <c r="F71" t="s">
        <v>129</v>
      </c>
    </row>
    <row r="72" spans="1:6" x14ac:dyDescent="0.2">
      <c r="A72" t="s">
        <v>68</v>
      </c>
      <c r="B72" t="s">
        <v>23</v>
      </c>
      <c r="C72" t="s">
        <v>12</v>
      </c>
      <c r="D72" s="1" t="s">
        <v>61</v>
      </c>
      <c r="E72" t="s">
        <v>11</v>
      </c>
      <c r="F72" t="s">
        <v>129</v>
      </c>
    </row>
    <row r="73" spans="1:6" x14ac:dyDescent="0.2">
      <c r="A73" t="s">
        <v>122</v>
      </c>
      <c r="B73" t="s">
        <v>4</v>
      </c>
      <c r="C73" t="s">
        <v>12</v>
      </c>
      <c r="D73" s="1" t="s">
        <v>61</v>
      </c>
      <c r="E73" t="s">
        <v>12</v>
      </c>
      <c r="F73" t="s">
        <v>129</v>
      </c>
    </row>
    <row r="74" spans="1:6" x14ac:dyDescent="0.2">
      <c r="A74" t="s">
        <v>123</v>
      </c>
      <c r="B74" t="s">
        <v>4</v>
      </c>
      <c r="C74" t="s">
        <v>12</v>
      </c>
      <c r="D74" s="7" t="s">
        <v>64</v>
      </c>
      <c r="E74" t="s">
        <v>12</v>
      </c>
      <c r="F74" t="s">
        <v>129</v>
      </c>
    </row>
    <row r="75" spans="1:6" x14ac:dyDescent="0.2">
      <c r="A75" t="s">
        <v>40</v>
      </c>
      <c r="B75" t="s">
        <v>4</v>
      </c>
      <c r="C75" t="s">
        <v>12</v>
      </c>
      <c r="D75" s="7" t="s">
        <v>61</v>
      </c>
      <c r="E75" t="s">
        <v>12</v>
      </c>
      <c r="F75" t="s">
        <v>129</v>
      </c>
    </row>
    <row r="76" spans="1:6" x14ac:dyDescent="0.2">
      <c r="A76" t="s">
        <v>91</v>
      </c>
      <c r="B76" t="s">
        <v>4</v>
      </c>
      <c r="C76" t="s">
        <v>12</v>
      </c>
      <c r="D76" s="1" t="s">
        <v>64</v>
      </c>
      <c r="E76" t="s">
        <v>11</v>
      </c>
      <c r="F76" t="s">
        <v>129</v>
      </c>
    </row>
    <row r="77" spans="1:6" x14ac:dyDescent="0.2">
      <c r="A77" t="s">
        <v>83</v>
      </c>
      <c r="B77" t="s">
        <v>23</v>
      </c>
      <c r="C77" t="s">
        <v>12</v>
      </c>
      <c r="D77" s="1" t="s">
        <v>61</v>
      </c>
      <c r="E77" t="s">
        <v>12</v>
      </c>
      <c r="F77" t="s">
        <v>129</v>
      </c>
    </row>
    <row r="78" spans="1:6" x14ac:dyDescent="0.2">
      <c r="A78" t="s">
        <v>25</v>
      </c>
      <c r="B78" t="s">
        <v>23</v>
      </c>
      <c r="C78" t="s">
        <v>11</v>
      </c>
      <c r="D78" s="1" t="s">
        <v>62</v>
      </c>
      <c r="E78" t="s">
        <v>12</v>
      </c>
      <c r="F78" t="s">
        <v>129</v>
      </c>
    </row>
    <row r="79" spans="1:6" x14ac:dyDescent="0.2">
      <c r="A79" t="s">
        <v>124</v>
      </c>
      <c r="B79" t="s">
        <v>4</v>
      </c>
      <c r="C79" t="s">
        <v>12</v>
      </c>
      <c r="D79" s="1" t="s">
        <v>64</v>
      </c>
      <c r="E79" t="s">
        <v>12</v>
      </c>
      <c r="F79" t="s">
        <v>129</v>
      </c>
    </row>
    <row r="80" spans="1:6" x14ac:dyDescent="0.2">
      <c r="A80" t="s">
        <v>120</v>
      </c>
      <c r="B80" t="s">
        <v>4</v>
      </c>
      <c r="C80" t="s">
        <v>12</v>
      </c>
      <c r="D80" s="1" t="s">
        <v>61</v>
      </c>
      <c r="E80" t="s">
        <v>12</v>
      </c>
      <c r="F80" t="s">
        <v>129</v>
      </c>
    </row>
    <row r="81" spans="1:6" x14ac:dyDescent="0.2">
      <c r="A81" t="s">
        <v>37</v>
      </c>
      <c r="B81" t="s">
        <v>4</v>
      </c>
      <c r="C81" t="s">
        <v>12</v>
      </c>
      <c r="D81" s="1" t="s">
        <v>63</v>
      </c>
      <c r="E81" t="s">
        <v>12</v>
      </c>
      <c r="F81" t="s">
        <v>129</v>
      </c>
    </row>
    <row r="82" spans="1:6" x14ac:dyDescent="0.2">
      <c r="A82" t="s">
        <v>38</v>
      </c>
      <c r="B82" t="s">
        <v>4</v>
      </c>
      <c r="C82" t="s">
        <v>12</v>
      </c>
      <c r="D82" s="1" t="s">
        <v>61</v>
      </c>
      <c r="E82" t="s">
        <v>12</v>
      </c>
      <c r="F82" t="s">
        <v>129</v>
      </c>
    </row>
    <row r="83" spans="1:6" x14ac:dyDescent="0.2">
      <c r="A83" t="s">
        <v>109</v>
      </c>
      <c r="B83" t="s">
        <v>4</v>
      </c>
      <c r="C83" t="s">
        <v>12</v>
      </c>
      <c r="D83" s="1" t="s">
        <v>62</v>
      </c>
      <c r="E83" t="s">
        <v>12</v>
      </c>
      <c r="F83" t="s">
        <v>130</v>
      </c>
    </row>
    <row r="84" spans="1:6" x14ac:dyDescent="0.2">
      <c r="A84" t="s">
        <v>6</v>
      </c>
      <c r="B84" t="s">
        <v>4</v>
      </c>
      <c r="C84" t="s">
        <v>12</v>
      </c>
      <c r="D84" s="1" t="s">
        <v>61</v>
      </c>
      <c r="E84" t="s">
        <v>12</v>
      </c>
      <c r="F84" t="s">
        <v>130</v>
      </c>
    </row>
    <row r="85" spans="1:6" x14ac:dyDescent="0.2">
      <c r="A85" t="s">
        <v>90</v>
      </c>
      <c r="B85" t="s">
        <v>4</v>
      </c>
      <c r="C85" t="s">
        <v>12</v>
      </c>
      <c r="D85" s="1" t="s">
        <v>62</v>
      </c>
      <c r="E85" t="s">
        <v>12</v>
      </c>
      <c r="F85" t="s">
        <v>129</v>
      </c>
    </row>
    <row r="86" spans="1:6" x14ac:dyDescent="0.2">
      <c r="A86" t="s">
        <v>15</v>
      </c>
      <c r="B86" t="s">
        <v>23</v>
      </c>
      <c r="C86" t="s">
        <v>11</v>
      </c>
      <c r="D86" s="1" t="s">
        <v>61</v>
      </c>
      <c r="E86" t="s">
        <v>11</v>
      </c>
      <c r="F86" t="s">
        <v>129</v>
      </c>
    </row>
    <row r="87" spans="1:6" x14ac:dyDescent="0.2">
      <c r="A87" t="s">
        <v>14</v>
      </c>
      <c r="B87" t="s">
        <v>23</v>
      </c>
      <c r="C87" t="s">
        <v>11</v>
      </c>
      <c r="D87" s="1" t="s">
        <v>61</v>
      </c>
      <c r="E87" t="s">
        <v>11</v>
      </c>
      <c r="F87" t="s">
        <v>129</v>
      </c>
    </row>
    <row r="88" spans="1:6" x14ac:dyDescent="0.2">
      <c r="A88" t="s">
        <v>16</v>
      </c>
      <c r="B88" t="s">
        <v>23</v>
      </c>
      <c r="C88" t="s">
        <v>12</v>
      </c>
      <c r="D88" s="1" t="s">
        <v>61</v>
      </c>
      <c r="E88" t="s">
        <v>12</v>
      </c>
      <c r="F88" t="s">
        <v>129</v>
      </c>
    </row>
    <row r="89" spans="1:6" x14ac:dyDescent="0.2">
      <c r="A89" t="s">
        <v>119</v>
      </c>
      <c r="B89" t="s">
        <v>4</v>
      </c>
      <c r="C89" t="s">
        <v>12</v>
      </c>
      <c r="D89" s="1" t="s">
        <v>61</v>
      </c>
      <c r="E89" t="s">
        <v>12</v>
      </c>
      <c r="F89" t="s">
        <v>129</v>
      </c>
    </row>
    <row r="90" spans="1:6" x14ac:dyDescent="0.2">
      <c r="A90" t="s">
        <v>20</v>
      </c>
      <c r="B90" t="s">
        <v>23</v>
      </c>
      <c r="C90" t="s">
        <v>12</v>
      </c>
      <c r="D90" s="1" t="s">
        <v>61</v>
      </c>
      <c r="E90" t="s">
        <v>12</v>
      </c>
      <c r="F90" t="s">
        <v>130</v>
      </c>
    </row>
    <row r="91" spans="1:6" x14ac:dyDescent="0.2">
      <c r="A91" t="s">
        <v>46</v>
      </c>
      <c r="B91" t="s">
        <v>23</v>
      </c>
      <c r="C91" t="s">
        <v>11</v>
      </c>
      <c r="D91" s="1" t="s">
        <v>61</v>
      </c>
      <c r="E91" t="s">
        <v>11</v>
      </c>
      <c r="F91" t="s">
        <v>129</v>
      </c>
    </row>
    <row r="92" spans="1:6" x14ac:dyDescent="0.2">
      <c r="A92" t="s">
        <v>58</v>
      </c>
      <c r="B92" t="s">
        <v>23</v>
      </c>
      <c r="C92" t="s">
        <v>11</v>
      </c>
      <c r="D92" s="1" t="s">
        <v>64</v>
      </c>
      <c r="E92" t="s">
        <v>11</v>
      </c>
      <c r="F92" t="s">
        <v>129</v>
      </c>
    </row>
    <row r="93" spans="1:6" x14ac:dyDescent="0.2">
      <c r="A93" t="s">
        <v>89</v>
      </c>
      <c r="B93" t="s">
        <v>23</v>
      </c>
      <c r="C93" t="s">
        <v>12</v>
      </c>
      <c r="D93" s="1" t="s">
        <v>64</v>
      </c>
      <c r="E93" t="s">
        <v>12</v>
      </c>
      <c r="F93" t="s">
        <v>129</v>
      </c>
    </row>
    <row r="94" spans="1:6" x14ac:dyDescent="0.2">
      <c r="A94" t="s">
        <v>87</v>
      </c>
      <c r="B94" t="s">
        <v>23</v>
      </c>
      <c r="C94" t="s">
        <v>11</v>
      </c>
      <c r="D94" s="1" t="s">
        <v>61</v>
      </c>
      <c r="E94" t="s">
        <v>12</v>
      </c>
      <c r="F94" t="s">
        <v>129</v>
      </c>
    </row>
    <row r="95" spans="1:6" x14ac:dyDescent="0.2">
      <c r="A95" t="s">
        <v>78</v>
      </c>
      <c r="B95" t="s">
        <v>4</v>
      </c>
      <c r="C95" t="s">
        <v>12</v>
      </c>
      <c r="D95" s="1" t="s">
        <v>64</v>
      </c>
      <c r="E95" t="s">
        <v>12</v>
      </c>
      <c r="F95" t="s">
        <v>130</v>
      </c>
    </row>
    <row r="96" spans="1:6" x14ac:dyDescent="0.2">
      <c r="A96" t="s">
        <v>94</v>
      </c>
      <c r="B96" t="s">
        <v>23</v>
      </c>
      <c r="C96" t="s">
        <v>12</v>
      </c>
      <c r="D96" s="1" t="s">
        <v>62</v>
      </c>
      <c r="E96" t="s">
        <v>12</v>
      </c>
      <c r="F96" t="s">
        <v>130</v>
      </c>
    </row>
    <row r="97" spans="1:6" x14ac:dyDescent="0.2">
      <c r="A97" t="s">
        <v>53</v>
      </c>
      <c r="B97" t="s">
        <v>23</v>
      </c>
      <c r="C97" t="s">
        <v>12</v>
      </c>
      <c r="D97" s="1" t="s">
        <v>61</v>
      </c>
      <c r="E97" t="s">
        <v>12</v>
      </c>
      <c r="F97" t="s">
        <v>130</v>
      </c>
    </row>
    <row r="98" spans="1:6" x14ac:dyDescent="0.2">
      <c r="A98" t="s">
        <v>116</v>
      </c>
      <c r="B98" t="s">
        <v>4</v>
      </c>
      <c r="C98" t="s">
        <v>12</v>
      </c>
      <c r="D98" s="1" t="s">
        <v>62</v>
      </c>
      <c r="E98" t="s">
        <v>11</v>
      </c>
      <c r="F98" t="s">
        <v>129</v>
      </c>
    </row>
    <row r="99" spans="1:6" x14ac:dyDescent="0.2">
      <c r="A99" t="s">
        <v>115</v>
      </c>
      <c r="B99" t="s">
        <v>4</v>
      </c>
      <c r="C99" t="s">
        <v>12</v>
      </c>
      <c r="D99" t="s">
        <v>61</v>
      </c>
      <c r="E99" t="s">
        <v>11</v>
      </c>
      <c r="F99" t="s">
        <v>129</v>
      </c>
    </row>
    <row r="100" spans="1:6" x14ac:dyDescent="0.2">
      <c r="A100" t="s">
        <v>121</v>
      </c>
      <c r="B100" t="s">
        <v>4</v>
      </c>
      <c r="C100" t="s">
        <v>12</v>
      </c>
      <c r="D100" s="1" t="s">
        <v>61</v>
      </c>
      <c r="E100" t="s">
        <v>12</v>
      </c>
      <c r="F100" t="s">
        <v>129</v>
      </c>
    </row>
    <row r="101" spans="1:6" x14ac:dyDescent="0.2">
      <c r="A101" t="s">
        <v>50</v>
      </c>
      <c r="B101" t="s">
        <v>4</v>
      </c>
      <c r="C101" t="s">
        <v>12</v>
      </c>
      <c r="D101" s="1" t="s">
        <v>61</v>
      </c>
      <c r="E101" t="s">
        <v>11</v>
      </c>
      <c r="F101" t="s">
        <v>129</v>
      </c>
    </row>
    <row r="102" spans="1:6" x14ac:dyDescent="0.2">
      <c r="A102" t="s">
        <v>51</v>
      </c>
      <c r="B102" t="s">
        <v>23</v>
      </c>
      <c r="C102" t="s">
        <v>12</v>
      </c>
      <c r="D102" s="1" t="s">
        <v>66</v>
      </c>
      <c r="E102" t="s">
        <v>12</v>
      </c>
      <c r="F102" t="s">
        <v>129</v>
      </c>
    </row>
    <row r="103" spans="1:6" x14ac:dyDescent="0.2">
      <c r="A103" t="s">
        <v>17</v>
      </c>
      <c r="B103" t="s">
        <v>23</v>
      </c>
      <c r="C103" t="s">
        <v>11</v>
      </c>
      <c r="D103" s="1" t="s">
        <v>61</v>
      </c>
      <c r="E103" t="s">
        <v>11</v>
      </c>
      <c r="F103" t="s">
        <v>129</v>
      </c>
    </row>
    <row r="104" spans="1:6" x14ac:dyDescent="0.2">
      <c r="A104" t="s">
        <v>106</v>
      </c>
      <c r="B104" t="s">
        <v>4</v>
      </c>
      <c r="C104" t="s">
        <v>12</v>
      </c>
      <c r="D104" s="7" t="s">
        <v>62</v>
      </c>
      <c r="E104" t="s">
        <v>12</v>
      </c>
      <c r="F104" t="s">
        <v>129</v>
      </c>
    </row>
    <row r="105" spans="1:6" x14ac:dyDescent="0.2">
      <c r="A105" t="s">
        <v>9</v>
      </c>
      <c r="B105" t="s">
        <v>4</v>
      </c>
      <c r="C105" t="s">
        <v>12</v>
      </c>
      <c r="D105" s="7" t="s">
        <v>61</v>
      </c>
      <c r="E105" t="s">
        <v>12</v>
      </c>
      <c r="F105" t="s">
        <v>130</v>
      </c>
    </row>
    <row r="106" spans="1:6" x14ac:dyDescent="0.2">
      <c r="A106" t="s">
        <v>52</v>
      </c>
      <c r="B106" t="s">
        <v>23</v>
      </c>
      <c r="C106" t="s">
        <v>11</v>
      </c>
      <c r="D106" s="1" t="s">
        <v>64</v>
      </c>
      <c r="E106" t="s">
        <v>11</v>
      </c>
      <c r="F106" t="s">
        <v>129</v>
      </c>
    </row>
    <row r="107" spans="1:6" x14ac:dyDescent="0.2">
      <c r="A107" t="s">
        <v>26</v>
      </c>
      <c r="B107" t="s">
        <v>23</v>
      </c>
      <c r="C107" t="s">
        <v>11</v>
      </c>
      <c r="D107" s="1" t="s">
        <v>62</v>
      </c>
      <c r="E107" t="s">
        <v>12</v>
      </c>
      <c r="F107" t="s">
        <v>129</v>
      </c>
    </row>
    <row r="108" spans="1:6" x14ac:dyDescent="0.2"/>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615F8-C878-F54E-B68E-78FAC726636F}">
  <dimension ref="A1:D108"/>
  <sheetViews>
    <sheetView workbookViewId="0"/>
  </sheetViews>
  <sheetFormatPr baseColWidth="10" defaultColWidth="0" defaultRowHeight="16" zeroHeight="1" x14ac:dyDescent="0.2"/>
  <cols>
    <col min="1" max="1" width="25.5" customWidth="1"/>
    <col min="2" max="2" width="22.6640625" customWidth="1"/>
    <col min="3" max="3" width="24.33203125" customWidth="1"/>
    <col min="4" max="4" width="10.83203125" customWidth="1"/>
    <col min="5" max="16384" width="10.83203125" hidden="1"/>
  </cols>
  <sheetData>
    <row r="1" spans="1:3" x14ac:dyDescent="0.2">
      <c r="A1" t="s">
        <v>395</v>
      </c>
      <c r="B1" t="s">
        <v>396</v>
      </c>
      <c r="C1" t="s">
        <v>397</v>
      </c>
    </row>
    <row r="2" spans="1:3" x14ac:dyDescent="0.2">
      <c r="A2" t="s">
        <v>49</v>
      </c>
      <c r="B2" t="s">
        <v>49</v>
      </c>
      <c r="C2" t="str">
        <f>VLOOKUP(A2,B:B,1,FALSE)</f>
        <v>Aaron</v>
      </c>
    </row>
    <row r="3" spans="1:3" x14ac:dyDescent="0.2">
      <c r="A3" t="s">
        <v>44</v>
      </c>
      <c r="B3" t="s">
        <v>95</v>
      </c>
      <c r="C3" s="45" t="e">
        <f t="shared" ref="C3:C66" si="0">VLOOKUP(A3,B:B,1,FALSE)</f>
        <v>#N/A</v>
      </c>
    </row>
    <row r="4" spans="1:3" x14ac:dyDescent="0.2">
      <c r="A4" t="s">
        <v>35</v>
      </c>
      <c r="B4" t="s">
        <v>57</v>
      </c>
      <c r="C4" s="45" t="e">
        <f t="shared" si="0"/>
        <v>#N/A</v>
      </c>
    </row>
    <row r="5" spans="1:3" x14ac:dyDescent="0.2">
      <c r="A5" t="s">
        <v>97</v>
      </c>
      <c r="B5" t="s">
        <v>32</v>
      </c>
      <c r="C5" t="str">
        <f t="shared" si="0"/>
        <v>Alexander</v>
      </c>
    </row>
    <row r="6" spans="1:3" x14ac:dyDescent="0.2">
      <c r="A6" t="s">
        <v>73</v>
      </c>
      <c r="B6" t="s">
        <v>97</v>
      </c>
      <c r="C6" t="str">
        <f t="shared" si="0"/>
        <v>Andrew</v>
      </c>
    </row>
    <row r="7" spans="1:3" x14ac:dyDescent="0.2">
      <c r="A7" t="s">
        <v>98</v>
      </c>
      <c r="B7" t="s">
        <v>85</v>
      </c>
      <c r="C7" t="str">
        <f t="shared" si="0"/>
        <v>Artemio</v>
      </c>
    </row>
    <row r="8" spans="1:3" x14ac:dyDescent="0.2">
      <c r="A8" t="s">
        <v>84</v>
      </c>
      <c r="B8" t="s">
        <v>92</v>
      </c>
      <c r="C8" t="str">
        <f t="shared" si="0"/>
        <v>Brian</v>
      </c>
    </row>
    <row r="9" spans="1:3" x14ac:dyDescent="0.2">
      <c r="A9" t="s">
        <v>75</v>
      </c>
      <c r="B9" t="s">
        <v>125</v>
      </c>
      <c r="C9" s="45" t="e">
        <f t="shared" si="0"/>
        <v>#N/A</v>
      </c>
    </row>
    <row r="10" spans="1:3" x14ac:dyDescent="0.2">
      <c r="A10" t="s">
        <v>77</v>
      </c>
      <c r="B10" t="s">
        <v>7</v>
      </c>
      <c r="C10" t="str">
        <f t="shared" si="0"/>
        <v>Cesar</v>
      </c>
    </row>
    <row r="11" spans="1:3" x14ac:dyDescent="0.2">
      <c r="A11" t="s">
        <v>47</v>
      </c>
      <c r="B11" t="s">
        <v>8</v>
      </c>
      <c r="C11" t="str">
        <f t="shared" si="0"/>
        <v>Claudia</v>
      </c>
    </row>
    <row r="12" spans="1:3" x14ac:dyDescent="0.2">
      <c r="A12" t="s">
        <v>33</v>
      </c>
      <c r="B12" t="s">
        <v>73</v>
      </c>
      <c r="C12" t="str">
        <f t="shared" si="0"/>
        <v>Delfina</v>
      </c>
    </row>
    <row r="13" spans="1:3" x14ac:dyDescent="0.2">
      <c r="A13" t="s">
        <v>88</v>
      </c>
      <c r="B13" t="s">
        <v>98</v>
      </c>
      <c r="C13" t="str">
        <f t="shared" si="0"/>
        <v>Denisse</v>
      </c>
    </row>
    <row r="14" spans="1:3" x14ac:dyDescent="0.2">
      <c r="A14" t="s">
        <v>36</v>
      </c>
      <c r="B14" t="s">
        <v>34</v>
      </c>
      <c r="C14" s="45" t="e">
        <f t="shared" si="0"/>
        <v>#N/A</v>
      </c>
    </row>
    <row r="15" spans="1:3" x14ac:dyDescent="0.2">
      <c r="A15" t="s">
        <v>41</v>
      </c>
      <c r="B15" t="s">
        <v>111</v>
      </c>
      <c r="C15" t="str">
        <f t="shared" si="0"/>
        <v>Edgardo</v>
      </c>
    </row>
    <row r="16" spans="1:3" x14ac:dyDescent="0.2">
      <c r="A16" t="s">
        <v>60</v>
      </c>
      <c r="B16" t="s">
        <v>27</v>
      </c>
      <c r="C16" t="str">
        <f t="shared" si="0"/>
        <v>Elpidio</v>
      </c>
    </row>
    <row r="17" spans="1:3" x14ac:dyDescent="0.2">
      <c r="A17" t="s">
        <v>42</v>
      </c>
      <c r="B17" t="s">
        <v>86</v>
      </c>
      <c r="C17" t="str">
        <f t="shared" si="0"/>
        <v>Emanuel</v>
      </c>
    </row>
    <row r="18" spans="1:3" x14ac:dyDescent="0.2">
      <c r="A18" t="s">
        <v>24</v>
      </c>
      <c r="B18" t="s">
        <v>19</v>
      </c>
      <c r="C18" t="str">
        <f t="shared" si="0"/>
        <v>Ernest</v>
      </c>
    </row>
    <row r="19" spans="1:3" x14ac:dyDescent="0.2">
      <c r="A19" t="s">
        <v>99</v>
      </c>
      <c r="B19" t="s">
        <v>48</v>
      </c>
      <c r="C19" t="str">
        <f t="shared" si="0"/>
        <v>Francisco M.</v>
      </c>
    </row>
    <row r="20" spans="1:3" x14ac:dyDescent="0.2">
      <c r="A20" t="s">
        <v>69</v>
      </c>
      <c r="B20" t="s">
        <v>84</v>
      </c>
      <c r="C20" t="str">
        <f t="shared" si="0"/>
        <v>Gloria</v>
      </c>
    </row>
    <row r="21" spans="1:3" x14ac:dyDescent="0.2">
      <c r="A21" t="s">
        <v>5</v>
      </c>
      <c r="B21" t="s">
        <v>107</v>
      </c>
      <c r="C21" t="str">
        <f t="shared" si="0"/>
        <v>Iran</v>
      </c>
    </row>
    <row r="22" spans="1:3" x14ac:dyDescent="0.2">
      <c r="A22" t="s">
        <v>74</v>
      </c>
      <c r="B22" t="s">
        <v>81</v>
      </c>
      <c r="C22" s="45" t="e">
        <f t="shared" si="0"/>
        <v>#N/A</v>
      </c>
    </row>
    <row r="23" spans="1:3" x14ac:dyDescent="0.2">
      <c r="A23" t="s">
        <v>45</v>
      </c>
      <c r="B23" t="s">
        <v>77</v>
      </c>
      <c r="C23" t="str">
        <f t="shared" si="0"/>
        <v>Jazmin</v>
      </c>
    </row>
    <row r="24" spans="1:3" x14ac:dyDescent="0.2">
      <c r="A24" t="s">
        <v>55</v>
      </c>
      <c r="B24" t="s">
        <v>47</v>
      </c>
      <c r="C24" t="str">
        <f t="shared" si="0"/>
        <v>Jesús S.</v>
      </c>
    </row>
    <row r="25" spans="1:3" x14ac:dyDescent="0.2">
      <c r="A25" t="s">
        <v>59</v>
      </c>
      <c r="B25" t="s">
        <v>33</v>
      </c>
      <c r="C25" t="str">
        <f t="shared" si="0"/>
        <v>Joaquin</v>
      </c>
    </row>
    <row r="26" spans="1:3" x14ac:dyDescent="0.2">
      <c r="A26" t="s">
        <v>71</v>
      </c>
      <c r="B26" t="s">
        <v>88</v>
      </c>
      <c r="C26" s="45" t="e">
        <f t="shared" si="0"/>
        <v>#N/A</v>
      </c>
    </row>
    <row r="27" spans="1:3" x14ac:dyDescent="0.2">
      <c r="A27" t="s">
        <v>13</v>
      </c>
      <c r="B27" t="s">
        <v>93</v>
      </c>
      <c r="C27" t="str">
        <f t="shared" si="0"/>
        <v>Juan</v>
      </c>
    </row>
    <row r="28" spans="1:3" x14ac:dyDescent="0.2">
      <c r="A28" t="s">
        <v>96</v>
      </c>
      <c r="B28" t="s">
        <v>41</v>
      </c>
      <c r="C28" t="str">
        <f t="shared" si="0"/>
        <v>Leonardo</v>
      </c>
    </row>
    <row r="29" spans="1:3" x14ac:dyDescent="0.2">
      <c r="A29" t="s">
        <v>79</v>
      </c>
      <c r="B29" t="s">
        <v>118</v>
      </c>
      <c r="C29" t="str">
        <f t="shared" si="0"/>
        <v>Lisa</v>
      </c>
    </row>
    <row r="30" spans="1:3" x14ac:dyDescent="0.2">
      <c r="A30" t="s">
        <v>102</v>
      </c>
      <c r="B30" t="s">
        <v>117</v>
      </c>
      <c r="C30" t="str">
        <f t="shared" si="0"/>
        <v>Lizeth</v>
      </c>
    </row>
    <row r="31" spans="1:3" x14ac:dyDescent="0.2">
      <c r="A31" t="s">
        <v>43</v>
      </c>
      <c r="B31" t="s">
        <v>60</v>
      </c>
      <c r="C31" t="str">
        <f t="shared" si="0"/>
        <v>Manuela</v>
      </c>
    </row>
    <row r="32" spans="1:3" x14ac:dyDescent="0.2">
      <c r="A32" t="s">
        <v>67</v>
      </c>
      <c r="B32" t="s">
        <v>42</v>
      </c>
      <c r="C32" t="str">
        <f t="shared" si="0"/>
        <v>Marcos F.</v>
      </c>
    </row>
    <row r="33" spans="1:3" x14ac:dyDescent="0.2">
      <c r="A33" t="s">
        <v>68</v>
      </c>
      <c r="B33" t="s">
        <v>24</v>
      </c>
      <c r="C33" t="str">
        <f t="shared" si="0"/>
        <v>Marcos P.</v>
      </c>
    </row>
    <row r="34" spans="1:3" x14ac:dyDescent="0.2">
      <c r="A34" t="s">
        <v>91</v>
      </c>
      <c r="B34" t="s">
        <v>101</v>
      </c>
      <c r="C34" t="str">
        <f t="shared" si="0"/>
        <v>Martha</v>
      </c>
    </row>
    <row r="35" spans="1:3" x14ac:dyDescent="0.2">
      <c r="A35" t="s">
        <v>25</v>
      </c>
      <c r="B35" t="s">
        <v>126</v>
      </c>
      <c r="C35" t="str">
        <f t="shared" si="0"/>
        <v>Max</v>
      </c>
    </row>
    <row r="36" spans="1:3" x14ac:dyDescent="0.2">
      <c r="A36" t="s">
        <v>90</v>
      </c>
      <c r="B36" t="s">
        <v>99</v>
      </c>
      <c r="C36" t="str">
        <f t="shared" si="0"/>
        <v>Ofelia</v>
      </c>
    </row>
    <row r="37" spans="1:3" x14ac:dyDescent="0.2">
      <c r="A37" t="s">
        <v>15</v>
      </c>
      <c r="B37" t="s">
        <v>29</v>
      </c>
      <c r="C37" t="str">
        <f t="shared" si="0"/>
        <v>Omar C.</v>
      </c>
    </row>
    <row r="38" spans="1:3" x14ac:dyDescent="0.2">
      <c r="A38" t="s">
        <v>14</v>
      </c>
      <c r="B38" t="s">
        <v>113</v>
      </c>
      <c r="C38" t="str">
        <f t="shared" si="0"/>
        <v>Omar G.</v>
      </c>
    </row>
    <row r="39" spans="1:3" x14ac:dyDescent="0.2">
      <c r="A39" t="s">
        <v>16</v>
      </c>
      <c r="B39" t="s">
        <v>112</v>
      </c>
      <c r="C39" t="str">
        <f t="shared" si="0"/>
        <v>Omar L.</v>
      </c>
    </row>
    <row r="40" spans="1:3" x14ac:dyDescent="0.2">
      <c r="A40" t="s">
        <v>46</v>
      </c>
      <c r="B40" t="s">
        <v>18</v>
      </c>
      <c r="C40" t="str">
        <f t="shared" si="0"/>
        <v>Rodrigo</v>
      </c>
    </row>
    <row r="41" spans="1:3" x14ac:dyDescent="0.2">
      <c r="A41" t="s">
        <v>58</v>
      </c>
      <c r="B41" t="s">
        <v>114</v>
      </c>
      <c r="C41" t="str">
        <f t="shared" si="0"/>
        <v>Roger</v>
      </c>
    </row>
    <row r="42" spans="1:3" x14ac:dyDescent="0.2">
      <c r="A42" t="s">
        <v>89</v>
      </c>
      <c r="B42" t="s">
        <v>69</v>
      </c>
      <c r="C42" t="str">
        <f t="shared" si="0"/>
        <v>Salvador</v>
      </c>
    </row>
    <row r="43" spans="1:3" x14ac:dyDescent="0.2">
      <c r="A43" t="s">
        <v>87</v>
      </c>
      <c r="B43" t="s">
        <v>30</v>
      </c>
      <c r="C43" t="str">
        <f t="shared" si="0"/>
        <v>Sam</v>
      </c>
    </row>
    <row r="44" spans="1:3" x14ac:dyDescent="0.2">
      <c r="A44" t="s">
        <v>78</v>
      </c>
      <c r="B44" t="s">
        <v>5</v>
      </c>
      <c r="C44" t="str">
        <f t="shared" si="0"/>
        <v>Sarah</v>
      </c>
    </row>
    <row r="45" spans="1:3" x14ac:dyDescent="0.2">
      <c r="A45" t="s">
        <v>50</v>
      </c>
      <c r="B45" t="s">
        <v>82</v>
      </c>
      <c r="C45" t="str">
        <f t="shared" si="0"/>
        <v>Tania</v>
      </c>
    </row>
    <row r="46" spans="1:3" x14ac:dyDescent="0.2">
      <c r="A46" t="s">
        <v>51</v>
      </c>
      <c r="B46" t="s">
        <v>103</v>
      </c>
      <c r="C46" t="str">
        <f t="shared" si="0"/>
        <v>Thomas</v>
      </c>
    </row>
    <row r="47" spans="1:3" x14ac:dyDescent="0.2">
      <c r="A47" t="s">
        <v>17</v>
      </c>
      <c r="B47" t="s">
        <v>31</v>
      </c>
      <c r="C47" t="str">
        <f t="shared" si="0"/>
        <v>Uvaldo</v>
      </c>
    </row>
    <row r="48" spans="1:3" x14ac:dyDescent="0.2">
      <c r="A48" t="s">
        <v>52</v>
      </c>
      <c r="B48" t="s">
        <v>45</v>
      </c>
      <c r="C48" t="str">
        <f t="shared" si="0"/>
        <v>Wascar</v>
      </c>
    </row>
    <row r="49" spans="1:3" x14ac:dyDescent="0.2">
      <c r="A49" t="s">
        <v>26</v>
      </c>
      <c r="B49" t="s">
        <v>10</v>
      </c>
      <c r="C49" t="str">
        <f t="shared" si="0"/>
        <v>Yael</v>
      </c>
    </row>
    <row r="50" spans="1:3" x14ac:dyDescent="0.2">
      <c r="A50" t="s">
        <v>57</v>
      </c>
      <c r="B50" t="s">
        <v>54</v>
      </c>
      <c r="C50" t="str">
        <f t="shared" si="0"/>
        <v>Alberto G.</v>
      </c>
    </row>
    <row r="51" spans="1:3" x14ac:dyDescent="0.2">
      <c r="A51" t="s">
        <v>7</v>
      </c>
      <c r="B51" t="s">
        <v>55</v>
      </c>
      <c r="C51" t="str">
        <f t="shared" si="0"/>
        <v>Andrea K.</v>
      </c>
    </row>
    <row r="52" spans="1:3" x14ac:dyDescent="0.2">
      <c r="A52" t="s">
        <v>19</v>
      </c>
      <c r="B52" t="s">
        <v>59</v>
      </c>
      <c r="C52" t="str">
        <f t="shared" si="0"/>
        <v>Brandon</v>
      </c>
    </row>
    <row r="53" spans="1:3" x14ac:dyDescent="0.2">
      <c r="A53" t="s">
        <v>48</v>
      </c>
      <c r="B53" t="s">
        <v>22</v>
      </c>
      <c r="C53" t="str">
        <f t="shared" si="0"/>
        <v>Brenda</v>
      </c>
    </row>
    <row r="54" spans="1:3" x14ac:dyDescent="0.2">
      <c r="A54" t="s">
        <v>107</v>
      </c>
      <c r="B54" t="s">
        <v>21</v>
      </c>
      <c r="C54" t="str">
        <f t="shared" si="0"/>
        <v>Brianna</v>
      </c>
    </row>
    <row r="55" spans="1:3" x14ac:dyDescent="0.2">
      <c r="A55" t="s">
        <v>81</v>
      </c>
      <c r="B55" t="s">
        <v>13</v>
      </c>
      <c r="C55" t="str">
        <f t="shared" si="0"/>
        <v>Carlos</v>
      </c>
    </row>
    <row r="56" spans="1:3" x14ac:dyDescent="0.2">
      <c r="A56" t="s">
        <v>29</v>
      </c>
      <c r="B56" t="s">
        <v>72</v>
      </c>
      <c r="C56" t="str">
        <f t="shared" si="0"/>
        <v>Francisco T.</v>
      </c>
    </row>
    <row r="57" spans="1:3" x14ac:dyDescent="0.2">
      <c r="A57" t="s">
        <v>18</v>
      </c>
      <c r="B57" t="s">
        <v>105</v>
      </c>
      <c r="C57" t="str">
        <f t="shared" si="0"/>
        <v>George</v>
      </c>
    </row>
    <row r="58" spans="1:3" x14ac:dyDescent="0.2">
      <c r="A58" t="s">
        <v>10</v>
      </c>
      <c r="B58" t="s">
        <v>80</v>
      </c>
      <c r="C58" t="str">
        <f t="shared" si="0"/>
        <v>Jennifer</v>
      </c>
    </row>
    <row r="59" spans="1:3" x14ac:dyDescent="0.2">
      <c r="A59" t="s">
        <v>54</v>
      </c>
      <c r="B59" t="s">
        <v>28</v>
      </c>
      <c r="C59" t="str">
        <f t="shared" si="0"/>
        <v>Jesús P.</v>
      </c>
    </row>
    <row r="60" spans="1:3" x14ac:dyDescent="0.2">
      <c r="A60" t="s">
        <v>22</v>
      </c>
      <c r="B60" t="s">
        <v>39</v>
      </c>
      <c r="C60" t="str">
        <f t="shared" si="0"/>
        <v>John M.</v>
      </c>
    </row>
    <row r="61" spans="1:3" x14ac:dyDescent="0.2">
      <c r="A61" t="s">
        <v>21</v>
      </c>
      <c r="B61" t="s">
        <v>110</v>
      </c>
      <c r="C61" t="str">
        <f t="shared" si="0"/>
        <v>John P.</v>
      </c>
    </row>
    <row r="62" spans="1:3" x14ac:dyDescent="0.2">
      <c r="A62" t="s">
        <v>105</v>
      </c>
      <c r="B62" t="s">
        <v>100</v>
      </c>
      <c r="C62" t="str">
        <f t="shared" si="0"/>
        <v>Judy</v>
      </c>
    </row>
    <row r="63" spans="1:3" x14ac:dyDescent="0.2">
      <c r="A63" t="s">
        <v>80</v>
      </c>
      <c r="B63" t="s">
        <v>56</v>
      </c>
      <c r="C63" t="str">
        <f t="shared" si="0"/>
        <v>Julian</v>
      </c>
    </row>
    <row r="64" spans="1:3" x14ac:dyDescent="0.2">
      <c r="A64" t="s">
        <v>104</v>
      </c>
      <c r="B64" t="s">
        <v>96</v>
      </c>
      <c r="C64" t="str">
        <f t="shared" si="0"/>
        <v>Luz Maria</v>
      </c>
    </row>
    <row r="65" spans="1:3" x14ac:dyDescent="0.2">
      <c r="A65" t="s">
        <v>20</v>
      </c>
      <c r="B65" t="s">
        <v>70</v>
      </c>
      <c r="C65" t="str">
        <f t="shared" si="0"/>
        <v>Richard</v>
      </c>
    </row>
    <row r="66" spans="1:3" x14ac:dyDescent="0.2">
      <c r="A66" t="s">
        <v>106</v>
      </c>
      <c r="B66" t="s">
        <v>79</v>
      </c>
      <c r="C66" t="str">
        <f t="shared" si="0"/>
        <v>Vanessa</v>
      </c>
    </row>
    <row r="67" spans="1:3" x14ac:dyDescent="0.2">
      <c r="A67" t="s">
        <v>111</v>
      </c>
      <c r="B67" t="s">
        <v>102</v>
      </c>
      <c r="C67" t="str">
        <f t="shared" ref="C67:C105" si="1">VLOOKUP(A67,B:B,1,FALSE)</f>
        <v>Ashley</v>
      </c>
    </row>
    <row r="68" spans="1:3" x14ac:dyDescent="0.2">
      <c r="A68" t="s">
        <v>126</v>
      </c>
      <c r="B68" t="s">
        <v>104</v>
      </c>
      <c r="C68" t="str">
        <f t="shared" si="1"/>
        <v>Francisco D.</v>
      </c>
    </row>
    <row r="69" spans="1:3" x14ac:dyDescent="0.2">
      <c r="A69" t="s">
        <v>112</v>
      </c>
      <c r="B69" t="s">
        <v>76</v>
      </c>
      <c r="C69" t="str">
        <f t="shared" si="1"/>
        <v>Galina</v>
      </c>
    </row>
    <row r="70" spans="1:3" x14ac:dyDescent="0.2">
      <c r="A70" t="s">
        <v>72</v>
      </c>
      <c r="B70" t="s">
        <v>43</v>
      </c>
      <c r="C70" t="str">
        <f t="shared" si="1"/>
        <v>Juan Carlos</v>
      </c>
    </row>
    <row r="71" spans="1:3" x14ac:dyDescent="0.2">
      <c r="A71" t="s">
        <v>110</v>
      </c>
      <c r="B71" t="s">
        <v>67</v>
      </c>
      <c r="C71" t="str">
        <f t="shared" si="1"/>
        <v>Kassandra</v>
      </c>
    </row>
    <row r="72" spans="1:3" x14ac:dyDescent="0.2">
      <c r="A72" t="s">
        <v>100</v>
      </c>
      <c r="B72" t="s">
        <v>68</v>
      </c>
      <c r="C72" t="str">
        <f t="shared" si="1"/>
        <v>Kirk</v>
      </c>
    </row>
    <row r="73" spans="1:3" x14ac:dyDescent="0.2">
      <c r="A73" t="s">
        <v>56</v>
      </c>
      <c r="B73" t="s">
        <v>122</v>
      </c>
      <c r="C73" t="str">
        <f t="shared" si="1"/>
        <v>Leah</v>
      </c>
    </row>
    <row r="74" spans="1:3" x14ac:dyDescent="0.2">
      <c r="A74" t="s">
        <v>70</v>
      </c>
      <c r="B74" t="s">
        <v>123</v>
      </c>
      <c r="C74" t="str">
        <f t="shared" si="1"/>
        <v>Ligia</v>
      </c>
    </row>
    <row r="75" spans="1:3" x14ac:dyDescent="0.2">
      <c r="A75" t="s">
        <v>83</v>
      </c>
      <c r="B75" t="s">
        <v>40</v>
      </c>
      <c r="C75" t="str">
        <f t="shared" si="1"/>
        <v>Maurice</v>
      </c>
    </row>
    <row r="76" spans="1:3" x14ac:dyDescent="0.2">
      <c r="A76" t="s">
        <v>109</v>
      </c>
      <c r="B76" t="s">
        <v>91</v>
      </c>
      <c r="C76" t="str">
        <f t="shared" si="1"/>
        <v>Noemi</v>
      </c>
    </row>
    <row r="77" spans="1:3" x14ac:dyDescent="0.2">
      <c r="A77" t="s">
        <v>118</v>
      </c>
      <c r="B77" t="s">
        <v>83</v>
      </c>
      <c r="C77" t="str">
        <f t="shared" si="1"/>
        <v>Elian</v>
      </c>
    </row>
    <row r="78" spans="1:3" x14ac:dyDescent="0.2">
      <c r="A78" t="s">
        <v>117</v>
      </c>
      <c r="B78" t="s">
        <v>25</v>
      </c>
      <c r="C78" t="str">
        <f t="shared" si="1"/>
        <v>Elizabeth</v>
      </c>
    </row>
    <row r="79" spans="1:3" x14ac:dyDescent="0.2">
      <c r="A79" t="s">
        <v>113</v>
      </c>
      <c r="B79" t="s">
        <v>124</v>
      </c>
      <c r="C79" t="str">
        <f t="shared" si="1"/>
        <v>Gaby</v>
      </c>
    </row>
    <row r="80" spans="1:3" x14ac:dyDescent="0.2">
      <c r="A80" t="s">
        <v>114</v>
      </c>
      <c r="B80" t="s">
        <v>120</v>
      </c>
      <c r="C80" t="str">
        <f t="shared" si="1"/>
        <v>Giselle</v>
      </c>
    </row>
    <row r="81" spans="1:3" x14ac:dyDescent="0.2">
      <c r="A81" t="s">
        <v>82</v>
      </c>
      <c r="B81" t="s">
        <v>37</v>
      </c>
      <c r="C81" t="str">
        <f t="shared" si="1"/>
        <v>Israel</v>
      </c>
    </row>
    <row r="82" spans="1:3" x14ac:dyDescent="0.2">
      <c r="A82" t="s">
        <v>116</v>
      </c>
      <c r="B82" t="s">
        <v>38</v>
      </c>
      <c r="C82" t="str">
        <f t="shared" si="1"/>
        <v>Stephanie G.</v>
      </c>
    </row>
    <row r="83" spans="1:3" x14ac:dyDescent="0.2">
      <c r="A83" t="s">
        <v>115</v>
      </c>
      <c r="B83" t="s">
        <v>109</v>
      </c>
      <c r="C83" t="str">
        <f t="shared" si="1"/>
        <v>Stephanie H.</v>
      </c>
    </row>
    <row r="84" spans="1:3" x14ac:dyDescent="0.2">
      <c r="A84" t="s">
        <v>95</v>
      </c>
      <c r="B84" t="s">
        <v>6</v>
      </c>
      <c r="C84" t="str">
        <f t="shared" si="1"/>
        <v>Abdul</v>
      </c>
    </row>
    <row r="85" spans="1:3" x14ac:dyDescent="0.2">
      <c r="A85" t="s">
        <v>8</v>
      </c>
      <c r="B85" t="s">
        <v>90</v>
      </c>
      <c r="C85" t="str">
        <f t="shared" si="1"/>
        <v>Andrea T.</v>
      </c>
    </row>
    <row r="86" spans="1:3" x14ac:dyDescent="0.2">
      <c r="A86" t="s">
        <v>34</v>
      </c>
      <c r="B86" t="s">
        <v>15</v>
      </c>
      <c r="C86" t="str">
        <f t="shared" si="1"/>
        <v>Arturo</v>
      </c>
    </row>
    <row r="87" spans="1:3" x14ac:dyDescent="0.2">
      <c r="A87" t="s">
        <v>6</v>
      </c>
      <c r="B87" t="s">
        <v>14</v>
      </c>
      <c r="C87" t="str">
        <f t="shared" si="1"/>
        <v>Noor</v>
      </c>
    </row>
    <row r="88" spans="1:3" x14ac:dyDescent="0.2">
      <c r="A88" t="s">
        <v>9</v>
      </c>
      <c r="B88" t="s">
        <v>16</v>
      </c>
      <c r="C88" t="str">
        <f t="shared" si="1"/>
        <v>Veronica</v>
      </c>
    </row>
    <row r="89" spans="1:3" x14ac:dyDescent="0.2">
      <c r="A89" t="s">
        <v>32</v>
      </c>
      <c r="B89" t="s">
        <v>119</v>
      </c>
      <c r="C89" t="str">
        <f t="shared" si="1"/>
        <v>Alejandra</v>
      </c>
    </row>
    <row r="90" spans="1:3" x14ac:dyDescent="0.2">
      <c r="A90" t="s">
        <v>85</v>
      </c>
      <c r="B90" t="s">
        <v>20</v>
      </c>
      <c r="C90" t="str">
        <f t="shared" si="1"/>
        <v>Alfred</v>
      </c>
    </row>
    <row r="91" spans="1:3" x14ac:dyDescent="0.2">
      <c r="A91" t="s">
        <v>92</v>
      </c>
      <c r="B91" t="s">
        <v>46</v>
      </c>
      <c r="C91" t="str">
        <f t="shared" si="1"/>
        <v>Alvaro</v>
      </c>
    </row>
    <row r="92" spans="1:3" x14ac:dyDescent="0.2">
      <c r="A92" t="s">
        <v>27</v>
      </c>
      <c r="B92" t="s">
        <v>58</v>
      </c>
      <c r="C92" t="str">
        <f t="shared" si="1"/>
        <v>Astrid</v>
      </c>
    </row>
    <row r="93" spans="1:3" x14ac:dyDescent="0.2">
      <c r="A93" t="s">
        <v>86</v>
      </c>
      <c r="B93" t="s">
        <v>89</v>
      </c>
      <c r="C93" t="str">
        <f t="shared" si="1"/>
        <v>Bert</v>
      </c>
    </row>
    <row r="94" spans="1:3" x14ac:dyDescent="0.2">
      <c r="A94" t="s">
        <v>93</v>
      </c>
      <c r="B94" t="s">
        <v>87</v>
      </c>
      <c r="C94" t="str">
        <f t="shared" si="1"/>
        <v>Diego</v>
      </c>
    </row>
    <row r="95" spans="1:3" x14ac:dyDescent="0.2">
      <c r="A95" t="s">
        <v>101</v>
      </c>
      <c r="B95" t="s">
        <v>78</v>
      </c>
      <c r="C95" t="str">
        <f t="shared" si="1"/>
        <v>Fernando</v>
      </c>
    </row>
    <row r="96" spans="1:3" x14ac:dyDescent="0.2">
      <c r="A96" t="s">
        <v>30</v>
      </c>
      <c r="B96" t="s">
        <v>94</v>
      </c>
      <c r="C96" t="str">
        <f t="shared" si="1"/>
        <v>Hector</v>
      </c>
    </row>
    <row r="97" spans="1:3" x14ac:dyDescent="0.2">
      <c r="A97" t="s">
        <v>31</v>
      </c>
      <c r="B97" t="s">
        <v>53</v>
      </c>
      <c r="C97" t="str">
        <f t="shared" si="1"/>
        <v>Ivette</v>
      </c>
    </row>
    <row r="98" spans="1:3" x14ac:dyDescent="0.2">
      <c r="A98" t="s">
        <v>28</v>
      </c>
      <c r="B98" t="s">
        <v>116</v>
      </c>
      <c r="C98" t="str">
        <f t="shared" si="1"/>
        <v>Karen</v>
      </c>
    </row>
    <row r="99" spans="1:3" x14ac:dyDescent="0.2">
      <c r="A99" t="s">
        <v>39</v>
      </c>
      <c r="B99" t="s">
        <v>115</v>
      </c>
      <c r="C99" t="str">
        <f t="shared" si="1"/>
        <v>Karla</v>
      </c>
    </row>
    <row r="100" spans="1:3" x14ac:dyDescent="0.2">
      <c r="A100" t="s">
        <v>76</v>
      </c>
      <c r="B100" t="s">
        <v>121</v>
      </c>
      <c r="C100" t="str">
        <f t="shared" si="1"/>
        <v>Manuel</v>
      </c>
    </row>
    <row r="101" spans="1:3" x14ac:dyDescent="0.2">
      <c r="A101" t="s">
        <v>40</v>
      </c>
      <c r="B101" t="s">
        <v>50</v>
      </c>
      <c r="C101" t="str">
        <f t="shared" si="1"/>
        <v>Marla</v>
      </c>
    </row>
    <row r="102" spans="1:3" x14ac:dyDescent="0.2">
      <c r="A102" t="s">
        <v>37</v>
      </c>
      <c r="B102" t="s">
        <v>51</v>
      </c>
      <c r="C102" t="str">
        <f t="shared" si="1"/>
        <v>Monica G</v>
      </c>
    </row>
    <row r="103" spans="1:3" x14ac:dyDescent="0.2">
      <c r="A103" t="s">
        <v>38</v>
      </c>
      <c r="B103" t="s">
        <v>17</v>
      </c>
      <c r="C103" t="str">
        <f t="shared" si="1"/>
        <v>Monica H.</v>
      </c>
    </row>
    <row r="104" spans="1:3" x14ac:dyDescent="0.2">
      <c r="A104" t="s">
        <v>94</v>
      </c>
      <c r="B104" t="s">
        <v>106</v>
      </c>
      <c r="C104" t="str">
        <f t="shared" si="1"/>
        <v>Sebastian</v>
      </c>
    </row>
    <row r="105" spans="1:3" x14ac:dyDescent="0.2">
      <c r="A105" t="s">
        <v>53</v>
      </c>
      <c r="B105" t="s">
        <v>9</v>
      </c>
      <c r="C105" t="str">
        <f t="shared" si="1"/>
        <v>Sergio P.</v>
      </c>
    </row>
    <row r="106" spans="1:3" x14ac:dyDescent="0.2">
      <c r="A106" t="s">
        <v>394</v>
      </c>
      <c r="B106" t="s">
        <v>52</v>
      </c>
      <c r="C106" t="s">
        <v>394</v>
      </c>
    </row>
    <row r="107" spans="1:3" x14ac:dyDescent="0.2">
      <c r="A107" t="s">
        <v>394</v>
      </c>
      <c r="B107" t="s">
        <v>26</v>
      </c>
      <c r="C107" t="s">
        <v>394</v>
      </c>
    </row>
    <row r="108" spans="1:3" x14ac:dyDescent="0.2"/>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68AF-A4B8-0B4D-AD8C-EA2769BC96A2}">
  <dimension ref="A1:M40"/>
  <sheetViews>
    <sheetView workbookViewId="0"/>
  </sheetViews>
  <sheetFormatPr baseColWidth="10" defaultColWidth="0" defaultRowHeight="16" zeroHeight="1" x14ac:dyDescent="0.2"/>
  <cols>
    <col min="1" max="2" width="10.83203125" customWidth="1"/>
    <col min="3" max="3" width="12.83203125" customWidth="1"/>
    <col min="4" max="4" width="10.83203125" customWidth="1"/>
    <col min="5" max="5" width="52.1640625" customWidth="1"/>
    <col min="6" max="6" width="10.83203125" customWidth="1"/>
    <col min="7" max="13" width="0" hidden="1" customWidth="1"/>
    <col min="14" max="16384" width="10.83203125" hidden="1"/>
  </cols>
  <sheetData>
    <row r="1" spans="1:5" x14ac:dyDescent="0.2">
      <c r="A1" s="11" t="s">
        <v>0</v>
      </c>
      <c r="B1" s="11" t="s">
        <v>1</v>
      </c>
      <c r="C1" s="12" t="s">
        <v>3</v>
      </c>
      <c r="D1" s="11" t="s">
        <v>131</v>
      </c>
      <c r="E1" s="11" t="s">
        <v>132</v>
      </c>
    </row>
    <row r="2" spans="1:5" x14ac:dyDescent="0.2">
      <c r="A2" s="6" t="s">
        <v>35</v>
      </c>
      <c r="B2" s="6" t="s">
        <v>4</v>
      </c>
      <c r="C2" s="7" t="s">
        <v>61</v>
      </c>
      <c r="D2">
        <v>1</v>
      </c>
      <c r="E2" t="s">
        <v>133</v>
      </c>
    </row>
    <row r="3" spans="1:5" x14ac:dyDescent="0.2">
      <c r="A3" s="6" t="s">
        <v>97</v>
      </c>
      <c r="B3" s="6" t="s">
        <v>23</v>
      </c>
      <c r="C3" s="7" t="s">
        <v>66</v>
      </c>
      <c r="D3">
        <v>1</v>
      </c>
      <c r="E3" t="s">
        <v>157</v>
      </c>
    </row>
    <row r="4" spans="1:5" x14ac:dyDescent="0.2">
      <c r="A4" s="6" t="s">
        <v>36</v>
      </c>
      <c r="B4" s="6" t="s">
        <v>23</v>
      </c>
      <c r="C4" s="7" t="s">
        <v>61</v>
      </c>
      <c r="D4">
        <v>1</v>
      </c>
      <c r="E4" t="s">
        <v>137</v>
      </c>
    </row>
    <row r="5" spans="1:5" x14ac:dyDescent="0.2">
      <c r="A5" s="6" t="s">
        <v>59</v>
      </c>
      <c r="B5" s="6" t="s">
        <v>23</v>
      </c>
      <c r="C5" s="7" t="s">
        <v>64</v>
      </c>
      <c r="D5">
        <v>1</v>
      </c>
      <c r="E5" t="s">
        <v>141</v>
      </c>
    </row>
    <row r="6" spans="1:5" x14ac:dyDescent="0.2">
      <c r="A6" s="6" t="s">
        <v>71</v>
      </c>
      <c r="B6" s="6" t="s">
        <v>23</v>
      </c>
      <c r="C6" s="7" t="s">
        <v>61</v>
      </c>
      <c r="D6">
        <v>1</v>
      </c>
      <c r="E6" t="s">
        <v>134</v>
      </c>
    </row>
    <row r="7" spans="1:5" x14ac:dyDescent="0.2">
      <c r="A7" s="6" t="s">
        <v>67</v>
      </c>
      <c r="B7" s="6" t="s">
        <v>23</v>
      </c>
      <c r="C7" s="7" t="s">
        <v>64</v>
      </c>
      <c r="D7">
        <v>1</v>
      </c>
      <c r="E7" t="s">
        <v>148</v>
      </c>
    </row>
    <row r="8" spans="1:5" x14ac:dyDescent="0.2">
      <c r="A8" s="6" t="s">
        <v>68</v>
      </c>
      <c r="B8" s="6" t="s">
        <v>23</v>
      </c>
      <c r="C8" s="7" t="s">
        <v>61</v>
      </c>
      <c r="D8">
        <v>1</v>
      </c>
      <c r="E8" t="s">
        <v>150</v>
      </c>
    </row>
    <row r="9" spans="1:5" x14ac:dyDescent="0.2">
      <c r="A9" s="6" t="s">
        <v>99</v>
      </c>
      <c r="B9" s="6" t="s">
        <v>23</v>
      </c>
      <c r="C9" s="7" t="s">
        <v>61</v>
      </c>
      <c r="D9">
        <v>2</v>
      </c>
      <c r="E9" t="s">
        <v>158</v>
      </c>
    </row>
    <row r="10" spans="1:5" x14ac:dyDescent="0.2">
      <c r="A10" s="6" t="s">
        <v>5</v>
      </c>
      <c r="B10" s="6" t="s">
        <v>4</v>
      </c>
      <c r="C10" s="7" t="s">
        <v>61</v>
      </c>
      <c r="D10">
        <v>2</v>
      </c>
      <c r="E10" t="s">
        <v>142</v>
      </c>
    </row>
    <row r="11" spans="1:5" x14ac:dyDescent="0.2">
      <c r="A11" s="6" t="s">
        <v>46</v>
      </c>
      <c r="B11" s="6" t="s">
        <v>23</v>
      </c>
      <c r="C11" s="7" t="s">
        <v>61</v>
      </c>
      <c r="D11">
        <v>2</v>
      </c>
      <c r="E11" t="s">
        <v>146</v>
      </c>
    </row>
    <row r="12" spans="1:5" x14ac:dyDescent="0.2">
      <c r="A12" s="6" t="s">
        <v>49</v>
      </c>
      <c r="B12" s="6" t="s">
        <v>23</v>
      </c>
      <c r="C12" s="7" t="s">
        <v>61</v>
      </c>
      <c r="D12">
        <v>3</v>
      </c>
      <c r="E12" t="s">
        <v>138</v>
      </c>
    </row>
    <row r="13" spans="1:5" x14ac:dyDescent="0.2">
      <c r="A13" s="6" t="s">
        <v>44</v>
      </c>
      <c r="B13" s="6" t="s">
        <v>23</v>
      </c>
      <c r="C13" s="7" t="s">
        <v>61</v>
      </c>
      <c r="D13">
        <v>3</v>
      </c>
      <c r="E13" t="s">
        <v>139</v>
      </c>
    </row>
    <row r="14" spans="1:5" x14ac:dyDescent="0.2">
      <c r="A14" s="6" t="s">
        <v>73</v>
      </c>
      <c r="B14" s="6" t="s">
        <v>23</v>
      </c>
      <c r="C14" s="7" t="s">
        <v>61</v>
      </c>
      <c r="D14">
        <v>3</v>
      </c>
      <c r="E14" t="s">
        <v>149</v>
      </c>
    </row>
    <row r="15" spans="1:5" x14ac:dyDescent="0.2">
      <c r="A15" s="6" t="s">
        <v>84</v>
      </c>
      <c r="B15" s="6" t="s">
        <v>23</v>
      </c>
      <c r="C15" s="7" t="s">
        <v>61</v>
      </c>
      <c r="D15">
        <v>3</v>
      </c>
      <c r="E15" t="s">
        <v>139</v>
      </c>
    </row>
    <row r="16" spans="1:5" x14ac:dyDescent="0.2">
      <c r="A16" s="6" t="s">
        <v>75</v>
      </c>
      <c r="B16" s="6" t="s">
        <v>4</v>
      </c>
      <c r="C16" s="7" t="s">
        <v>61</v>
      </c>
      <c r="D16">
        <v>3</v>
      </c>
      <c r="E16" t="s">
        <v>134</v>
      </c>
    </row>
    <row r="17" spans="1:5" x14ac:dyDescent="0.2">
      <c r="A17" s="6" t="s">
        <v>41</v>
      </c>
      <c r="B17" s="6" t="s">
        <v>23</v>
      </c>
      <c r="C17" s="7" t="s">
        <v>62</v>
      </c>
      <c r="D17">
        <v>3</v>
      </c>
      <c r="E17" t="s">
        <v>140</v>
      </c>
    </row>
    <row r="18" spans="1:5" x14ac:dyDescent="0.2">
      <c r="A18" s="6" t="s">
        <v>60</v>
      </c>
      <c r="B18" s="6" t="s">
        <v>23</v>
      </c>
      <c r="C18" s="7" t="s">
        <v>62</v>
      </c>
      <c r="D18">
        <v>3</v>
      </c>
      <c r="E18" t="s">
        <v>139</v>
      </c>
    </row>
    <row r="19" spans="1:5" x14ac:dyDescent="0.2">
      <c r="A19" s="6" t="s">
        <v>24</v>
      </c>
      <c r="B19" s="6" t="s">
        <v>23</v>
      </c>
      <c r="C19" s="7" t="s">
        <v>63</v>
      </c>
      <c r="D19">
        <v>3</v>
      </c>
      <c r="E19" t="s">
        <v>156</v>
      </c>
    </row>
    <row r="20" spans="1:5" x14ac:dyDescent="0.2">
      <c r="A20" s="6" t="s">
        <v>74</v>
      </c>
      <c r="B20" s="6" t="s">
        <v>23</v>
      </c>
      <c r="C20" s="7" t="s">
        <v>61</v>
      </c>
      <c r="D20">
        <v>3</v>
      </c>
      <c r="E20" t="s">
        <v>139</v>
      </c>
    </row>
    <row r="21" spans="1:5" x14ac:dyDescent="0.2">
      <c r="A21" s="6" t="s">
        <v>55</v>
      </c>
      <c r="B21" s="6" t="s">
        <v>23</v>
      </c>
      <c r="C21" s="7" t="s">
        <v>63</v>
      </c>
      <c r="D21">
        <v>3</v>
      </c>
      <c r="E21" t="s">
        <v>138</v>
      </c>
    </row>
    <row r="22" spans="1:5" x14ac:dyDescent="0.2">
      <c r="A22" s="6" t="s">
        <v>13</v>
      </c>
      <c r="B22" s="6" t="s">
        <v>23</v>
      </c>
      <c r="C22" s="7" t="s">
        <v>61</v>
      </c>
      <c r="D22">
        <v>3</v>
      </c>
      <c r="E22" t="s">
        <v>143</v>
      </c>
    </row>
    <row r="23" spans="1:5" x14ac:dyDescent="0.2">
      <c r="A23" s="6" t="s">
        <v>102</v>
      </c>
      <c r="B23" s="6" t="s">
        <v>4</v>
      </c>
      <c r="C23" s="7" t="s">
        <v>64</v>
      </c>
      <c r="D23">
        <v>3</v>
      </c>
      <c r="E23" t="s">
        <v>138</v>
      </c>
    </row>
    <row r="24" spans="1:5" x14ac:dyDescent="0.2">
      <c r="A24" s="6" t="s">
        <v>43</v>
      </c>
      <c r="B24" s="6" t="s">
        <v>4</v>
      </c>
      <c r="C24" s="7" t="s">
        <v>61</v>
      </c>
      <c r="D24">
        <v>3</v>
      </c>
      <c r="E24" t="s">
        <v>147</v>
      </c>
    </row>
    <row r="25" spans="1:5" x14ac:dyDescent="0.2">
      <c r="A25" s="6" t="s">
        <v>91</v>
      </c>
      <c r="B25" s="6" t="s">
        <v>4</v>
      </c>
      <c r="C25" s="7" t="s">
        <v>64</v>
      </c>
      <c r="D25">
        <v>3</v>
      </c>
      <c r="E25" t="s">
        <v>138</v>
      </c>
    </row>
    <row r="26" spans="1:5" x14ac:dyDescent="0.2">
      <c r="A26" s="6" t="s">
        <v>25</v>
      </c>
      <c r="B26" s="6" t="s">
        <v>23</v>
      </c>
      <c r="C26" s="7" t="s">
        <v>62</v>
      </c>
      <c r="D26">
        <v>3</v>
      </c>
      <c r="E26" t="s">
        <v>151</v>
      </c>
    </row>
    <row r="27" spans="1:5" x14ac:dyDescent="0.2">
      <c r="A27" s="6" t="s">
        <v>15</v>
      </c>
      <c r="B27" s="6" t="s">
        <v>23</v>
      </c>
      <c r="C27" s="7" t="s">
        <v>61</v>
      </c>
      <c r="D27">
        <v>3</v>
      </c>
      <c r="E27" t="s">
        <v>153</v>
      </c>
    </row>
    <row r="28" spans="1:5" x14ac:dyDescent="0.2">
      <c r="A28" s="6" t="s">
        <v>14</v>
      </c>
      <c r="B28" s="6" t="s">
        <v>23</v>
      </c>
      <c r="C28" s="7" t="s">
        <v>61</v>
      </c>
      <c r="D28">
        <v>3</v>
      </c>
      <c r="E28" t="s">
        <v>138</v>
      </c>
    </row>
    <row r="29" spans="1:5" x14ac:dyDescent="0.2">
      <c r="A29" s="6" t="s">
        <v>58</v>
      </c>
      <c r="B29" s="6" t="s">
        <v>23</v>
      </c>
      <c r="C29" s="7" t="s">
        <v>64</v>
      </c>
      <c r="D29">
        <v>3</v>
      </c>
      <c r="E29" t="s">
        <v>155</v>
      </c>
    </row>
    <row r="30" spans="1:5" x14ac:dyDescent="0.2">
      <c r="A30" s="6" t="s">
        <v>50</v>
      </c>
      <c r="B30" s="6" t="s">
        <v>4</v>
      </c>
      <c r="C30" s="7" t="s">
        <v>61</v>
      </c>
      <c r="D30">
        <v>3</v>
      </c>
      <c r="E30" t="s">
        <v>134</v>
      </c>
    </row>
    <row r="31" spans="1:5" x14ac:dyDescent="0.2">
      <c r="A31" s="6" t="s">
        <v>17</v>
      </c>
      <c r="B31" s="6" t="s">
        <v>23</v>
      </c>
      <c r="C31" s="7" t="s">
        <v>61</v>
      </c>
      <c r="D31">
        <v>3</v>
      </c>
      <c r="E31" t="s">
        <v>138</v>
      </c>
    </row>
    <row r="32" spans="1:5" x14ac:dyDescent="0.2">
      <c r="A32" s="6" t="s">
        <v>47</v>
      </c>
      <c r="B32" s="6" t="s">
        <v>4</v>
      </c>
      <c r="C32" s="7" t="s">
        <v>63</v>
      </c>
      <c r="D32">
        <v>4</v>
      </c>
      <c r="E32" t="s">
        <v>136</v>
      </c>
    </row>
    <row r="33" spans="1:5" x14ac:dyDescent="0.2">
      <c r="A33" s="6" t="s">
        <v>69</v>
      </c>
      <c r="B33" s="6" t="s">
        <v>4</v>
      </c>
      <c r="C33" s="7" t="s">
        <v>61</v>
      </c>
      <c r="D33">
        <v>4</v>
      </c>
      <c r="E33" t="s">
        <v>141</v>
      </c>
    </row>
    <row r="34" spans="1:5" x14ac:dyDescent="0.2">
      <c r="A34" s="6" t="s">
        <v>16</v>
      </c>
      <c r="B34" s="6" t="s">
        <v>23</v>
      </c>
      <c r="C34" s="7" t="s">
        <v>61</v>
      </c>
      <c r="D34">
        <v>4</v>
      </c>
      <c r="E34" t="s">
        <v>154</v>
      </c>
    </row>
    <row r="35" spans="1:5" x14ac:dyDescent="0.2">
      <c r="A35" s="6" t="s">
        <v>52</v>
      </c>
      <c r="B35" s="6" t="s">
        <v>23</v>
      </c>
      <c r="C35" s="7" t="s">
        <v>64</v>
      </c>
      <c r="D35">
        <v>4</v>
      </c>
      <c r="E35" t="s">
        <v>145</v>
      </c>
    </row>
    <row r="36" spans="1:5" x14ac:dyDescent="0.2">
      <c r="A36" s="6" t="s">
        <v>26</v>
      </c>
      <c r="B36" s="6" t="s">
        <v>23</v>
      </c>
      <c r="C36" s="7" t="s">
        <v>62</v>
      </c>
      <c r="D36">
        <v>4</v>
      </c>
      <c r="E36" t="s">
        <v>134</v>
      </c>
    </row>
    <row r="37" spans="1:5" x14ac:dyDescent="0.2">
      <c r="A37" s="6" t="s">
        <v>79</v>
      </c>
      <c r="B37" s="6" t="s">
        <v>4</v>
      </c>
      <c r="C37" s="7" t="s">
        <v>62</v>
      </c>
      <c r="D37">
        <v>5</v>
      </c>
      <c r="E37" t="s">
        <v>144</v>
      </c>
    </row>
    <row r="38" spans="1:5" x14ac:dyDescent="0.2">
      <c r="A38" s="6" t="s">
        <v>90</v>
      </c>
      <c r="B38" s="6" t="s">
        <v>4</v>
      </c>
      <c r="C38" s="7" t="s">
        <v>62</v>
      </c>
      <c r="D38">
        <v>5</v>
      </c>
      <c r="E38" t="s">
        <v>152</v>
      </c>
    </row>
    <row r="39" spans="1:5" x14ac:dyDescent="0.2">
      <c r="A39" s="13" t="s">
        <v>77</v>
      </c>
      <c r="B39" s="13" t="s">
        <v>23</v>
      </c>
      <c r="C39" s="14" t="s">
        <v>64</v>
      </c>
      <c r="D39">
        <v>6</v>
      </c>
      <c r="E39" t="s">
        <v>135</v>
      </c>
    </row>
    <row r="40" spans="1:5" x14ac:dyDescent="0.2"/>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BD56-E136-D741-98F1-7F39212FF6DC}">
  <dimension ref="A1:H55"/>
  <sheetViews>
    <sheetView workbookViewId="0"/>
  </sheetViews>
  <sheetFormatPr baseColWidth="10" defaultColWidth="0" defaultRowHeight="16" zeroHeight="1" x14ac:dyDescent="0.2"/>
  <cols>
    <col min="1" max="1" width="11.5" bestFit="1" customWidth="1"/>
    <col min="2" max="2" width="6.5" customWidth="1"/>
    <col min="3" max="3" width="14.83203125" customWidth="1"/>
    <col min="4" max="4" width="12.83203125" customWidth="1"/>
    <col min="5" max="5" width="17.5" customWidth="1"/>
    <col min="6" max="6" width="32.33203125" customWidth="1"/>
    <col min="7" max="7" width="77.5" customWidth="1"/>
    <col min="8" max="8" width="10.83203125" customWidth="1"/>
    <col min="9" max="16384" width="10.83203125" hidden="1"/>
  </cols>
  <sheetData>
    <row r="1" spans="1:7" x14ac:dyDescent="0.2">
      <c r="A1" s="3" t="s">
        <v>0</v>
      </c>
      <c r="B1" s="3" t="s">
        <v>1</v>
      </c>
      <c r="C1" s="3" t="s">
        <v>2</v>
      </c>
      <c r="D1" s="4" t="s">
        <v>3</v>
      </c>
      <c r="E1" s="3" t="s">
        <v>127</v>
      </c>
      <c r="F1" s="3" t="s">
        <v>161</v>
      </c>
      <c r="G1" s="3" t="s">
        <v>132</v>
      </c>
    </row>
    <row r="2" spans="1:7" x14ac:dyDescent="0.2">
      <c r="A2" s="6" t="s">
        <v>49</v>
      </c>
      <c r="B2" s="6" t="s">
        <v>23</v>
      </c>
      <c r="C2" s="6" t="s">
        <v>11</v>
      </c>
      <c r="D2" s="7" t="s">
        <v>61</v>
      </c>
      <c r="E2" s="6" t="s">
        <v>11</v>
      </c>
      <c r="F2" t="s">
        <v>159</v>
      </c>
      <c r="G2" t="s">
        <v>165</v>
      </c>
    </row>
    <row r="3" spans="1:7" x14ac:dyDescent="0.2">
      <c r="A3" s="6" t="s">
        <v>44</v>
      </c>
      <c r="B3" s="6" t="s">
        <v>23</v>
      </c>
      <c r="C3" s="6" t="s">
        <v>12</v>
      </c>
      <c r="D3" s="7" t="s">
        <v>61</v>
      </c>
      <c r="E3" s="6" t="s">
        <v>12</v>
      </c>
      <c r="F3" t="s">
        <v>160</v>
      </c>
      <c r="G3" t="s">
        <v>169</v>
      </c>
    </row>
    <row r="4" spans="1:7" x14ac:dyDescent="0.2">
      <c r="A4" s="6" t="s">
        <v>35</v>
      </c>
      <c r="B4" s="6" t="s">
        <v>4</v>
      </c>
      <c r="C4" s="6" t="s">
        <v>11</v>
      </c>
      <c r="D4" s="7" t="s">
        <v>61</v>
      </c>
      <c r="E4" s="6" t="s">
        <v>11</v>
      </c>
      <c r="F4" t="s">
        <v>159</v>
      </c>
      <c r="G4" t="s">
        <v>166</v>
      </c>
    </row>
    <row r="5" spans="1:7" x14ac:dyDescent="0.2">
      <c r="A5" s="6" t="s">
        <v>57</v>
      </c>
      <c r="B5" s="6" t="s">
        <v>23</v>
      </c>
      <c r="C5" s="6" t="s">
        <v>12</v>
      </c>
      <c r="D5" s="7" t="s">
        <v>61</v>
      </c>
      <c r="E5" s="6" t="s">
        <v>12</v>
      </c>
      <c r="F5" t="s">
        <v>160</v>
      </c>
      <c r="G5" t="s">
        <v>170</v>
      </c>
    </row>
    <row r="6" spans="1:7" x14ac:dyDescent="0.2">
      <c r="A6" s="6" t="s">
        <v>7</v>
      </c>
      <c r="B6" s="6" t="s">
        <v>4</v>
      </c>
      <c r="C6" s="6" t="s">
        <v>12</v>
      </c>
      <c r="D6" s="7" t="s">
        <v>61</v>
      </c>
      <c r="E6" s="6" t="s">
        <v>12</v>
      </c>
      <c r="F6" t="s">
        <v>159</v>
      </c>
      <c r="G6" t="s">
        <v>167</v>
      </c>
    </row>
    <row r="7" spans="1:7" x14ac:dyDescent="0.2">
      <c r="A7" s="6" t="s">
        <v>73</v>
      </c>
      <c r="B7" s="6" t="s">
        <v>23</v>
      </c>
      <c r="C7" s="6" t="s">
        <v>12</v>
      </c>
      <c r="D7" s="7" t="s">
        <v>61</v>
      </c>
      <c r="E7" s="6" t="s">
        <v>11</v>
      </c>
      <c r="F7" s="6" t="s">
        <v>159</v>
      </c>
      <c r="G7" t="s">
        <v>168</v>
      </c>
    </row>
    <row r="8" spans="1:7" x14ac:dyDescent="0.2">
      <c r="A8" s="6" t="s">
        <v>98</v>
      </c>
      <c r="B8" s="6" t="s">
        <v>23</v>
      </c>
      <c r="C8" s="6" t="s">
        <v>12</v>
      </c>
      <c r="D8" s="7" t="s">
        <v>64</v>
      </c>
      <c r="E8" s="6" t="s">
        <v>12</v>
      </c>
      <c r="F8" t="s">
        <v>162</v>
      </c>
      <c r="G8" t="s">
        <v>171</v>
      </c>
    </row>
    <row r="9" spans="1:7" x14ac:dyDescent="0.2">
      <c r="A9" s="6" t="s">
        <v>19</v>
      </c>
      <c r="B9" s="6" t="s">
        <v>23</v>
      </c>
      <c r="C9" s="6" t="s">
        <v>12</v>
      </c>
      <c r="D9" s="7" t="s">
        <v>61</v>
      </c>
      <c r="E9" s="6" t="s">
        <v>12</v>
      </c>
      <c r="F9" s="6" t="s">
        <v>160</v>
      </c>
      <c r="G9" t="s">
        <v>172</v>
      </c>
    </row>
    <row r="10" spans="1:7" x14ac:dyDescent="0.2">
      <c r="A10" s="6" t="s">
        <v>48</v>
      </c>
      <c r="B10" s="6" t="s">
        <v>4</v>
      </c>
      <c r="C10" s="6" t="s">
        <v>12</v>
      </c>
      <c r="D10" s="7" t="s">
        <v>61</v>
      </c>
      <c r="E10" s="6" t="s">
        <v>12</v>
      </c>
      <c r="F10" t="s">
        <v>159</v>
      </c>
      <c r="G10" t="s">
        <v>173</v>
      </c>
    </row>
    <row r="11" spans="1:7" x14ac:dyDescent="0.2">
      <c r="A11" s="6" t="s">
        <v>84</v>
      </c>
      <c r="B11" s="6" t="s">
        <v>23</v>
      </c>
      <c r="C11" s="6" t="s">
        <v>11</v>
      </c>
      <c r="D11" s="7" t="s">
        <v>61</v>
      </c>
      <c r="E11" s="6" t="s">
        <v>11</v>
      </c>
      <c r="F11" t="s">
        <v>159</v>
      </c>
      <c r="G11" t="s">
        <v>165</v>
      </c>
    </row>
    <row r="12" spans="1:7" x14ac:dyDescent="0.2">
      <c r="A12" s="6" t="s">
        <v>107</v>
      </c>
      <c r="B12" s="6" t="s">
        <v>4</v>
      </c>
      <c r="C12" s="6" t="s">
        <v>12</v>
      </c>
      <c r="D12" s="7" t="s">
        <v>62</v>
      </c>
      <c r="E12" s="6" t="s">
        <v>11</v>
      </c>
      <c r="F12" t="s">
        <v>159</v>
      </c>
      <c r="G12" t="s">
        <v>167</v>
      </c>
    </row>
    <row r="13" spans="1:7" x14ac:dyDescent="0.2">
      <c r="A13" s="6" t="s">
        <v>81</v>
      </c>
      <c r="B13" s="6" t="s">
        <v>23</v>
      </c>
      <c r="C13" s="6" t="s">
        <v>12</v>
      </c>
      <c r="D13" s="7" t="s">
        <v>61</v>
      </c>
      <c r="E13" s="6" t="s">
        <v>12</v>
      </c>
      <c r="F13" t="s">
        <v>159</v>
      </c>
      <c r="G13" t="s">
        <v>176</v>
      </c>
    </row>
    <row r="14" spans="1:7" x14ac:dyDescent="0.2">
      <c r="A14" s="6" t="s">
        <v>75</v>
      </c>
      <c r="B14" s="6" t="s">
        <v>4</v>
      </c>
      <c r="C14" s="6" t="s">
        <v>12</v>
      </c>
      <c r="D14" s="7" t="s">
        <v>61</v>
      </c>
      <c r="E14" s="6" t="s">
        <v>12</v>
      </c>
      <c r="F14" t="s">
        <v>159</v>
      </c>
      <c r="G14" t="s">
        <v>177</v>
      </c>
    </row>
    <row r="15" spans="1:7" x14ac:dyDescent="0.2">
      <c r="A15" s="6" t="s">
        <v>77</v>
      </c>
      <c r="B15" s="6" t="s">
        <v>23</v>
      </c>
      <c r="C15" s="6" t="s">
        <v>11</v>
      </c>
      <c r="D15" s="7" t="s">
        <v>64</v>
      </c>
      <c r="E15" s="6" t="s">
        <v>12</v>
      </c>
      <c r="F15" s="6" t="s">
        <v>163</v>
      </c>
      <c r="G15" t="s">
        <v>178</v>
      </c>
    </row>
    <row r="16" spans="1:7" x14ac:dyDescent="0.2">
      <c r="A16" s="6" t="s">
        <v>47</v>
      </c>
      <c r="B16" s="6" t="s">
        <v>4</v>
      </c>
      <c r="C16" s="6" t="s">
        <v>11</v>
      </c>
      <c r="D16" s="7" t="s">
        <v>63</v>
      </c>
      <c r="E16" s="6" t="s">
        <v>11</v>
      </c>
      <c r="F16" t="s">
        <v>159</v>
      </c>
      <c r="G16" t="s">
        <v>173</v>
      </c>
    </row>
    <row r="17" spans="1:7" x14ac:dyDescent="0.2">
      <c r="A17" s="6" t="s">
        <v>33</v>
      </c>
      <c r="B17" s="6" t="s">
        <v>4</v>
      </c>
      <c r="C17" s="6" t="s">
        <v>11</v>
      </c>
      <c r="D17" s="7" t="s">
        <v>65</v>
      </c>
      <c r="E17" s="6" t="s">
        <v>11</v>
      </c>
      <c r="F17" t="s">
        <v>159</v>
      </c>
      <c r="G17" t="s">
        <v>167</v>
      </c>
    </row>
    <row r="18" spans="1:7" x14ac:dyDescent="0.2">
      <c r="A18" s="6" t="s">
        <v>88</v>
      </c>
      <c r="B18" s="6" t="s">
        <v>23</v>
      </c>
      <c r="C18" s="6" t="s">
        <v>12</v>
      </c>
      <c r="D18" s="7" t="s">
        <v>61</v>
      </c>
      <c r="E18" s="6" t="s">
        <v>11</v>
      </c>
      <c r="F18" s="6" t="s">
        <v>159</v>
      </c>
      <c r="G18" t="s">
        <v>175</v>
      </c>
    </row>
    <row r="19" spans="1:7" x14ac:dyDescent="0.2">
      <c r="A19" s="6" t="s">
        <v>36</v>
      </c>
      <c r="B19" s="6" t="s">
        <v>23</v>
      </c>
      <c r="C19" s="6" t="s">
        <v>11</v>
      </c>
      <c r="D19" s="7" t="s">
        <v>61</v>
      </c>
      <c r="E19" s="6" t="s">
        <v>11</v>
      </c>
      <c r="F19" s="6" t="s">
        <v>159</v>
      </c>
      <c r="G19" t="s">
        <v>168</v>
      </c>
    </row>
    <row r="20" spans="1:7" x14ac:dyDescent="0.2">
      <c r="A20" s="6" t="s">
        <v>41</v>
      </c>
      <c r="B20" s="6" t="s">
        <v>23</v>
      </c>
      <c r="C20" s="6" t="s">
        <v>11</v>
      </c>
      <c r="D20" s="7" t="s">
        <v>62</v>
      </c>
      <c r="E20" s="6" t="s">
        <v>11</v>
      </c>
      <c r="F20" t="s">
        <v>164</v>
      </c>
      <c r="G20" t="s">
        <v>179</v>
      </c>
    </row>
    <row r="21" spans="1:7" x14ac:dyDescent="0.2">
      <c r="A21" s="6" t="s">
        <v>60</v>
      </c>
      <c r="B21" s="6" t="s">
        <v>23</v>
      </c>
      <c r="C21" s="6" t="s">
        <v>11</v>
      </c>
      <c r="D21" s="7" t="s">
        <v>62</v>
      </c>
      <c r="E21" s="6" t="s">
        <v>11</v>
      </c>
      <c r="F21" s="6" t="s">
        <v>163</v>
      </c>
      <c r="G21" t="s">
        <v>180</v>
      </c>
    </row>
    <row r="22" spans="1:7" x14ac:dyDescent="0.2">
      <c r="A22" s="6" t="s">
        <v>42</v>
      </c>
      <c r="B22" s="6" t="s">
        <v>23</v>
      </c>
      <c r="C22" s="6" t="s">
        <v>11</v>
      </c>
      <c r="D22" s="7" t="s">
        <v>61</v>
      </c>
      <c r="E22" s="6" t="s">
        <v>11</v>
      </c>
      <c r="F22" s="6" t="s">
        <v>164</v>
      </c>
      <c r="G22" t="s">
        <v>181</v>
      </c>
    </row>
    <row r="23" spans="1:7" x14ac:dyDescent="0.2">
      <c r="A23" s="6" t="s">
        <v>24</v>
      </c>
      <c r="B23" s="6" t="s">
        <v>23</v>
      </c>
      <c r="C23" s="6" t="s">
        <v>11</v>
      </c>
      <c r="D23" s="7" t="s">
        <v>63</v>
      </c>
      <c r="E23" s="6" t="s">
        <v>11</v>
      </c>
      <c r="F23" t="s">
        <v>160</v>
      </c>
      <c r="G23" t="s">
        <v>183</v>
      </c>
    </row>
    <row r="24" spans="1:7" x14ac:dyDescent="0.2">
      <c r="A24" s="6" t="s">
        <v>29</v>
      </c>
      <c r="B24" s="6" t="s">
        <v>23</v>
      </c>
      <c r="C24" s="6" t="s">
        <v>12</v>
      </c>
      <c r="D24" s="7" t="s">
        <v>61</v>
      </c>
      <c r="E24" s="6" t="s">
        <v>12</v>
      </c>
      <c r="F24" s="6" t="s">
        <v>159</v>
      </c>
      <c r="G24" t="s">
        <v>173</v>
      </c>
    </row>
    <row r="25" spans="1:7" x14ac:dyDescent="0.2">
      <c r="A25" s="6" t="s">
        <v>18</v>
      </c>
      <c r="B25" s="6" t="s">
        <v>23</v>
      </c>
      <c r="C25" s="6" t="s">
        <v>12</v>
      </c>
      <c r="D25" s="7" t="s">
        <v>61</v>
      </c>
      <c r="E25" s="6" t="s">
        <v>11</v>
      </c>
      <c r="F25" s="6" t="s">
        <v>159</v>
      </c>
      <c r="G25" t="s">
        <v>167</v>
      </c>
    </row>
    <row r="26" spans="1:7" x14ac:dyDescent="0.2">
      <c r="A26" s="6" t="s">
        <v>69</v>
      </c>
      <c r="B26" s="6" t="s">
        <v>4</v>
      </c>
      <c r="C26" s="6" t="s">
        <v>12</v>
      </c>
      <c r="D26" s="7" t="s">
        <v>61</v>
      </c>
      <c r="E26" s="6" t="s">
        <v>12</v>
      </c>
      <c r="F26" t="s">
        <v>159</v>
      </c>
      <c r="G26" t="s">
        <v>188</v>
      </c>
    </row>
    <row r="27" spans="1:7" x14ac:dyDescent="0.2">
      <c r="A27" s="6" t="s">
        <v>5</v>
      </c>
      <c r="B27" s="6" t="s">
        <v>4</v>
      </c>
      <c r="C27" s="6" t="s">
        <v>11</v>
      </c>
      <c r="D27" s="7" t="s">
        <v>61</v>
      </c>
      <c r="E27" s="6" t="s">
        <v>11</v>
      </c>
      <c r="F27" t="s">
        <v>159</v>
      </c>
      <c r="G27" t="s">
        <v>173</v>
      </c>
    </row>
    <row r="28" spans="1:7" x14ac:dyDescent="0.2">
      <c r="A28" s="6" t="s">
        <v>74</v>
      </c>
      <c r="B28" s="6" t="s">
        <v>23</v>
      </c>
      <c r="C28" s="6" t="s">
        <v>11</v>
      </c>
      <c r="D28" s="7" t="s">
        <v>61</v>
      </c>
      <c r="E28" s="6" t="s">
        <v>11</v>
      </c>
      <c r="F28" s="6" t="s">
        <v>164</v>
      </c>
      <c r="G28" t="s">
        <v>191</v>
      </c>
    </row>
    <row r="29" spans="1:7" x14ac:dyDescent="0.2">
      <c r="A29" s="6" t="s">
        <v>45</v>
      </c>
      <c r="B29" s="6" t="s">
        <v>4</v>
      </c>
      <c r="C29" s="6" t="s">
        <v>12</v>
      </c>
      <c r="D29" s="7" t="s">
        <v>61</v>
      </c>
      <c r="E29" s="6" t="s">
        <v>11</v>
      </c>
      <c r="F29" t="s">
        <v>159</v>
      </c>
      <c r="G29" t="s">
        <v>192</v>
      </c>
    </row>
    <row r="30" spans="1:7" x14ac:dyDescent="0.2">
      <c r="A30" s="6" t="s">
        <v>10</v>
      </c>
      <c r="B30" s="6" t="s">
        <v>4</v>
      </c>
      <c r="C30" s="6" t="s">
        <v>12</v>
      </c>
      <c r="D30" s="7" t="s">
        <v>62</v>
      </c>
      <c r="E30" s="6" t="s">
        <v>11</v>
      </c>
      <c r="F30" t="s">
        <v>159</v>
      </c>
      <c r="G30" t="s">
        <v>166</v>
      </c>
    </row>
    <row r="31" spans="1:7" x14ac:dyDescent="0.2">
      <c r="A31" s="6" t="s">
        <v>54</v>
      </c>
      <c r="B31" s="6" t="s">
        <v>23</v>
      </c>
      <c r="C31" s="6" t="s">
        <v>12</v>
      </c>
      <c r="D31" s="7" t="s">
        <v>61</v>
      </c>
      <c r="E31" s="6" t="s">
        <v>12</v>
      </c>
      <c r="F31" s="6" t="s">
        <v>160</v>
      </c>
      <c r="G31" t="s">
        <v>193</v>
      </c>
    </row>
    <row r="32" spans="1:7" x14ac:dyDescent="0.2">
      <c r="A32" s="6" t="s">
        <v>55</v>
      </c>
      <c r="B32" s="6" t="s">
        <v>23</v>
      </c>
      <c r="C32" s="6" t="s">
        <v>11</v>
      </c>
      <c r="D32" s="7" t="s">
        <v>63</v>
      </c>
      <c r="E32" s="6" t="s">
        <v>11</v>
      </c>
      <c r="F32" s="6" t="s">
        <v>162</v>
      </c>
      <c r="G32" t="s">
        <v>190</v>
      </c>
    </row>
    <row r="33" spans="1:7" x14ac:dyDescent="0.2">
      <c r="A33" s="6" t="s">
        <v>59</v>
      </c>
      <c r="B33" s="6" t="s">
        <v>23</v>
      </c>
      <c r="C33" s="6" t="s">
        <v>12</v>
      </c>
      <c r="D33" s="7" t="s">
        <v>64</v>
      </c>
      <c r="E33" s="6" t="s">
        <v>11</v>
      </c>
      <c r="F33" s="6" t="s">
        <v>160</v>
      </c>
      <c r="G33" t="s">
        <v>196</v>
      </c>
    </row>
    <row r="34" spans="1:7" x14ac:dyDescent="0.2">
      <c r="A34" s="6" t="s">
        <v>22</v>
      </c>
      <c r="B34" s="6" t="s">
        <v>23</v>
      </c>
      <c r="C34" s="6" t="s">
        <v>12</v>
      </c>
      <c r="D34" s="7" t="s">
        <v>61</v>
      </c>
      <c r="E34" s="6" t="s">
        <v>12</v>
      </c>
      <c r="F34" s="6" t="s">
        <v>160</v>
      </c>
      <c r="G34" t="s">
        <v>197</v>
      </c>
    </row>
    <row r="35" spans="1:7" x14ac:dyDescent="0.2">
      <c r="A35" s="6" t="s">
        <v>21</v>
      </c>
      <c r="B35" s="6" t="s">
        <v>23</v>
      </c>
      <c r="C35" s="6" t="s">
        <v>12</v>
      </c>
      <c r="D35" s="7" t="s">
        <v>61</v>
      </c>
      <c r="E35" s="6" t="s">
        <v>12</v>
      </c>
      <c r="F35" s="6" t="s">
        <v>163</v>
      </c>
      <c r="G35" t="s">
        <v>189</v>
      </c>
    </row>
    <row r="36" spans="1:7" x14ac:dyDescent="0.2">
      <c r="A36" s="6" t="s">
        <v>13</v>
      </c>
      <c r="B36" s="6" t="s">
        <v>23</v>
      </c>
      <c r="C36" s="6" t="s">
        <v>11</v>
      </c>
      <c r="D36" s="7" t="s">
        <v>61</v>
      </c>
      <c r="E36" s="6" t="s">
        <v>11</v>
      </c>
      <c r="F36" s="6" t="s">
        <v>159</v>
      </c>
      <c r="G36" t="s">
        <v>194</v>
      </c>
    </row>
    <row r="37" spans="1:7" x14ac:dyDescent="0.2">
      <c r="A37" s="6" t="s">
        <v>105</v>
      </c>
      <c r="B37" s="6" t="s">
        <v>4</v>
      </c>
      <c r="C37" s="6" t="s">
        <v>12</v>
      </c>
      <c r="D37" s="7" t="s">
        <v>62</v>
      </c>
      <c r="E37" s="6" t="s">
        <v>12</v>
      </c>
      <c r="F37" t="s">
        <v>159</v>
      </c>
      <c r="G37" t="s">
        <v>195</v>
      </c>
    </row>
    <row r="38" spans="1:7" x14ac:dyDescent="0.2">
      <c r="A38" s="6" t="s">
        <v>79</v>
      </c>
      <c r="B38" s="6" t="s">
        <v>4</v>
      </c>
      <c r="C38" s="6" t="s">
        <v>12</v>
      </c>
      <c r="D38" s="7" t="s">
        <v>62</v>
      </c>
      <c r="E38" s="6" t="s">
        <v>11</v>
      </c>
      <c r="F38" t="s">
        <v>159</v>
      </c>
      <c r="G38" t="s">
        <v>168</v>
      </c>
    </row>
    <row r="39" spans="1:7" x14ac:dyDescent="0.2">
      <c r="A39" s="6" t="s">
        <v>104</v>
      </c>
      <c r="B39" s="6" t="s">
        <v>4</v>
      </c>
      <c r="C39" s="6" t="s">
        <v>12</v>
      </c>
      <c r="D39" s="7" t="s">
        <v>108</v>
      </c>
      <c r="E39" s="6" t="s">
        <v>12</v>
      </c>
      <c r="F39" t="s">
        <v>159</v>
      </c>
      <c r="G39" t="s">
        <v>173</v>
      </c>
    </row>
    <row r="40" spans="1:7" x14ac:dyDescent="0.2">
      <c r="A40" s="6" t="s">
        <v>43</v>
      </c>
      <c r="B40" s="6" t="s">
        <v>4</v>
      </c>
      <c r="C40" s="6" t="s">
        <v>12</v>
      </c>
      <c r="D40" s="7" t="s">
        <v>61</v>
      </c>
      <c r="E40" s="6" t="s">
        <v>11</v>
      </c>
      <c r="F40" t="s">
        <v>159</v>
      </c>
      <c r="G40" t="s">
        <v>185</v>
      </c>
    </row>
    <row r="41" spans="1:7" x14ac:dyDescent="0.2">
      <c r="A41" s="6" t="s">
        <v>91</v>
      </c>
      <c r="B41" s="6" t="s">
        <v>4</v>
      </c>
      <c r="C41" s="6" t="s">
        <v>12</v>
      </c>
      <c r="D41" s="7" t="s">
        <v>64</v>
      </c>
      <c r="E41" s="6" t="s">
        <v>11</v>
      </c>
      <c r="F41" t="s">
        <v>159</v>
      </c>
      <c r="G41" t="s">
        <v>167</v>
      </c>
    </row>
    <row r="42" spans="1:7" x14ac:dyDescent="0.2">
      <c r="A42" s="6" t="s">
        <v>25</v>
      </c>
      <c r="B42" s="6" t="s">
        <v>23</v>
      </c>
      <c r="C42" s="6" t="s">
        <v>11</v>
      </c>
      <c r="D42" s="7" t="s">
        <v>62</v>
      </c>
      <c r="E42" s="6" t="s">
        <v>12</v>
      </c>
      <c r="F42" s="6" t="s">
        <v>162</v>
      </c>
      <c r="G42" t="s">
        <v>182</v>
      </c>
    </row>
    <row r="43" spans="1:7" x14ac:dyDescent="0.2">
      <c r="A43" s="6" t="s">
        <v>90</v>
      </c>
      <c r="B43" s="6" t="s">
        <v>4</v>
      </c>
      <c r="C43" s="6" t="s">
        <v>12</v>
      </c>
      <c r="D43" s="7" t="s">
        <v>62</v>
      </c>
      <c r="E43" s="6" t="s">
        <v>12</v>
      </c>
      <c r="F43" t="s">
        <v>159</v>
      </c>
      <c r="G43" t="s">
        <v>173</v>
      </c>
    </row>
    <row r="44" spans="1:7" x14ac:dyDescent="0.2">
      <c r="A44" s="6" t="s">
        <v>15</v>
      </c>
      <c r="B44" s="6" t="s">
        <v>23</v>
      </c>
      <c r="C44" s="6" t="s">
        <v>11</v>
      </c>
      <c r="D44" s="7" t="s">
        <v>61</v>
      </c>
      <c r="E44" s="6" t="s">
        <v>11</v>
      </c>
      <c r="F44" s="6" t="s">
        <v>159</v>
      </c>
      <c r="G44" t="s">
        <v>166</v>
      </c>
    </row>
    <row r="45" spans="1:7" x14ac:dyDescent="0.2">
      <c r="A45" s="6" t="s">
        <v>14</v>
      </c>
      <c r="B45" s="6" t="s">
        <v>23</v>
      </c>
      <c r="C45" s="6" t="s">
        <v>11</v>
      </c>
      <c r="D45" s="7" t="s">
        <v>61</v>
      </c>
      <c r="E45" s="6" t="s">
        <v>11</v>
      </c>
      <c r="F45" s="6" t="s">
        <v>159</v>
      </c>
      <c r="G45" t="s">
        <v>168</v>
      </c>
    </row>
    <row r="46" spans="1:7" x14ac:dyDescent="0.2">
      <c r="A46" s="6" t="s">
        <v>16</v>
      </c>
      <c r="B46" s="6" t="s">
        <v>23</v>
      </c>
      <c r="C46" s="6" t="s">
        <v>12</v>
      </c>
      <c r="D46" s="7" t="s">
        <v>61</v>
      </c>
      <c r="E46" s="6" t="s">
        <v>12</v>
      </c>
      <c r="F46" s="6" t="s">
        <v>160</v>
      </c>
      <c r="G46" t="s">
        <v>183</v>
      </c>
    </row>
    <row r="47" spans="1:7" x14ac:dyDescent="0.2">
      <c r="A47" s="6" t="s">
        <v>89</v>
      </c>
      <c r="B47" s="6" t="s">
        <v>23</v>
      </c>
      <c r="C47" s="6" t="s">
        <v>12</v>
      </c>
      <c r="D47" s="7" t="s">
        <v>64</v>
      </c>
      <c r="E47" s="6" t="s">
        <v>12</v>
      </c>
      <c r="F47" s="6" t="s">
        <v>160</v>
      </c>
      <c r="G47" t="s">
        <v>186</v>
      </c>
    </row>
    <row r="48" spans="1:7" x14ac:dyDescent="0.2">
      <c r="A48" s="6" t="s">
        <v>87</v>
      </c>
      <c r="B48" s="6" t="s">
        <v>23</v>
      </c>
      <c r="C48" s="6" t="s">
        <v>11</v>
      </c>
      <c r="D48" s="7" t="s">
        <v>61</v>
      </c>
      <c r="E48" s="6" t="s">
        <v>12</v>
      </c>
      <c r="F48" s="6" t="s">
        <v>159</v>
      </c>
      <c r="G48" t="s">
        <v>166</v>
      </c>
    </row>
    <row r="49" spans="1:7" x14ac:dyDescent="0.2">
      <c r="A49" s="6" t="s">
        <v>78</v>
      </c>
      <c r="B49" s="6" t="s">
        <v>4</v>
      </c>
      <c r="C49" s="6" t="s">
        <v>12</v>
      </c>
      <c r="D49" s="7" t="s">
        <v>64</v>
      </c>
      <c r="E49" s="6" t="s">
        <v>12</v>
      </c>
      <c r="F49" t="s">
        <v>162</v>
      </c>
      <c r="G49" t="s">
        <v>187</v>
      </c>
    </row>
    <row r="50" spans="1:7" x14ac:dyDescent="0.2">
      <c r="A50" s="6" t="s">
        <v>50</v>
      </c>
      <c r="B50" s="6" t="s">
        <v>4</v>
      </c>
      <c r="C50" s="6" t="s">
        <v>12</v>
      </c>
      <c r="D50" s="7" t="s">
        <v>61</v>
      </c>
      <c r="E50" s="6" t="s">
        <v>11</v>
      </c>
      <c r="F50" t="s">
        <v>159</v>
      </c>
      <c r="G50" t="s">
        <v>173</v>
      </c>
    </row>
    <row r="51" spans="1:7" x14ac:dyDescent="0.2">
      <c r="A51" s="6" t="s">
        <v>51</v>
      </c>
      <c r="B51" s="6" t="s">
        <v>23</v>
      </c>
      <c r="C51" s="6" t="s">
        <v>12</v>
      </c>
      <c r="D51" s="7" t="s">
        <v>66</v>
      </c>
      <c r="E51" s="6" t="s">
        <v>12</v>
      </c>
      <c r="F51" s="6" t="s">
        <v>162</v>
      </c>
      <c r="G51" t="s">
        <v>184</v>
      </c>
    </row>
    <row r="52" spans="1:7" x14ac:dyDescent="0.2">
      <c r="A52" s="6" t="s">
        <v>17</v>
      </c>
      <c r="B52" s="6" t="s">
        <v>23</v>
      </c>
      <c r="C52" s="6" t="s">
        <v>11</v>
      </c>
      <c r="D52" s="7" t="s">
        <v>61</v>
      </c>
      <c r="E52" s="6" t="s">
        <v>11</v>
      </c>
      <c r="F52" s="6" t="s">
        <v>159</v>
      </c>
      <c r="G52" t="s">
        <v>174</v>
      </c>
    </row>
    <row r="53" spans="1:7" x14ac:dyDescent="0.2">
      <c r="A53" s="6" t="s">
        <v>106</v>
      </c>
      <c r="B53" s="6" t="s">
        <v>4</v>
      </c>
      <c r="C53" s="6" t="s">
        <v>12</v>
      </c>
      <c r="D53" s="7" t="s">
        <v>62</v>
      </c>
      <c r="E53" s="6" t="s">
        <v>12</v>
      </c>
      <c r="F53" t="s">
        <v>159</v>
      </c>
      <c r="G53" t="s">
        <v>175</v>
      </c>
    </row>
    <row r="54" spans="1:7" x14ac:dyDescent="0.2">
      <c r="A54" s="6" t="s">
        <v>52</v>
      </c>
      <c r="B54" s="6" t="s">
        <v>23</v>
      </c>
      <c r="C54" s="6" t="s">
        <v>11</v>
      </c>
      <c r="D54" s="7" t="s">
        <v>64</v>
      </c>
      <c r="E54" s="6" t="s">
        <v>11</v>
      </c>
      <c r="F54" s="6" t="s">
        <v>163</v>
      </c>
      <c r="G54" t="s">
        <v>178</v>
      </c>
    </row>
    <row r="55" spans="1:7" x14ac:dyDescent="0.2"/>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D53D5-5020-1F49-8EC0-9C09249FF20F}">
  <dimension ref="A1:L39"/>
  <sheetViews>
    <sheetView workbookViewId="0"/>
  </sheetViews>
  <sheetFormatPr baseColWidth="10" defaultColWidth="0" defaultRowHeight="16" zeroHeight="1" x14ac:dyDescent="0.2"/>
  <cols>
    <col min="1" max="1" width="11.5" bestFit="1" customWidth="1"/>
    <col min="2" max="2" width="6.6640625" bestFit="1" customWidth="1"/>
    <col min="3" max="3" width="17.6640625" bestFit="1" customWidth="1"/>
    <col min="4" max="7" width="25.5" bestFit="1" customWidth="1"/>
    <col min="8" max="8" width="10.83203125" customWidth="1"/>
    <col min="9" max="10" width="10.83203125" hidden="1" customWidth="1"/>
    <col min="11" max="11" width="25.5" hidden="1" customWidth="1"/>
    <col min="12" max="12" width="4.1640625" hidden="1" customWidth="1"/>
    <col min="13" max="16384" width="10.83203125" hidden="1"/>
  </cols>
  <sheetData>
    <row r="1" spans="1:11" x14ac:dyDescent="0.2">
      <c r="A1" t="s">
        <v>0</v>
      </c>
      <c r="B1" t="s">
        <v>1</v>
      </c>
      <c r="C1" t="s">
        <v>127</v>
      </c>
      <c r="D1" t="s">
        <v>198</v>
      </c>
      <c r="E1" t="s">
        <v>199</v>
      </c>
      <c r="F1" t="s">
        <v>200</v>
      </c>
      <c r="G1" t="s">
        <v>201</v>
      </c>
    </row>
    <row r="2" spans="1:11" x14ac:dyDescent="0.2">
      <c r="A2" t="s">
        <v>35</v>
      </c>
      <c r="B2" t="s">
        <v>4</v>
      </c>
      <c r="C2" t="s">
        <v>11</v>
      </c>
      <c r="D2" t="s">
        <v>202</v>
      </c>
      <c r="E2" t="s">
        <v>204</v>
      </c>
      <c r="F2" t="s">
        <v>206</v>
      </c>
      <c r="G2" t="s">
        <v>207</v>
      </c>
    </row>
    <row r="3" spans="1:11" x14ac:dyDescent="0.2">
      <c r="A3" t="s">
        <v>47</v>
      </c>
      <c r="B3" t="s">
        <v>4</v>
      </c>
      <c r="C3" t="s">
        <v>11</v>
      </c>
      <c r="D3" t="s">
        <v>203</v>
      </c>
      <c r="E3" t="s">
        <v>202</v>
      </c>
      <c r="F3" t="s">
        <v>207</v>
      </c>
    </row>
    <row r="4" spans="1:11" x14ac:dyDescent="0.2">
      <c r="A4" t="s">
        <v>112</v>
      </c>
      <c r="B4" t="s">
        <v>4</v>
      </c>
      <c r="C4" t="s">
        <v>11</v>
      </c>
      <c r="D4" t="s">
        <v>204</v>
      </c>
      <c r="E4" t="s">
        <v>207</v>
      </c>
      <c r="F4" t="s">
        <v>210</v>
      </c>
      <c r="G4" t="s">
        <v>202</v>
      </c>
      <c r="K4" s="6"/>
    </row>
    <row r="5" spans="1:11" x14ac:dyDescent="0.2">
      <c r="A5" t="s">
        <v>5</v>
      </c>
      <c r="B5" t="s">
        <v>4</v>
      </c>
      <c r="C5" t="s">
        <v>11</v>
      </c>
      <c r="D5" t="s">
        <v>202</v>
      </c>
      <c r="E5" t="s">
        <v>204</v>
      </c>
      <c r="F5" t="s">
        <v>207</v>
      </c>
      <c r="G5" t="s">
        <v>203</v>
      </c>
    </row>
    <row r="6" spans="1:11" x14ac:dyDescent="0.2">
      <c r="A6" t="s">
        <v>45</v>
      </c>
      <c r="B6" t="s">
        <v>4</v>
      </c>
      <c r="C6" t="s">
        <v>11</v>
      </c>
      <c r="D6" t="s">
        <v>202</v>
      </c>
      <c r="E6" t="s">
        <v>203</v>
      </c>
      <c r="F6" t="s">
        <v>208</v>
      </c>
      <c r="G6" t="s">
        <v>216</v>
      </c>
    </row>
    <row r="7" spans="1:11" x14ac:dyDescent="0.2">
      <c r="A7" t="s">
        <v>79</v>
      </c>
      <c r="B7" t="s">
        <v>4</v>
      </c>
      <c r="C7" t="s">
        <v>11</v>
      </c>
      <c r="D7" t="s">
        <v>207</v>
      </c>
      <c r="E7" t="s">
        <v>215</v>
      </c>
      <c r="F7" t="s">
        <v>202</v>
      </c>
    </row>
    <row r="8" spans="1:11" x14ac:dyDescent="0.2">
      <c r="A8" t="s">
        <v>43</v>
      </c>
      <c r="B8" t="s">
        <v>4</v>
      </c>
      <c r="C8" t="s">
        <v>11</v>
      </c>
      <c r="D8" t="s">
        <v>207</v>
      </c>
      <c r="E8" t="s">
        <v>203</v>
      </c>
      <c r="F8" t="s">
        <v>204</v>
      </c>
    </row>
    <row r="9" spans="1:11" x14ac:dyDescent="0.2">
      <c r="A9" t="s">
        <v>91</v>
      </c>
      <c r="B9" t="s">
        <v>4</v>
      </c>
      <c r="C9" t="s">
        <v>11</v>
      </c>
      <c r="D9" t="s">
        <v>208</v>
      </c>
      <c r="E9" t="s">
        <v>202</v>
      </c>
      <c r="F9" t="s">
        <v>207</v>
      </c>
    </row>
    <row r="10" spans="1:11" x14ac:dyDescent="0.2">
      <c r="A10" t="s">
        <v>50</v>
      </c>
      <c r="B10" t="s">
        <v>4</v>
      </c>
      <c r="C10" t="s">
        <v>11</v>
      </c>
      <c r="D10" t="s">
        <v>216</v>
      </c>
      <c r="E10" t="s">
        <v>204</v>
      </c>
      <c r="F10" t="s">
        <v>214</v>
      </c>
      <c r="G10" t="s">
        <v>215</v>
      </c>
    </row>
    <row r="11" spans="1:11" x14ac:dyDescent="0.2">
      <c r="A11" t="s">
        <v>107</v>
      </c>
      <c r="B11" t="s">
        <v>4</v>
      </c>
      <c r="C11" t="s">
        <v>11</v>
      </c>
      <c r="D11" t="s">
        <v>211</v>
      </c>
      <c r="E11" t="s">
        <v>202</v>
      </c>
      <c r="F11" t="s">
        <v>204</v>
      </c>
    </row>
    <row r="12" spans="1:11" x14ac:dyDescent="0.2">
      <c r="A12" t="s">
        <v>10</v>
      </c>
      <c r="B12" t="s">
        <v>4</v>
      </c>
      <c r="C12" t="s">
        <v>11</v>
      </c>
      <c r="D12" t="s">
        <v>202</v>
      </c>
      <c r="E12" s="15" t="s">
        <v>213</v>
      </c>
      <c r="F12" t="s">
        <v>207</v>
      </c>
    </row>
    <row r="13" spans="1:11" x14ac:dyDescent="0.2">
      <c r="A13" t="s">
        <v>102</v>
      </c>
      <c r="B13" t="s">
        <v>4</v>
      </c>
      <c r="C13" t="s">
        <v>11</v>
      </c>
      <c r="D13" t="s">
        <v>207</v>
      </c>
      <c r="E13" t="s">
        <v>205</v>
      </c>
      <c r="F13" t="s">
        <v>202</v>
      </c>
    </row>
    <row r="14" spans="1:11" x14ac:dyDescent="0.2">
      <c r="A14" t="s">
        <v>49</v>
      </c>
      <c r="B14" t="s">
        <v>23</v>
      </c>
      <c r="C14" t="s">
        <v>11</v>
      </c>
      <c r="D14" t="s">
        <v>202</v>
      </c>
      <c r="E14" t="s">
        <v>203</v>
      </c>
      <c r="F14" t="s">
        <v>215</v>
      </c>
      <c r="G14" t="s">
        <v>207</v>
      </c>
    </row>
    <row r="15" spans="1:11" x14ac:dyDescent="0.2">
      <c r="A15" t="s">
        <v>73</v>
      </c>
      <c r="B15" t="s">
        <v>23</v>
      </c>
      <c r="C15" t="s">
        <v>11</v>
      </c>
      <c r="D15" t="s">
        <v>210</v>
      </c>
      <c r="E15" t="s">
        <v>214</v>
      </c>
      <c r="F15" t="s">
        <v>204</v>
      </c>
    </row>
    <row r="16" spans="1:11" x14ac:dyDescent="0.2">
      <c r="A16" t="s">
        <v>88</v>
      </c>
      <c r="B16" t="s">
        <v>23</v>
      </c>
      <c r="C16" t="s">
        <v>11</v>
      </c>
      <c r="D16" t="s">
        <v>208</v>
      </c>
      <c r="E16" t="s">
        <v>202</v>
      </c>
      <c r="F16" t="s">
        <v>203</v>
      </c>
      <c r="K16" s="6"/>
    </row>
    <row r="17" spans="1:7" x14ac:dyDescent="0.2">
      <c r="A17" t="s">
        <v>36</v>
      </c>
      <c r="B17" t="s">
        <v>23</v>
      </c>
      <c r="C17" t="s">
        <v>11</v>
      </c>
      <c r="D17" t="s">
        <v>204</v>
      </c>
      <c r="E17" t="s">
        <v>214</v>
      </c>
      <c r="F17" t="s">
        <v>207</v>
      </c>
    </row>
    <row r="18" spans="1:7" x14ac:dyDescent="0.2">
      <c r="A18" t="s">
        <v>41</v>
      </c>
      <c r="B18" t="s">
        <v>23</v>
      </c>
      <c r="C18" t="s">
        <v>11</v>
      </c>
      <c r="D18" s="15" t="s">
        <v>202</v>
      </c>
      <c r="E18" t="s">
        <v>203</v>
      </c>
      <c r="F18" t="s">
        <v>215</v>
      </c>
    </row>
    <row r="19" spans="1:7" x14ac:dyDescent="0.2">
      <c r="A19" t="s">
        <v>60</v>
      </c>
      <c r="B19" t="s">
        <v>23</v>
      </c>
      <c r="C19" t="s">
        <v>11</v>
      </c>
      <c r="D19" t="s">
        <v>211</v>
      </c>
      <c r="E19" t="s">
        <v>212</v>
      </c>
      <c r="F19" t="s">
        <v>204</v>
      </c>
    </row>
    <row r="20" spans="1:7" x14ac:dyDescent="0.2">
      <c r="A20" t="s">
        <v>42</v>
      </c>
      <c r="B20" t="s">
        <v>23</v>
      </c>
      <c r="C20" t="s">
        <v>11</v>
      </c>
      <c r="D20" t="s">
        <v>204</v>
      </c>
      <c r="E20" t="s">
        <v>207</v>
      </c>
      <c r="F20" t="s">
        <v>212</v>
      </c>
      <c r="G20" t="s">
        <v>209</v>
      </c>
    </row>
    <row r="21" spans="1:7" x14ac:dyDescent="0.2">
      <c r="A21" t="s">
        <v>24</v>
      </c>
      <c r="B21" t="s">
        <v>23</v>
      </c>
      <c r="C21" t="s">
        <v>11</v>
      </c>
      <c r="D21" t="s">
        <v>205</v>
      </c>
      <c r="E21" s="16" t="s">
        <v>208</v>
      </c>
      <c r="F21" t="s">
        <v>216</v>
      </c>
      <c r="G21" t="s">
        <v>204</v>
      </c>
    </row>
    <row r="22" spans="1:7" x14ac:dyDescent="0.2">
      <c r="A22" t="s">
        <v>126</v>
      </c>
      <c r="B22" t="s">
        <v>23</v>
      </c>
      <c r="C22" t="s">
        <v>11</v>
      </c>
      <c r="D22" t="s">
        <v>203</v>
      </c>
      <c r="E22" t="s">
        <v>213</v>
      </c>
      <c r="F22" t="s">
        <v>204</v>
      </c>
    </row>
    <row r="23" spans="1:7" x14ac:dyDescent="0.2">
      <c r="A23" t="s">
        <v>99</v>
      </c>
      <c r="B23" t="s">
        <v>23</v>
      </c>
      <c r="C23" t="s">
        <v>11</v>
      </c>
      <c r="D23" t="s">
        <v>211</v>
      </c>
      <c r="E23" t="s">
        <v>204</v>
      </c>
      <c r="F23" t="s">
        <v>214</v>
      </c>
      <c r="G23" t="s">
        <v>215</v>
      </c>
    </row>
    <row r="24" spans="1:7" x14ac:dyDescent="0.2">
      <c r="A24" t="s">
        <v>74</v>
      </c>
      <c r="B24" t="s">
        <v>23</v>
      </c>
      <c r="C24" t="s">
        <v>11</v>
      </c>
      <c r="D24" t="s">
        <v>204</v>
      </c>
      <c r="E24" t="s">
        <v>203</v>
      </c>
      <c r="F24" t="s">
        <v>204</v>
      </c>
    </row>
    <row r="25" spans="1:7" x14ac:dyDescent="0.2">
      <c r="A25" t="s">
        <v>55</v>
      </c>
      <c r="B25" t="s">
        <v>23</v>
      </c>
      <c r="C25" t="s">
        <v>11</v>
      </c>
      <c r="D25" t="s">
        <v>205</v>
      </c>
      <c r="E25" t="s">
        <v>207</v>
      </c>
      <c r="F25" t="s">
        <v>212</v>
      </c>
      <c r="G25" t="s">
        <v>204</v>
      </c>
    </row>
    <row r="26" spans="1:7" x14ac:dyDescent="0.2">
      <c r="A26" t="s">
        <v>13</v>
      </c>
      <c r="B26" t="s">
        <v>23</v>
      </c>
      <c r="C26" t="s">
        <v>11</v>
      </c>
      <c r="D26" t="s">
        <v>202</v>
      </c>
      <c r="E26" t="s">
        <v>204</v>
      </c>
      <c r="F26" t="s">
        <v>205</v>
      </c>
      <c r="G26" t="s">
        <v>206</v>
      </c>
    </row>
    <row r="27" spans="1:7" x14ac:dyDescent="0.2">
      <c r="A27" t="s">
        <v>96</v>
      </c>
      <c r="B27" t="s">
        <v>23</v>
      </c>
      <c r="C27" t="s">
        <v>11</v>
      </c>
      <c r="D27" t="s">
        <v>205</v>
      </c>
      <c r="E27" t="s">
        <v>210</v>
      </c>
      <c r="F27" t="s">
        <v>206</v>
      </c>
    </row>
    <row r="28" spans="1:7" x14ac:dyDescent="0.2">
      <c r="A28" t="s">
        <v>67</v>
      </c>
      <c r="B28" t="s">
        <v>23</v>
      </c>
      <c r="C28" t="s">
        <v>11</v>
      </c>
      <c r="D28" t="s">
        <v>208</v>
      </c>
      <c r="E28" t="s">
        <v>205</v>
      </c>
      <c r="F28" t="s">
        <v>204</v>
      </c>
      <c r="G28" t="s">
        <v>212</v>
      </c>
    </row>
    <row r="29" spans="1:7" x14ac:dyDescent="0.2">
      <c r="A29" t="s">
        <v>68</v>
      </c>
      <c r="B29" t="s">
        <v>23</v>
      </c>
      <c r="C29" t="s">
        <v>11</v>
      </c>
      <c r="D29" t="s">
        <v>211</v>
      </c>
      <c r="E29" t="s">
        <v>208</v>
      </c>
      <c r="F29" t="s">
        <v>203</v>
      </c>
      <c r="G29" t="s">
        <v>204</v>
      </c>
    </row>
    <row r="30" spans="1:7" x14ac:dyDescent="0.2">
      <c r="A30" t="s">
        <v>15</v>
      </c>
      <c r="B30" t="s">
        <v>23</v>
      </c>
      <c r="C30" t="s">
        <v>11</v>
      </c>
      <c r="D30" t="s">
        <v>205</v>
      </c>
      <c r="E30" t="s">
        <v>207</v>
      </c>
      <c r="F30" t="s">
        <v>211</v>
      </c>
    </row>
    <row r="31" spans="1:7" x14ac:dyDescent="0.2">
      <c r="A31" t="s">
        <v>14</v>
      </c>
      <c r="B31" t="s">
        <v>23</v>
      </c>
      <c r="C31" t="s">
        <v>11</v>
      </c>
      <c r="D31" t="s">
        <v>208</v>
      </c>
      <c r="E31" t="s">
        <v>204</v>
      </c>
      <c r="F31" t="s">
        <v>212</v>
      </c>
      <c r="G31" t="s">
        <v>205</v>
      </c>
    </row>
    <row r="32" spans="1:7" x14ac:dyDescent="0.2">
      <c r="A32" t="s">
        <v>46</v>
      </c>
      <c r="B32" t="s">
        <v>23</v>
      </c>
      <c r="C32" t="s">
        <v>11</v>
      </c>
      <c r="D32" s="15" t="s">
        <v>202</v>
      </c>
      <c r="E32" t="s">
        <v>211</v>
      </c>
      <c r="F32" t="s">
        <v>204</v>
      </c>
    </row>
    <row r="33" spans="1:7" x14ac:dyDescent="0.2">
      <c r="A33" t="s">
        <v>58</v>
      </c>
      <c r="B33" t="s">
        <v>23</v>
      </c>
      <c r="C33" t="s">
        <v>11</v>
      </c>
      <c r="D33" t="s">
        <v>206</v>
      </c>
      <c r="E33" t="s">
        <v>204</v>
      </c>
      <c r="F33" t="s">
        <v>205</v>
      </c>
      <c r="G33" t="s">
        <v>215</v>
      </c>
    </row>
    <row r="34" spans="1:7" x14ac:dyDescent="0.2">
      <c r="A34" t="s">
        <v>17</v>
      </c>
      <c r="B34" t="s">
        <v>23</v>
      </c>
      <c r="C34" t="s">
        <v>11</v>
      </c>
      <c r="D34" t="s">
        <v>211</v>
      </c>
      <c r="E34" t="s">
        <v>202</v>
      </c>
      <c r="F34" t="s">
        <v>204</v>
      </c>
    </row>
    <row r="35" spans="1:7" x14ac:dyDescent="0.2">
      <c r="A35" t="s">
        <v>52</v>
      </c>
      <c r="B35" t="s">
        <v>23</v>
      </c>
      <c r="C35" t="s">
        <v>11</v>
      </c>
      <c r="D35" t="s">
        <v>211</v>
      </c>
      <c r="E35" t="s">
        <v>206</v>
      </c>
      <c r="F35" t="s">
        <v>205</v>
      </c>
      <c r="G35" t="s">
        <v>214</v>
      </c>
    </row>
    <row r="36" spans="1:7" x14ac:dyDescent="0.2">
      <c r="A36" t="s">
        <v>97</v>
      </c>
      <c r="B36" t="s">
        <v>23</v>
      </c>
      <c r="C36" t="s">
        <v>11</v>
      </c>
      <c r="D36" t="s">
        <v>205</v>
      </c>
      <c r="E36" t="s">
        <v>208</v>
      </c>
      <c r="F36" t="s">
        <v>212</v>
      </c>
      <c r="G36" t="s">
        <v>204</v>
      </c>
    </row>
    <row r="37" spans="1:7" x14ac:dyDescent="0.2">
      <c r="A37" t="s">
        <v>18</v>
      </c>
      <c r="B37" t="s">
        <v>23</v>
      </c>
      <c r="C37" t="s">
        <v>11</v>
      </c>
      <c r="D37" t="s">
        <v>204</v>
      </c>
      <c r="E37" t="s">
        <v>203</v>
      </c>
      <c r="F37" t="s">
        <v>210</v>
      </c>
      <c r="G37" s="6" t="s">
        <v>213</v>
      </c>
    </row>
    <row r="38" spans="1:7" x14ac:dyDescent="0.2">
      <c r="A38" t="s">
        <v>59</v>
      </c>
      <c r="B38" t="s">
        <v>23</v>
      </c>
      <c r="C38" t="s">
        <v>11</v>
      </c>
      <c r="D38" t="s">
        <v>209</v>
      </c>
      <c r="E38" t="s">
        <v>204</v>
      </c>
      <c r="F38" t="s">
        <v>216</v>
      </c>
      <c r="G38" t="s">
        <v>205</v>
      </c>
    </row>
    <row r="39" spans="1:7" x14ac:dyDescent="0.2"/>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D0115-0AFB-4243-B5F1-30F4569386B8}">
  <dimension ref="A1:G45"/>
  <sheetViews>
    <sheetView workbookViewId="0">
      <selection activeCell="A2" sqref="A2"/>
    </sheetView>
  </sheetViews>
  <sheetFormatPr baseColWidth="10" defaultColWidth="0" defaultRowHeight="16" zeroHeight="1" x14ac:dyDescent="0.2"/>
  <cols>
    <col min="1" max="1" width="11.6640625" bestFit="1" customWidth="1"/>
    <col min="2" max="2" width="6.6640625" bestFit="1" customWidth="1"/>
    <col min="3" max="4" width="89" customWidth="1"/>
    <col min="5" max="5" width="10.83203125" customWidth="1"/>
    <col min="6" max="7" width="0" hidden="1" customWidth="1"/>
    <col min="8" max="16384" width="10.83203125" hidden="1"/>
  </cols>
  <sheetData>
    <row r="1" spans="1:4" ht="44" customHeight="1" x14ac:dyDescent="0.2">
      <c r="A1" s="56" t="s">
        <v>334</v>
      </c>
      <c r="B1" s="57"/>
      <c r="C1" s="57"/>
      <c r="D1" s="40"/>
    </row>
    <row r="2" spans="1:4" x14ac:dyDescent="0.2">
      <c r="A2" s="2" t="s">
        <v>0</v>
      </c>
      <c r="B2" s="3" t="s">
        <v>1</v>
      </c>
      <c r="C2" s="36" t="s">
        <v>131</v>
      </c>
      <c r="D2" s="3" t="s">
        <v>344</v>
      </c>
    </row>
    <row r="3" spans="1:4" ht="51" x14ac:dyDescent="0.2">
      <c r="A3" s="5" t="s">
        <v>49</v>
      </c>
      <c r="B3" s="6" t="s">
        <v>23</v>
      </c>
      <c r="C3" s="41" t="s">
        <v>335</v>
      </c>
      <c r="D3" s="31" t="s">
        <v>386</v>
      </c>
    </row>
    <row r="4" spans="1:4" x14ac:dyDescent="0.2">
      <c r="A4" s="5" t="s">
        <v>95</v>
      </c>
      <c r="B4" s="6" t="s">
        <v>23</v>
      </c>
      <c r="C4" s="37" t="s">
        <v>336</v>
      </c>
      <c r="D4" t="s">
        <v>343</v>
      </c>
    </row>
    <row r="5" spans="1:4" x14ac:dyDescent="0.2">
      <c r="A5" s="5" t="s">
        <v>97</v>
      </c>
      <c r="B5" s="6" t="s">
        <v>23</v>
      </c>
      <c r="C5" s="37" t="s">
        <v>361</v>
      </c>
      <c r="D5" t="s">
        <v>359</v>
      </c>
    </row>
    <row r="6" spans="1:4" ht="34" x14ac:dyDescent="0.2">
      <c r="A6" s="5" t="s">
        <v>125</v>
      </c>
      <c r="B6" s="6" t="s">
        <v>4</v>
      </c>
      <c r="C6" s="41" t="s">
        <v>340</v>
      </c>
      <c r="D6" s="43" t="s">
        <v>387</v>
      </c>
    </row>
    <row r="7" spans="1:4" x14ac:dyDescent="0.2">
      <c r="A7" s="5" t="s">
        <v>73</v>
      </c>
      <c r="B7" s="6" t="s">
        <v>23</v>
      </c>
      <c r="C7" s="37" t="s">
        <v>339</v>
      </c>
      <c r="D7" s="43" t="s">
        <v>388</v>
      </c>
    </row>
    <row r="8" spans="1:4" x14ac:dyDescent="0.2">
      <c r="A8" s="5" t="s">
        <v>98</v>
      </c>
      <c r="B8" s="6" t="s">
        <v>23</v>
      </c>
      <c r="C8" s="37" t="s">
        <v>362</v>
      </c>
      <c r="D8" t="s">
        <v>333</v>
      </c>
    </row>
    <row r="9" spans="1:4" x14ac:dyDescent="0.2">
      <c r="A9" s="5" t="s">
        <v>19</v>
      </c>
      <c r="B9" s="6" t="s">
        <v>23</v>
      </c>
      <c r="C9" s="37" t="s">
        <v>363</v>
      </c>
      <c r="D9" t="s">
        <v>364</v>
      </c>
    </row>
    <row r="10" spans="1:4" ht="34" x14ac:dyDescent="0.2">
      <c r="A10" s="5" t="s">
        <v>48</v>
      </c>
      <c r="B10" s="6" t="s">
        <v>4</v>
      </c>
      <c r="C10" s="41" t="s">
        <v>365</v>
      </c>
      <c r="D10" s="43" t="s">
        <v>389</v>
      </c>
    </row>
    <row r="11" spans="1:4" ht="34" x14ac:dyDescent="0.2">
      <c r="A11" s="5" t="s">
        <v>84</v>
      </c>
      <c r="B11" s="6" t="s">
        <v>23</v>
      </c>
      <c r="C11" s="41" t="s">
        <v>366</v>
      </c>
      <c r="D11" t="s">
        <v>367</v>
      </c>
    </row>
    <row r="12" spans="1:4" x14ac:dyDescent="0.2">
      <c r="A12" s="5" t="s">
        <v>33</v>
      </c>
      <c r="B12" s="6" t="s">
        <v>4</v>
      </c>
      <c r="C12" s="37" t="s">
        <v>370</v>
      </c>
      <c r="D12" t="s">
        <v>333</v>
      </c>
    </row>
    <row r="13" spans="1:4" x14ac:dyDescent="0.2">
      <c r="A13" s="5" t="s">
        <v>41</v>
      </c>
      <c r="B13" s="6" t="s">
        <v>23</v>
      </c>
      <c r="C13" s="37" t="s">
        <v>369</v>
      </c>
      <c r="D13" t="s">
        <v>354</v>
      </c>
    </row>
    <row r="14" spans="1:4" x14ac:dyDescent="0.2">
      <c r="A14" s="5" t="s">
        <v>60</v>
      </c>
      <c r="B14" s="6" t="s">
        <v>23</v>
      </c>
      <c r="C14" s="37" t="s">
        <v>371</v>
      </c>
      <c r="D14" t="s">
        <v>349</v>
      </c>
    </row>
    <row r="15" spans="1:4" x14ac:dyDescent="0.2">
      <c r="A15" s="5" t="s">
        <v>42</v>
      </c>
      <c r="B15" s="6" t="s">
        <v>23</v>
      </c>
      <c r="C15" s="37" t="s">
        <v>368</v>
      </c>
      <c r="D15" s="43" t="s">
        <v>388</v>
      </c>
    </row>
    <row r="16" spans="1:4" ht="51" x14ac:dyDescent="0.2">
      <c r="A16" s="5" t="s">
        <v>24</v>
      </c>
      <c r="B16" s="6" t="s">
        <v>23</v>
      </c>
      <c r="C16" s="41" t="s">
        <v>355</v>
      </c>
      <c r="D16" t="s">
        <v>356</v>
      </c>
    </row>
    <row r="17" spans="1:4" x14ac:dyDescent="0.2">
      <c r="A17" s="5" t="s">
        <v>99</v>
      </c>
      <c r="B17" s="6" t="s">
        <v>23</v>
      </c>
      <c r="C17" s="37" t="s">
        <v>372</v>
      </c>
      <c r="D17" t="s">
        <v>390</v>
      </c>
    </row>
    <row r="18" spans="1:4" x14ac:dyDescent="0.2">
      <c r="A18" s="5" t="s">
        <v>114</v>
      </c>
      <c r="B18" s="6" t="s">
        <v>4</v>
      </c>
      <c r="C18" s="37" t="s">
        <v>380</v>
      </c>
      <c r="D18" t="s">
        <v>390</v>
      </c>
    </row>
    <row r="19" spans="1:4" x14ac:dyDescent="0.2">
      <c r="A19" s="5" t="s">
        <v>30</v>
      </c>
      <c r="B19" s="6" t="s">
        <v>23</v>
      </c>
      <c r="C19" s="37" t="s">
        <v>337</v>
      </c>
      <c r="D19" t="s">
        <v>390</v>
      </c>
    </row>
    <row r="20" spans="1:4" x14ac:dyDescent="0.2">
      <c r="A20" s="5" t="s">
        <v>5</v>
      </c>
      <c r="B20" s="6" t="s">
        <v>4</v>
      </c>
      <c r="C20" s="37" t="s">
        <v>382</v>
      </c>
      <c r="D20" s="43" t="s">
        <v>391</v>
      </c>
    </row>
    <row r="21" spans="1:4" x14ac:dyDescent="0.2">
      <c r="A21" s="8" t="s">
        <v>82</v>
      </c>
      <c r="B21" s="9" t="s">
        <v>23</v>
      </c>
      <c r="C21" s="38" t="s">
        <v>338</v>
      </c>
      <c r="D21" s="16" t="s">
        <v>343</v>
      </c>
    </row>
    <row r="22" spans="1:4" x14ac:dyDescent="0.2">
      <c r="A22" s="5" t="s">
        <v>10</v>
      </c>
      <c r="B22" s="6" t="s">
        <v>4</v>
      </c>
      <c r="C22" s="37" t="s">
        <v>378</v>
      </c>
      <c r="D22" t="s">
        <v>379</v>
      </c>
    </row>
    <row r="23" spans="1:4" ht="34" x14ac:dyDescent="0.2">
      <c r="A23" s="5" t="s">
        <v>54</v>
      </c>
      <c r="B23" s="6" t="s">
        <v>23</v>
      </c>
      <c r="C23" s="41" t="s">
        <v>346</v>
      </c>
      <c r="D23" t="s">
        <v>354</v>
      </c>
    </row>
    <row r="24" spans="1:4" x14ac:dyDescent="0.2">
      <c r="A24" s="5" t="s">
        <v>55</v>
      </c>
      <c r="B24" s="6" t="s">
        <v>23</v>
      </c>
      <c r="C24" s="37" t="s">
        <v>362</v>
      </c>
      <c r="D24" t="s">
        <v>333</v>
      </c>
    </row>
    <row r="25" spans="1:4" ht="34" x14ac:dyDescent="0.2">
      <c r="A25" s="5" t="s">
        <v>59</v>
      </c>
      <c r="B25" s="6" t="s">
        <v>23</v>
      </c>
      <c r="C25" s="41" t="s">
        <v>350</v>
      </c>
      <c r="D25" t="s">
        <v>349</v>
      </c>
    </row>
    <row r="26" spans="1:4" ht="34" x14ac:dyDescent="0.2">
      <c r="A26" s="5" t="s">
        <v>13</v>
      </c>
      <c r="B26" s="6" t="s">
        <v>23</v>
      </c>
      <c r="C26" s="41" t="s">
        <v>342</v>
      </c>
      <c r="D26" s="43" t="s">
        <v>387</v>
      </c>
    </row>
    <row r="27" spans="1:4" ht="34" x14ac:dyDescent="0.2">
      <c r="A27" s="5" t="s">
        <v>28</v>
      </c>
      <c r="B27" s="6" t="s">
        <v>4</v>
      </c>
      <c r="C27" s="41" t="s">
        <v>341</v>
      </c>
      <c r="D27" s="44" t="s">
        <v>392</v>
      </c>
    </row>
    <row r="28" spans="1:4" x14ac:dyDescent="0.2">
      <c r="A28" s="5" t="s">
        <v>56</v>
      </c>
      <c r="B28" s="6" t="s">
        <v>4</v>
      </c>
      <c r="C28" s="37" t="s">
        <v>345</v>
      </c>
      <c r="D28" t="s">
        <v>390</v>
      </c>
    </row>
    <row r="29" spans="1:4" x14ac:dyDescent="0.2">
      <c r="A29" s="5" t="s">
        <v>96</v>
      </c>
      <c r="B29" s="6" t="s">
        <v>23</v>
      </c>
      <c r="C29" s="37" t="s">
        <v>360</v>
      </c>
      <c r="D29" t="s">
        <v>349</v>
      </c>
    </row>
    <row r="30" spans="1:4" x14ac:dyDescent="0.2">
      <c r="A30" s="5" t="s">
        <v>70</v>
      </c>
      <c r="B30" s="6" t="s">
        <v>4</v>
      </c>
      <c r="C30" s="37" t="s">
        <v>384</v>
      </c>
      <c r="D30" t="s">
        <v>385</v>
      </c>
    </row>
    <row r="31" spans="1:4" x14ac:dyDescent="0.2">
      <c r="A31" s="5" t="s">
        <v>79</v>
      </c>
      <c r="B31" s="6" t="s">
        <v>4</v>
      </c>
      <c r="C31" s="37" t="s">
        <v>383</v>
      </c>
      <c r="D31" t="s">
        <v>390</v>
      </c>
    </row>
    <row r="32" spans="1:4" x14ac:dyDescent="0.2">
      <c r="A32" s="5" t="s">
        <v>102</v>
      </c>
      <c r="B32" s="6" t="s">
        <v>4</v>
      </c>
      <c r="C32" s="37" t="s">
        <v>358</v>
      </c>
      <c r="D32" t="s">
        <v>359</v>
      </c>
    </row>
    <row r="33" spans="1:4" x14ac:dyDescent="0.2">
      <c r="A33" t="s">
        <v>67</v>
      </c>
      <c r="B33" t="s">
        <v>23</v>
      </c>
      <c r="C33" s="39" t="s">
        <v>381</v>
      </c>
      <c r="D33" t="s">
        <v>354</v>
      </c>
    </row>
    <row r="34" spans="1:4" x14ac:dyDescent="0.2">
      <c r="A34" t="s">
        <v>91</v>
      </c>
      <c r="B34" t="s">
        <v>4</v>
      </c>
      <c r="C34" s="39" t="s">
        <v>373</v>
      </c>
      <c r="D34" t="s">
        <v>333</v>
      </c>
    </row>
    <row r="35" spans="1:4" x14ac:dyDescent="0.2">
      <c r="A35" t="s">
        <v>6</v>
      </c>
      <c r="B35" t="s">
        <v>4</v>
      </c>
      <c r="C35" s="39" t="s">
        <v>352</v>
      </c>
      <c r="D35" t="s">
        <v>390</v>
      </c>
    </row>
    <row r="36" spans="1:4" x14ac:dyDescent="0.2">
      <c r="A36" t="s">
        <v>16</v>
      </c>
      <c r="B36" t="s">
        <v>23</v>
      </c>
      <c r="C36" s="39" t="s">
        <v>377</v>
      </c>
      <c r="D36" t="s">
        <v>390</v>
      </c>
    </row>
    <row r="37" spans="1:4" x14ac:dyDescent="0.2">
      <c r="A37" t="s">
        <v>58</v>
      </c>
      <c r="B37" t="s">
        <v>23</v>
      </c>
      <c r="C37" s="39" t="s">
        <v>351</v>
      </c>
      <c r="D37" t="s">
        <v>333</v>
      </c>
    </row>
    <row r="38" spans="1:4" x14ac:dyDescent="0.2">
      <c r="A38" t="s">
        <v>121</v>
      </c>
      <c r="B38" t="s">
        <v>4</v>
      </c>
      <c r="C38" s="39" t="s">
        <v>375</v>
      </c>
      <c r="D38" t="s">
        <v>390</v>
      </c>
    </row>
    <row r="39" spans="1:4" x14ac:dyDescent="0.2">
      <c r="A39" t="s">
        <v>50</v>
      </c>
      <c r="B39" t="s">
        <v>4</v>
      </c>
      <c r="C39" s="39" t="s">
        <v>376</v>
      </c>
      <c r="D39" t="s">
        <v>349</v>
      </c>
    </row>
    <row r="40" spans="1:4" x14ac:dyDescent="0.2">
      <c r="A40" t="s">
        <v>17</v>
      </c>
      <c r="B40" t="s">
        <v>23</v>
      </c>
      <c r="C40" s="39" t="s">
        <v>353</v>
      </c>
      <c r="D40" s="43" t="s">
        <v>393</v>
      </c>
    </row>
    <row r="41" spans="1:4" x14ac:dyDescent="0.2">
      <c r="A41" t="s">
        <v>106</v>
      </c>
      <c r="B41" t="s">
        <v>4</v>
      </c>
      <c r="C41" s="39" t="s">
        <v>374</v>
      </c>
      <c r="D41" t="s">
        <v>333</v>
      </c>
    </row>
    <row r="42" spans="1:4" ht="34" x14ac:dyDescent="0.2">
      <c r="A42" t="s">
        <v>9</v>
      </c>
      <c r="B42" t="s">
        <v>4</v>
      </c>
      <c r="C42" s="42" t="s">
        <v>347</v>
      </c>
      <c r="D42" t="s">
        <v>390</v>
      </c>
    </row>
    <row r="43" spans="1:4" x14ac:dyDescent="0.2">
      <c r="A43" t="s">
        <v>52</v>
      </c>
      <c r="B43" t="s">
        <v>23</v>
      </c>
      <c r="C43" s="39" t="s">
        <v>348</v>
      </c>
      <c r="D43" t="s">
        <v>349</v>
      </c>
    </row>
    <row r="44" spans="1:4" x14ac:dyDescent="0.2">
      <c r="A44" t="s">
        <v>26</v>
      </c>
      <c r="B44" t="s">
        <v>23</v>
      </c>
      <c r="C44" s="39" t="s">
        <v>357</v>
      </c>
      <c r="D44" t="s">
        <v>349</v>
      </c>
    </row>
    <row r="45" spans="1:4" x14ac:dyDescent="0.2"/>
  </sheetData>
  <mergeCells count="1">
    <mergeCell ref="A1:C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341E-F73D-B749-AE87-60DCAD86A25D}">
  <dimension ref="A1:L20"/>
  <sheetViews>
    <sheetView zoomScale="144" zoomScaleNormal="144" workbookViewId="0"/>
  </sheetViews>
  <sheetFormatPr baseColWidth="10" defaultColWidth="0" defaultRowHeight="16" zeroHeight="1" x14ac:dyDescent="0.2"/>
  <cols>
    <col min="1" max="1" width="8" customWidth="1"/>
    <col min="2" max="2" width="15.33203125" customWidth="1"/>
    <col min="3" max="3" width="12.1640625" customWidth="1"/>
    <col min="4" max="4" width="10.83203125" style="21" customWidth="1"/>
    <col min="5" max="12" width="10.83203125" customWidth="1"/>
    <col min="13" max="16384" width="10.83203125" hidden="1"/>
  </cols>
  <sheetData>
    <row r="1" spans="1:12" x14ac:dyDescent="0.2">
      <c r="A1" t="s">
        <v>398</v>
      </c>
      <c r="B1" t="s">
        <v>399</v>
      </c>
      <c r="C1" t="s">
        <v>400</v>
      </c>
    </row>
    <row r="2" spans="1:12" x14ac:dyDescent="0.2">
      <c r="A2" s="46">
        <v>44927</v>
      </c>
      <c r="B2" s="19">
        <v>3380</v>
      </c>
    </row>
    <row r="3" spans="1:12" x14ac:dyDescent="0.2">
      <c r="A3" s="47">
        <v>44958</v>
      </c>
      <c r="B3" s="19">
        <v>6150</v>
      </c>
    </row>
    <row r="4" spans="1:12" x14ac:dyDescent="0.2">
      <c r="A4" s="46">
        <v>44986</v>
      </c>
      <c r="B4" s="19">
        <v>6920</v>
      </c>
    </row>
    <row r="5" spans="1:12" x14ac:dyDescent="0.2">
      <c r="A5" s="47">
        <v>45017</v>
      </c>
      <c r="B5" s="19">
        <v>9297</v>
      </c>
    </row>
    <row r="6" spans="1:12" x14ac:dyDescent="0.2">
      <c r="A6" s="46">
        <v>45047</v>
      </c>
      <c r="B6" s="19">
        <v>9809</v>
      </c>
    </row>
    <row r="7" spans="1:12" x14ac:dyDescent="0.2">
      <c r="A7" s="47">
        <v>45078</v>
      </c>
      <c r="B7" s="19">
        <v>11121.5</v>
      </c>
    </row>
    <row r="8" spans="1:12" x14ac:dyDescent="0.2">
      <c r="A8" s="47">
        <v>45108</v>
      </c>
      <c r="B8" s="19">
        <v>11642.5</v>
      </c>
    </row>
    <row r="9" spans="1:12" x14ac:dyDescent="0.2">
      <c r="A9" s="47">
        <v>45139</v>
      </c>
      <c r="C9" s="19">
        <f>_xlfn.FORECAST.LINEAR(A9,$B$2:$B$8,$A$2:$A$8)</f>
        <v>13755.768023177516</v>
      </c>
    </row>
    <row r="10" spans="1:12" x14ac:dyDescent="0.2">
      <c r="A10" s="47">
        <v>45170</v>
      </c>
      <c r="C10" s="19">
        <f t="shared" ref="C10:C12" si="0">_xlfn.FORECAST.LINEAR(A10,$B$2:$B$8,$A$2:$A$8)</f>
        <v>15137.319268517196</v>
      </c>
    </row>
    <row r="11" spans="1:12" x14ac:dyDescent="0.2">
      <c r="A11" s="47">
        <v>45200</v>
      </c>
      <c r="C11" s="19">
        <f t="shared" si="0"/>
        <v>16474.304344652453</v>
      </c>
    </row>
    <row r="12" spans="1:12" x14ac:dyDescent="0.2">
      <c r="A12" s="47">
        <v>45231</v>
      </c>
      <c r="C12" s="19">
        <f t="shared" si="0"/>
        <v>17855.855589992367</v>
      </c>
    </row>
    <row r="13" spans="1:12" x14ac:dyDescent="0.2">
      <c r="A13" s="21"/>
      <c r="B13" s="21"/>
      <c r="C13" s="21"/>
      <c r="E13" s="21"/>
      <c r="F13" s="21"/>
      <c r="G13" s="21"/>
      <c r="H13" s="21"/>
      <c r="I13" s="21"/>
      <c r="J13" s="21"/>
      <c r="K13" s="21"/>
      <c r="L13" s="21"/>
    </row>
    <row r="14" spans="1:12" x14ac:dyDescent="0.2">
      <c r="A14" s="21"/>
      <c r="B14" s="21"/>
      <c r="C14" s="21"/>
      <c r="E14" s="21"/>
      <c r="F14" s="21"/>
      <c r="G14" s="21"/>
      <c r="H14" s="21"/>
      <c r="I14" s="21"/>
      <c r="J14" s="21"/>
      <c r="K14" s="21"/>
      <c r="L14" s="21"/>
    </row>
    <row r="15" spans="1:12" x14ac:dyDescent="0.2">
      <c r="A15" s="52" t="s">
        <v>401</v>
      </c>
      <c r="B15" s="52"/>
      <c r="C15" s="52"/>
      <c r="E15" s="21"/>
      <c r="F15" s="21"/>
      <c r="G15" s="21"/>
      <c r="H15" s="21"/>
      <c r="I15" s="21"/>
      <c r="J15" s="21"/>
      <c r="K15" s="21"/>
      <c r="L15" s="21"/>
    </row>
    <row r="16" spans="1:12" x14ac:dyDescent="0.2">
      <c r="A16" s="53" t="s">
        <v>402</v>
      </c>
      <c r="B16" s="53"/>
      <c r="C16" s="53"/>
      <c r="E16" s="21"/>
      <c r="F16" s="21"/>
      <c r="G16" s="21"/>
      <c r="H16" s="21"/>
      <c r="I16" s="21"/>
      <c r="J16" s="21"/>
      <c r="K16" s="21"/>
      <c r="L16" s="21"/>
    </row>
    <row r="17" spans="1:12" x14ac:dyDescent="0.2">
      <c r="A17" s="53" t="s">
        <v>403</v>
      </c>
      <c r="B17" s="53"/>
      <c r="C17" s="53"/>
      <c r="E17" s="21"/>
      <c r="F17" s="21"/>
      <c r="G17" s="21"/>
      <c r="H17" s="21"/>
      <c r="I17" s="21"/>
      <c r="J17" s="21"/>
      <c r="K17" s="21"/>
      <c r="L17" s="21"/>
    </row>
    <row r="18" spans="1:12" x14ac:dyDescent="0.2">
      <c r="A18" s="53" t="s">
        <v>404</v>
      </c>
      <c r="B18" s="53"/>
      <c r="C18" s="53"/>
      <c r="E18" s="21"/>
      <c r="F18" s="21"/>
      <c r="G18" s="21"/>
      <c r="H18" s="21"/>
      <c r="I18" s="21"/>
      <c r="J18" s="21"/>
      <c r="K18" s="21"/>
      <c r="L18" s="21"/>
    </row>
    <row r="19" spans="1:12" x14ac:dyDescent="0.2">
      <c r="A19" s="21"/>
      <c r="B19" s="21"/>
      <c r="C19" s="21"/>
      <c r="E19" s="21"/>
      <c r="F19" s="21"/>
      <c r="G19" s="21"/>
      <c r="H19" s="21"/>
      <c r="I19" s="21"/>
      <c r="J19" s="21"/>
      <c r="K19" s="21"/>
      <c r="L19" s="21"/>
    </row>
    <row r="20" spans="1:12" x14ac:dyDescent="0.2">
      <c r="A20" s="21"/>
      <c r="B20" s="21"/>
      <c r="C20" s="21"/>
      <c r="E20" s="21"/>
      <c r="F20" s="21"/>
      <c r="G20" s="21"/>
      <c r="H20" s="21"/>
      <c r="I20" s="21"/>
      <c r="J20" s="21"/>
      <c r="K20" s="21"/>
      <c r="L20" s="21"/>
    </row>
  </sheetData>
  <mergeCells count="4">
    <mergeCell ref="A15:C15"/>
    <mergeCell ref="A16:C16"/>
    <mergeCell ref="A17:C17"/>
    <mergeCell ref="A18:C18"/>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852EE-F2C8-284B-B7A9-E4A63FD5D21D}">
  <dimension ref="A1:J27"/>
  <sheetViews>
    <sheetView workbookViewId="0">
      <selection sqref="A1:I1"/>
    </sheetView>
  </sheetViews>
  <sheetFormatPr baseColWidth="10" defaultColWidth="0" defaultRowHeight="16" zeroHeight="1" x14ac:dyDescent="0.2"/>
  <cols>
    <col min="1" max="1" width="34.83203125" customWidth="1"/>
    <col min="2" max="2" width="34.6640625" customWidth="1"/>
    <col min="3" max="3" width="24" customWidth="1"/>
    <col min="4" max="4" width="33.33203125" customWidth="1"/>
    <col min="5" max="5" width="25.6640625" customWidth="1"/>
    <col min="6" max="6" width="22.6640625" bestFit="1" customWidth="1"/>
    <col min="7" max="7" width="24.83203125" customWidth="1"/>
    <col min="8" max="8" width="21.1640625" customWidth="1"/>
    <col min="9" max="9" width="22" bestFit="1" customWidth="1"/>
    <col min="10" max="10" width="10.83203125" style="21" customWidth="1"/>
    <col min="11" max="16384" width="10.83203125" hidden="1"/>
  </cols>
  <sheetData>
    <row r="1" spans="1:9" x14ac:dyDescent="0.2">
      <c r="A1" s="50" t="s">
        <v>315</v>
      </c>
      <c r="B1" s="50"/>
      <c r="C1" s="50"/>
      <c r="D1" s="50"/>
      <c r="E1" s="50"/>
      <c r="F1" s="50"/>
      <c r="G1" s="50"/>
      <c r="H1" s="50"/>
      <c r="I1" s="50"/>
    </row>
    <row r="2" spans="1:9" s="21" customFormat="1" x14ac:dyDescent="0.2"/>
    <row r="3" spans="1:9" x14ac:dyDescent="0.2">
      <c r="A3" s="25" t="s">
        <v>217</v>
      </c>
      <c r="B3" s="25" t="s">
        <v>219</v>
      </c>
      <c r="C3" s="25" t="s">
        <v>220</v>
      </c>
      <c r="D3" s="25" t="s">
        <v>222</v>
      </c>
      <c r="E3" s="25" t="s">
        <v>221</v>
      </c>
      <c r="F3" s="25" t="s">
        <v>223</v>
      </c>
      <c r="G3" s="25" t="s">
        <v>234</v>
      </c>
      <c r="H3" s="25" t="s">
        <v>224</v>
      </c>
      <c r="I3" s="25" t="s">
        <v>313</v>
      </c>
    </row>
    <row r="4" spans="1:9" x14ac:dyDescent="0.2">
      <c r="A4" s="17">
        <v>44927</v>
      </c>
      <c r="B4" s="19">
        <v>2100</v>
      </c>
      <c r="C4" s="19">
        <v>1200</v>
      </c>
      <c r="D4" s="19">
        <v>45</v>
      </c>
      <c r="E4" s="19">
        <v>35</v>
      </c>
      <c r="F4" s="19" t="s">
        <v>267</v>
      </c>
      <c r="G4" s="19" t="s">
        <v>267</v>
      </c>
      <c r="H4" s="19" t="s">
        <v>267</v>
      </c>
      <c r="I4" s="19">
        <v>3380</v>
      </c>
    </row>
    <row r="5" spans="1:9" x14ac:dyDescent="0.2">
      <c r="A5" s="17">
        <v>44958</v>
      </c>
      <c r="B5" s="19">
        <v>2300</v>
      </c>
      <c r="C5" s="19">
        <v>3800</v>
      </c>
      <c r="D5" s="19">
        <v>30</v>
      </c>
      <c r="E5" s="19">
        <v>20</v>
      </c>
      <c r="F5" s="19" t="s">
        <v>267</v>
      </c>
      <c r="G5" s="19" t="s">
        <v>267</v>
      </c>
      <c r="H5" s="19" t="s">
        <v>267</v>
      </c>
      <c r="I5" s="19">
        <v>6150</v>
      </c>
    </row>
    <row r="6" spans="1:9" x14ac:dyDescent="0.2">
      <c r="A6" s="17">
        <v>44986</v>
      </c>
      <c r="B6" s="19">
        <v>2650</v>
      </c>
      <c r="C6" s="19">
        <v>4200</v>
      </c>
      <c r="D6" s="19">
        <v>45</v>
      </c>
      <c r="E6" s="19">
        <v>25</v>
      </c>
      <c r="F6" s="19" t="s">
        <v>267</v>
      </c>
      <c r="G6" s="19" t="s">
        <v>267</v>
      </c>
      <c r="H6" s="19" t="s">
        <v>267</v>
      </c>
      <c r="I6" s="19">
        <v>6920</v>
      </c>
    </row>
    <row r="7" spans="1:9" x14ac:dyDescent="0.2">
      <c r="A7" s="17">
        <v>45017</v>
      </c>
      <c r="B7" s="19">
        <v>2800</v>
      </c>
      <c r="C7" s="19">
        <v>4800</v>
      </c>
      <c r="D7" s="19">
        <v>15</v>
      </c>
      <c r="E7" s="19">
        <v>15</v>
      </c>
      <c r="F7" s="19">
        <v>442</v>
      </c>
      <c r="G7" s="19">
        <v>110</v>
      </c>
      <c r="H7" s="19">
        <v>1115</v>
      </c>
      <c r="I7" s="19">
        <v>9297</v>
      </c>
    </row>
    <row r="8" spans="1:9" x14ac:dyDescent="0.2">
      <c r="A8" s="17">
        <v>45047</v>
      </c>
      <c r="B8" s="19">
        <v>2800</v>
      </c>
      <c r="C8" s="19">
        <v>5400</v>
      </c>
      <c r="D8" s="19">
        <v>60</v>
      </c>
      <c r="E8" s="19">
        <v>20</v>
      </c>
      <c r="F8" s="19">
        <v>530.5</v>
      </c>
      <c r="G8" s="19">
        <v>188.5</v>
      </c>
      <c r="H8" s="19">
        <v>810</v>
      </c>
      <c r="I8" s="19">
        <v>9809</v>
      </c>
    </row>
    <row r="9" spans="1:9" x14ac:dyDescent="0.2">
      <c r="A9" s="17">
        <v>45078</v>
      </c>
      <c r="B9" s="19">
        <v>3250</v>
      </c>
      <c r="C9" s="19">
        <v>6600</v>
      </c>
      <c r="D9" s="19">
        <v>45</v>
      </c>
      <c r="E9" s="19">
        <v>30</v>
      </c>
      <c r="F9" s="19">
        <v>618</v>
      </c>
      <c r="G9" s="19">
        <v>233.5</v>
      </c>
      <c r="H9" s="19">
        <v>345</v>
      </c>
      <c r="I9" s="19">
        <v>11121.5</v>
      </c>
    </row>
    <row r="10" spans="1:9" x14ac:dyDescent="0.2">
      <c r="A10" s="17">
        <v>45108</v>
      </c>
      <c r="B10" s="19">
        <v>3650</v>
      </c>
      <c r="C10" s="19">
        <v>6600</v>
      </c>
      <c r="D10" s="19">
        <v>30</v>
      </c>
      <c r="E10" s="19">
        <v>20</v>
      </c>
      <c r="F10" s="19">
        <v>713.5</v>
      </c>
      <c r="G10" s="19">
        <v>314</v>
      </c>
      <c r="H10" s="19">
        <v>315</v>
      </c>
      <c r="I10" s="19">
        <v>11642.5</v>
      </c>
    </row>
    <row r="11" spans="1:9" s="21" customFormat="1" x14ac:dyDescent="0.2"/>
    <row r="12" spans="1:9" x14ac:dyDescent="0.2">
      <c r="A12" s="25" t="s">
        <v>217</v>
      </c>
      <c r="B12" s="25" t="s">
        <v>318</v>
      </c>
      <c r="C12" s="25" t="s">
        <v>319</v>
      </c>
      <c r="D12" s="25" t="s">
        <v>314</v>
      </c>
      <c r="E12" s="25" t="s">
        <v>316</v>
      </c>
      <c r="F12" s="25" t="s">
        <v>317</v>
      </c>
      <c r="G12" s="25" t="s">
        <v>326</v>
      </c>
      <c r="H12" s="25" t="s">
        <v>327</v>
      </c>
      <c r="I12" s="25" t="s">
        <v>328</v>
      </c>
    </row>
    <row r="13" spans="1:9" x14ac:dyDescent="0.2">
      <c r="A13" s="17">
        <v>44927</v>
      </c>
      <c r="B13" s="19">
        <f>SUM(B4:E4)</f>
        <v>3380</v>
      </c>
      <c r="C13" s="19">
        <v>0</v>
      </c>
      <c r="D13" s="19">
        <f>(B13+C13)*0.5</f>
        <v>1690</v>
      </c>
      <c r="E13" s="19">
        <f>(B13+C13)*0.4</f>
        <v>1352</v>
      </c>
      <c r="F13" s="19">
        <f>(B13+C13)-(D13+E13)</f>
        <v>338</v>
      </c>
      <c r="G13" s="19">
        <f>D13*0.75</f>
        <v>1267.5</v>
      </c>
      <c r="H13" s="19">
        <f>D13*0.23</f>
        <v>388.7</v>
      </c>
      <c r="I13" s="19">
        <f>D13*0.02</f>
        <v>33.799999999999997</v>
      </c>
    </row>
    <row r="14" spans="1:9" x14ac:dyDescent="0.2">
      <c r="A14" s="17">
        <v>44958</v>
      </c>
      <c r="B14" s="19">
        <f t="shared" ref="B14:B19" si="0">SUM(B5:E5)</f>
        <v>6150</v>
      </c>
      <c r="C14" s="19">
        <v>0</v>
      </c>
      <c r="D14" s="19">
        <f t="shared" ref="D14:D19" si="1">(B14+C14)*0.5</f>
        <v>3075</v>
      </c>
      <c r="E14" s="19">
        <f t="shared" ref="E14:E19" si="2">(B14+C14)*0.4</f>
        <v>2460</v>
      </c>
      <c r="F14" s="19">
        <f t="shared" ref="F14:F19" si="3">(B14+C14)-(D14+E14)</f>
        <v>615</v>
      </c>
      <c r="G14" s="19">
        <f t="shared" ref="G14:G19" si="4">D14*0.75</f>
        <v>2306.25</v>
      </c>
      <c r="H14" s="19">
        <f t="shared" ref="H14:H19" si="5">D14*0.23</f>
        <v>707.25</v>
      </c>
      <c r="I14" s="19">
        <f t="shared" ref="I14:I19" si="6">D14*0.02</f>
        <v>61.5</v>
      </c>
    </row>
    <row r="15" spans="1:9" x14ac:dyDescent="0.2">
      <c r="A15" s="17">
        <v>44986</v>
      </c>
      <c r="B15" s="19">
        <f t="shared" si="0"/>
        <v>6920</v>
      </c>
      <c r="C15" s="19">
        <v>0</v>
      </c>
      <c r="D15" s="19">
        <f t="shared" si="1"/>
        <v>3460</v>
      </c>
      <c r="E15" s="19">
        <f t="shared" si="2"/>
        <v>2768</v>
      </c>
      <c r="F15" s="19">
        <f t="shared" si="3"/>
        <v>692</v>
      </c>
      <c r="G15" s="19">
        <f t="shared" si="4"/>
        <v>2595</v>
      </c>
      <c r="H15" s="19">
        <f t="shared" si="5"/>
        <v>795.80000000000007</v>
      </c>
      <c r="I15" s="19">
        <f t="shared" si="6"/>
        <v>69.2</v>
      </c>
    </row>
    <row r="16" spans="1:9" x14ac:dyDescent="0.2">
      <c r="A16" s="17">
        <v>45017</v>
      </c>
      <c r="B16" s="19">
        <f t="shared" si="0"/>
        <v>7630</v>
      </c>
      <c r="C16" s="19">
        <f>SUM(F7:H7)</f>
        <v>1667</v>
      </c>
      <c r="D16" s="19">
        <f t="shared" si="1"/>
        <v>4648.5</v>
      </c>
      <c r="E16" s="19">
        <f t="shared" si="2"/>
        <v>3718.8</v>
      </c>
      <c r="F16" s="19">
        <f t="shared" si="3"/>
        <v>929.70000000000073</v>
      </c>
      <c r="G16" s="19">
        <f t="shared" si="4"/>
        <v>3486.375</v>
      </c>
      <c r="H16" s="19">
        <f t="shared" si="5"/>
        <v>1069.155</v>
      </c>
      <c r="I16" s="19">
        <f t="shared" si="6"/>
        <v>92.97</v>
      </c>
    </row>
    <row r="17" spans="1:9" x14ac:dyDescent="0.2">
      <c r="A17" s="17">
        <v>45047</v>
      </c>
      <c r="B17" s="19">
        <f t="shared" si="0"/>
        <v>8280</v>
      </c>
      <c r="C17" s="19">
        <f t="shared" ref="C17:C19" si="7">SUM(F8:H8)</f>
        <v>1529</v>
      </c>
      <c r="D17" s="19">
        <f t="shared" si="1"/>
        <v>4904.5</v>
      </c>
      <c r="E17" s="19">
        <f t="shared" si="2"/>
        <v>3923.6000000000004</v>
      </c>
      <c r="F17" s="19">
        <f t="shared" si="3"/>
        <v>980.89999999999964</v>
      </c>
      <c r="G17" s="19">
        <f t="shared" si="4"/>
        <v>3678.375</v>
      </c>
      <c r="H17" s="19">
        <f t="shared" si="5"/>
        <v>1128.0350000000001</v>
      </c>
      <c r="I17" s="19">
        <f t="shared" si="6"/>
        <v>98.09</v>
      </c>
    </row>
    <row r="18" spans="1:9" x14ac:dyDescent="0.2">
      <c r="A18" s="17">
        <v>45078</v>
      </c>
      <c r="B18" s="19">
        <f t="shared" si="0"/>
        <v>9925</v>
      </c>
      <c r="C18" s="19">
        <f t="shared" si="7"/>
        <v>1196.5</v>
      </c>
      <c r="D18" s="19">
        <f t="shared" si="1"/>
        <v>5560.75</v>
      </c>
      <c r="E18" s="19">
        <f t="shared" si="2"/>
        <v>4448.6000000000004</v>
      </c>
      <c r="F18" s="19">
        <f t="shared" si="3"/>
        <v>1112.1499999999996</v>
      </c>
      <c r="G18" s="19">
        <f t="shared" si="4"/>
        <v>4170.5625</v>
      </c>
      <c r="H18" s="19">
        <f t="shared" si="5"/>
        <v>1278.9725000000001</v>
      </c>
      <c r="I18" s="19">
        <f t="shared" si="6"/>
        <v>111.215</v>
      </c>
    </row>
    <row r="19" spans="1:9" ht="17" thickBot="1" x14ac:dyDescent="0.25">
      <c r="A19" s="33">
        <v>45108</v>
      </c>
      <c r="B19" s="19">
        <f t="shared" si="0"/>
        <v>10300</v>
      </c>
      <c r="C19" s="19">
        <f t="shared" si="7"/>
        <v>1342.5</v>
      </c>
      <c r="D19" s="19">
        <f t="shared" si="1"/>
        <v>5821.25</v>
      </c>
      <c r="E19" s="19">
        <f t="shared" si="2"/>
        <v>4657</v>
      </c>
      <c r="F19" s="19">
        <f t="shared" si="3"/>
        <v>1164.25</v>
      </c>
      <c r="G19" s="19">
        <f t="shared" si="4"/>
        <v>4365.9375</v>
      </c>
      <c r="H19" s="19">
        <f t="shared" si="5"/>
        <v>1338.8875</v>
      </c>
      <c r="I19" s="19">
        <f t="shared" si="6"/>
        <v>116.425</v>
      </c>
    </row>
    <row r="20" spans="1:9" s="21" customFormat="1" x14ac:dyDescent="0.2">
      <c r="A20" s="34"/>
      <c r="B20" s="35"/>
      <c r="C20" s="35"/>
      <c r="D20" s="35"/>
      <c r="E20" s="35"/>
      <c r="F20" s="35"/>
      <c r="G20" s="35"/>
      <c r="H20" s="35"/>
      <c r="I20" s="35"/>
    </row>
    <row r="21" spans="1:9" x14ac:dyDescent="0.2">
      <c r="A21" s="25" t="s">
        <v>323</v>
      </c>
      <c r="B21" s="25" t="s">
        <v>218</v>
      </c>
      <c r="C21" s="21"/>
      <c r="D21" s="50" t="s">
        <v>324</v>
      </c>
      <c r="E21" s="50"/>
      <c r="F21" s="50"/>
      <c r="G21" s="50"/>
      <c r="H21" s="50"/>
      <c r="I21" s="50"/>
    </row>
    <row r="22" spans="1:9" x14ac:dyDescent="0.2">
      <c r="A22" t="s">
        <v>320</v>
      </c>
      <c r="B22" s="19">
        <f>SUM(Table22[NET_INCOME])</f>
        <v>5832</v>
      </c>
      <c r="C22" s="21"/>
      <c r="D22" s="54" t="s">
        <v>332</v>
      </c>
      <c r="E22" s="55"/>
      <c r="F22" s="55"/>
      <c r="G22" s="55"/>
      <c r="H22" s="55"/>
      <c r="I22" s="55"/>
    </row>
    <row r="23" spans="1:9" x14ac:dyDescent="0.2">
      <c r="A23" t="s">
        <v>321</v>
      </c>
      <c r="B23" s="19">
        <f>SUM(Table22[PATIO_PROJECT_BUDGET])</f>
        <v>21870</v>
      </c>
      <c r="C23" s="21"/>
      <c r="D23" s="55"/>
      <c r="E23" s="55"/>
      <c r="F23" s="55"/>
      <c r="G23" s="55"/>
      <c r="H23" s="55"/>
      <c r="I23" s="55"/>
    </row>
    <row r="24" spans="1:9" x14ac:dyDescent="0.2">
      <c r="A24" t="s">
        <v>329</v>
      </c>
      <c r="B24" s="19">
        <v>5000</v>
      </c>
      <c r="C24" s="21"/>
      <c r="D24" s="55"/>
      <c r="E24" s="55"/>
      <c r="F24" s="55"/>
      <c r="G24" s="55"/>
      <c r="H24" s="55"/>
      <c r="I24" s="55"/>
    </row>
    <row r="25" spans="1:9" x14ac:dyDescent="0.2">
      <c r="A25" t="s">
        <v>330</v>
      </c>
      <c r="B25" s="19">
        <f>SUM(H13:H18)</f>
        <v>5367.9124999999995</v>
      </c>
      <c r="C25" s="21"/>
      <c r="D25" s="55"/>
      <c r="E25" s="55"/>
      <c r="F25" s="55"/>
      <c r="G25" s="55"/>
      <c r="H25" s="55"/>
      <c r="I25" s="55"/>
    </row>
    <row r="26" spans="1:9" x14ac:dyDescent="0.2">
      <c r="A26" t="s">
        <v>322</v>
      </c>
      <c r="B26" s="19">
        <f>SUM(Table22[NEW_ACCS_BUDGET])</f>
        <v>583.20000000000005</v>
      </c>
      <c r="C26" s="21"/>
      <c r="D26" s="55"/>
      <c r="E26" s="55"/>
      <c r="F26" s="55"/>
      <c r="G26" s="55"/>
      <c r="H26" s="55"/>
      <c r="I26" s="55"/>
    </row>
    <row r="27" spans="1:9" s="21" customFormat="1" x14ac:dyDescent="0.2"/>
  </sheetData>
  <mergeCells count="3">
    <mergeCell ref="A1:I1"/>
    <mergeCell ref="D21:I21"/>
    <mergeCell ref="D22:I26"/>
  </mergeCells>
  <pageMargins left="0.7" right="0.7" top="0.75" bottom="0.75" header="0.3" footer="0.3"/>
  <ignoredErrors>
    <ignoredError sqref="B16:C19 B13:B15" formulaRange="1"/>
    <ignoredError sqref="C13:C15" formulaRange="1" calculatedColumn="1"/>
    <ignoredError sqref="H13" calculatedColumn="1"/>
  </ignoredErrors>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9330-F864-5B41-ACC9-AB59FA8EAD92}">
  <dimension ref="A1:Q17"/>
  <sheetViews>
    <sheetView workbookViewId="0">
      <selection sqref="A1:L1"/>
    </sheetView>
  </sheetViews>
  <sheetFormatPr baseColWidth="10" defaultColWidth="0" defaultRowHeight="16" zeroHeight="1" x14ac:dyDescent="0.2"/>
  <cols>
    <col min="1" max="1" width="29.83203125" bestFit="1" customWidth="1"/>
    <col min="2" max="2" width="18.83203125" customWidth="1"/>
    <col min="3" max="3" width="25" customWidth="1"/>
    <col min="4" max="4" width="12.6640625" bestFit="1" customWidth="1"/>
    <col min="5" max="5" width="17.5" bestFit="1" customWidth="1"/>
    <col min="6" max="6" width="20.1640625" bestFit="1" customWidth="1"/>
    <col min="7" max="7" width="17.5" bestFit="1" customWidth="1"/>
    <col min="8" max="8" width="14.1640625" bestFit="1" customWidth="1"/>
    <col min="9" max="9" width="17.5" bestFit="1" customWidth="1"/>
    <col min="10" max="10" width="17.83203125" bestFit="1" customWidth="1"/>
    <col min="11" max="11" width="17.5" bestFit="1" customWidth="1"/>
    <col min="12" max="12" width="10.83203125" bestFit="1" customWidth="1"/>
    <col min="13" max="13" width="10.83203125" customWidth="1"/>
    <col min="14" max="14" width="10.83203125" hidden="1" customWidth="1"/>
    <col min="15" max="15" width="10.83203125" style="21" hidden="1" customWidth="1"/>
    <col min="16" max="16" width="11.5" style="21" hidden="1" customWidth="1"/>
    <col min="17" max="17" width="12.6640625" style="21" hidden="1" customWidth="1"/>
    <col min="18" max="16384" width="10.83203125" style="21" hidden="1"/>
  </cols>
  <sheetData>
    <row r="1" spans="1:12" s="21" customFormat="1" x14ac:dyDescent="0.2">
      <c r="A1" s="50" t="s">
        <v>302</v>
      </c>
      <c r="B1" s="50"/>
      <c r="C1" s="50"/>
      <c r="D1" s="50"/>
      <c r="E1" s="50"/>
      <c r="F1" s="50"/>
      <c r="G1" s="50"/>
      <c r="H1" s="50"/>
      <c r="I1" s="50"/>
      <c r="J1" s="50"/>
      <c r="K1" s="50"/>
      <c r="L1" s="50"/>
    </row>
    <row r="2" spans="1:12" s="21" customFormat="1" x14ac:dyDescent="0.2">
      <c r="A2" s="25" t="s">
        <v>262</v>
      </c>
      <c r="B2" s="25" t="s">
        <v>272</v>
      </c>
      <c r="C2" s="25" t="s">
        <v>275</v>
      </c>
      <c r="D2" s="25" t="s">
        <v>273</v>
      </c>
      <c r="E2" s="25" t="s">
        <v>276</v>
      </c>
      <c r="F2" s="25" t="s">
        <v>274</v>
      </c>
      <c r="G2" s="25" t="s">
        <v>277</v>
      </c>
      <c r="H2" s="25" t="s">
        <v>290</v>
      </c>
      <c r="I2" s="25" t="s">
        <v>291</v>
      </c>
      <c r="J2" s="25" t="s">
        <v>293</v>
      </c>
      <c r="K2" s="25" t="s">
        <v>294</v>
      </c>
      <c r="L2" s="25" t="s">
        <v>289</v>
      </c>
    </row>
    <row r="3" spans="1:12" s="21" customFormat="1" x14ac:dyDescent="0.2">
      <c r="A3" t="s">
        <v>204</v>
      </c>
      <c r="B3" t="s">
        <v>286</v>
      </c>
      <c r="C3" s="19">
        <v>800</v>
      </c>
      <c r="D3" t="s">
        <v>287</v>
      </c>
      <c r="E3" s="19">
        <v>800</v>
      </c>
      <c r="F3" t="s">
        <v>288</v>
      </c>
      <c r="G3" s="19">
        <v>963</v>
      </c>
      <c r="H3" s="19" t="s">
        <v>292</v>
      </c>
      <c r="I3" s="19">
        <v>850</v>
      </c>
      <c r="J3" s="19" t="s">
        <v>295</v>
      </c>
      <c r="K3" s="19">
        <v>750</v>
      </c>
      <c r="L3" s="19">
        <v>670</v>
      </c>
    </row>
    <row r="4" spans="1:12" s="21" customFormat="1" x14ac:dyDescent="0.2">
      <c r="A4" t="s">
        <v>269</v>
      </c>
      <c r="B4" t="s">
        <v>305</v>
      </c>
      <c r="C4" s="19">
        <v>2700</v>
      </c>
      <c r="D4" t="s">
        <v>278</v>
      </c>
      <c r="E4" s="19">
        <v>2300</v>
      </c>
      <c r="F4" t="s">
        <v>299</v>
      </c>
      <c r="G4" s="19">
        <v>3550</v>
      </c>
      <c r="H4" s="19" t="s">
        <v>283</v>
      </c>
      <c r="I4" s="19">
        <v>2400</v>
      </c>
      <c r="J4" s="19" t="s">
        <v>306</v>
      </c>
      <c r="K4" s="19">
        <v>3430</v>
      </c>
      <c r="L4" s="19">
        <v>3150</v>
      </c>
    </row>
    <row r="5" spans="1:12" s="21" customFormat="1" x14ac:dyDescent="0.2">
      <c r="A5" t="s">
        <v>270</v>
      </c>
      <c r="B5" t="s">
        <v>283</v>
      </c>
      <c r="C5" s="19">
        <v>450</v>
      </c>
      <c r="D5" t="s">
        <v>284</v>
      </c>
      <c r="E5" s="19">
        <v>845</v>
      </c>
      <c r="F5" t="s">
        <v>285</v>
      </c>
      <c r="G5" s="19">
        <v>421</v>
      </c>
      <c r="H5" t="s">
        <v>278</v>
      </c>
      <c r="I5" s="19">
        <v>400</v>
      </c>
      <c r="J5" s="19" t="s">
        <v>300</v>
      </c>
      <c r="K5" s="19">
        <v>420</v>
      </c>
      <c r="L5" s="19">
        <v>650</v>
      </c>
    </row>
    <row r="6" spans="1:12" s="21" customFormat="1" x14ac:dyDescent="0.2">
      <c r="A6" t="s">
        <v>271</v>
      </c>
      <c r="B6" t="s">
        <v>278</v>
      </c>
      <c r="C6" s="19">
        <v>560</v>
      </c>
      <c r="D6" t="s">
        <v>279</v>
      </c>
      <c r="E6" s="19">
        <v>1400</v>
      </c>
      <c r="F6" t="s">
        <v>280</v>
      </c>
      <c r="G6" s="19">
        <v>825</v>
      </c>
      <c r="H6" t="s">
        <v>296</v>
      </c>
      <c r="I6" s="19">
        <v>600</v>
      </c>
      <c r="J6" s="19" t="s">
        <v>301</v>
      </c>
      <c r="K6" s="19">
        <v>1300</v>
      </c>
      <c r="L6" s="19">
        <v>650</v>
      </c>
    </row>
    <row r="7" spans="1:12" s="21" customFormat="1" x14ac:dyDescent="0.2">
      <c r="A7" t="s">
        <v>203</v>
      </c>
      <c r="B7" t="s">
        <v>282</v>
      </c>
      <c r="C7" s="19">
        <v>116</v>
      </c>
      <c r="D7" t="s">
        <v>281</v>
      </c>
      <c r="E7" s="19">
        <v>80</v>
      </c>
      <c r="F7" t="s">
        <v>278</v>
      </c>
      <c r="G7" s="19">
        <v>200</v>
      </c>
      <c r="H7" s="19" t="s">
        <v>297</v>
      </c>
      <c r="I7" s="19">
        <v>150</v>
      </c>
      <c r="J7" s="19" t="s">
        <v>298</v>
      </c>
      <c r="K7" s="19">
        <v>130</v>
      </c>
      <c r="L7" s="19">
        <v>250</v>
      </c>
    </row>
    <row r="8" spans="1:12" s="21" customFormat="1" x14ac:dyDescent="0.2">
      <c r="A8" s="30"/>
      <c r="B8" s="30"/>
      <c r="C8" s="30"/>
      <c r="D8" s="30"/>
      <c r="E8" s="30"/>
      <c r="F8" s="30"/>
      <c r="G8" s="30"/>
      <c r="H8" s="30"/>
      <c r="I8" s="30"/>
      <c r="J8" s="30"/>
      <c r="K8" s="30"/>
      <c r="L8" s="30"/>
    </row>
    <row r="9" spans="1:12" s="21" customFormat="1" x14ac:dyDescent="0.2">
      <c r="A9" s="25" t="s">
        <v>262</v>
      </c>
      <c r="B9" s="25" t="s">
        <v>303</v>
      </c>
      <c r="C9" s="25" t="s">
        <v>304</v>
      </c>
      <c r="D9" s="25" t="s">
        <v>307</v>
      </c>
      <c r="E9" s="25" t="s">
        <v>289</v>
      </c>
      <c r="F9" s="25" t="s">
        <v>308</v>
      </c>
      <c r="H9" s="50" t="s">
        <v>324</v>
      </c>
      <c r="I9" s="50"/>
      <c r="J9" s="50"/>
      <c r="K9" s="50"/>
      <c r="L9" s="50"/>
    </row>
    <row r="10" spans="1:12" s="21" customFormat="1" ht="85" x14ac:dyDescent="0.2">
      <c r="A10" s="27" t="s">
        <v>204</v>
      </c>
      <c r="B10" t="s">
        <v>312</v>
      </c>
      <c r="C10" s="31" t="s">
        <v>310</v>
      </c>
      <c r="D10" s="19">
        <v>500</v>
      </c>
      <c r="E10" s="19">
        <v>670</v>
      </c>
      <c r="F10" s="19">
        <f>E10-D10</f>
        <v>170</v>
      </c>
      <c r="H10" s="48" t="s">
        <v>331</v>
      </c>
      <c r="I10" s="55"/>
      <c r="J10" s="55"/>
      <c r="K10" s="55"/>
      <c r="L10" s="55"/>
    </row>
    <row r="11" spans="1:12" s="21" customFormat="1" ht="68" x14ac:dyDescent="0.2">
      <c r="A11" t="s">
        <v>269</v>
      </c>
      <c r="B11" t="s">
        <v>278</v>
      </c>
      <c r="C11" s="31" t="s">
        <v>311</v>
      </c>
      <c r="D11" s="19">
        <v>2300</v>
      </c>
      <c r="E11" s="19">
        <v>3150</v>
      </c>
      <c r="F11" s="19">
        <f t="shared" ref="F11:F14" si="0">E11-D11</f>
        <v>850</v>
      </c>
      <c r="H11" s="55"/>
      <c r="I11" s="55"/>
      <c r="J11" s="55"/>
      <c r="K11" s="55"/>
      <c r="L11" s="55"/>
    </row>
    <row r="12" spans="1:12" s="21" customFormat="1" ht="68" x14ac:dyDescent="0.2">
      <c r="A12" s="27" t="s">
        <v>270</v>
      </c>
      <c r="B12" t="s">
        <v>278</v>
      </c>
      <c r="C12" s="31" t="s">
        <v>311</v>
      </c>
      <c r="D12" s="19">
        <v>400</v>
      </c>
      <c r="E12" s="19">
        <v>650</v>
      </c>
      <c r="F12" s="19">
        <f t="shared" si="0"/>
        <v>250</v>
      </c>
      <c r="H12" s="55"/>
      <c r="I12" s="55"/>
      <c r="J12" s="55"/>
      <c r="K12" s="55"/>
      <c r="L12" s="55"/>
    </row>
    <row r="13" spans="1:12" s="21" customFormat="1" ht="51" x14ac:dyDescent="0.2">
      <c r="A13" t="s">
        <v>271</v>
      </c>
      <c r="B13" t="s">
        <v>278</v>
      </c>
      <c r="C13" s="31" t="s">
        <v>309</v>
      </c>
      <c r="D13" s="19">
        <v>560</v>
      </c>
      <c r="E13" s="19">
        <v>650</v>
      </c>
      <c r="F13" s="19">
        <f t="shared" si="0"/>
        <v>90</v>
      </c>
      <c r="H13" s="55"/>
      <c r="I13" s="55"/>
      <c r="J13" s="55"/>
      <c r="K13" s="55"/>
      <c r="L13" s="55"/>
    </row>
    <row r="14" spans="1:12" s="21" customFormat="1" ht="52" thickBot="1" x14ac:dyDescent="0.25">
      <c r="A14" s="28" t="s">
        <v>203</v>
      </c>
      <c r="B14" t="s">
        <v>281</v>
      </c>
      <c r="C14" s="31" t="s">
        <v>309</v>
      </c>
      <c r="D14" s="19">
        <v>80</v>
      </c>
      <c r="E14" s="19">
        <v>250</v>
      </c>
      <c r="F14" s="19">
        <f t="shared" si="0"/>
        <v>170</v>
      </c>
      <c r="H14" s="55"/>
      <c r="I14" s="55"/>
      <c r="J14" s="55"/>
      <c r="K14" s="55"/>
      <c r="L14" s="55"/>
    </row>
    <row r="15" spans="1:12" s="21" customFormat="1" x14ac:dyDescent="0.2">
      <c r="C15" s="29" t="s">
        <v>218</v>
      </c>
      <c r="D15" s="32">
        <f>SUM(Table19[PRICE])</f>
        <v>3840</v>
      </c>
      <c r="E15" s="32">
        <f>SUM(Table18[BUDGET])</f>
        <v>5370</v>
      </c>
      <c r="F15" s="32">
        <f>SUM(Table19[SURPLUS_BUDGET])</f>
        <v>1530</v>
      </c>
      <c r="H15" s="55"/>
      <c r="I15" s="55"/>
      <c r="J15" s="55"/>
      <c r="K15" s="55"/>
      <c r="L15" s="55"/>
    </row>
    <row r="16" spans="1:12" s="21" customFormat="1" x14ac:dyDescent="0.2"/>
    <row r="17" spans="1:12" s="21" customFormat="1" hidden="1" x14ac:dyDescent="0.2">
      <c r="A17"/>
      <c r="B17"/>
      <c r="C17"/>
      <c r="D17"/>
      <c r="E17"/>
      <c r="F17"/>
      <c r="H17"/>
      <c r="I17"/>
      <c r="J17"/>
      <c r="K17"/>
      <c r="L17"/>
    </row>
  </sheetData>
  <mergeCells count="3">
    <mergeCell ref="A1:L1"/>
    <mergeCell ref="H9:L9"/>
    <mergeCell ref="H10:L15"/>
  </mergeCells>
  <phoneticPr fontId="2" type="noConversion"/>
  <conditionalFormatting sqref="C3:K3">
    <cfRule type="cellIs" dxfId="4" priority="6" operator="lessThan">
      <formula>600</formula>
    </cfRule>
  </conditionalFormatting>
  <conditionalFormatting sqref="C4:K4">
    <cfRule type="cellIs" dxfId="3" priority="3" operator="lessThan">
      <formula>3000</formula>
    </cfRule>
  </conditionalFormatting>
  <conditionalFormatting sqref="C5:K6">
    <cfRule type="cellIs" dxfId="2" priority="5" operator="lessThan">
      <formula>600</formula>
    </cfRule>
  </conditionalFormatting>
  <conditionalFormatting sqref="C7:K7">
    <cfRule type="cellIs" dxfId="1" priority="1" operator="lessThanOrEqual">
      <formula>200</formula>
    </cfRule>
  </conditionalFormatting>
  <conditionalFormatting sqref="D4">
    <cfRule type="cellIs" dxfId="0" priority="4" operator="lessThan">
      <formula>600</formula>
    </cfRule>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4AD9-A835-294D-AA1E-7A0E5B9BECE3}">
  <dimension ref="A1:G50"/>
  <sheetViews>
    <sheetView workbookViewId="0"/>
  </sheetViews>
  <sheetFormatPr baseColWidth="10" defaultColWidth="0" defaultRowHeight="16" zeroHeight="1" x14ac:dyDescent="0.2"/>
  <cols>
    <col min="1" max="2" width="10.83203125" customWidth="1"/>
    <col min="3" max="3" width="14.83203125" customWidth="1"/>
    <col min="4" max="4" width="13" bestFit="1" customWidth="1"/>
    <col min="5" max="5" width="17.6640625" bestFit="1" customWidth="1"/>
    <col min="6" max="6" width="14" bestFit="1" customWidth="1"/>
    <col min="7" max="7" width="10.83203125" customWidth="1"/>
    <col min="8" max="16384" width="10.83203125" hidden="1"/>
  </cols>
  <sheetData>
    <row r="1" spans="1:6" x14ac:dyDescent="0.2">
      <c r="A1" t="s">
        <v>0</v>
      </c>
      <c r="B1" t="s">
        <v>1</v>
      </c>
      <c r="C1" t="s">
        <v>2</v>
      </c>
      <c r="D1" s="1" t="s">
        <v>3</v>
      </c>
      <c r="E1" t="s">
        <v>127</v>
      </c>
      <c r="F1" t="s">
        <v>128</v>
      </c>
    </row>
    <row r="2" spans="1:6" x14ac:dyDescent="0.2">
      <c r="A2" t="s">
        <v>49</v>
      </c>
      <c r="B2" t="s">
        <v>23</v>
      </c>
      <c r="C2" t="s">
        <v>11</v>
      </c>
      <c r="D2" s="1" t="s">
        <v>61</v>
      </c>
      <c r="E2" t="s">
        <v>11</v>
      </c>
      <c r="F2" t="s">
        <v>129</v>
      </c>
    </row>
    <row r="3" spans="1:6" x14ac:dyDescent="0.2">
      <c r="A3" t="s">
        <v>44</v>
      </c>
      <c r="B3" t="s">
        <v>23</v>
      </c>
      <c r="C3" t="s">
        <v>12</v>
      </c>
      <c r="D3" s="1" t="s">
        <v>61</v>
      </c>
      <c r="E3" t="s">
        <v>12</v>
      </c>
      <c r="F3" t="s">
        <v>129</v>
      </c>
    </row>
    <row r="4" spans="1:6" x14ac:dyDescent="0.2">
      <c r="A4" t="s">
        <v>35</v>
      </c>
      <c r="B4" t="s">
        <v>4</v>
      </c>
      <c r="C4" t="s">
        <v>11</v>
      </c>
      <c r="D4" s="1" t="s">
        <v>61</v>
      </c>
      <c r="E4" t="s">
        <v>11</v>
      </c>
      <c r="F4" t="s">
        <v>129</v>
      </c>
    </row>
    <row r="5" spans="1:6" x14ac:dyDescent="0.2">
      <c r="A5" t="s">
        <v>97</v>
      </c>
      <c r="B5" t="s">
        <v>23</v>
      </c>
      <c r="C5" t="s">
        <v>11</v>
      </c>
      <c r="D5" s="1" t="s">
        <v>66</v>
      </c>
      <c r="E5" t="s">
        <v>11</v>
      </c>
      <c r="F5" t="s">
        <v>130</v>
      </c>
    </row>
    <row r="6" spans="1:6" x14ac:dyDescent="0.2">
      <c r="A6" t="s">
        <v>73</v>
      </c>
      <c r="B6" t="s">
        <v>23</v>
      </c>
      <c r="C6" t="s">
        <v>12</v>
      </c>
      <c r="D6" s="1" t="s">
        <v>61</v>
      </c>
      <c r="E6" t="s">
        <v>11</v>
      </c>
      <c r="F6" t="s">
        <v>129</v>
      </c>
    </row>
    <row r="7" spans="1:6" x14ac:dyDescent="0.2">
      <c r="A7" t="s">
        <v>98</v>
      </c>
      <c r="B7" t="s">
        <v>23</v>
      </c>
      <c r="C7" t="s">
        <v>12</v>
      </c>
      <c r="D7" s="1" t="s">
        <v>64</v>
      </c>
      <c r="E7" t="s">
        <v>12</v>
      </c>
      <c r="F7" t="s">
        <v>129</v>
      </c>
    </row>
    <row r="8" spans="1:6" x14ac:dyDescent="0.2">
      <c r="A8" t="s">
        <v>84</v>
      </c>
      <c r="B8" t="s">
        <v>23</v>
      </c>
      <c r="C8" t="s">
        <v>11</v>
      </c>
      <c r="D8" s="1" t="s">
        <v>61</v>
      </c>
      <c r="E8" t="s">
        <v>11</v>
      </c>
      <c r="F8" t="s">
        <v>129</v>
      </c>
    </row>
    <row r="9" spans="1:6" x14ac:dyDescent="0.2">
      <c r="A9" t="s">
        <v>75</v>
      </c>
      <c r="B9" t="s">
        <v>4</v>
      </c>
      <c r="C9" t="s">
        <v>12</v>
      </c>
      <c r="D9" s="1" t="s">
        <v>61</v>
      </c>
      <c r="E9" t="s">
        <v>12</v>
      </c>
      <c r="F9" t="s">
        <v>129</v>
      </c>
    </row>
    <row r="10" spans="1:6" x14ac:dyDescent="0.2">
      <c r="A10" t="s">
        <v>77</v>
      </c>
      <c r="B10" t="s">
        <v>23</v>
      </c>
      <c r="C10" t="s">
        <v>11</v>
      </c>
      <c r="D10" s="1" t="s">
        <v>64</v>
      </c>
      <c r="E10" t="s">
        <v>12</v>
      </c>
      <c r="F10" t="s">
        <v>129</v>
      </c>
    </row>
    <row r="11" spans="1:6" x14ac:dyDescent="0.2">
      <c r="A11" t="s">
        <v>47</v>
      </c>
      <c r="B11" t="s">
        <v>4</v>
      </c>
      <c r="C11" t="s">
        <v>11</v>
      </c>
      <c r="D11" s="1" t="s">
        <v>63</v>
      </c>
      <c r="E11" t="s">
        <v>11</v>
      </c>
      <c r="F11" t="s">
        <v>129</v>
      </c>
    </row>
    <row r="12" spans="1:6" x14ac:dyDescent="0.2">
      <c r="A12" t="s">
        <v>33</v>
      </c>
      <c r="B12" t="s">
        <v>4</v>
      </c>
      <c r="C12" t="s">
        <v>11</v>
      </c>
      <c r="D12" s="1" t="s">
        <v>65</v>
      </c>
      <c r="E12" t="s">
        <v>11</v>
      </c>
      <c r="F12" t="s">
        <v>130</v>
      </c>
    </row>
    <row r="13" spans="1:6" x14ac:dyDescent="0.2">
      <c r="A13" t="s">
        <v>88</v>
      </c>
      <c r="B13" t="s">
        <v>23</v>
      </c>
      <c r="C13" t="s">
        <v>12</v>
      </c>
      <c r="D13" s="1" t="s">
        <v>61</v>
      </c>
      <c r="E13" t="s">
        <v>11</v>
      </c>
      <c r="F13" t="s">
        <v>129</v>
      </c>
    </row>
    <row r="14" spans="1:6" x14ac:dyDescent="0.2">
      <c r="A14" t="s">
        <v>36</v>
      </c>
      <c r="B14" t="s">
        <v>23</v>
      </c>
      <c r="C14" t="s">
        <v>11</v>
      </c>
      <c r="D14" s="1" t="s">
        <v>61</v>
      </c>
      <c r="E14" t="s">
        <v>11</v>
      </c>
      <c r="F14" t="s">
        <v>129</v>
      </c>
    </row>
    <row r="15" spans="1:6" x14ac:dyDescent="0.2">
      <c r="A15" t="s">
        <v>41</v>
      </c>
      <c r="B15" t="s">
        <v>23</v>
      </c>
      <c r="C15" t="s">
        <v>11</v>
      </c>
      <c r="D15" s="1" t="s">
        <v>62</v>
      </c>
      <c r="E15" t="s">
        <v>11</v>
      </c>
      <c r="F15" t="s">
        <v>129</v>
      </c>
    </row>
    <row r="16" spans="1:6" x14ac:dyDescent="0.2">
      <c r="A16" t="s">
        <v>60</v>
      </c>
      <c r="B16" t="s">
        <v>23</v>
      </c>
      <c r="C16" t="s">
        <v>11</v>
      </c>
      <c r="D16" s="1" t="s">
        <v>62</v>
      </c>
      <c r="E16" t="s">
        <v>11</v>
      </c>
      <c r="F16" t="s">
        <v>129</v>
      </c>
    </row>
    <row r="17" spans="1:6" x14ac:dyDescent="0.2">
      <c r="A17" t="s">
        <v>42</v>
      </c>
      <c r="B17" t="s">
        <v>23</v>
      </c>
      <c r="C17" t="s">
        <v>11</v>
      </c>
      <c r="D17" s="1" t="s">
        <v>61</v>
      </c>
      <c r="E17" t="s">
        <v>11</v>
      </c>
      <c r="F17" t="s">
        <v>129</v>
      </c>
    </row>
    <row r="18" spans="1:6" x14ac:dyDescent="0.2">
      <c r="A18" t="s">
        <v>24</v>
      </c>
      <c r="B18" t="s">
        <v>23</v>
      </c>
      <c r="C18" t="s">
        <v>11</v>
      </c>
      <c r="D18" s="1" t="s">
        <v>63</v>
      </c>
      <c r="E18" t="s">
        <v>11</v>
      </c>
      <c r="F18" t="s">
        <v>129</v>
      </c>
    </row>
    <row r="19" spans="1:6" x14ac:dyDescent="0.2">
      <c r="A19" t="s">
        <v>99</v>
      </c>
      <c r="B19" t="s">
        <v>23</v>
      </c>
      <c r="C19" t="s">
        <v>11</v>
      </c>
      <c r="D19" s="1" t="s">
        <v>61</v>
      </c>
      <c r="E19" t="s">
        <v>11</v>
      </c>
      <c r="F19" t="s">
        <v>129</v>
      </c>
    </row>
    <row r="20" spans="1:6" x14ac:dyDescent="0.2">
      <c r="A20" t="s">
        <v>69</v>
      </c>
      <c r="B20" t="s">
        <v>4</v>
      </c>
      <c r="C20" t="s">
        <v>12</v>
      </c>
      <c r="D20" s="1" t="s">
        <v>61</v>
      </c>
      <c r="E20" t="s">
        <v>12</v>
      </c>
      <c r="F20" t="s">
        <v>129</v>
      </c>
    </row>
    <row r="21" spans="1:6" x14ac:dyDescent="0.2">
      <c r="A21" t="s">
        <v>5</v>
      </c>
      <c r="B21" t="s">
        <v>4</v>
      </c>
      <c r="C21" t="s">
        <v>11</v>
      </c>
      <c r="D21" s="1" t="s">
        <v>61</v>
      </c>
      <c r="E21" t="s">
        <v>11</v>
      </c>
      <c r="F21" t="s">
        <v>129</v>
      </c>
    </row>
    <row r="22" spans="1:6" x14ac:dyDescent="0.2">
      <c r="A22" t="s">
        <v>74</v>
      </c>
      <c r="B22" t="s">
        <v>23</v>
      </c>
      <c r="C22" t="s">
        <v>11</v>
      </c>
      <c r="D22" s="1" t="s">
        <v>61</v>
      </c>
      <c r="E22" t="s">
        <v>11</v>
      </c>
      <c r="F22" t="s">
        <v>129</v>
      </c>
    </row>
    <row r="23" spans="1:6" x14ac:dyDescent="0.2">
      <c r="A23" t="s">
        <v>45</v>
      </c>
      <c r="B23" t="s">
        <v>4</v>
      </c>
      <c r="C23" t="s">
        <v>12</v>
      </c>
      <c r="D23" s="1" t="s">
        <v>61</v>
      </c>
      <c r="E23" t="s">
        <v>11</v>
      </c>
      <c r="F23" t="s">
        <v>129</v>
      </c>
    </row>
    <row r="24" spans="1:6" x14ac:dyDescent="0.2">
      <c r="A24" t="s">
        <v>55</v>
      </c>
      <c r="B24" t="s">
        <v>23</v>
      </c>
      <c r="C24" t="s">
        <v>11</v>
      </c>
      <c r="D24" s="1" t="s">
        <v>63</v>
      </c>
      <c r="E24" t="s">
        <v>11</v>
      </c>
      <c r="F24" t="s">
        <v>129</v>
      </c>
    </row>
    <row r="25" spans="1:6" x14ac:dyDescent="0.2">
      <c r="A25" t="s">
        <v>59</v>
      </c>
      <c r="B25" t="s">
        <v>23</v>
      </c>
      <c r="C25" t="s">
        <v>12</v>
      </c>
      <c r="D25" s="1" t="s">
        <v>64</v>
      </c>
      <c r="E25" t="s">
        <v>11</v>
      </c>
      <c r="F25" t="s">
        <v>130</v>
      </c>
    </row>
    <row r="26" spans="1:6" x14ac:dyDescent="0.2">
      <c r="A26" t="s">
        <v>71</v>
      </c>
      <c r="B26" t="s">
        <v>23</v>
      </c>
      <c r="C26" t="s">
        <v>12</v>
      </c>
      <c r="D26" s="1" t="s">
        <v>61</v>
      </c>
      <c r="E26" t="s">
        <v>12</v>
      </c>
      <c r="F26" t="s">
        <v>130</v>
      </c>
    </row>
    <row r="27" spans="1:6" x14ac:dyDescent="0.2">
      <c r="A27" t="s">
        <v>13</v>
      </c>
      <c r="B27" t="s">
        <v>23</v>
      </c>
      <c r="C27" t="s">
        <v>11</v>
      </c>
      <c r="D27" s="1" t="s">
        <v>61</v>
      </c>
      <c r="E27" t="s">
        <v>11</v>
      </c>
      <c r="F27" t="s">
        <v>129</v>
      </c>
    </row>
    <row r="28" spans="1:6" x14ac:dyDescent="0.2">
      <c r="A28" t="s">
        <v>96</v>
      </c>
      <c r="B28" t="s">
        <v>23</v>
      </c>
      <c r="C28" t="s">
        <v>11</v>
      </c>
      <c r="D28" s="1" t="s">
        <v>63</v>
      </c>
      <c r="E28" t="s">
        <v>11</v>
      </c>
      <c r="F28" t="s">
        <v>129</v>
      </c>
    </row>
    <row r="29" spans="1:6" x14ac:dyDescent="0.2">
      <c r="A29" t="s">
        <v>79</v>
      </c>
      <c r="B29" t="s">
        <v>4</v>
      </c>
      <c r="C29" t="s">
        <v>12</v>
      </c>
      <c r="D29" s="1" t="s">
        <v>62</v>
      </c>
      <c r="E29" t="s">
        <v>11</v>
      </c>
      <c r="F29" t="s">
        <v>129</v>
      </c>
    </row>
    <row r="30" spans="1:6" x14ac:dyDescent="0.2">
      <c r="A30" t="s">
        <v>102</v>
      </c>
      <c r="B30" t="s">
        <v>4</v>
      </c>
      <c r="C30" t="s">
        <v>11</v>
      </c>
      <c r="D30" s="1" t="s">
        <v>64</v>
      </c>
      <c r="E30" t="s">
        <v>11</v>
      </c>
      <c r="F30" t="s">
        <v>130</v>
      </c>
    </row>
    <row r="31" spans="1:6" x14ac:dyDescent="0.2">
      <c r="A31" t="s">
        <v>43</v>
      </c>
      <c r="B31" t="s">
        <v>4</v>
      </c>
      <c r="C31" t="s">
        <v>12</v>
      </c>
      <c r="D31" s="1" t="s">
        <v>61</v>
      </c>
      <c r="E31" t="s">
        <v>11</v>
      </c>
      <c r="F31" t="s">
        <v>129</v>
      </c>
    </row>
    <row r="32" spans="1:6" x14ac:dyDescent="0.2">
      <c r="A32" t="s">
        <v>67</v>
      </c>
      <c r="B32" t="s">
        <v>23</v>
      </c>
      <c r="C32" t="s">
        <v>11</v>
      </c>
      <c r="D32" s="1" t="s">
        <v>64</v>
      </c>
      <c r="E32" t="s">
        <v>11</v>
      </c>
      <c r="F32" t="s">
        <v>129</v>
      </c>
    </row>
    <row r="33" spans="1:6" x14ac:dyDescent="0.2">
      <c r="A33" t="s">
        <v>68</v>
      </c>
      <c r="B33" t="s">
        <v>23</v>
      </c>
      <c r="C33" t="s">
        <v>12</v>
      </c>
      <c r="D33" s="1" t="s">
        <v>61</v>
      </c>
      <c r="E33" t="s">
        <v>11</v>
      </c>
      <c r="F33" t="s">
        <v>129</v>
      </c>
    </row>
    <row r="34" spans="1:6" x14ac:dyDescent="0.2">
      <c r="A34" t="s">
        <v>91</v>
      </c>
      <c r="B34" t="s">
        <v>4</v>
      </c>
      <c r="C34" t="s">
        <v>12</v>
      </c>
      <c r="D34" s="1" t="s">
        <v>64</v>
      </c>
      <c r="E34" t="s">
        <v>11</v>
      </c>
      <c r="F34" t="s">
        <v>129</v>
      </c>
    </row>
    <row r="35" spans="1:6" x14ac:dyDescent="0.2">
      <c r="A35" t="s">
        <v>25</v>
      </c>
      <c r="B35" t="s">
        <v>23</v>
      </c>
      <c r="C35" t="s">
        <v>11</v>
      </c>
      <c r="D35" s="1" t="s">
        <v>62</v>
      </c>
      <c r="E35" t="s">
        <v>12</v>
      </c>
      <c r="F35" t="s">
        <v>129</v>
      </c>
    </row>
    <row r="36" spans="1:6" x14ac:dyDescent="0.2">
      <c r="A36" t="s">
        <v>90</v>
      </c>
      <c r="B36" t="s">
        <v>4</v>
      </c>
      <c r="C36" t="s">
        <v>12</v>
      </c>
      <c r="D36" s="1" t="s">
        <v>62</v>
      </c>
      <c r="E36" t="s">
        <v>12</v>
      </c>
      <c r="F36" t="s">
        <v>129</v>
      </c>
    </row>
    <row r="37" spans="1:6" x14ac:dyDescent="0.2">
      <c r="A37" t="s">
        <v>15</v>
      </c>
      <c r="B37" t="s">
        <v>23</v>
      </c>
      <c r="C37" t="s">
        <v>11</v>
      </c>
      <c r="D37" s="1" t="s">
        <v>61</v>
      </c>
      <c r="E37" t="s">
        <v>11</v>
      </c>
      <c r="F37" t="s">
        <v>129</v>
      </c>
    </row>
    <row r="38" spans="1:6" x14ac:dyDescent="0.2">
      <c r="A38" t="s">
        <v>14</v>
      </c>
      <c r="B38" t="s">
        <v>23</v>
      </c>
      <c r="C38" t="s">
        <v>11</v>
      </c>
      <c r="D38" s="1" t="s">
        <v>61</v>
      </c>
      <c r="E38" t="s">
        <v>11</v>
      </c>
      <c r="F38" t="s">
        <v>129</v>
      </c>
    </row>
    <row r="39" spans="1:6" x14ac:dyDescent="0.2">
      <c r="A39" t="s">
        <v>16</v>
      </c>
      <c r="B39" t="s">
        <v>23</v>
      </c>
      <c r="C39" t="s">
        <v>12</v>
      </c>
      <c r="D39" s="1" t="s">
        <v>61</v>
      </c>
      <c r="E39" t="s">
        <v>12</v>
      </c>
      <c r="F39" t="s">
        <v>129</v>
      </c>
    </row>
    <row r="40" spans="1:6" x14ac:dyDescent="0.2">
      <c r="A40" t="s">
        <v>46</v>
      </c>
      <c r="B40" t="s">
        <v>23</v>
      </c>
      <c r="C40" t="s">
        <v>11</v>
      </c>
      <c r="D40" s="1" t="s">
        <v>61</v>
      </c>
      <c r="E40" t="s">
        <v>11</v>
      </c>
      <c r="F40" t="s">
        <v>129</v>
      </c>
    </row>
    <row r="41" spans="1:6" x14ac:dyDescent="0.2">
      <c r="A41" t="s">
        <v>58</v>
      </c>
      <c r="B41" t="s">
        <v>23</v>
      </c>
      <c r="C41" t="s">
        <v>11</v>
      </c>
      <c r="D41" s="1" t="s">
        <v>64</v>
      </c>
      <c r="E41" t="s">
        <v>11</v>
      </c>
      <c r="F41" t="s">
        <v>129</v>
      </c>
    </row>
    <row r="42" spans="1:6" x14ac:dyDescent="0.2">
      <c r="A42" t="s">
        <v>89</v>
      </c>
      <c r="B42" t="s">
        <v>23</v>
      </c>
      <c r="C42" t="s">
        <v>12</v>
      </c>
      <c r="D42" s="1" t="s">
        <v>64</v>
      </c>
      <c r="E42" t="s">
        <v>12</v>
      </c>
      <c r="F42" t="s">
        <v>129</v>
      </c>
    </row>
    <row r="43" spans="1:6" x14ac:dyDescent="0.2">
      <c r="A43" t="s">
        <v>87</v>
      </c>
      <c r="B43" t="s">
        <v>23</v>
      </c>
      <c r="C43" t="s">
        <v>11</v>
      </c>
      <c r="D43" s="1" t="s">
        <v>61</v>
      </c>
      <c r="E43" t="s">
        <v>12</v>
      </c>
      <c r="F43" t="s">
        <v>129</v>
      </c>
    </row>
    <row r="44" spans="1:6" x14ac:dyDescent="0.2">
      <c r="A44" t="s">
        <v>78</v>
      </c>
      <c r="B44" t="s">
        <v>4</v>
      </c>
      <c r="C44" t="s">
        <v>12</v>
      </c>
      <c r="D44" s="1" t="s">
        <v>64</v>
      </c>
      <c r="E44" t="s">
        <v>12</v>
      </c>
      <c r="F44" t="s">
        <v>130</v>
      </c>
    </row>
    <row r="45" spans="1:6" x14ac:dyDescent="0.2">
      <c r="A45" t="s">
        <v>50</v>
      </c>
      <c r="B45" t="s">
        <v>4</v>
      </c>
      <c r="C45" t="s">
        <v>12</v>
      </c>
      <c r="D45" s="1" t="s">
        <v>61</v>
      </c>
      <c r="E45" t="s">
        <v>11</v>
      </c>
      <c r="F45" t="s">
        <v>129</v>
      </c>
    </row>
    <row r="46" spans="1:6" x14ac:dyDescent="0.2">
      <c r="A46" t="s">
        <v>51</v>
      </c>
      <c r="B46" t="s">
        <v>23</v>
      </c>
      <c r="C46" t="s">
        <v>12</v>
      </c>
      <c r="D46" s="1" t="s">
        <v>66</v>
      </c>
      <c r="E46" t="s">
        <v>12</v>
      </c>
      <c r="F46" t="s">
        <v>129</v>
      </c>
    </row>
    <row r="47" spans="1:6" x14ac:dyDescent="0.2">
      <c r="A47" t="s">
        <v>17</v>
      </c>
      <c r="B47" t="s">
        <v>23</v>
      </c>
      <c r="C47" t="s">
        <v>11</v>
      </c>
      <c r="D47" s="1" t="s">
        <v>61</v>
      </c>
      <c r="E47" t="s">
        <v>11</v>
      </c>
      <c r="F47" t="s">
        <v>129</v>
      </c>
    </row>
    <row r="48" spans="1:6" x14ac:dyDescent="0.2">
      <c r="A48" t="s">
        <v>52</v>
      </c>
      <c r="B48" t="s">
        <v>23</v>
      </c>
      <c r="C48" t="s">
        <v>11</v>
      </c>
      <c r="D48" s="1" t="s">
        <v>64</v>
      </c>
      <c r="E48" t="s">
        <v>11</v>
      </c>
      <c r="F48" t="s">
        <v>129</v>
      </c>
    </row>
    <row r="49" spans="1:6" x14ac:dyDescent="0.2">
      <c r="A49" t="s">
        <v>26</v>
      </c>
      <c r="B49" t="s">
        <v>23</v>
      </c>
      <c r="C49" t="s">
        <v>11</v>
      </c>
      <c r="D49" s="1" t="s">
        <v>62</v>
      </c>
      <c r="E49" t="s">
        <v>12</v>
      </c>
      <c r="F49" t="s">
        <v>129</v>
      </c>
    </row>
    <row r="50" spans="1:6" x14ac:dyDescent="0.2"/>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4A5F2-3F1A-1745-AA7B-6BC3ECD0FA5F}">
  <dimension ref="A1:G67"/>
  <sheetViews>
    <sheetView workbookViewId="0"/>
  </sheetViews>
  <sheetFormatPr baseColWidth="10" defaultColWidth="0" defaultRowHeight="16" zeroHeight="1" x14ac:dyDescent="0.2"/>
  <cols>
    <col min="1" max="2" width="10.83203125" customWidth="1"/>
    <col min="3" max="3" width="15" bestFit="1" customWidth="1"/>
    <col min="4" max="4" width="13" bestFit="1" customWidth="1"/>
    <col min="5" max="5" width="17.6640625" bestFit="1" customWidth="1"/>
    <col min="6" max="6" width="14" bestFit="1" customWidth="1"/>
    <col min="7" max="7" width="10.83203125" customWidth="1"/>
    <col min="8" max="16384" width="10.83203125" hidden="1"/>
  </cols>
  <sheetData>
    <row r="1" spans="1:6" x14ac:dyDescent="0.2">
      <c r="A1" t="s">
        <v>0</v>
      </c>
      <c r="B1" t="s">
        <v>1</v>
      </c>
      <c r="C1" t="s">
        <v>2</v>
      </c>
      <c r="D1" s="1" t="s">
        <v>3</v>
      </c>
      <c r="E1" t="s">
        <v>127</v>
      </c>
      <c r="F1" t="s">
        <v>128</v>
      </c>
    </row>
    <row r="2" spans="1:6" x14ac:dyDescent="0.2">
      <c r="A2" t="s">
        <v>49</v>
      </c>
      <c r="B2" t="s">
        <v>23</v>
      </c>
      <c r="C2" t="s">
        <v>11</v>
      </c>
      <c r="D2" s="1" t="s">
        <v>61</v>
      </c>
      <c r="E2" t="s">
        <v>11</v>
      </c>
      <c r="F2" t="s">
        <v>129</v>
      </c>
    </row>
    <row r="3" spans="1:6" x14ac:dyDescent="0.2">
      <c r="A3" t="s">
        <v>44</v>
      </c>
      <c r="B3" t="s">
        <v>23</v>
      </c>
      <c r="C3" t="s">
        <v>12</v>
      </c>
      <c r="D3" s="1" t="s">
        <v>61</v>
      </c>
      <c r="E3" t="s">
        <v>12</v>
      </c>
      <c r="F3" t="s">
        <v>129</v>
      </c>
    </row>
    <row r="4" spans="1:6" x14ac:dyDescent="0.2">
      <c r="A4" t="s">
        <v>35</v>
      </c>
      <c r="B4" t="s">
        <v>4</v>
      </c>
      <c r="C4" t="s">
        <v>11</v>
      </c>
      <c r="D4" s="1" t="s">
        <v>61</v>
      </c>
      <c r="E4" t="s">
        <v>11</v>
      </c>
      <c r="F4" t="s">
        <v>129</v>
      </c>
    </row>
    <row r="5" spans="1:6" x14ac:dyDescent="0.2">
      <c r="A5" t="s">
        <v>57</v>
      </c>
      <c r="B5" t="s">
        <v>23</v>
      </c>
      <c r="C5" t="s">
        <v>12</v>
      </c>
      <c r="D5" s="1" t="s">
        <v>61</v>
      </c>
      <c r="E5" t="s">
        <v>12</v>
      </c>
      <c r="F5" t="s">
        <v>130</v>
      </c>
    </row>
    <row r="6" spans="1:6" x14ac:dyDescent="0.2">
      <c r="A6" t="s">
        <v>97</v>
      </c>
      <c r="B6" t="s">
        <v>23</v>
      </c>
      <c r="C6" t="s">
        <v>11</v>
      </c>
      <c r="D6" s="1" t="s">
        <v>66</v>
      </c>
      <c r="E6" t="s">
        <v>11</v>
      </c>
      <c r="F6" t="s">
        <v>130</v>
      </c>
    </row>
    <row r="7" spans="1:6" x14ac:dyDescent="0.2">
      <c r="A7" t="s">
        <v>7</v>
      </c>
      <c r="B7" t="s">
        <v>4</v>
      </c>
      <c r="C7" t="s">
        <v>12</v>
      </c>
      <c r="D7" s="1" t="s">
        <v>61</v>
      </c>
      <c r="E7" t="s">
        <v>12</v>
      </c>
      <c r="F7" t="s">
        <v>130</v>
      </c>
    </row>
    <row r="8" spans="1:6" x14ac:dyDescent="0.2">
      <c r="A8" t="s">
        <v>73</v>
      </c>
      <c r="B8" t="s">
        <v>23</v>
      </c>
      <c r="C8" t="s">
        <v>12</v>
      </c>
      <c r="D8" s="1" t="s">
        <v>61</v>
      </c>
      <c r="E8" t="s">
        <v>11</v>
      </c>
      <c r="F8" t="s">
        <v>129</v>
      </c>
    </row>
    <row r="9" spans="1:6" x14ac:dyDescent="0.2">
      <c r="A9" t="s">
        <v>98</v>
      </c>
      <c r="B9" t="s">
        <v>23</v>
      </c>
      <c r="C9" t="s">
        <v>12</v>
      </c>
      <c r="D9" s="1" t="s">
        <v>64</v>
      </c>
      <c r="E9" t="s">
        <v>12</v>
      </c>
      <c r="F9" t="s">
        <v>129</v>
      </c>
    </row>
    <row r="10" spans="1:6" x14ac:dyDescent="0.2">
      <c r="A10" t="s">
        <v>19</v>
      </c>
      <c r="B10" t="s">
        <v>23</v>
      </c>
      <c r="C10" t="s">
        <v>12</v>
      </c>
      <c r="D10" s="1" t="s">
        <v>61</v>
      </c>
      <c r="E10" t="s">
        <v>12</v>
      </c>
      <c r="F10" t="s">
        <v>130</v>
      </c>
    </row>
    <row r="11" spans="1:6" x14ac:dyDescent="0.2">
      <c r="A11" t="s">
        <v>48</v>
      </c>
      <c r="B11" t="s">
        <v>4</v>
      </c>
      <c r="C11" t="s">
        <v>12</v>
      </c>
      <c r="D11" s="1" t="s">
        <v>61</v>
      </c>
      <c r="E11" t="s">
        <v>12</v>
      </c>
      <c r="F11" t="s">
        <v>130</v>
      </c>
    </row>
    <row r="12" spans="1:6" x14ac:dyDescent="0.2">
      <c r="A12" t="s">
        <v>84</v>
      </c>
      <c r="B12" t="s">
        <v>23</v>
      </c>
      <c r="C12" t="s">
        <v>11</v>
      </c>
      <c r="D12" s="1" t="s">
        <v>61</v>
      </c>
      <c r="E12" t="s">
        <v>11</v>
      </c>
      <c r="F12" t="s">
        <v>129</v>
      </c>
    </row>
    <row r="13" spans="1:6" x14ac:dyDescent="0.2">
      <c r="A13" t="s">
        <v>107</v>
      </c>
      <c r="B13" t="s">
        <v>4</v>
      </c>
      <c r="C13" t="s">
        <v>12</v>
      </c>
      <c r="D13" s="1" t="s">
        <v>62</v>
      </c>
      <c r="E13" t="s">
        <v>11</v>
      </c>
      <c r="F13" t="s">
        <v>130</v>
      </c>
    </row>
    <row r="14" spans="1:6" x14ac:dyDescent="0.2">
      <c r="A14" t="s">
        <v>81</v>
      </c>
      <c r="B14" t="s">
        <v>23</v>
      </c>
      <c r="C14" t="s">
        <v>12</v>
      </c>
      <c r="D14" s="1" t="s">
        <v>61</v>
      </c>
      <c r="E14" t="s">
        <v>12</v>
      </c>
      <c r="F14" t="s">
        <v>130</v>
      </c>
    </row>
    <row r="15" spans="1:6" x14ac:dyDescent="0.2">
      <c r="A15" t="s">
        <v>75</v>
      </c>
      <c r="B15" t="s">
        <v>4</v>
      </c>
      <c r="C15" t="s">
        <v>12</v>
      </c>
      <c r="D15" s="1" t="s">
        <v>61</v>
      </c>
      <c r="E15" t="s">
        <v>12</v>
      </c>
      <c r="F15" t="s">
        <v>129</v>
      </c>
    </row>
    <row r="16" spans="1:6" x14ac:dyDescent="0.2">
      <c r="A16" t="s">
        <v>77</v>
      </c>
      <c r="B16" t="s">
        <v>23</v>
      </c>
      <c r="C16" t="s">
        <v>11</v>
      </c>
      <c r="D16" s="1" t="s">
        <v>64</v>
      </c>
      <c r="E16" t="s">
        <v>12</v>
      </c>
      <c r="F16" t="s">
        <v>129</v>
      </c>
    </row>
    <row r="17" spans="1:6" x14ac:dyDescent="0.2">
      <c r="A17" t="s">
        <v>47</v>
      </c>
      <c r="B17" t="s">
        <v>4</v>
      </c>
      <c r="C17" t="s">
        <v>11</v>
      </c>
      <c r="D17" s="1" t="s">
        <v>63</v>
      </c>
      <c r="E17" t="s">
        <v>11</v>
      </c>
      <c r="F17" t="s">
        <v>129</v>
      </c>
    </row>
    <row r="18" spans="1:6" x14ac:dyDescent="0.2">
      <c r="A18" t="s">
        <v>33</v>
      </c>
      <c r="B18" t="s">
        <v>4</v>
      </c>
      <c r="C18" t="s">
        <v>11</v>
      </c>
      <c r="D18" s="1" t="s">
        <v>65</v>
      </c>
      <c r="E18" t="s">
        <v>11</v>
      </c>
      <c r="F18" t="s">
        <v>130</v>
      </c>
    </row>
    <row r="19" spans="1:6" x14ac:dyDescent="0.2">
      <c r="A19" t="s">
        <v>88</v>
      </c>
      <c r="B19" t="s">
        <v>23</v>
      </c>
      <c r="C19" t="s">
        <v>12</v>
      </c>
      <c r="D19" s="1" t="s">
        <v>61</v>
      </c>
      <c r="E19" t="s">
        <v>11</v>
      </c>
      <c r="F19" t="s">
        <v>129</v>
      </c>
    </row>
    <row r="20" spans="1:6" x14ac:dyDescent="0.2">
      <c r="A20" t="s">
        <v>36</v>
      </c>
      <c r="B20" t="s">
        <v>23</v>
      </c>
      <c r="C20" t="s">
        <v>11</v>
      </c>
      <c r="D20" s="1" t="s">
        <v>61</v>
      </c>
      <c r="E20" t="s">
        <v>11</v>
      </c>
      <c r="F20" t="s">
        <v>129</v>
      </c>
    </row>
    <row r="21" spans="1:6" x14ac:dyDescent="0.2">
      <c r="A21" t="s">
        <v>41</v>
      </c>
      <c r="B21" t="s">
        <v>23</v>
      </c>
      <c r="C21" t="s">
        <v>11</v>
      </c>
      <c r="D21" s="1" t="s">
        <v>62</v>
      </c>
      <c r="E21" t="s">
        <v>11</v>
      </c>
      <c r="F21" t="s">
        <v>129</v>
      </c>
    </row>
    <row r="22" spans="1:6" x14ac:dyDescent="0.2">
      <c r="A22" t="s">
        <v>60</v>
      </c>
      <c r="B22" t="s">
        <v>23</v>
      </c>
      <c r="C22" t="s">
        <v>11</v>
      </c>
      <c r="D22" s="1" t="s">
        <v>62</v>
      </c>
      <c r="E22" t="s">
        <v>11</v>
      </c>
      <c r="F22" t="s">
        <v>129</v>
      </c>
    </row>
    <row r="23" spans="1:6" x14ac:dyDescent="0.2">
      <c r="A23" t="s">
        <v>42</v>
      </c>
      <c r="B23" t="s">
        <v>23</v>
      </c>
      <c r="C23" t="s">
        <v>11</v>
      </c>
      <c r="D23" s="1" t="s">
        <v>61</v>
      </c>
      <c r="E23" t="s">
        <v>11</v>
      </c>
      <c r="F23" t="s">
        <v>129</v>
      </c>
    </row>
    <row r="24" spans="1:6" x14ac:dyDescent="0.2">
      <c r="A24" t="s">
        <v>24</v>
      </c>
      <c r="B24" t="s">
        <v>23</v>
      </c>
      <c r="C24" t="s">
        <v>11</v>
      </c>
      <c r="D24" s="1" t="s">
        <v>63</v>
      </c>
      <c r="E24" t="s">
        <v>11</v>
      </c>
      <c r="F24" t="s">
        <v>129</v>
      </c>
    </row>
    <row r="25" spans="1:6" x14ac:dyDescent="0.2">
      <c r="A25" t="s">
        <v>99</v>
      </c>
      <c r="B25" t="s">
        <v>23</v>
      </c>
      <c r="C25" t="s">
        <v>11</v>
      </c>
      <c r="D25" s="1" t="s">
        <v>61</v>
      </c>
      <c r="E25" t="s">
        <v>11</v>
      </c>
      <c r="F25" t="s">
        <v>129</v>
      </c>
    </row>
    <row r="26" spans="1:6" x14ac:dyDescent="0.2">
      <c r="A26" t="s">
        <v>29</v>
      </c>
      <c r="B26" t="s">
        <v>23</v>
      </c>
      <c r="C26" t="s">
        <v>12</v>
      </c>
      <c r="D26" s="1" t="s">
        <v>61</v>
      </c>
      <c r="E26" t="s">
        <v>12</v>
      </c>
      <c r="F26" t="s">
        <v>130</v>
      </c>
    </row>
    <row r="27" spans="1:6" x14ac:dyDescent="0.2">
      <c r="A27" t="s">
        <v>18</v>
      </c>
      <c r="B27" t="s">
        <v>23</v>
      </c>
      <c r="C27" t="s">
        <v>12</v>
      </c>
      <c r="D27" s="1" t="s">
        <v>61</v>
      </c>
      <c r="E27" t="s">
        <v>11</v>
      </c>
      <c r="F27" t="s">
        <v>130</v>
      </c>
    </row>
    <row r="28" spans="1:6" x14ac:dyDescent="0.2">
      <c r="A28" t="s">
        <v>69</v>
      </c>
      <c r="B28" t="s">
        <v>4</v>
      </c>
      <c r="C28" t="s">
        <v>12</v>
      </c>
      <c r="D28" s="1" t="s">
        <v>61</v>
      </c>
      <c r="E28" t="s">
        <v>12</v>
      </c>
      <c r="F28" t="s">
        <v>129</v>
      </c>
    </row>
    <row r="29" spans="1:6" x14ac:dyDescent="0.2">
      <c r="A29" t="s">
        <v>5</v>
      </c>
      <c r="B29" t="s">
        <v>4</v>
      </c>
      <c r="C29" t="s">
        <v>11</v>
      </c>
      <c r="D29" s="1" t="s">
        <v>61</v>
      </c>
      <c r="E29" t="s">
        <v>11</v>
      </c>
      <c r="F29" t="s">
        <v>129</v>
      </c>
    </row>
    <row r="30" spans="1:6" x14ac:dyDescent="0.2">
      <c r="A30" t="s">
        <v>74</v>
      </c>
      <c r="B30" t="s">
        <v>23</v>
      </c>
      <c r="C30" t="s">
        <v>11</v>
      </c>
      <c r="D30" s="1" t="s">
        <v>61</v>
      </c>
      <c r="E30" t="s">
        <v>11</v>
      </c>
      <c r="F30" t="s">
        <v>129</v>
      </c>
    </row>
    <row r="31" spans="1:6" x14ac:dyDescent="0.2">
      <c r="A31" t="s">
        <v>45</v>
      </c>
      <c r="B31" t="s">
        <v>4</v>
      </c>
      <c r="C31" t="s">
        <v>12</v>
      </c>
      <c r="D31" s="1" t="s">
        <v>61</v>
      </c>
      <c r="E31" t="s">
        <v>11</v>
      </c>
      <c r="F31" t="s">
        <v>129</v>
      </c>
    </row>
    <row r="32" spans="1:6" x14ac:dyDescent="0.2">
      <c r="A32" t="s">
        <v>10</v>
      </c>
      <c r="B32" t="s">
        <v>4</v>
      </c>
      <c r="C32" t="s">
        <v>12</v>
      </c>
      <c r="D32" s="1" t="s">
        <v>62</v>
      </c>
      <c r="E32" t="s">
        <v>11</v>
      </c>
      <c r="F32" t="s">
        <v>130</v>
      </c>
    </row>
    <row r="33" spans="1:6" x14ac:dyDescent="0.2">
      <c r="A33" t="s">
        <v>54</v>
      </c>
      <c r="B33" t="s">
        <v>23</v>
      </c>
      <c r="C33" t="s">
        <v>12</v>
      </c>
      <c r="D33" s="1" t="s">
        <v>61</v>
      </c>
      <c r="E33" t="s">
        <v>12</v>
      </c>
      <c r="F33" t="s">
        <v>130</v>
      </c>
    </row>
    <row r="34" spans="1:6" x14ac:dyDescent="0.2">
      <c r="A34" t="s">
        <v>55</v>
      </c>
      <c r="B34" t="s">
        <v>23</v>
      </c>
      <c r="C34" t="s">
        <v>11</v>
      </c>
      <c r="D34" s="1" t="s">
        <v>63</v>
      </c>
      <c r="E34" t="s">
        <v>11</v>
      </c>
      <c r="F34" t="s">
        <v>129</v>
      </c>
    </row>
    <row r="35" spans="1:6" x14ac:dyDescent="0.2">
      <c r="A35" t="s">
        <v>59</v>
      </c>
      <c r="B35" t="s">
        <v>23</v>
      </c>
      <c r="C35" t="s">
        <v>12</v>
      </c>
      <c r="D35" s="1" t="s">
        <v>64</v>
      </c>
      <c r="E35" t="s">
        <v>11</v>
      </c>
      <c r="F35" t="s">
        <v>130</v>
      </c>
    </row>
    <row r="36" spans="1:6" x14ac:dyDescent="0.2">
      <c r="A36" t="s">
        <v>71</v>
      </c>
      <c r="B36" t="s">
        <v>23</v>
      </c>
      <c r="C36" t="s">
        <v>12</v>
      </c>
      <c r="D36" s="1" t="s">
        <v>61</v>
      </c>
      <c r="E36" t="s">
        <v>12</v>
      </c>
      <c r="F36" t="s">
        <v>130</v>
      </c>
    </row>
    <row r="37" spans="1:6" x14ac:dyDescent="0.2">
      <c r="A37" t="s">
        <v>22</v>
      </c>
      <c r="B37" t="s">
        <v>23</v>
      </c>
      <c r="C37" t="s">
        <v>12</v>
      </c>
      <c r="D37" s="1" t="s">
        <v>61</v>
      </c>
      <c r="E37" t="s">
        <v>12</v>
      </c>
      <c r="F37" t="s">
        <v>130</v>
      </c>
    </row>
    <row r="38" spans="1:6" x14ac:dyDescent="0.2">
      <c r="A38" t="s">
        <v>21</v>
      </c>
      <c r="B38" t="s">
        <v>23</v>
      </c>
      <c r="C38" t="s">
        <v>12</v>
      </c>
      <c r="D38" s="1" t="s">
        <v>61</v>
      </c>
      <c r="E38" t="s">
        <v>12</v>
      </c>
      <c r="F38" t="s">
        <v>130</v>
      </c>
    </row>
    <row r="39" spans="1:6" x14ac:dyDescent="0.2">
      <c r="A39" t="s">
        <v>13</v>
      </c>
      <c r="B39" t="s">
        <v>23</v>
      </c>
      <c r="C39" t="s">
        <v>11</v>
      </c>
      <c r="D39" s="1" t="s">
        <v>61</v>
      </c>
      <c r="E39" t="s">
        <v>11</v>
      </c>
      <c r="F39" t="s">
        <v>129</v>
      </c>
    </row>
    <row r="40" spans="1:6" x14ac:dyDescent="0.2">
      <c r="A40" t="s">
        <v>105</v>
      </c>
      <c r="B40" t="s">
        <v>4</v>
      </c>
      <c r="C40" t="s">
        <v>12</v>
      </c>
      <c r="D40" s="1" t="s">
        <v>62</v>
      </c>
      <c r="E40" t="s">
        <v>12</v>
      </c>
      <c r="F40" t="s">
        <v>129</v>
      </c>
    </row>
    <row r="41" spans="1:6" x14ac:dyDescent="0.2">
      <c r="A41" t="s">
        <v>80</v>
      </c>
      <c r="B41" t="s">
        <v>23</v>
      </c>
      <c r="C41" t="s">
        <v>12</v>
      </c>
      <c r="D41" s="1" t="s">
        <v>61</v>
      </c>
      <c r="E41" t="s">
        <v>12</v>
      </c>
      <c r="F41" t="s">
        <v>129</v>
      </c>
    </row>
    <row r="42" spans="1:6" x14ac:dyDescent="0.2">
      <c r="A42" t="s">
        <v>96</v>
      </c>
      <c r="B42" t="s">
        <v>23</v>
      </c>
      <c r="C42" t="s">
        <v>11</v>
      </c>
      <c r="D42" s="1" t="s">
        <v>63</v>
      </c>
      <c r="E42" t="s">
        <v>11</v>
      </c>
      <c r="F42" t="s">
        <v>129</v>
      </c>
    </row>
    <row r="43" spans="1:6" x14ac:dyDescent="0.2">
      <c r="A43" t="s">
        <v>79</v>
      </c>
      <c r="B43" t="s">
        <v>4</v>
      </c>
      <c r="C43" t="s">
        <v>12</v>
      </c>
      <c r="D43" s="1" t="s">
        <v>62</v>
      </c>
      <c r="E43" t="s">
        <v>11</v>
      </c>
      <c r="F43" t="s">
        <v>129</v>
      </c>
    </row>
    <row r="44" spans="1:6" x14ac:dyDescent="0.2">
      <c r="A44" t="s">
        <v>102</v>
      </c>
      <c r="B44" t="s">
        <v>4</v>
      </c>
      <c r="C44" t="s">
        <v>11</v>
      </c>
      <c r="D44" s="1" t="s">
        <v>64</v>
      </c>
      <c r="E44" t="s">
        <v>11</v>
      </c>
      <c r="F44" t="s">
        <v>130</v>
      </c>
    </row>
    <row r="45" spans="1:6" x14ac:dyDescent="0.2">
      <c r="A45" t="s">
        <v>104</v>
      </c>
      <c r="B45" t="s">
        <v>4</v>
      </c>
      <c r="C45" t="s">
        <v>12</v>
      </c>
      <c r="D45" s="1" t="s">
        <v>108</v>
      </c>
      <c r="E45" t="s">
        <v>12</v>
      </c>
      <c r="F45" t="s">
        <v>129</v>
      </c>
    </row>
    <row r="46" spans="1:6" x14ac:dyDescent="0.2">
      <c r="A46" t="s">
        <v>43</v>
      </c>
      <c r="B46" t="s">
        <v>4</v>
      </c>
      <c r="C46" t="s">
        <v>12</v>
      </c>
      <c r="D46" s="1" t="s">
        <v>61</v>
      </c>
      <c r="E46" t="s">
        <v>11</v>
      </c>
      <c r="F46" t="s">
        <v>129</v>
      </c>
    </row>
    <row r="47" spans="1:6" x14ac:dyDescent="0.2">
      <c r="A47" t="s">
        <v>67</v>
      </c>
      <c r="B47" t="s">
        <v>23</v>
      </c>
      <c r="C47" t="s">
        <v>11</v>
      </c>
      <c r="D47" s="1" t="s">
        <v>64</v>
      </c>
      <c r="E47" t="s">
        <v>11</v>
      </c>
      <c r="F47" t="s">
        <v>129</v>
      </c>
    </row>
    <row r="48" spans="1:6" x14ac:dyDescent="0.2">
      <c r="A48" t="s">
        <v>68</v>
      </c>
      <c r="B48" t="s">
        <v>23</v>
      </c>
      <c r="C48" t="s">
        <v>12</v>
      </c>
      <c r="D48" s="1" t="s">
        <v>61</v>
      </c>
      <c r="E48" t="s">
        <v>11</v>
      </c>
      <c r="F48" t="s">
        <v>129</v>
      </c>
    </row>
    <row r="49" spans="1:6" x14ac:dyDescent="0.2">
      <c r="A49" t="s">
        <v>91</v>
      </c>
      <c r="B49" t="s">
        <v>4</v>
      </c>
      <c r="C49" t="s">
        <v>12</v>
      </c>
      <c r="D49" s="1" t="s">
        <v>64</v>
      </c>
      <c r="E49" t="s">
        <v>11</v>
      </c>
      <c r="F49" t="s">
        <v>129</v>
      </c>
    </row>
    <row r="50" spans="1:6" x14ac:dyDescent="0.2">
      <c r="A50" t="s">
        <v>25</v>
      </c>
      <c r="B50" t="s">
        <v>23</v>
      </c>
      <c r="C50" t="s">
        <v>11</v>
      </c>
      <c r="D50" s="1" t="s">
        <v>62</v>
      </c>
      <c r="E50" t="s">
        <v>12</v>
      </c>
      <c r="F50" t="s">
        <v>129</v>
      </c>
    </row>
    <row r="51" spans="1:6" x14ac:dyDescent="0.2">
      <c r="A51" t="s">
        <v>90</v>
      </c>
      <c r="B51" t="s">
        <v>4</v>
      </c>
      <c r="C51" t="s">
        <v>12</v>
      </c>
      <c r="D51" s="1" t="s">
        <v>62</v>
      </c>
      <c r="E51" t="s">
        <v>12</v>
      </c>
      <c r="F51" t="s">
        <v>129</v>
      </c>
    </row>
    <row r="52" spans="1:6" x14ac:dyDescent="0.2">
      <c r="A52" t="s">
        <v>15</v>
      </c>
      <c r="B52" t="s">
        <v>23</v>
      </c>
      <c r="C52" t="s">
        <v>11</v>
      </c>
      <c r="D52" s="1" t="s">
        <v>61</v>
      </c>
      <c r="E52" t="s">
        <v>11</v>
      </c>
      <c r="F52" t="s">
        <v>129</v>
      </c>
    </row>
    <row r="53" spans="1:6" x14ac:dyDescent="0.2">
      <c r="A53" t="s">
        <v>14</v>
      </c>
      <c r="B53" t="s">
        <v>23</v>
      </c>
      <c r="C53" t="s">
        <v>11</v>
      </c>
      <c r="D53" s="1" t="s">
        <v>61</v>
      </c>
      <c r="E53" t="s">
        <v>11</v>
      </c>
      <c r="F53" t="s">
        <v>129</v>
      </c>
    </row>
    <row r="54" spans="1:6" x14ac:dyDescent="0.2">
      <c r="A54" t="s">
        <v>16</v>
      </c>
      <c r="B54" t="s">
        <v>23</v>
      </c>
      <c r="C54" t="s">
        <v>12</v>
      </c>
      <c r="D54" s="1" t="s">
        <v>61</v>
      </c>
      <c r="E54" t="s">
        <v>12</v>
      </c>
      <c r="F54" t="s">
        <v>129</v>
      </c>
    </row>
    <row r="55" spans="1:6" x14ac:dyDescent="0.2">
      <c r="A55" t="s">
        <v>20</v>
      </c>
      <c r="B55" t="s">
        <v>23</v>
      </c>
      <c r="C55" t="s">
        <v>12</v>
      </c>
      <c r="D55" s="1" t="s">
        <v>61</v>
      </c>
      <c r="E55" t="s">
        <v>12</v>
      </c>
      <c r="F55" t="s">
        <v>130</v>
      </c>
    </row>
    <row r="56" spans="1:6" x14ac:dyDescent="0.2">
      <c r="A56" t="s">
        <v>46</v>
      </c>
      <c r="B56" t="s">
        <v>23</v>
      </c>
      <c r="C56" t="s">
        <v>11</v>
      </c>
      <c r="D56" s="1" t="s">
        <v>61</v>
      </c>
      <c r="E56" t="s">
        <v>11</v>
      </c>
      <c r="F56" t="s">
        <v>129</v>
      </c>
    </row>
    <row r="57" spans="1:6" x14ac:dyDescent="0.2">
      <c r="A57" t="s">
        <v>58</v>
      </c>
      <c r="B57" t="s">
        <v>23</v>
      </c>
      <c r="C57" t="s">
        <v>11</v>
      </c>
      <c r="D57" s="1" t="s">
        <v>64</v>
      </c>
      <c r="E57" t="s">
        <v>11</v>
      </c>
      <c r="F57" t="s">
        <v>129</v>
      </c>
    </row>
    <row r="58" spans="1:6" x14ac:dyDescent="0.2">
      <c r="A58" t="s">
        <v>89</v>
      </c>
      <c r="B58" t="s">
        <v>23</v>
      </c>
      <c r="C58" t="s">
        <v>12</v>
      </c>
      <c r="D58" s="1" t="s">
        <v>64</v>
      </c>
      <c r="E58" t="s">
        <v>12</v>
      </c>
      <c r="F58" t="s">
        <v>129</v>
      </c>
    </row>
    <row r="59" spans="1:6" x14ac:dyDescent="0.2">
      <c r="A59" t="s">
        <v>87</v>
      </c>
      <c r="B59" t="s">
        <v>23</v>
      </c>
      <c r="C59" t="s">
        <v>11</v>
      </c>
      <c r="D59" s="1" t="s">
        <v>61</v>
      </c>
      <c r="E59" t="s">
        <v>12</v>
      </c>
      <c r="F59" t="s">
        <v>129</v>
      </c>
    </row>
    <row r="60" spans="1:6" x14ac:dyDescent="0.2">
      <c r="A60" t="s">
        <v>78</v>
      </c>
      <c r="B60" t="s">
        <v>4</v>
      </c>
      <c r="C60" t="s">
        <v>12</v>
      </c>
      <c r="D60" s="1" t="s">
        <v>64</v>
      </c>
      <c r="E60" t="s">
        <v>12</v>
      </c>
      <c r="F60" t="s">
        <v>130</v>
      </c>
    </row>
    <row r="61" spans="1:6" x14ac:dyDescent="0.2">
      <c r="A61" t="s">
        <v>50</v>
      </c>
      <c r="B61" t="s">
        <v>4</v>
      </c>
      <c r="C61" t="s">
        <v>12</v>
      </c>
      <c r="D61" s="1" t="s">
        <v>61</v>
      </c>
      <c r="E61" t="s">
        <v>11</v>
      </c>
      <c r="F61" t="s">
        <v>129</v>
      </c>
    </row>
    <row r="62" spans="1:6" x14ac:dyDescent="0.2">
      <c r="A62" t="s">
        <v>51</v>
      </c>
      <c r="B62" t="s">
        <v>23</v>
      </c>
      <c r="C62" t="s">
        <v>12</v>
      </c>
      <c r="D62" s="1" t="s">
        <v>66</v>
      </c>
      <c r="E62" t="s">
        <v>12</v>
      </c>
      <c r="F62" t="s">
        <v>129</v>
      </c>
    </row>
    <row r="63" spans="1:6" x14ac:dyDescent="0.2">
      <c r="A63" t="s">
        <v>17</v>
      </c>
      <c r="B63" t="s">
        <v>23</v>
      </c>
      <c r="C63" t="s">
        <v>11</v>
      </c>
      <c r="D63" s="1" t="s">
        <v>61</v>
      </c>
      <c r="E63" t="s">
        <v>11</v>
      </c>
      <c r="F63" t="s">
        <v>129</v>
      </c>
    </row>
    <row r="64" spans="1:6" x14ac:dyDescent="0.2">
      <c r="A64" t="s">
        <v>106</v>
      </c>
      <c r="B64" t="s">
        <v>4</v>
      </c>
      <c r="C64" t="s">
        <v>12</v>
      </c>
      <c r="D64" s="1" t="s">
        <v>62</v>
      </c>
      <c r="E64" t="s">
        <v>12</v>
      </c>
      <c r="F64" t="s">
        <v>129</v>
      </c>
    </row>
    <row r="65" spans="1:6" x14ac:dyDescent="0.2">
      <c r="A65" t="s">
        <v>52</v>
      </c>
      <c r="B65" t="s">
        <v>23</v>
      </c>
      <c r="C65" t="s">
        <v>11</v>
      </c>
      <c r="D65" s="1" t="s">
        <v>64</v>
      </c>
      <c r="E65" t="s">
        <v>11</v>
      </c>
      <c r="F65" t="s">
        <v>129</v>
      </c>
    </row>
    <row r="66" spans="1:6" x14ac:dyDescent="0.2">
      <c r="A66" t="s">
        <v>26</v>
      </c>
      <c r="B66" t="s">
        <v>23</v>
      </c>
      <c r="C66" t="s">
        <v>11</v>
      </c>
      <c r="D66" s="1" t="s">
        <v>62</v>
      </c>
      <c r="E66" t="s">
        <v>12</v>
      </c>
      <c r="F66" t="s">
        <v>129</v>
      </c>
    </row>
    <row r="67" spans="1:6" x14ac:dyDescent="0.2"/>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D4BD1-5F62-E748-8A65-CD4FD5E2F100}">
  <dimension ref="A1:G76"/>
  <sheetViews>
    <sheetView workbookViewId="0"/>
  </sheetViews>
  <sheetFormatPr baseColWidth="10" defaultColWidth="0" defaultRowHeight="16" zeroHeight="1" x14ac:dyDescent="0.2"/>
  <cols>
    <col min="1" max="2" width="10.83203125" customWidth="1"/>
    <col min="3" max="3" width="15" bestFit="1" customWidth="1"/>
    <col min="4" max="4" width="13" bestFit="1" customWidth="1"/>
    <col min="5" max="5" width="17.6640625" bestFit="1" customWidth="1"/>
    <col min="6" max="6" width="14" bestFit="1" customWidth="1"/>
    <col min="7" max="7" width="10.83203125" customWidth="1"/>
    <col min="8" max="16384" width="10.83203125" hidden="1"/>
  </cols>
  <sheetData>
    <row r="1" spans="1:6" x14ac:dyDescent="0.2">
      <c r="A1" t="s">
        <v>0</v>
      </c>
      <c r="B1" t="s">
        <v>1</v>
      </c>
      <c r="C1" t="s">
        <v>2</v>
      </c>
      <c r="D1" s="1" t="s">
        <v>3</v>
      </c>
      <c r="E1" t="s">
        <v>127</v>
      </c>
      <c r="F1" t="s">
        <v>128</v>
      </c>
    </row>
    <row r="2" spans="1:6" x14ac:dyDescent="0.2">
      <c r="A2" t="s">
        <v>49</v>
      </c>
      <c r="B2" t="s">
        <v>23</v>
      </c>
      <c r="C2" t="s">
        <v>11</v>
      </c>
      <c r="D2" s="1" t="s">
        <v>61</v>
      </c>
      <c r="E2" t="s">
        <v>11</v>
      </c>
      <c r="F2" t="s">
        <v>129</v>
      </c>
    </row>
    <row r="3" spans="1:6" x14ac:dyDescent="0.2">
      <c r="A3" t="s">
        <v>44</v>
      </c>
      <c r="B3" t="s">
        <v>23</v>
      </c>
      <c r="C3" t="s">
        <v>12</v>
      </c>
      <c r="D3" s="1" t="s">
        <v>61</v>
      </c>
      <c r="E3" t="s">
        <v>12</v>
      </c>
      <c r="F3" t="s">
        <v>129</v>
      </c>
    </row>
    <row r="4" spans="1:6" x14ac:dyDescent="0.2">
      <c r="A4" t="s">
        <v>35</v>
      </c>
      <c r="B4" t="s">
        <v>4</v>
      </c>
      <c r="C4" t="s">
        <v>11</v>
      </c>
      <c r="D4" s="1" t="s">
        <v>61</v>
      </c>
      <c r="E4" t="s">
        <v>11</v>
      </c>
      <c r="F4" t="s">
        <v>129</v>
      </c>
    </row>
    <row r="5" spans="1:6" x14ac:dyDescent="0.2">
      <c r="A5" t="s">
        <v>57</v>
      </c>
      <c r="B5" t="s">
        <v>23</v>
      </c>
      <c r="C5" t="s">
        <v>12</v>
      </c>
      <c r="D5" s="1" t="s">
        <v>61</v>
      </c>
      <c r="E5" t="s">
        <v>12</v>
      </c>
      <c r="F5" t="s">
        <v>130</v>
      </c>
    </row>
    <row r="6" spans="1:6" x14ac:dyDescent="0.2">
      <c r="A6" t="s">
        <v>97</v>
      </c>
      <c r="B6" t="s">
        <v>23</v>
      </c>
      <c r="C6" t="s">
        <v>11</v>
      </c>
      <c r="D6" s="1" t="s">
        <v>66</v>
      </c>
      <c r="E6" t="s">
        <v>11</v>
      </c>
      <c r="F6" t="s">
        <v>130</v>
      </c>
    </row>
    <row r="7" spans="1:6" x14ac:dyDescent="0.2">
      <c r="A7" t="s">
        <v>7</v>
      </c>
      <c r="B7" t="s">
        <v>4</v>
      </c>
      <c r="C7" t="s">
        <v>12</v>
      </c>
      <c r="D7" s="1" t="s">
        <v>61</v>
      </c>
      <c r="E7" t="s">
        <v>12</v>
      </c>
      <c r="F7" t="s">
        <v>130</v>
      </c>
    </row>
    <row r="8" spans="1:6" x14ac:dyDescent="0.2">
      <c r="A8" t="s">
        <v>73</v>
      </c>
      <c r="B8" t="s">
        <v>23</v>
      </c>
      <c r="C8" t="s">
        <v>12</v>
      </c>
      <c r="D8" s="1" t="s">
        <v>61</v>
      </c>
      <c r="E8" t="s">
        <v>11</v>
      </c>
      <c r="F8" t="s">
        <v>129</v>
      </c>
    </row>
    <row r="9" spans="1:6" x14ac:dyDescent="0.2">
      <c r="A9" t="s">
        <v>98</v>
      </c>
      <c r="B9" t="s">
        <v>23</v>
      </c>
      <c r="C9" t="s">
        <v>12</v>
      </c>
      <c r="D9" s="1" t="s">
        <v>64</v>
      </c>
      <c r="E9" t="s">
        <v>12</v>
      </c>
      <c r="F9" t="s">
        <v>129</v>
      </c>
    </row>
    <row r="10" spans="1:6" x14ac:dyDescent="0.2">
      <c r="A10" t="s">
        <v>111</v>
      </c>
      <c r="B10" t="s">
        <v>4</v>
      </c>
      <c r="C10" t="s">
        <v>12</v>
      </c>
      <c r="D10" s="1" t="s">
        <v>61</v>
      </c>
      <c r="E10" t="s">
        <v>12</v>
      </c>
      <c r="F10" t="s">
        <v>130</v>
      </c>
    </row>
    <row r="11" spans="1:6" x14ac:dyDescent="0.2">
      <c r="A11" t="s">
        <v>19</v>
      </c>
      <c r="B11" t="s">
        <v>23</v>
      </c>
      <c r="C11" t="s">
        <v>12</v>
      </c>
      <c r="D11" s="1" t="s">
        <v>61</v>
      </c>
      <c r="E11" t="s">
        <v>12</v>
      </c>
      <c r="F11" t="s">
        <v>130</v>
      </c>
    </row>
    <row r="12" spans="1:6" x14ac:dyDescent="0.2">
      <c r="A12" t="s">
        <v>48</v>
      </c>
      <c r="B12" t="s">
        <v>4</v>
      </c>
      <c r="C12" t="s">
        <v>12</v>
      </c>
      <c r="D12" s="1" t="s">
        <v>61</v>
      </c>
      <c r="E12" t="s">
        <v>12</v>
      </c>
      <c r="F12" t="s">
        <v>130</v>
      </c>
    </row>
    <row r="13" spans="1:6" x14ac:dyDescent="0.2">
      <c r="A13" t="s">
        <v>84</v>
      </c>
      <c r="B13" t="s">
        <v>23</v>
      </c>
      <c r="C13" t="s">
        <v>11</v>
      </c>
      <c r="D13" s="1" t="s">
        <v>61</v>
      </c>
      <c r="E13" t="s">
        <v>11</v>
      </c>
      <c r="F13" t="s">
        <v>129</v>
      </c>
    </row>
    <row r="14" spans="1:6" x14ac:dyDescent="0.2">
      <c r="A14" t="s">
        <v>107</v>
      </c>
      <c r="B14" t="s">
        <v>4</v>
      </c>
      <c r="C14" t="s">
        <v>12</v>
      </c>
      <c r="D14" s="1" t="s">
        <v>62</v>
      </c>
      <c r="E14" t="s">
        <v>11</v>
      </c>
      <c r="F14" t="s">
        <v>130</v>
      </c>
    </row>
    <row r="15" spans="1:6" x14ac:dyDescent="0.2">
      <c r="A15" t="s">
        <v>81</v>
      </c>
      <c r="B15" t="s">
        <v>23</v>
      </c>
      <c r="C15" t="s">
        <v>12</v>
      </c>
      <c r="D15" s="1" t="s">
        <v>61</v>
      </c>
      <c r="E15" t="s">
        <v>12</v>
      </c>
      <c r="F15" t="s">
        <v>130</v>
      </c>
    </row>
    <row r="16" spans="1:6" x14ac:dyDescent="0.2">
      <c r="A16" t="s">
        <v>75</v>
      </c>
      <c r="B16" t="s">
        <v>4</v>
      </c>
      <c r="C16" t="s">
        <v>12</v>
      </c>
      <c r="D16" s="1" t="s">
        <v>61</v>
      </c>
      <c r="E16" t="s">
        <v>12</v>
      </c>
      <c r="F16" t="s">
        <v>129</v>
      </c>
    </row>
    <row r="17" spans="1:6" x14ac:dyDescent="0.2">
      <c r="A17" t="s">
        <v>77</v>
      </c>
      <c r="B17" t="s">
        <v>23</v>
      </c>
      <c r="C17" t="s">
        <v>11</v>
      </c>
      <c r="D17" s="1" t="s">
        <v>64</v>
      </c>
      <c r="E17" t="s">
        <v>12</v>
      </c>
      <c r="F17" t="s">
        <v>129</v>
      </c>
    </row>
    <row r="18" spans="1:6" x14ac:dyDescent="0.2">
      <c r="A18" t="s">
        <v>47</v>
      </c>
      <c r="B18" t="s">
        <v>4</v>
      </c>
      <c r="C18" t="s">
        <v>11</v>
      </c>
      <c r="D18" s="1" t="s">
        <v>63</v>
      </c>
      <c r="E18" t="s">
        <v>11</v>
      </c>
      <c r="F18" t="s">
        <v>129</v>
      </c>
    </row>
    <row r="19" spans="1:6" x14ac:dyDescent="0.2">
      <c r="A19" t="s">
        <v>33</v>
      </c>
      <c r="B19" t="s">
        <v>4</v>
      </c>
      <c r="C19" t="s">
        <v>11</v>
      </c>
      <c r="D19" s="1" t="s">
        <v>65</v>
      </c>
      <c r="E19" t="s">
        <v>11</v>
      </c>
      <c r="F19" t="s">
        <v>130</v>
      </c>
    </row>
    <row r="20" spans="1:6" x14ac:dyDescent="0.2">
      <c r="A20" t="s">
        <v>88</v>
      </c>
      <c r="B20" t="s">
        <v>23</v>
      </c>
      <c r="C20" t="s">
        <v>12</v>
      </c>
      <c r="D20" s="1" t="s">
        <v>61</v>
      </c>
      <c r="E20" t="s">
        <v>11</v>
      </c>
      <c r="F20" t="s">
        <v>129</v>
      </c>
    </row>
    <row r="21" spans="1:6" x14ac:dyDescent="0.2">
      <c r="A21" t="s">
        <v>36</v>
      </c>
      <c r="B21" t="s">
        <v>23</v>
      </c>
      <c r="C21" t="s">
        <v>11</v>
      </c>
      <c r="D21" s="1" t="s">
        <v>61</v>
      </c>
      <c r="E21" t="s">
        <v>11</v>
      </c>
      <c r="F21" t="s">
        <v>129</v>
      </c>
    </row>
    <row r="22" spans="1:6" x14ac:dyDescent="0.2">
      <c r="A22" t="s">
        <v>41</v>
      </c>
      <c r="B22" t="s">
        <v>23</v>
      </c>
      <c r="C22" t="s">
        <v>11</v>
      </c>
      <c r="D22" s="1" t="s">
        <v>62</v>
      </c>
      <c r="E22" t="s">
        <v>11</v>
      </c>
      <c r="F22" t="s">
        <v>129</v>
      </c>
    </row>
    <row r="23" spans="1:6" x14ac:dyDescent="0.2">
      <c r="A23" t="s">
        <v>60</v>
      </c>
      <c r="B23" t="s">
        <v>23</v>
      </c>
      <c r="C23" t="s">
        <v>11</v>
      </c>
      <c r="D23" s="1" t="s">
        <v>62</v>
      </c>
      <c r="E23" t="s">
        <v>11</v>
      </c>
      <c r="F23" t="s">
        <v>129</v>
      </c>
    </row>
    <row r="24" spans="1:6" x14ac:dyDescent="0.2">
      <c r="A24" t="s">
        <v>42</v>
      </c>
      <c r="B24" t="s">
        <v>23</v>
      </c>
      <c r="C24" t="s">
        <v>11</v>
      </c>
      <c r="D24" s="1" t="s">
        <v>61</v>
      </c>
      <c r="E24" t="s">
        <v>11</v>
      </c>
      <c r="F24" t="s">
        <v>129</v>
      </c>
    </row>
    <row r="25" spans="1:6" x14ac:dyDescent="0.2">
      <c r="A25" t="s">
        <v>24</v>
      </c>
      <c r="B25" t="s">
        <v>23</v>
      </c>
      <c r="C25" t="s">
        <v>11</v>
      </c>
      <c r="D25" s="1" t="s">
        <v>63</v>
      </c>
      <c r="E25" t="s">
        <v>11</v>
      </c>
      <c r="F25" t="s">
        <v>129</v>
      </c>
    </row>
    <row r="26" spans="1:6" x14ac:dyDescent="0.2">
      <c r="A26" t="s">
        <v>126</v>
      </c>
      <c r="B26" t="s">
        <v>23</v>
      </c>
      <c r="C26" t="s">
        <v>11</v>
      </c>
      <c r="D26" s="1" t="s">
        <v>63</v>
      </c>
      <c r="E26" t="s">
        <v>11</v>
      </c>
      <c r="F26" t="s">
        <v>129</v>
      </c>
    </row>
    <row r="27" spans="1:6" x14ac:dyDescent="0.2">
      <c r="A27" t="s">
        <v>99</v>
      </c>
      <c r="B27" t="s">
        <v>23</v>
      </c>
      <c r="C27" t="s">
        <v>11</v>
      </c>
      <c r="D27" s="1" t="s">
        <v>61</v>
      </c>
      <c r="E27" t="s">
        <v>11</v>
      </c>
      <c r="F27" t="s">
        <v>129</v>
      </c>
    </row>
    <row r="28" spans="1:6" x14ac:dyDescent="0.2">
      <c r="A28" t="s">
        <v>29</v>
      </c>
      <c r="B28" t="s">
        <v>23</v>
      </c>
      <c r="C28" t="s">
        <v>12</v>
      </c>
      <c r="D28" s="1" t="s">
        <v>61</v>
      </c>
      <c r="E28" t="s">
        <v>12</v>
      </c>
      <c r="F28" t="s">
        <v>130</v>
      </c>
    </row>
    <row r="29" spans="1:6" x14ac:dyDescent="0.2">
      <c r="A29" t="s">
        <v>112</v>
      </c>
      <c r="B29" t="s">
        <v>4</v>
      </c>
      <c r="C29" t="s">
        <v>12</v>
      </c>
      <c r="D29" s="1" t="s">
        <v>61</v>
      </c>
      <c r="E29" t="s">
        <v>11</v>
      </c>
      <c r="F29" t="s">
        <v>129</v>
      </c>
    </row>
    <row r="30" spans="1:6" x14ac:dyDescent="0.2">
      <c r="A30" t="s">
        <v>18</v>
      </c>
      <c r="B30" t="s">
        <v>23</v>
      </c>
      <c r="C30" t="s">
        <v>12</v>
      </c>
      <c r="D30" s="1" t="s">
        <v>61</v>
      </c>
      <c r="E30" t="s">
        <v>11</v>
      </c>
      <c r="F30" t="s">
        <v>130</v>
      </c>
    </row>
    <row r="31" spans="1:6" x14ac:dyDescent="0.2">
      <c r="A31" t="s">
        <v>69</v>
      </c>
      <c r="B31" t="s">
        <v>4</v>
      </c>
      <c r="C31" t="s">
        <v>12</v>
      </c>
      <c r="D31" s="1" t="s">
        <v>61</v>
      </c>
      <c r="E31" t="s">
        <v>12</v>
      </c>
      <c r="F31" t="s">
        <v>129</v>
      </c>
    </row>
    <row r="32" spans="1:6" x14ac:dyDescent="0.2">
      <c r="A32" t="s">
        <v>5</v>
      </c>
      <c r="B32" t="s">
        <v>4</v>
      </c>
      <c r="C32" t="s">
        <v>11</v>
      </c>
      <c r="D32" s="1" t="s">
        <v>61</v>
      </c>
      <c r="E32" t="s">
        <v>11</v>
      </c>
      <c r="F32" t="s">
        <v>129</v>
      </c>
    </row>
    <row r="33" spans="1:6" x14ac:dyDescent="0.2">
      <c r="A33" t="s">
        <v>74</v>
      </c>
      <c r="B33" t="s">
        <v>23</v>
      </c>
      <c r="C33" t="s">
        <v>11</v>
      </c>
      <c r="D33" s="1" t="s">
        <v>61</v>
      </c>
      <c r="E33" t="s">
        <v>11</v>
      </c>
      <c r="F33" t="s">
        <v>129</v>
      </c>
    </row>
    <row r="34" spans="1:6" x14ac:dyDescent="0.2">
      <c r="A34" t="s">
        <v>45</v>
      </c>
      <c r="B34" t="s">
        <v>4</v>
      </c>
      <c r="C34" t="s">
        <v>12</v>
      </c>
      <c r="D34" s="1" t="s">
        <v>61</v>
      </c>
      <c r="E34" t="s">
        <v>11</v>
      </c>
      <c r="F34" t="s">
        <v>129</v>
      </c>
    </row>
    <row r="35" spans="1:6" x14ac:dyDescent="0.2">
      <c r="A35" t="s">
        <v>10</v>
      </c>
      <c r="B35" t="s">
        <v>4</v>
      </c>
      <c r="C35" t="s">
        <v>12</v>
      </c>
      <c r="D35" s="1" t="s">
        <v>62</v>
      </c>
      <c r="E35" t="s">
        <v>11</v>
      </c>
      <c r="F35" t="s">
        <v>130</v>
      </c>
    </row>
    <row r="36" spans="1:6" x14ac:dyDescent="0.2">
      <c r="A36" t="s">
        <v>54</v>
      </c>
      <c r="B36" t="s">
        <v>23</v>
      </c>
      <c r="C36" t="s">
        <v>12</v>
      </c>
      <c r="D36" s="1" t="s">
        <v>61</v>
      </c>
      <c r="E36" t="s">
        <v>12</v>
      </c>
      <c r="F36" t="s">
        <v>130</v>
      </c>
    </row>
    <row r="37" spans="1:6" x14ac:dyDescent="0.2">
      <c r="A37" t="s">
        <v>55</v>
      </c>
      <c r="B37" t="s">
        <v>23</v>
      </c>
      <c r="C37" t="s">
        <v>11</v>
      </c>
      <c r="D37" s="1" t="s">
        <v>63</v>
      </c>
      <c r="E37" t="s">
        <v>11</v>
      </c>
      <c r="F37" t="s">
        <v>129</v>
      </c>
    </row>
    <row r="38" spans="1:6" x14ac:dyDescent="0.2">
      <c r="A38" t="s">
        <v>59</v>
      </c>
      <c r="B38" t="s">
        <v>23</v>
      </c>
      <c r="C38" t="s">
        <v>12</v>
      </c>
      <c r="D38" s="1" t="s">
        <v>64</v>
      </c>
      <c r="E38" t="s">
        <v>11</v>
      </c>
      <c r="F38" t="s">
        <v>130</v>
      </c>
    </row>
    <row r="39" spans="1:6" x14ac:dyDescent="0.2">
      <c r="A39" t="s">
        <v>22</v>
      </c>
      <c r="B39" t="s">
        <v>23</v>
      </c>
      <c r="C39" t="s">
        <v>12</v>
      </c>
      <c r="D39" s="1" t="s">
        <v>61</v>
      </c>
      <c r="E39" t="s">
        <v>12</v>
      </c>
      <c r="F39" t="s">
        <v>130</v>
      </c>
    </row>
    <row r="40" spans="1:6" x14ac:dyDescent="0.2">
      <c r="A40" t="s">
        <v>21</v>
      </c>
      <c r="B40" t="s">
        <v>23</v>
      </c>
      <c r="C40" t="s">
        <v>12</v>
      </c>
      <c r="D40" s="1" t="s">
        <v>61</v>
      </c>
      <c r="E40" t="s">
        <v>12</v>
      </c>
      <c r="F40" t="s">
        <v>130</v>
      </c>
    </row>
    <row r="41" spans="1:6" x14ac:dyDescent="0.2">
      <c r="A41" t="s">
        <v>13</v>
      </c>
      <c r="B41" t="s">
        <v>23</v>
      </c>
      <c r="C41" t="s">
        <v>11</v>
      </c>
      <c r="D41" s="1" t="s">
        <v>61</v>
      </c>
      <c r="E41" t="s">
        <v>11</v>
      </c>
      <c r="F41" t="s">
        <v>129</v>
      </c>
    </row>
    <row r="42" spans="1:6" x14ac:dyDescent="0.2">
      <c r="A42" t="s">
        <v>72</v>
      </c>
      <c r="B42" t="s">
        <v>23</v>
      </c>
      <c r="C42" t="s">
        <v>12</v>
      </c>
      <c r="D42" s="1" t="s">
        <v>61</v>
      </c>
      <c r="E42" t="s">
        <v>12</v>
      </c>
      <c r="F42" t="s">
        <v>129</v>
      </c>
    </row>
    <row r="43" spans="1:6" x14ac:dyDescent="0.2">
      <c r="A43" t="s">
        <v>105</v>
      </c>
      <c r="B43" t="s">
        <v>4</v>
      </c>
      <c r="C43" t="s">
        <v>12</v>
      </c>
      <c r="D43" s="1" t="s">
        <v>62</v>
      </c>
      <c r="E43" t="s">
        <v>12</v>
      </c>
      <c r="F43" t="s">
        <v>129</v>
      </c>
    </row>
    <row r="44" spans="1:6" x14ac:dyDescent="0.2">
      <c r="A44" t="s">
        <v>80</v>
      </c>
      <c r="B44" t="s">
        <v>23</v>
      </c>
      <c r="C44" t="s">
        <v>12</v>
      </c>
      <c r="D44" s="1" t="s">
        <v>61</v>
      </c>
      <c r="E44" t="s">
        <v>12</v>
      </c>
      <c r="F44" t="s">
        <v>129</v>
      </c>
    </row>
    <row r="45" spans="1:6" x14ac:dyDescent="0.2">
      <c r="A45" t="s">
        <v>110</v>
      </c>
      <c r="B45" t="s">
        <v>4</v>
      </c>
      <c r="C45" t="s">
        <v>12</v>
      </c>
      <c r="D45" s="1" t="s">
        <v>62</v>
      </c>
      <c r="E45" t="s">
        <v>12</v>
      </c>
      <c r="F45" t="s">
        <v>129</v>
      </c>
    </row>
    <row r="46" spans="1:6" x14ac:dyDescent="0.2">
      <c r="A46" t="s">
        <v>100</v>
      </c>
      <c r="B46" t="s">
        <v>23</v>
      </c>
      <c r="C46" t="s">
        <v>12</v>
      </c>
      <c r="D46" s="1" t="s">
        <v>61</v>
      </c>
      <c r="E46" t="s">
        <v>12</v>
      </c>
      <c r="F46" t="s">
        <v>129</v>
      </c>
    </row>
    <row r="47" spans="1:6" x14ac:dyDescent="0.2">
      <c r="A47" t="s">
        <v>56</v>
      </c>
      <c r="B47" t="s">
        <v>4</v>
      </c>
      <c r="C47" t="s">
        <v>12</v>
      </c>
      <c r="D47" s="1" t="s">
        <v>62</v>
      </c>
      <c r="E47" t="s">
        <v>12</v>
      </c>
      <c r="F47" t="s">
        <v>130</v>
      </c>
    </row>
    <row r="48" spans="1:6" x14ac:dyDescent="0.2">
      <c r="A48" t="s">
        <v>96</v>
      </c>
      <c r="B48" t="s">
        <v>23</v>
      </c>
      <c r="C48" t="s">
        <v>11</v>
      </c>
      <c r="D48" s="1" t="s">
        <v>63</v>
      </c>
      <c r="E48" t="s">
        <v>11</v>
      </c>
      <c r="F48" t="s">
        <v>129</v>
      </c>
    </row>
    <row r="49" spans="1:6" x14ac:dyDescent="0.2">
      <c r="A49" t="s">
        <v>70</v>
      </c>
      <c r="B49" t="s">
        <v>4</v>
      </c>
      <c r="C49" t="s">
        <v>12</v>
      </c>
      <c r="D49" s="1" t="s">
        <v>62</v>
      </c>
      <c r="E49" t="s">
        <v>12</v>
      </c>
      <c r="F49" t="s">
        <v>129</v>
      </c>
    </row>
    <row r="50" spans="1:6" x14ac:dyDescent="0.2">
      <c r="A50" t="s">
        <v>79</v>
      </c>
      <c r="B50" t="s">
        <v>4</v>
      </c>
      <c r="C50" t="s">
        <v>12</v>
      </c>
      <c r="D50" s="1" t="s">
        <v>62</v>
      </c>
      <c r="E50" t="s">
        <v>11</v>
      </c>
      <c r="F50" t="s">
        <v>129</v>
      </c>
    </row>
    <row r="51" spans="1:6" x14ac:dyDescent="0.2">
      <c r="A51" t="s">
        <v>102</v>
      </c>
      <c r="B51" t="s">
        <v>4</v>
      </c>
      <c r="C51" t="s">
        <v>11</v>
      </c>
      <c r="D51" s="1" t="s">
        <v>64</v>
      </c>
      <c r="E51" t="s">
        <v>11</v>
      </c>
      <c r="F51" t="s">
        <v>130</v>
      </c>
    </row>
    <row r="52" spans="1:6" x14ac:dyDescent="0.2">
      <c r="A52" t="s">
        <v>104</v>
      </c>
      <c r="B52" t="s">
        <v>4</v>
      </c>
      <c r="C52" t="s">
        <v>12</v>
      </c>
      <c r="D52" s="1" t="s">
        <v>61</v>
      </c>
      <c r="E52" t="s">
        <v>12</v>
      </c>
      <c r="F52" t="s">
        <v>129</v>
      </c>
    </row>
    <row r="53" spans="1:6" x14ac:dyDescent="0.2">
      <c r="A53" t="s">
        <v>43</v>
      </c>
      <c r="B53" t="s">
        <v>4</v>
      </c>
      <c r="C53" t="s">
        <v>12</v>
      </c>
      <c r="D53" s="1" t="s">
        <v>61</v>
      </c>
      <c r="E53" t="s">
        <v>11</v>
      </c>
      <c r="F53" t="s">
        <v>129</v>
      </c>
    </row>
    <row r="54" spans="1:6" x14ac:dyDescent="0.2">
      <c r="A54" t="s">
        <v>67</v>
      </c>
      <c r="B54" t="s">
        <v>23</v>
      </c>
      <c r="C54" t="s">
        <v>11</v>
      </c>
      <c r="D54" s="1" t="s">
        <v>64</v>
      </c>
      <c r="E54" t="s">
        <v>11</v>
      </c>
      <c r="F54" t="s">
        <v>129</v>
      </c>
    </row>
    <row r="55" spans="1:6" x14ac:dyDescent="0.2">
      <c r="A55" t="s">
        <v>68</v>
      </c>
      <c r="B55" t="s">
        <v>23</v>
      </c>
      <c r="C55" t="s">
        <v>12</v>
      </c>
      <c r="D55" s="1" t="s">
        <v>61</v>
      </c>
      <c r="E55" t="s">
        <v>11</v>
      </c>
      <c r="F55" t="s">
        <v>129</v>
      </c>
    </row>
    <row r="56" spans="1:6" x14ac:dyDescent="0.2">
      <c r="A56" t="s">
        <v>91</v>
      </c>
      <c r="B56" t="s">
        <v>4</v>
      </c>
      <c r="C56" t="s">
        <v>12</v>
      </c>
      <c r="D56" s="1" t="s">
        <v>64</v>
      </c>
      <c r="E56" t="s">
        <v>11</v>
      </c>
      <c r="F56" t="s">
        <v>129</v>
      </c>
    </row>
    <row r="57" spans="1:6" x14ac:dyDescent="0.2">
      <c r="A57" t="s">
        <v>83</v>
      </c>
      <c r="B57" t="s">
        <v>23</v>
      </c>
      <c r="C57" t="s">
        <v>12</v>
      </c>
      <c r="D57" s="1" t="s">
        <v>61</v>
      </c>
      <c r="E57" t="s">
        <v>12</v>
      </c>
      <c r="F57" t="s">
        <v>129</v>
      </c>
    </row>
    <row r="58" spans="1:6" x14ac:dyDescent="0.2">
      <c r="A58" t="s">
        <v>25</v>
      </c>
      <c r="B58" t="s">
        <v>23</v>
      </c>
      <c r="C58" t="s">
        <v>11</v>
      </c>
      <c r="D58" s="1" t="s">
        <v>62</v>
      </c>
      <c r="E58" t="s">
        <v>12</v>
      </c>
      <c r="F58" t="s">
        <v>129</v>
      </c>
    </row>
    <row r="59" spans="1:6" x14ac:dyDescent="0.2">
      <c r="A59" t="s">
        <v>109</v>
      </c>
      <c r="B59" t="s">
        <v>4</v>
      </c>
      <c r="C59" t="s">
        <v>12</v>
      </c>
      <c r="D59" s="1" t="s">
        <v>62</v>
      </c>
      <c r="E59" t="s">
        <v>12</v>
      </c>
      <c r="F59" t="s">
        <v>130</v>
      </c>
    </row>
    <row r="60" spans="1:6" x14ac:dyDescent="0.2">
      <c r="A60" t="s">
        <v>90</v>
      </c>
      <c r="B60" t="s">
        <v>4</v>
      </c>
      <c r="C60" t="s">
        <v>12</v>
      </c>
      <c r="D60" s="1" t="s">
        <v>62</v>
      </c>
      <c r="E60" t="s">
        <v>12</v>
      </c>
      <c r="F60" t="s">
        <v>129</v>
      </c>
    </row>
    <row r="61" spans="1:6" x14ac:dyDescent="0.2">
      <c r="A61" t="s">
        <v>15</v>
      </c>
      <c r="B61" t="s">
        <v>23</v>
      </c>
      <c r="C61" t="s">
        <v>11</v>
      </c>
      <c r="D61" s="1" t="s">
        <v>61</v>
      </c>
      <c r="E61" t="s">
        <v>11</v>
      </c>
      <c r="F61" t="s">
        <v>129</v>
      </c>
    </row>
    <row r="62" spans="1:6" x14ac:dyDescent="0.2">
      <c r="A62" t="s">
        <v>14</v>
      </c>
      <c r="B62" t="s">
        <v>23</v>
      </c>
      <c r="C62" t="s">
        <v>11</v>
      </c>
      <c r="D62" s="1" t="s">
        <v>61</v>
      </c>
      <c r="E62" t="s">
        <v>11</v>
      </c>
      <c r="F62" t="s">
        <v>129</v>
      </c>
    </row>
    <row r="63" spans="1:6" x14ac:dyDescent="0.2">
      <c r="A63" t="s">
        <v>16</v>
      </c>
      <c r="B63" t="s">
        <v>23</v>
      </c>
      <c r="C63" t="s">
        <v>12</v>
      </c>
      <c r="D63" s="1" t="s">
        <v>61</v>
      </c>
      <c r="E63" t="s">
        <v>12</v>
      </c>
      <c r="F63" t="s">
        <v>129</v>
      </c>
    </row>
    <row r="64" spans="1:6" x14ac:dyDescent="0.2">
      <c r="A64" t="s">
        <v>20</v>
      </c>
      <c r="B64" t="s">
        <v>23</v>
      </c>
      <c r="C64" t="s">
        <v>12</v>
      </c>
      <c r="D64" s="1" t="s">
        <v>61</v>
      </c>
      <c r="E64" t="s">
        <v>12</v>
      </c>
      <c r="F64" t="s">
        <v>130</v>
      </c>
    </row>
    <row r="65" spans="1:6" x14ac:dyDescent="0.2">
      <c r="A65" t="s">
        <v>46</v>
      </c>
      <c r="B65" t="s">
        <v>23</v>
      </c>
      <c r="C65" t="s">
        <v>11</v>
      </c>
      <c r="D65" s="1" t="s">
        <v>61</v>
      </c>
      <c r="E65" t="s">
        <v>11</v>
      </c>
      <c r="F65" t="s">
        <v>129</v>
      </c>
    </row>
    <row r="66" spans="1:6" x14ac:dyDescent="0.2">
      <c r="A66" t="s">
        <v>58</v>
      </c>
      <c r="B66" t="s">
        <v>23</v>
      </c>
      <c r="C66" t="s">
        <v>11</v>
      </c>
      <c r="D66" s="1" t="s">
        <v>64</v>
      </c>
      <c r="E66" t="s">
        <v>11</v>
      </c>
      <c r="F66" t="s">
        <v>129</v>
      </c>
    </row>
    <row r="67" spans="1:6" x14ac:dyDescent="0.2">
      <c r="A67" t="s">
        <v>89</v>
      </c>
      <c r="B67" t="s">
        <v>23</v>
      </c>
      <c r="C67" t="s">
        <v>12</v>
      </c>
      <c r="D67" s="1" t="s">
        <v>64</v>
      </c>
      <c r="E67" t="s">
        <v>12</v>
      </c>
      <c r="F67" t="s">
        <v>129</v>
      </c>
    </row>
    <row r="68" spans="1:6" x14ac:dyDescent="0.2">
      <c r="A68" t="s">
        <v>87</v>
      </c>
      <c r="B68" t="s">
        <v>23</v>
      </c>
      <c r="C68" t="s">
        <v>11</v>
      </c>
      <c r="D68" s="1" t="s">
        <v>61</v>
      </c>
      <c r="E68" t="s">
        <v>12</v>
      </c>
      <c r="F68" t="s">
        <v>129</v>
      </c>
    </row>
    <row r="69" spans="1:6" x14ac:dyDescent="0.2">
      <c r="A69" t="s">
        <v>78</v>
      </c>
      <c r="B69" t="s">
        <v>4</v>
      </c>
      <c r="C69" t="s">
        <v>12</v>
      </c>
      <c r="D69" s="1" t="s">
        <v>64</v>
      </c>
      <c r="E69" t="s">
        <v>12</v>
      </c>
      <c r="F69" t="s">
        <v>130</v>
      </c>
    </row>
    <row r="70" spans="1:6" x14ac:dyDescent="0.2">
      <c r="A70" t="s">
        <v>50</v>
      </c>
      <c r="B70" t="s">
        <v>4</v>
      </c>
      <c r="C70" t="s">
        <v>12</v>
      </c>
      <c r="D70" s="1" t="s">
        <v>61</v>
      </c>
      <c r="E70" t="s">
        <v>11</v>
      </c>
      <c r="F70" t="s">
        <v>129</v>
      </c>
    </row>
    <row r="71" spans="1:6" x14ac:dyDescent="0.2">
      <c r="A71" t="s">
        <v>51</v>
      </c>
      <c r="B71" t="s">
        <v>23</v>
      </c>
      <c r="C71" t="s">
        <v>12</v>
      </c>
      <c r="D71" s="1" t="s">
        <v>66</v>
      </c>
      <c r="E71" t="s">
        <v>12</v>
      </c>
      <c r="F71" t="s">
        <v>129</v>
      </c>
    </row>
    <row r="72" spans="1:6" x14ac:dyDescent="0.2">
      <c r="A72" t="s">
        <v>17</v>
      </c>
      <c r="B72" t="s">
        <v>23</v>
      </c>
      <c r="C72" t="s">
        <v>11</v>
      </c>
      <c r="D72" s="1" t="s">
        <v>61</v>
      </c>
      <c r="E72" t="s">
        <v>11</v>
      </c>
      <c r="F72" t="s">
        <v>129</v>
      </c>
    </row>
    <row r="73" spans="1:6" x14ac:dyDescent="0.2">
      <c r="A73" t="s">
        <v>106</v>
      </c>
      <c r="B73" t="s">
        <v>4</v>
      </c>
      <c r="C73" t="s">
        <v>12</v>
      </c>
      <c r="D73" s="1" t="s">
        <v>62</v>
      </c>
      <c r="E73" t="s">
        <v>12</v>
      </c>
      <c r="F73" t="s">
        <v>129</v>
      </c>
    </row>
    <row r="74" spans="1:6" x14ac:dyDescent="0.2">
      <c r="A74" t="s">
        <v>52</v>
      </c>
      <c r="B74" t="s">
        <v>23</v>
      </c>
      <c r="C74" t="s">
        <v>11</v>
      </c>
      <c r="D74" s="1" t="s">
        <v>64</v>
      </c>
      <c r="E74" t="s">
        <v>11</v>
      </c>
      <c r="F74" t="s">
        <v>129</v>
      </c>
    </row>
    <row r="75" spans="1:6" x14ac:dyDescent="0.2">
      <c r="A75" t="s">
        <v>26</v>
      </c>
      <c r="B75" t="s">
        <v>23</v>
      </c>
      <c r="C75" t="s">
        <v>11</v>
      </c>
      <c r="D75" s="1" t="s">
        <v>62</v>
      </c>
      <c r="E75" t="s">
        <v>12</v>
      </c>
      <c r="F75" t="s">
        <v>129</v>
      </c>
    </row>
    <row r="76" spans="1:6" x14ac:dyDescent="0.2"/>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2F04A-F413-6E4E-B161-EB1585BD7A64}">
  <dimension ref="A1:G82"/>
  <sheetViews>
    <sheetView workbookViewId="0"/>
  </sheetViews>
  <sheetFormatPr baseColWidth="10" defaultColWidth="0" defaultRowHeight="16" zeroHeight="1" x14ac:dyDescent="0.2"/>
  <cols>
    <col min="1" max="2" width="10.83203125" customWidth="1"/>
    <col min="3" max="3" width="15" bestFit="1" customWidth="1"/>
    <col min="4" max="4" width="13" bestFit="1" customWidth="1"/>
    <col min="5" max="5" width="17.6640625" bestFit="1" customWidth="1"/>
    <col min="6" max="6" width="14" bestFit="1" customWidth="1"/>
    <col min="7" max="7" width="10.83203125" customWidth="1"/>
    <col min="8" max="16384" width="10.83203125" hidden="1"/>
  </cols>
  <sheetData>
    <row r="1" spans="1:6" x14ac:dyDescent="0.2">
      <c r="A1" s="2" t="s">
        <v>0</v>
      </c>
      <c r="B1" s="3" t="s">
        <v>1</v>
      </c>
      <c r="C1" s="3" t="s">
        <v>2</v>
      </c>
      <c r="D1" s="4" t="s">
        <v>3</v>
      </c>
      <c r="E1" s="3" t="s">
        <v>127</v>
      </c>
      <c r="F1" s="3" t="s">
        <v>128</v>
      </c>
    </row>
    <row r="2" spans="1:6" x14ac:dyDescent="0.2">
      <c r="A2" s="5" t="s">
        <v>49</v>
      </c>
      <c r="B2" s="6" t="s">
        <v>23</v>
      </c>
      <c r="C2" s="6" t="s">
        <v>11</v>
      </c>
      <c r="D2" s="7" t="s">
        <v>61</v>
      </c>
      <c r="E2" t="s">
        <v>11</v>
      </c>
      <c r="F2" t="s">
        <v>129</v>
      </c>
    </row>
    <row r="3" spans="1:6" x14ac:dyDescent="0.2">
      <c r="A3" s="5" t="s">
        <v>44</v>
      </c>
      <c r="B3" s="6" t="s">
        <v>23</v>
      </c>
      <c r="C3" s="6" t="s">
        <v>12</v>
      </c>
      <c r="D3" s="7" t="s">
        <v>61</v>
      </c>
      <c r="E3" t="s">
        <v>12</v>
      </c>
      <c r="F3" t="s">
        <v>129</v>
      </c>
    </row>
    <row r="4" spans="1:6" x14ac:dyDescent="0.2">
      <c r="A4" s="5" t="s">
        <v>35</v>
      </c>
      <c r="B4" s="6" t="s">
        <v>4</v>
      </c>
      <c r="C4" s="6" t="s">
        <v>11</v>
      </c>
      <c r="D4" s="7" t="s">
        <v>61</v>
      </c>
      <c r="E4" t="s">
        <v>11</v>
      </c>
      <c r="F4" t="s">
        <v>129</v>
      </c>
    </row>
    <row r="5" spans="1:6" x14ac:dyDescent="0.2">
      <c r="A5" s="5" t="s">
        <v>57</v>
      </c>
      <c r="B5" s="6" t="s">
        <v>23</v>
      </c>
      <c r="C5" s="6" t="s">
        <v>12</v>
      </c>
      <c r="D5" s="7" t="s">
        <v>61</v>
      </c>
      <c r="E5" t="s">
        <v>12</v>
      </c>
      <c r="F5" t="s">
        <v>130</v>
      </c>
    </row>
    <row r="6" spans="1:6" x14ac:dyDescent="0.2">
      <c r="A6" s="5" t="s">
        <v>97</v>
      </c>
      <c r="B6" s="6" t="s">
        <v>23</v>
      </c>
      <c r="C6" s="6" t="s">
        <v>11</v>
      </c>
      <c r="D6" s="7" t="s">
        <v>66</v>
      </c>
      <c r="E6" t="s">
        <v>11</v>
      </c>
      <c r="F6" t="s">
        <v>130</v>
      </c>
    </row>
    <row r="7" spans="1:6" x14ac:dyDescent="0.2">
      <c r="A7" s="5" t="s">
        <v>7</v>
      </c>
      <c r="B7" s="6" t="s">
        <v>4</v>
      </c>
      <c r="C7" s="6" t="s">
        <v>12</v>
      </c>
      <c r="D7" s="7" t="s">
        <v>61</v>
      </c>
      <c r="E7" t="s">
        <v>12</v>
      </c>
      <c r="F7" t="s">
        <v>130</v>
      </c>
    </row>
    <row r="8" spans="1:6" x14ac:dyDescent="0.2">
      <c r="A8" s="5" t="s">
        <v>73</v>
      </c>
      <c r="B8" s="6" t="s">
        <v>23</v>
      </c>
      <c r="C8" s="6" t="s">
        <v>12</v>
      </c>
      <c r="D8" s="7" t="s">
        <v>61</v>
      </c>
      <c r="E8" t="s">
        <v>11</v>
      </c>
      <c r="F8" t="s">
        <v>129</v>
      </c>
    </row>
    <row r="9" spans="1:6" x14ac:dyDescent="0.2">
      <c r="A9" s="5" t="s">
        <v>98</v>
      </c>
      <c r="B9" s="6" t="s">
        <v>23</v>
      </c>
      <c r="C9" s="6" t="s">
        <v>12</v>
      </c>
      <c r="D9" s="7" t="s">
        <v>64</v>
      </c>
      <c r="E9" t="s">
        <v>12</v>
      </c>
      <c r="F9" t="s">
        <v>129</v>
      </c>
    </row>
    <row r="10" spans="1:6" x14ac:dyDescent="0.2">
      <c r="A10" s="5" t="s">
        <v>111</v>
      </c>
      <c r="B10" s="6" t="s">
        <v>4</v>
      </c>
      <c r="C10" s="6" t="s">
        <v>12</v>
      </c>
      <c r="D10" s="7" t="s">
        <v>61</v>
      </c>
      <c r="E10" t="s">
        <v>12</v>
      </c>
      <c r="F10" t="s">
        <v>130</v>
      </c>
    </row>
    <row r="11" spans="1:6" x14ac:dyDescent="0.2">
      <c r="A11" s="5" t="s">
        <v>19</v>
      </c>
      <c r="B11" s="6" t="s">
        <v>23</v>
      </c>
      <c r="C11" s="6" t="s">
        <v>12</v>
      </c>
      <c r="D11" s="7" t="s">
        <v>61</v>
      </c>
      <c r="E11" t="s">
        <v>12</v>
      </c>
      <c r="F11" t="s">
        <v>130</v>
      </c>
    </row>
    <row r="12" spans="1:6" x14ac:dyDescent="0.2">
      <c r="A12" s="5" t="s">
        <v>48</v>
      </c>
      <c r="B12" s="6" t="s">
        <v>4</v>
      </c>
      <c r="C12" s="6" t="s">
        <v>12</v>
      </c>
      <c r="D12" s="7" t="s">
        <v>61</v>
      </c>
      <c r="E12" t="s">
        <v>12</v>
      </c>
      <c r="F12" t="s">
        <v>130</v>
      </c>
    </row>
    <row r="13" spans="1:6" x14ac:dyDescent="0.2">
      <c r="A13" s="5" t="s">
        <v>84</v>
      </c>
      <c r="B13" s="6" t="s">
        <v>23</v>
      </c>
      <c r="C13" s="6" t="s">
        <v>11</v>
      </c>
      <c r="D13" s="7" t="s">
        <v>61</v>
      </c>
      <c r="E13" t="s">
        <v>11</v>
      </c>
      <c r="F13" t="s">
        <v>129</v>
      </c>
    </row>
    <row r="14" spans="1:6" x14ac:dyDescent="0.2">
      <c r="A14" s="5" t="s">
        <v>107</v>
      </c>
      <c r="B14" s="6" t="s">
        <v>4</v>
      </c>
      <c r="C14" s="6" t="s">
        <v>12</v>
      </c>
      <c r="D14" s="7" t="s">
        <v>62</v>
      </c>
      <c r="E14" t="s">
        <v>11</v>
      </c>
      <c r="F14" t="s">
        <v>130</v>
      </c>
    </row>
    <row r="15" spans="1:6" x14ac:dyDescent="0.2">
      <c r="A15" s="5" t="s">
        <v>81</v>
      </c>
      <c r="B15" s="6" t="s">
        <v>23</v>
      </c>
      <c r="C15" s="6" t="s">
        <v>12</v>
      </c>
      <c r="D15" s="7" t="s">
        <v>61</v>
      </c>
      <c r="E15" t="s">
        <v>12</v>
      </c>
      <c r="F15" t="s">
        <v>130</v>
      </c>
    </row>
    <row r="16" spans="1:6" x14ac:dyDescent="0.2">
      <c r="A16" s="5" t="s">
        <v>75</v>
      </c>
      <c r="B16" s="6" t="s">
        <v>4</v>
      </c>
      <c r="C16" s="6" t="s">
        <v>12</v>
      </c>
      <c r="D16" s="7" t="s">
        <v>61</v>
      </c>
      <c r="E16" t="s">
        <v>12</v>
      </c>
      <c r="F16" t="s">
        <v>129</v>
      </c>
    </row>
    <row r="17" spans="1:6" x14ac:dyDescent="0.2">
      <c r="A17" s="5" t="s">
        <v>77</v>
      </c>
      <c r="B17" s="6" t="s">
        <v>23</v>
      </c>
      <c r="C17" s="6" t="s">
        <v>11</v>
      </c>
      <c r="D17" s="7" t="s">
        <v>64</v>
      </c>
      <c r="E17" t="s">
        <v>12</v>
      </c>
      <c r="F17" t="s">
        <v>129</v>
      </c>
    </row>
    <row r="18" spans="1:6" x14ac:dyDescent="0.2">
      <c r="A18" s="5" t="s">
        <v>47</v>
      </c>
      <c r="B18" s="6" t="s">
        <v>4</v>
      </c>
      <c r="C18" s="6" t="s">
        <v>11</v>
      </c>
      <c r="D18" s="7" t="s">
        <v>63</v>
      </c>
      <c r="E18" t="s">
        <v>11</v>
      </c>
      <c r="F18" t="s">
        <v>129</v>
      </c>
    </row>
    <row r="19" spans="1:6" x14ac:dyDescent="0.2">
      <c r="A19" s="5" t="s">
        <v>33</v>
      </c>
      <c r="B19" s="6" t="s">
        <v>4</v>
      </c>
      <c r="C19" s="6" t="s">
        <v>11</v>
      </c>
      <c r="D19" s="7" t="s">
        <v>65</v>
      </c>
      <c r="E19" t="s">
        <v>11</v>
      </c>
      <c r="F19" t="s">
        <v>130</v>
      </c>
    </row>
    <row r="20" spans="1:6" x14ac:dyDescent="0.2">
      <c r="A20" s="5" t="s">
        <v>88</v>
      </c>
      <c r="B20" s="6" t="s">
        <v>23</v>
      </c>
      <c r="C20" s="6" t="s">
        <v>12</v>
      </c>
      <c r="D20" s="7" t="s">
        <v>61</v>
      </c>
      <c r="E20" t="s">
        <v>11</v>
      </c>
      <c r="F20" t="s">
        <v>129</v>
      </c>
    </row>
    <row r="21" spans="1:6" x14ac:dyDescent="0.2">
      <c r="A21" s="5" t="s">
        <v>36</v>
      </c>
      <c r="B21" s="6" t="s">
        <v>23</v>
      </c>
      <c r="C21" s="6" t="s">
        <v>11</v>
      </c>
      <c r="D21" s="7" t="s">
        <v>61</v>
      </c>
      <c r="E21" t="s">
        <v>11</v>
      </c>
      <c r="F21" t="s">
        <v>129</v>
      </c>
    </row>
    <row r="22" spans="1:6" x14ac:dyDescent="0.2">
      <c r="A22" s="5" t="s">
        <v>41</v>
      </c>
      <c r="B22" s="6" t="s">
        <v>23</v>
      </c>
      <c r="C22" s="6" t="s">
        <v>11</v>
      </c>
      <c r="D22" s="7" t="s">
        <v>62</v>
      </c>
      <c r="E22" t="s">
        <v>11</v>
      </c>
      <c r="F22" t="s">
        <v>129</v>
      </c>
    </row>
    <row r="23" spans="1:6" x14ac:dyDescent="0.2">
      <c r="A23" s="5" t="s">
        <v>118</v>
      </c>
      <c r="B23" s="6" t="s">
        <v>4</v>
      </c>
      <c r="C23" s="6" t="s">
        <v>12</v>
      </c>
      <c r="D23" s="6" t="s">
        <v>61</v>
      </c>
      <c r="E23" t="s">
        <v>12</v>
      </c>
      <c r="F23" t="s">
        <v>129</v>
      </c>
    </row>
    <row r="24" spans="1:6" x14ac:dyDescent="0.2">
      <c r="A24" s="5" t="s">
        <v>117</v>
      </c>
      <c r="B24" s="6" t="s">
        <v>4</v>
      </c>
      <c r="C24" s="6" t="s">
        <v>12</v>
      </c>
      <c r="D24" s="7" t="s">
        <v>62</v>
      </c>
      <c r="E24" t="s">
        <v>12</v>
      </c>
      <c r="F24" t="s">
        <v>130</v>
      </c>
    </row>
    <row r="25" spans="1:6" x14ac:dyDescent="0.2">
      <c r="A25" s="5" t="s">
        <v>60</v>
      </c>
      <c r="B25" s="6" t="s">
        <v>23</v>
      </c>
      <c r="C25" s="6" t="s">
        <v>11</v>
      </c>
      <c r="D25" s="7" t="s">
        <v>62</v>
      </c>
      <c r="E25" t="s">
        <v>11</v>
      </c>
      <c r="F25" t="s">
        <v>129</v>
      </c>
    </row>
    <row r="26" spans="1:6" x14ac:dyDescent="0.2">
      <c r="A26" s="5" t="s">
        <v>42</v>
      </c>
      <c r="B26" s="6" t="s">
        <v>23</v>
      </c>
      <c r="C26" s="6" t="s">
        <v>11</v>
      </c>
      <c r="D26" s="7" t="s">
        <v>61</v>
      </c>
      <c r="E26" t="s">
        <v>11</v>
      </c>
      <c r="F26" t="s">
        <v>129</v>
      </c>
    </row>
    <row r="27" spans="1:6" x14ac:dyDescent="0.2">
      <c r="A27" s="5" t="s">
        <v>24</v>
      </c>
      <c r="B27" s="6" t="s">
        <v>23</v>
      </c>
      <c r="C27" s="6" t="s">
        <v>11</v>
      </c>
      <c r="D27" s="7" t="s">
        <v>63</v>
      </c>
      <c r="E27" t="s">
        <v>11</v>
      </c>
      <c r="F27" t="s">
        <v>129</v>
      </c>
    </row>
    <row r="28" spans="1:6" x14ac:dyDescent="0.2">
      <c r="A28" s="5" t="s">
        <v>126</v>
      </c>
      <c r="B28" s="6" t="s">
        <v>23</v>
      </c>
      <c r="C28" s="6" t="s">
        <v>11</v>
      </c>
      <c r="D28" s="7" t="s">
        <v>63</v>
      </c>
      <c r="E28" t="s">
        <v>11</v>
      </c>
      <c r="F28" t="s">
        <v>129</v>
      </c>
    </row>
    <row r="29" spans="1:6" x14ac:dyDescent="0.2">
      <c r="A29" s="5" t="s">
        <v>99</v>
      </c>
      <c r="B29" s="6" t="s">
        <v>23</v>
      </c>
      <c r="C29" s="6" t="s">
        <v>11</v>
      </c>
      <c r="D29" s="7" t="s">
        <v>61</v>
      </c>
      <c r="E29" t="s">
        <v>11</v>
      </c>
      <c r="F29" t="s">
        <v>129</v>
      </c>
    </row>
    <row r="30" spans="1:6" x14ac:dyDescent="0.2">
      <c r="A30" s="5" t="s">
        <v>29</v>
      </c>
      <c r="B30" s="6" t="s">
        <v>23</v>
      </c>
      <c r="C30" s="6" t="s">
        <v>12</v>
      </c>
      <c r="D30" s="7" t="s">
        <v>61</v>
      </c>
      <c r="E30" t="s">
        <v>12</v>
      </c>
      <c r="F30" t="s">
        <v>130</v>
      </c>
    </row>
    <row r="31" spans="1:6" x14ac:dyDescent="0.2">
      <c r="A31" s="5" t="s">
        <v>113</v>
      </c>
      <c r="B31" s="6" t="s">
        <v>4</v>
      </c>
      <c r="C31" s="6" t="s">
        <v>12</v>
      </c>
      <c r="D31" s="6" t="s">
        <v>61</v>
      </c>
      <c r="E31" t="s">
        <v>12</v>
      </c>
      <c r="F31" t="s">
        <v>129</v>
      </c>
    </row>
    <row r="32" spans="1:6" x14ac:dyDescent="0.2">
      <c r="A32" s="5" t="s">
        <v>112</v>
      </c>
      <c r="B32" s="6" t="s">
        <v>4</v>
      </c>
      <c r="C32" s="6" t="s">
        <v>12</v>
      </c>
      <c r="D32" s="7" t="s">
        <v>61</v>
      </c>
      <c r="E32" t="s">
        <v>11</v>
      </c>
      <c r="F32" t="s">
        <v>129</v>
      </c>
    </row>
    <row r="33" spans="1:6" x14ac:dyDescent="0.2">
      <c r="A33" s="5" t="s">
        <v>18</v>
      </c>
      <c r="B33" s="6" t="s">
        <v>23</v>
      </c>
      <c r="C33" s="6" t="s">
        <v>12</v>
      </c>
      <c r="D33" s="7" t="s">
        <v>61</v>
      </c>
      <c r="E33" t="s">
        <v>11</v>
      </c>
      <c r="F33" t="s">
        <v>130</v>
      </c>
    </row>
    <row r="34" spans="1:6" x14ac:dyDescent="0.2">
      <c r="A34" s="5" t="s">
        <v>114</v>
      </c>
      <c r="B34" s="6" t="s">
        <v>4</v>
      </c>
      <c r="C34" s="6" t="s">
        <v>12</v>
      </c>
      <c r="D34" s="6" t="s">
        <v>61</v>
      </c>
      <c r="E34" t="s">
        <v>12</v>
      </c>
      <c r="F34" t="s">
        <v>130</v>
      </c>
    </row>
    <row r="35" spans="1:6" x14ac:dyDescent="0.2">
      <c r="A35" s="5" t="s">
        <v>69</v>
      </c>
      <c r="B35" s="6" t="s">
        <v>4</v>
      </c>
      <c r="C35" s="6" t="s">
        <v>12</v>
      </c>
      <c r="D35" s="7" t="s">
        <v>61</v>
      </c>
      <c r="E35" t="s">
        <v>12</v>
      </c>
      <c r="F35" t="s">
        <v>129</v>
      </c>
    </row>
    <row r="36" spans="1:6" x14ac:dyDescent="0.2">
      <c r="A36" s="5" t="s">
        <v>5</v>
      </c>
      <c r="B36" s="6" t="s">
        <v>4</v>
      </c>
      <c r="C36" s="6" t="s">
        <v>11</v>
      </c>
      <c r="D36" s="7" t="s">
        <v>61</v>
      </c>
      <c r="E36" t="s">
        <v>11</v>
      </c>
      <c r="F36" t="s">
        <v>129</v>
      </c>
    </row>
    <row r="37" spans="1:6" x14ac:dyDescent="0.2">
      <c r="A37" s="8" t="s">
        <v>82</v>
      </c>
      <c r="B37" s="9" t="s">
        <v>23</v>
      </c>
      <c r="C37" s="9" t="s">
        <v>12</v>
      </c>
      <c r="D37" s="10" t="s">
        <v>61</v>
      </c>
      <c r="E37" t="s">
        <v>12</v>
      </c>
      <c r="F37" t="s">
        <v>130</v>
      </c>
    </row>
    <row r="38" spans="1:6" x14ac:dyDescent="0.2">
      <c r="A38" s="5" t="s">
        <v>45</v>
      </c>
      <c r="B38" s="6" t="s">
        <v>4</v>
      </c>
      <c r="C38" s="6" t="s">
        <v>12</v>
      </c>
      <c r="D38" s="7" t="s">
        <v>61</v>
      </c>
      <c r="E38" t="s">
        <v>11</v>
      </c>
      <c r="F38" t="s">
        <v>129</v>
      </c>
    </row>
    <row r="39" spans="1:6" x14ac:dyDescent="0.2">
      <c r="A39" s="5" t="s">
        <v>10</v>
      </c>
      <c r="B39" s="6" t="s">
        <v>4</v>
      </c>
      <c r="C39" s="6" t="s">
        <v>12</v>
      </c>
      <c r="D39" s="7" t="s">
        <v>62</v>
      </c>
      <c r="E39" t="s">
        <v>11</v>
      </c>
      <c r="F39" t="s">
        <v>130</v>
      </c>
    </row>
    <row r="40" spans="1:6" x14ac:dyDescent="0.2">
      <c r="A40" s="5" t="s">
        <v>54</v>
      </c>
      <c r="B40" s="6" t="s">
        <v>23</v>
      </c>
      <c r="C40" s="6" t="s">
        <v>12</v>
      </c>
      <c r="D40" s="7" t="s">
        <v>61</v>
      </c>
      <c r="E40" t="s">
        <v>12</v>
      </c>
      <c r="F40" t="s">
        <v>130</v>
      </c>
    </row>
    <row r="41" spans="1:6" x14ac:dyDescent="0.2">
      <c r="A41" s="5" t="s">
        <v>55</v>
      </c>
      <c r="B41" s="6" t="s">
        <v>23</v>
      </c>
      <c r="C41" s="6" t="s">
        <v>11</v>
      </c>
      <c r="D41" s="7" t="s">
        <v>63</v>
      </c>
      <c r="E41" t="s">
        <v>11</v>
      </c>
      <c r="F41" t="s">
        <v>129</v>
      </c>
    </row>
    <row r="42" spans="1:6" x14ac:dyDescent="0.2">
      <c r="A42" s="5" t="s">
        <v>59</v>
      </c>
      <c r="B42" s="6" t="s">
        <v>23</v>
      </c>
      <c r="C42" s="6" t="s">
        <v>12</v>
      </c>
      <c r="D42" s="7" t="s">
        <v>64</v>
      </c>
      <c r="E42" t="s">
        <v>11</v>
      </c>
      <c r="F42" t="s">
        <v>130</v>
      </c>
    </row>
    <row r="43" spans="1:6" x14ac:dyDescent="0.2">
      <c r="A43" s="5" t="s">
        <v>22</v>
      </c>
      <c r="B43" s="6" t="s">
        <v>23</v>
      </c>
      <c r="C43" s="6" t="s">
        <v>12</v>
      </c>
      <c r="D43" s="7" t="s">
        <v>61</v>
      </c>
      <c r="E43" t="s">
        <v>12</v>
      </c>
      <c r="F43" t="s">
        <v>130</v>
      </c>
    </row>
    <row r="44" spans="1:6" x14ac:dyDescent="0.2">
      <c r="A44" s="5" t="s">
        <v>21</v>
      </c>
      <c r="B44" s="6" t="s">
        <v>23</v>
      </c>
      <c r="C44" s="6" t="s">
        <v>12</v>
      </c>
      <c r="D44" s="7" t="s">
        <v>61</v>
      </c>
      <c r="E44" t="s">
        <v>12</v>
      </c>
      <c r="F44" t="s">
        <v>130</v>
      </c>
    </row>
    <row r="45" spans="1:6" x14ac:dyDescent="0.2">
      <c r="A45" s="5" t="s">
        <v>13</v>
      </c>
      <c r="B45" s="6" t="s">
        <v>23</v>
      </c>
      <c r="C45" s="6" t="s">
        <v>11</v>
      </c>
      <c r="D45" s="7" t="s">
        <v>61</v>
      </c>
      <c r="E45" t="s">
        <v>11</v>
      </c>
      <c r="F45" t="s">
        <v>129</v>
      </c>
    </row>
    <row r="46" spans="1:6" x14ac:dyDescent="0.2">
      <c r="A46" s="5" t="s">
        <v>72</v>
      </c>
      <c r="B46" s="6" t="s">
        <v>23</v>
      </c>
      <c r="C46" s="6" t="s">
        <v>12</v>
      </c>
      <c r="D46" s="7" t="s">
        <v>61</v>
      </c>
      <c r="E46" t="s">
        <v>12</v>
      </c>
      <c r="F46" t="s">
        <v>129</v>
      </c>
    </row>
    <row r="47" spans="1:6" x14ac:dyDescent="0.2">
      <c r="A47" s="5" t="s">
        <v>105</v>
      </c>
      <c r="B47" s="6" t="s">
        <v>4</v>
      </c>
      <c r="C47" s="6" t="s">
        <v>12</v>
      </c>
      <c r="D47" s="7" t="s">
        <v>62</v>
      </c>
      <c r="E47" t="s">
        <v>12</v>
      </c>
      <c r="F47" t="s">
        <v>129</v>
      </c>
    </row>
    <row r="48" spans="1:6" x14ac:dyDescent="0.2">
      <c r="A48" s="5" t="s">
        <v>80</v>
      </c>
      <c r="B48" s="6" t="s">
        <v>23</v>
      </c>
      <c r="C48" s="6" t="s">
        <v>12</v>
      </c>
      <c r="D48" s="7" t="s">
        <v>61</v>
      </c>
      <c r="E48" t="s">
        <v>12</v>
      </c>
      <c r="F48" t="s">
        <v>129</v>
      </c>
    </row>
    <row r="49" spans="1:6" x14ac:dyDescent="0.2">
      <c r="A49" s="5" t="s">
        <v>110</v>
      </c>
      <c r="B49" s="6" t="s">
        <v>4</v>
      </c>
      <c r="C49" s="6" t="s">
        <v>12</v>
      </c>
      <c r="D49" s="7" t="s">
        <v>62</v>
      </c>
      <c r="E49" t="s">
        <v>12</v>
      </c>
      <c r="F49" t="s">
        <v>129</v>
      </c>
    </row>
    <row r="50" spans="1:6" x14ac:dyDescent="0.2">
      <c r="A50" s="5" t="s">
        <v>100</v>
      </c>
      <c r="B50" s="6" t="s">
        <v>23</v>
      </c>
      <c r="C50" s="6" t="s">
        <v>12</v>
      </c>
      <c r="D50" s="7" t="s">
        <v>61</v>
      </c>
      <c r="E50" t="s">
        <v>12</v>
      </c>
      <c r="F50" t="s">
        <v>129</v>
      </c>
    </row>
    <row r="51" spans="1:6" x14ac:dyDescent="0.2">
      <c r="A51" s="5" t="s">
        <v>56</v>
      </c>
      <c r="B51" s="6" t="s">
        <v>4</v>
      </c>
      <c r="C51" s="6" t="s">
        <v>12</v>
      </c>
      <c r="D51" s="7" t="s">
        <v>62</v>
      </c>
      <c r="E51" t="s">
        <v>12</v>
      </c>
      <c r="F51" t="s">
        <v>130</v>
      </c>
    </row>
    <row r="52" spans="1:6" x14ac:dyDescent="0.2">
      <c r="A52" s="5" t="s">
        <v>96</v>
      </c>
      <c r="B52" s="6" t="s">
        <v>23</v>
      </c>
      <c r="C52" s="6" t="s">
        <v>11</v>
      </c>
      <c r="D52" s="7" t="s">
        <v>63</v>
      </c>
      <c r="E52" t="s">
        <v>11</v>
      </c>
      <c r="F52" t="s">
        <v>129</v>
      </c>
    </row>
    <row r="53" spans="1:6" x14ac:dyDescent="0.2">
      <c r="A53" s="5" t="s">
        <v>70</v>
      </c>
      <c r="B53" s="6" t="s">
        <v>4</v>
      </c>
      <c r="C53" s="6" t="s">
        <v>12</v>
      </c>
      <c r="D53" s="7" t="s">
        <v>62</v>
      </c>
      <c r="E53" t="s">
        <v>12</v>
      </c>
      <c r="F53" t="s">
        <v>129</v>
      </c>
    </row>
    <row r="54" spans="1:6" x14ac:dyDescent="0.2">
      <c r="A54" s="5" t="s">
        <v>79</v>
      </c>
      <c r="B54" s="6" t="s">
        <v>4</v>
      </c>
      <c r="C54" s="6" t="s">
        <v>12</v>
      </c>
      <c r="D54" s="7" t="s">
        <v>62</v>
      </c>
      <c r="E54" t="s">
        <v>11</v>
      </c>
      <c r="F54" t="s">
        <v>129</v>
      </c>
    </row>
    <row r="55" spans="1:6" x14ac:dyDescent="0.2">
      <c r="A55" s="5" t="s">
        <v>102</v>
      </c>
      <c r="B55" s="6" t="s">
        <v>4</v>
      </c>
      <c r="C55" s="6" t="s">
        <v>11</v>
      </c>
      <c r="D55" s="7" t="s">
        <v>64</v>
      </c>
      <c r="E55" t="s">
        <v>11</v>
      </c>
      <c r="F55" t="s">
        <v>130</v>
      </c>
    </row>
    <row r="56" spans="1:6" x14ac:dyDescent="0.2">
      <c r="A56" s="5" t="s">
        <v>104</v>
      </c>
      <c r="B56" s="6" t="s">
        <v>4</v>
      </c>
      <c r="C56" s="6" t="s">
        <v>12</v>
      </c>
      <c r="D56" s="7" t="s">
        <v>61</v>
      </c>
      <c r="E56" t="s">
        <v>12</v>
      </c>
      <c r="F56" t="s">
        <v>129</v>
      </c>
    </row>
    <row r="57" spans="1:6" x14ac:dyDescent="0.2">
      <c r="A57" s="5" t="s">
        <v>43</v>
      </c>
      <c r="B57" s="6" t="s">
        <v>4</v>
      </c>
      <c r="C57" s="6" t="s">
        <v>12</v>
      </c>
      <c r="D57" s="7" t="s">
        <v>61</v>
      </c>
      <c r="E57" t="s">
        <v>11</v>
      </c>
      <c r="F57" t="s">
        <v>129</v>
      </c>
    </row>
    <row r="58" spans="1:6" x14ac:dyDescent="0.2">
      <c r="A58" s="5" t="s">
        <v>67</v>
      </c>
      <c r="B58" s="6" t="s">
        <v>23</v>
      </c>
      <c r="C58" s="6" t="s">
        <v>11</v>
      </c>
      <c r="D58" s="7" t="s">
        <v>64</v>
      </c>
      <c r="E58" t="s">
        <v>11</v>
      </c>
      <c r="F58" t="s">
        <v>129</v>
      </c>
    </row>
    <row r="59" spans="1:6" x14ac:dyDescent="0.2">
      <c r="A59" s="5" t="s">
        <v>68</v>
      </c>
      <c r="B59" s="6" t="s">
        <v>23</v>
      </c>
      <c r="C59" s="6" t="s">
        <v>12</v>
      </c>
      <c r="D59" s="7" t="s">
        <v>61</v>
      </c>
      <c r="E59" t="s">
        <v>11</v>
      </c>
      <c r="F59" t="s">
        <v>129</v>
      </c>
    </row>
    <row r="60" spans="1:6" x14ac:dyDescent="0.2">
      <c r="A60" s="5" t="s">
        <v>91</v>
      </c>
      <c r="B60" s="6" t="s">
        <v>4</v>
      </c>
      <c r="C60" s="6" t="s">
        <v>12</v>
      </c>
      <c r="D60" s="7" t="s">
        <v>64</v>
      </c>
      <c r="E60" t="s">
        <v>11</v>
      </c>
      <c r="F60" t="s">
        <v>129</v>
      </c>
    </row>
    <row r="61" spans="1:6" x14ac:dyDescent="0.2">
      <c r="A61" s="5" t="s">
        <v>83</v>
      </c>
      <c r="B61" s="6" t="s">
        <v>23</v>
      </c>
      <c r="C61" s="6" t="s">
        <v>12</v>
      </c>
      <c r="D61" s="7" t="s">
        <v>61</v>
      </c>
      <c r="E61" t="s">
        <v>12</v>
      </c>
      <c r="F61" t="s">
        <v>129</v>
      </c>
    </row>
    <row r="62" spans="1:6" x14ac:dyDescent="0.2">
      <c r="A62" s="5" t="s">
        <v>25</v>
      </c>
      <c r="B62" s="6" t="s">
        <v>23</v>
      </c>
      <c r="C62" s="6" t="s">
        <v>11</v>
      </c>
      <c r="D62" s="7" t="s">
        <v>62</v>
      </c>
      <c r="E62" t="s">
        <v>12</v>
      </c>
      <c r="F62" t="s">
        <v>129</v>
      </c>
    </row>
    <row r="63" spans="1:6" x14ac:dyDescent="0.2">
      <c r="A63" s="5" t="s">
        <v>109</v>
      </c>
      <c r="B63" s="6" t="s">
        <v>4</v>
      </c>
      <c r="C63" s="6" t="s">
        <v>12</v>
      </c>
      <c r="D63" s="7" t="s">
        <v>62</v>
      </c>
      <c r="E63" t="s">
        <v>12</v>
      </c>
      <c r="F63" t="s">
        <v>130</v>
      </c>
    </row>
    <row r="64" spans="1:6" x14ac:dyDescent="0.2">
      <c r="A64" s="5" t="s">
        <v>90</v>
      </c>
      <c r="B64" s="6" t="s">
        <v>4</v>
      </c>
      <c r="C64" s="6" t="s">
        <v>12</v>
      </c>
      <c r="D64" s="7" t="s">
        <v>62</v>
      </c>
      <c r="E64" t="s">
        <v>12</v>
      </c>
      <c r="F64" t="s">
        <v>129</v>
      </c>
    </row>
    <row r="65" spans="1:6" x14ac:dyDescent="0.2">
      <c r="A65" s="5" t="s">
        <v>15</v>
      </c>
      <c r="B65" s="6" t="s">
        <v>23</v>
      </c>
      <c r="C65" s="6" t="s">
        <v>11</v>
      </c>
      <c r="D65" s="7" t="s">
        <v>61</v>
      </c>
      <c r="E65" t="s">
        <v>11</v>
      </c>
      <c r="F65" t="s">
        <v>129</v>
      </c>
    </row>
    <row r="66" spans="1:6" x14ac:dyDescent="0.2">
      <c r="A66" s="5" t="s">
        <v>14</v>
      </c>
      <c r="B66" s="6" t="s">
        <v>23</v>
      </c>
      <c r="C66" s="6" t="s">
        <v>11</v>
      </c>
      <c r="D66" s="7" t="s">
        <v>61</v>
      </c>
      <c r="E66" t="s">
        <v>11</v>
      </c>
      <c r="F66" t="s">
        <v>129</v>
      </c>
    </row>
    <row r="67" spans="1:6" x14ac:dyDescent="0.2">
      <c r="A67" s="5" t="s">
        <v>16</v>
      </c>
      <c r="B67" s="6" t="s">
        <v>23</v>
      </c>
      <c r="C67" s="6" t="s">
        <v>12</v>
      </c>
      <c r="D67" s="7" t="s">
        <v>61</v>
      </c>
      <c r="E67" t="s">
        <v>12</v>
      </c>
      <c r="F67" t="s">
        <v>129</v>
      </c>
    </row>
    <row r="68" spans="1:6" x14ac:dyDescent="0.2">
      <c r="A68" s="5" t="s">
        <v>20</v>
      </c>
      <c r="B68" s="6" t="s">
        <v>23</v>
      </c>
      <c r="C68" s="6" t="s">
        <v>12</v>
      </c>
      <c r="D68" s="7" t="s">
        <v>61</v>
      </c>
      <c r="E68" t="s">
        <v>12</v>
      </c>
      <c r="F68" t="s">
        <v>130</v>
      </c>
    </row>
    <row r="69" spans="1:6" x14ac:dyDescent="0.2">
      <c r="A69" s="5" t="s">
        <v>46</v>
      </c>
      <c r="B69" s="6" t="s">
        <v>23</v>
      </c>
      <c r="C69" s="6" t="s">
        <v>11</v>
      </c>
      <c r="D69" s="7" t="s">
        <v>61</v>
      </c>
      <c r="E69" t="s">
        <v>11</v>
      </c>
      <c r="F69" t="s">
        <v>129</v>
      </c>
    </row>
    <row r="70" spans="1:6" x14ac:dyDescent="0.2">
      <c r="A70" s="5" t="s">
        <v>58</v>
      </c>
      <c r="B70" s="6" t="s">
        <v>23</v>
      </c>
      <c r="C70" s="6" t="s">
        <v>11</v>
      </c>
      <c r="D70" s="7" t="s">
        <v>64</v>
      </c>
      <c r="E70" t="s">
        <v>11</v>
      </c>
      <c r="F70" t="s">
        <v>129</v>
      </c>
    </row>
    <row r="71" spans="1:6" x14ac:dyDescent="0.2">
      <c r="A71" s="5" t="s">
        <v>89</v>
      </c>
      <c r="B71" s="6" t="s">
        <v>23</v>
      </c>
      <c r="C71" s="6" t="s">
        <v>12</v>
      </c>
      <c r="D71" s="7" t="s">
        <v>64</v>
      </c>
      <c r="E71" t="s">
        <v>12</v>
      </c>
      <c r="F71" t="s">
        <v>129</v>
      </c>
    </row>
    <row r="72" spans="1:6" x14ac:dyDescent="0.2">
      <c r="A72" s="5" t="s">
        <v>87</v>
      </c>
      <c r="B72" s="6" t="s">
        <v>23</v>
      </c>
      <c r="C72" s="6" t="s">
        <v>11</v>
      </c>
      <c r="D72" s="7" t="s">
        <v>61</v>
      </c>
      <c r="E72" t="s">
        <v>12</v>
      </c>
      <c r="F72" t="s">
        <v>129</v>
      </c>
    </row>
    <row r="73" spans="1:6" x14ac:dyDescent="0.2">
      <c r="A73" s="5" t="s">
        <v>78</v>
      </c>
      <c r="B73" s="6" t="s">
        <v>4</v>
      </c>
      <c r="C73" s="6" t="s">
        <v>12</v>
      </c>
      <c r="D73" s="7" t="s">
        <v>64</v>
      </c>
      <c r="E73" t="s">
        <v>12</v>
      </c>
      <c r="F73" t="s">
        <v>130</v>
      </c>
    </row>
    <row r="74" spans="1:6" x14ac:dyDescent="0.2">
      <c r="A74" t="s">
        <v>116</v>
      </c>
      <c r="B74" t="s">
        <v>4</v>
      </c>
      <c r="C74" t="s">
        <v>12</v>
      </c>
      <c r="D74" s="1" t="s">
        <v>62</v>
      </c>
      <c r="E74" t="s">
        <v>11</v>
      </c>
      <c r="F74" t="s">
        <v>129</v>
      </c>
    </row>
    <row r="75" spans="1:6" x14ac:dyDescent="0.2">
      <c r="A75" t="s">
        <v>115</v>
      </c>
      <c r="B75" t="s">
        <v>4</v>
      </c>
      <c r="C75" t="s">
        <v>12</v>
      </c>
      <c r="D75" t="s">
        <v>61</v>
      </c>
      <c r="E75" t="s">
        <v>11</v>
      </c>
      <c r="F75" t="s">
        <v>129</v>
      </c>
    </row>
    <row r="76" spans="1:6" x14ac:dyDescent="0.2">
      <c r="A76" t="s">
        <v>50</v>
      </c>
      <c r="B76" t="s">
        <v>4</v>
      </c>
      <c r="C76" t="s">
        <v>12</v>
      </c>
      <c r="D76" s="1" t="s">
        <v>61</v>
      </c>
      <c r="E76" t="s">
        <v>11</v>
      </c>
      <c r="F76" t="s">
        <v>129</v>
      </c>
    </row>
    <row r="77" spans="1:6" x14ac:dyDescent="0.2">
      <c r="A77" t="s">
        <v>51</v>
      </c>
      <c r="B77" t="s">
        <v>23</v>
      </c>
      <c r="C77" t="s">
        <v>12</v>
      </c>
      <c r="D77" s="1" t="s">
        <v>66</v>
      </c>
      <c r="E77" t="s">
        <v>12</v>
      </c>
      <c r="F77" t="s">
        <v>129</v>
      </c>
    </row>
    <row r="78" spans="1:6" x14ac:dyDescent="0.2">
      <c r="A78" t="s">
        <v>17</v>
      </c>
      <c r="B78" t="s">
        <v>23</v>
      </c>
      <c r="C78" t="s">
        <v>11</v>
      </c>
      <c r="D78" s="7" t="s">
        <v>61</v>
      </c>
      <c r="E78" t="s">
        <v>11</v>
      </c>
      <c r="F78" t="s">
        <v>129</v>
      </c>
    </row>
    <row r="79" spans="1:6" x14ac:dyDescent="0.2">
      <c r="A79" t="s">
        <v>106</v>
      </c>
      <c r="B79" t="s">
        <v>4</v>
      </c>
      <c r="C79" t="s">
        <v>12</v>
      </c>
      <c r="D79" s="7" t="s">
        <v>62</v>
      </c>
      <c r="E79" t="s">
        <v>12</v>
      </c>
      <c r="F79" t="s">
        <v>129</v>
      </c>
    </row>
    <row r="80" spans="1:6" x14ac:dyDescent="0.2">
      <c r="A80" t="s">
        <v>52</v>
      </c>
      <c r="B80" t="s">
        <v>23</v>
      </c>
      <c r="C80" t="s">
        <v>11</v>
      </c>
      <c r="D80" s="1" t="s">
        <v>64</v>
      </c>
      <c r="E80" t="s">
        <v>11</v>
      </c>
      <c r="F80" t="s">
        <v>129</v>
      </c>
    </row>
    <row r="81" spans="1:6" x14ac:dyDescent="0.2">
      <c r="A81" t="s">
        <v>26</v>
      </c>
      <c r="B81" t="s">
        <v>23</v>
      </c>
      <c r="C81" t="s">
        <v>11</v>
      </c>
      <c r="D81" s="1" t="s">
        <v>62</v>
      </c>
      <c r="E81" t="s">
        <v>12</v>
      </c>
      <c r="F81" t="s">
        <v>129</v>
      </c>
    </row>
    <row r="82" spans="1:6" x14ac:dyDescent="0.2"/>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AFBA0-3CBF-9645-AAC0-AC49F832C83C}">
  <dimension ref="A1:G85"/>
  <sheetViews>
    <sheetView workbookViewId="0"/>
  </sheetViews>
  <sheetFormatPr baseColWidth="10" defaultColWidth="0" defaultRowHeight="16" zeroHeight="1" x14ac:dyDescent="0.2"/>
  <cols>
    <col min="1" max="2" width="10.83203125" customWidth="1"/>
    <col min="3" max="3" width="15" bestFit="1" customWidth="1"/>
    <col min="4" max="4" width="13" bestFit="1" customWidth="1"/>
    <col min="5" max="5" width="17.6640625" bestFit="1" customWidth="1"/>
    <col min="6" max="6" width="14" bestFit="1" customWidth="1"/>
    <col min="7" max="7" width="10.83203125" customWidth="1"/>
    <col min="8" max="16384" width="10.83203125" hidden="1"/>
  </cols>
  <sheetData>
    <row r="1" spans="1:6" x14ac:dyDescent="0.2">
      <c r="A1" s="2" t="s">
        <v>0</v>
      </c>
      <c r="B1" s="3" t="s">
        <v>1</v>
      </c>
      <c r="C1" s="3" t="s">
        <v>2</v>
      </c>
      <c r="D1" s="4" t="s">
        <v>3</v>
      </c>
      <c r="E1" s="3" t="s">
        <v>127</v>
      </c>
      <c r="F1" s="3" t="s">
        <v>128</v>
      </c>
    </row>
    <row r="2" spans="1:6" x14ac:dyDescent="0.2">
      <c r="A2" s="5" t="s">
        <v>49</v>
      </c>
      <c r="B2" s="6" t="s">
        <v>23</v>
      </c>
      <c r="C2" s="6" t="s">
        <v>11</v>
      </c>
      <c r="D2" s="7" t="s">
        <v>61</v>
      </c>
      <c r="E2" t="s">
        <v>11</v>
      </c>
      <c r="F2" t="s">
        <v>129</v>
      </c>
    </row>
    <row r="3" spans="1:6" x14ac:dyDescent="0.2">
      <c r="A3" s="5" t="s">
        <v>95</v>
      </c>
      <c r="B3" s="6" t="s">
        <v>23</v>
      </c>
      <c r="C3" s="6" t="s">
        <v>12</v>
      </c>
      <c r="D3" s="7" t="s">
        <v>62</v>
      </c>
      <c r="E3" t="s">
        <v>12</v>
      </c>
      <c r="F3" t="s">
        <v>129</v>
      </c>
    </row>
    <row r="4" spans="1:6" x14ac:dyDescent="0.2">
      <c r="A4" s="5" t="s">
        <v>44</v>
      </c>
      <c r="B4" s="6" t="s">
        <v>23</v>
      </c>
      <c r="C4" s="6" t="s">
        <v>12</v>
      </c>
      <c r="D4" s="7" t="s">
        <v>61</v>
      </c>
      <c r="E4" t="s">
        <v>12</v>
      </c>
      <c r="F4" t="s">
        <v>129</v>
      </c>
    </row>
    <row r="5" spans="1:6" x14ac:dyDescent="0.2">
      <c r="A5" s="5" t="s">
        <v>35</v>
      </c>
      <c r="B5" s="6" t="s">
        <v>4</v>
      </c>
      <c r="C5" s="6" t="s">
        <v>11</v>
      </c>
      <c r="D5" s="7" t="s">
        <v>61</v>
      </c>
      <c r="E5" t="s">
        <v>11</v>
      </c>
      <c r="F5" t="s">
        <v>129</v>
      </c>
    </row>
    <row r="6" spans="1:6" x14ac:dyDescent="0.2">
      <c r="A6" s="5" t="s">
        <v>57</v>
      </c>
      <c r="B6" s="6" t="s">
        <v>23</v>
      </c>
      <c r="C6" s="6" t="s">
        <v>12</v>
      </c>
      <c r="D6" s="7" t="s">
        <v>61</v>
      </c>
      <c r="E6" t="s">
        <v>12</v>
      </c>
      <c r="F6" t="s">
        <v>130</v>
      </c>
    </row>
    <row r="7" spans="1:6" x14ac:dyDescent="0.2">
      <c r="A7" s="5" t="s">
        <v>97</v>
      </c>
      <c r="B7" s="6" t="s">
        <v>23</v>
      </c>
      <c r="C7" s="6" t="s">
        <v>11</v>
      </c>
      <c r="D7" s="7" t="s">
        <v>66</v>
      </c>
      <c r="E7" t="s">
        <v>11</v>
      </c>
      <c r="F7" t="s">
        <v>130</v>
      </c>
    </row>
    <row r="8" spans="1:6" x14ac:dyDescent="0.2">
      <c r="A8" s="5" t="s">
        <v>7</v>
      </c>
      <c r="B8" s="6" t="s">
        <v>4</v>
      </c>
      <c r="C8" s="6" t="s">
        <v>12</v>
      </c>
      <c r="D8" s="7" t="s">
        <v>61</v>
      </c>
      <c r="E8" t="s">
        <v>12</v>
      </c>
      <c r="F8" t="s">
        <v>130</v>
      </c>
    </row>
    <row r="9" spans="1:6" x14ac:dyDescent="0.2">
      <c r="A9" s="5" t="s">
        <v>8</v>
      </c>
      <c r="B9" s="6" t="s">
        <v>4</v>
      </c>
      <c r="C9" s="6" t="s">
        <v>12</v>
      </c>
      <c r="D9" s="7" t="s">
        <v>61</v>
      </c>
      <c r="E9" t="s">
        <v>11</v>
      </c>
      <c r="F9" t="s">
        <v>130</v>
      </c>
    </row>
    <row r="10" spans="1:6" x14ac:dyDescent="0.2">
      <c r="A10" s="5" t="s">
        <v>73</v>
      </c>
      <c r="B10" s="6" t="s">
        <v>23</v>
      </c>
      <c r="C10" s="6" t="s">
        <v>12</v>
      </c>
      <c r="D10" s="7" t="s">
        <v>61</v>
      </c>
      <c r="E10" t="s">
        <v>11</v>
      </c>
      <c r="F10" t="s">
        <v>129</v>
      </c>
    </row>
    <row r="11" spans="1:6" x14ac:dyDescent="0.2">
      <c r="A11" s="5" t="s">
        <v>98</v>
      </c>
      <c r="B11" s="6" t="s">
        <v>23</v>
      </c>
      <c r="C11" s="6" t="s">
        <v>12</v>
      </c>
      <c r="D11" s="7" t="s">
        <v>64</v>
      </c>
      <c r="E11" t="s">
        <v>12</v>
      </c>
      <c r="F11" t="s">
        <v>129</v>
      </c>
    </row>
    <row r="12" spans="1:6" x14ac:dyDescent="0.2">
      <c r="A12" s="5" t="s">
        <v>34</v>
      </c>
      <c r="B12" s="6" t="s">
        <v>23</v>
      </c>
      <c r="C12" s="6" t="s">
        <v>11</v>
      </c>
      <c r="D12" s="7" t="s">
        <v>63</v>
      </c>
      <c r="E12" t="s">
        <v>11</v>
      </c>
      <c r="F12" t="s">
        <v>129</v>
      </c>
    </row>
    <row r="13" spans="1:6" x14ac:dyDescent="0.2">
      <c r="A13" s="5" t="s">
        <v>111</v>
      </c>
      <c r="B13" s="6" t="s">
        <v>4</v>
      </c>
      <c r="C13" s="6" t="s">
        <v>12</v>
      </c>
      <c r="D13" s="7" t="s">
        <v>61</v>
      </c>
      <c r="E13" t="s">
        <v>12</v>
      </c>
      <c r="F13" t="s">
        <v>130</v>
      </c>
    </row>
    <row r="14" spans="1:6" x14ac:dyDescent="0.2">
      <c r="A14" s="5" t="s">
        <v>19</v>
      </c>
      <c r="B14" s="6" t="s">
        <v>23</v>
      </c>
      <c r="C14" s="6" t="s">
        <v>12</v>
      </c>
      <c r="D14" s="7" t="s">
        <v>61</v>
      </c>
      <c r="E14" t="s">
        <v>12</v>
      </c>
      <c r="F14" t="s">
        <v>130</v>
      </c>
    </row>
    <row r="15" spans="1:6" x14ac:dyDescent="0.2">
      <c r="A15" s="5" t="s">
        <v>48</v>
      </c>
      <c r="B15" s="6" t="s">
        <v>4</v>
      </c>
      <c r="C15" s="6" t="s">
        <v>12</v>
      </c>
      <c r="D15" s="7" t="s">
        <v>61</v>
      </c>
      <c r="E15" t="s">
        <v>12</v>
      </c>
      <c r="F15" t="s">
        <v>130</v>
      </c>
    </row>
    <row r="16" spans="1:6" x14ac:dyDescent="0.2">
      <c r="A16" s="5" t="s">
        <v>84</v>
      </c>
      <c r="B16" s="6" t="s">
        <v>23</v>
      </c>
      <c r="C16" s="6" t="s">
        <v>11</v>
      </c>
      <c r="D16" s="7" t="s">
        <v>61</v>
      </c>
      <c r="E16" t="s">
        <v>11</v>
      </c>
      <c r="F16" t="s">
        <v>129</v>
      </c>
    </row>
    <row r="17" spans="1:6" x14ac:dyDescent="0.2">
      <c r="A17" s="5" t="s">
        <v>107</v>
      </c>
      <c r="B17" s="6" t="s">
        <v>4</v>
      </c>
      <c r="C17" s="6" t="s">
        <v>12</v>
      </c>
      <c r="D17" s="7" t="s">
        <v>62</v>
      </c>
      <c r="E17" t="s">
        <v>11</v>
      </c>
      <c r="F17" t="s">
        <v>130</v>
      </c>
    </row>
    <row r="18" spans="1:6" x14ac:dyDescent="0.2">
      <c r="A18" s="5" t="s">
        <v>81</v>
      </c>
      <c r="B18" s="6" t="s">
        <v>23</v>
      </c>
      <c r="C18" s="6" t="s">
        <v>12</v>
      </c>
      <c r="D18" s="7" t="s">
        <v>61</v>
      </c>
      <c r="E18" t="s">
        <v>12</v>
      </c>
      <c r="F18" t="s">
        <v>130</v>
      </c>
    </row>
    <row r="19" spans="1:6" x14ac:dyDescent="0.2">
      <c r="A19" s="5" t="s">
        <v>77</v>
      </c>
      <c r="B19" s="6" t="s">
        <v>23</v>
      </c>
      <c r="C19" s="6" t="s">
        <v>11</v>
      </c>
      <c r="D19" s="7" t="s">
        <v>64</v>
      </c>
      <c r="E19" t="s">
        <v>12</v>
      </c>
      <c r="F19" t="s">
        <v>129</v>
      </c>
    </row>
    <row r="20" spans="1:6" x14ac:dyDescent="0.2">
      <c r="A20" s="5" t="s">
        <v>47</v>
      </c>
      <c r="B20" s="6" t="s">
        <v>4</v>
      </c>
      <c r="C20" s="6" t="s">
        <v>11</v>
      </c>
      <c r="D20" s="7" t="s">
        <v>63</v>
      </c>
      <c r="E20" t="s">
        <v>11</v>
      </c>
      <c r="F20" t="s">
        <v>129</v>
      </c>
    </row>
    <row r="21" spans="1:6" x14ac:dyDescent="0.2">
      <c r="A21" s="5" t="s">
        <v>33</v>
      </c>
      <c r="B21" s="6" t="s">
        <v>4</v>
      </c>
      <c r="C21" s="6" t="s">
        <v>11</v>
      </c>
      <c r="D21" s="7" t="s">
        <v>65</v>
      </c>
      <c r="E21" t="s">
        <v>11</v>
      </c>
      <c r="F21" t="s">
        <v>130</v>
      </c>
    </row>
    <row r="22" spans="1:6" x14ac:dyDescent="0.2">
      <c r="A22" s="5" t="s">
        <v>88</v>
      </c>
      <c r="B22" s="6" t="s">
        <v>23</v>
      </c>
      <c r="C22" s="6" t="s">
        <v>12</v>
      </c>
      <c r="D22" s="7" t="s">
        <v>61</v>
      </c>
      <c r="E22" t="s">
        <v>11</v>
      </c>
      <c r="F22" t="s">
        <v>129</v>
      </c>
    </row>
    <row r="23" spans="1:6" x14ac:dyDescent="0.2">
      <c r="A23" s="5" t="s">
        <v>36</v>
      </c>
      <c r="B23" s="6" t="s">
        <v>23</v>
      </c>
      <c r="C23" s="6" t="s">
        <v>11</v>
      </c>
      <c r="D23" s="7" t="s">
        <v>61</v>
      </c>
      <c r="E23" t="s">
        <v>11</v>
      </c>
      <c r="F23" t="s">
        <v>129</v>
      </c>
    </row>
    <row r="24" spans="1:6" x14ac:dyDescent="0.2">
      <c r="A24" s="5" t="s">
        <v>41</v>
      </c>
      <c r="B24" s="6" t="s">
        <v>23</v>
      </c>
      <c r="C24" s="6" t="s">
        <v>11</v>
      </c>
      <c r="D24" s="7" t="s">
        <v>62</v>
      </c>
      <c r="E24" t="s">
        <v>11</v>
      </c>
      <c r="F24" t="s">
        <v>129</v>
      </c>
    </row>
    <row r="25" spans="1:6" x14ac:dyDescent="0.2">
      <c r="A25" s="5" t="s">
        <v>118</v>
      </c>
      <c r="B25" s="6" t="s">
        <v>4</v>
      </c>
      <c r="C25" s="6" t="s">
        <v>12</v>
      </c>
      <c r="D25" s="6" t="s">
        <v>61</v>
      </c>
      <c r="E25" t="s">
        <v>12</v>
      </c>
      <c r="F25" t="s">
        <v>129</v>
      </c>
    </row>
    <row r="26" spans="1:6" x14ac:dyDescent="0.2">
      <c r="A26" s="5" t="s">
        <v>117</v>
      </c>
      <c r="B26" s="6" t="s">
        <v>4</v>
      </c>
      <c r="C26" s="6" t="s">
        <v>12</v>
      </c>
      <c r="D26" s="7" t="s">
        <v>62</v>
      </c>
      <c r="E26" t="s">
        <v>12</v>
      </c>
      <c r="F26" t="s">
        <v>130</v>
      </c>
    </row>
    <row r="27" spans="1:6" x14ac:dyDescent="0.2">
      <c r="A27" s="5" t="s">
        <v>60</v>
      </c>
      <c r="B27" s="6" t="s">
        <v>23</v>
      </c>
      <c r="C27" s="6" t="s">
        <v>11</v>
      </c>
      <c r="D27" s="7" t="s">
        <v>62</v>
      </c>
      <c r="E27" t="s">
        <v>11</v>
      </c>
      <c r="F27" t="s">
        <v>129</v>
      </c>
    </row>
    <row r="28" spans="1:6" x14ac:dyDescent="0.2">
      <c r="A28" s="5" t="s">
        <v>42</v>
      </c>
      <c r="B28" s="6" t="s">
        <v>23</v>
      </c>
      <c r="C28" s="6" t="s">
        <v>11</v>
      </c>
      <c r="D28" s="7" t="s">
        <v>61</v>
      </c>
      <c r="E28" t="s">
        <v>11</v>
      </c>
      <c r="F28" t="s">
        <v>129</v>
      </c>
    </row>
    <row r="29" spans="1:6" x14ac:dyDescent="0.2">
      <c r="A29" s="5" t="s">
        <v>24</v>
      </c>
      <c r="B29" s="6" t="s">
        <v>23</v>
      </c>
      <c r="C29" s="6" t="s">
        <v>11</v>
      </c>
      <c r="D29" s="7" t="s">
        <v>63</v>
      </c>
      <c r="E29" t="s">
        <v>11</v>
      </c>
      <c r="F29" t="s">
        <v>129</v>
      </c>
    </row>
    <row r="30" spans="1:6" x14ac:dyDescent="0.2">
      <c r="A30" s="5" t="s">
        <v>126</v>
      </c>
      <c r="B30" s="6" t="s">
        <v>23</v>
      </c>
      <c r="C30" s="6" t="s">
        <v>11</v>
      </c>
      <c r="D30" s="7" t="s">
        <v>63</v>
      </c>
      <c r="E30" t="s">
        <v>11</v>
      </c>
      <c r="F30" t="s">
        <v>129</v>
      </c>
    </row>
    <row r="31" spans="1:6" x14ac:dyDescent="0.2">
      <c r="A31" s="5" t="s">
        <v>99</v>
      </c>
      <c r="B31" s="6" t="s">
        <v>23</v>
      </c>
      <c r="C31" s="6" t="s">
        <v>11</v>
      </c>
      <c r="D31" s="7" t="s">
        <v>61</v>
      </c>
      <c r="E31" t="s">
        <v>11</v>
      </c>
      <c r="F31" t="s">
        <v>129</v>
      </c>
    </row>
    <row r="32" spans="1:6" x14ac:dyDescent="0.2">
      <c r="A32" s="5" t="s">
        <v>29</v>
      </c>
      <c r="B32" s="6" t="s">
        <v>23</v>
      </c>
      <c r="C32" s="6" t="s">
        <v>12</v>
      </c>
      <c r="D32" s="7" t="s">
        <v>61</v>
      </c>
      <c r="E32" t="s">
        <v>12</v>
      </c>
      <c r="F32" t="s">
        <v>130</v>
      </c>
    </row>
    <row r="33" spans="1:6" x14ac:dyDescent="0.2">
      <c r="A33" s="5" t="s">
        <v>113</v>
      </c>
      <c r="B33" s="6" t="s">
        <v>4</v>
      </c>
      <c r="C33" s="6" t="s">
        <v>12</v>
      </c>
      <c r="D33" s="6" t="s">
        <v>61</v>
      </c>
      <c r="E33" t="s">
        <v>12</v>
      </c>
      <c r="F33" t="s">
        <v>129</v>
      </c>
    </row>
    <row r="34" spans="1:6" x14ac:dyDescent="0.2">
      <c r="A34" s="5" t="s">
        <v>112</v>
      </c>
      <c r="B34" s="6" t="s">
        <v>4</v>
      </c>
      <c r="C34" s="6" t="s">
        <v>12</v>
      </c>
      <c r="D34" s="7" t="s">
        <v>61</v>
      </c>
      <c r="E34" t="s">
        <v>11</v>
      </c>
      <c r="F34" t="s">
        <v>129</v>
      </c>
    </row>
    <row r="35" spans="1:6" x14ac:dyDescent="0.2">
      <c r="A35" s="5" t="s">
        <v>18</v>
      </c>
      <c r="B35" s="6" t="s">
        <v>23</v>
      </c>
      <c r="C35" s="6" t="s">
        <v>12</v>
      </c>
      <c r="D35" s="7" t="s">
        <v>61</v>
      </c>
      <c r="E35" t="s">
        <v>11</v>
      </c>
      <c r="F35" t="s">
        <v>130</v>
      </c>
    </row>
    <row r="36" spans="1:6" x14ac:dyDescent="0.2">
      <c r="A36" s="5" t="s">
        <v>114</v>
      </c>
      <c r="B36" s="6" t="s">
        <v>4</v>
      </c>
      <c r="C36" s="6" t="s">
        <v>12</v>
      </c>
      <c r="D36" s="6" t="s">
        <v>61</v>
      </c>
      <c r="E36" t="s">
        <v>12</v>
      </c>
      <c r="F36" t="s">
        <v>130</v>
      </c>
    </row>
    <row r="37" spans="1:6" x14ac:dyDescent="0.2">
      <c r="A37" s="5" t="s">
        <v>69</v>
      </c>
      <c r="B37" s="6" t="s">
        <v>4</v>
      </c>
      <c r="C37" s="6" t="s">
        <v>12</v>
      </c>
      <c r="D37" s="7" t="s">
        <v>61</v>
      </c>
      <c r="E37" t="s">
        <v>12</v>
      </c>
      <c r="F37" t="s">
        <v>129</v>
      </c>
    </row>
    <row r="38" spans="1:6" x14ac:dyDescent="0.2">
      <c r="A38" s="5" t="s">
        <v>5</v>
      </c>
      <c r="B38" s="6" t="s">
        <v>4</v>
      </c>
      <c r="C38" s="6" t="s">
        <v>11</v>
      </c>
      <c r="D38" s="7" t="s">
        <v>61</v>
      </c>
      <c r="E38" t="s">
        <v>11</v>
      </c>
      <c r="F38" t="s">
        <v>129</v>
      </c>
    </row>
    <row r="39" spans="1:6" x14ac:dyDescent="0.2">
      <c r="A39" s="8" t="s">
        <v>82</v>
      </c>
      <c r="B39" s="9" t="s">
        <v>23</v>
      </c>
      <c r="C39" s="9" t="s">
        <v>12</v>
      </c>
      <c r="D39" s="10" t="s">
        <v>61</v>
      </c>
      <c r="E39" t="s">
        <v>12</v>
      </c>
      <c r="F39" t="s">
        <v>130</v>
      </c>
    </row>
    <row r="40" spans="1:6" x14ac:dyDescent="0.2">
      <c r="A40" s="5" t="s">
        <v>45</v>
      </c>
      <c r="B40" s="6" t="s">
        <v>4</v>
      </c>
      <c r="C40" s="6" t="s">
        <v>12</v>
      </c>
      <c r="D40" s="7" t="s">
        <v>61</v>
      </c>
      <c r="E40" t="s">
        <v>11</v>
      </c>
      <c r="F40" t="s">
        <v>129</v>
      </c>
    </row>
    <row r="41" spans="1:6" x14ac:dyDescent="0.2">
      <c r="A41" s="5" t="s">
        <v>10</v>
      </c>
      <c r="B41" s="6" t="s">
        <v>4</v>
      </c>
      <c r="C41" s="6" t="s">
        <v>12</v>
      </c>
      <c r="D41" s="7" t="s">
        <v>62</v>
      </c>
      <c r="E41" t="s">
        <v>11</v>
      </c>
      <c r="F41" t="s">
        <v>130</v>
      </c>
    </row>
    <row r="42" spans="1:6" x14ac:dyDescent="0.2">
      <c r="A42" s="5" t="s">
        <v>54</v>
      </c>
      <c r="B42" s="6" t="s">
        <v>23</v>
      </c>
      <c r="C42" s="6" t="s">
        <v>12</v>
      </c>
      <c r="D42" s="7" t="s">
        <v>61</v>
      </c>
      <c r="E42" t="s">
        <v>12</v>
      </c>
      <c r="F42" t="s">
        <v>130</v>
      </c>
    </row>
    <row r="43" spans="1:6" x14ac:dyDescent="0.2">
      <c r="A43" s="5" t="s">
        <v>55</v>
      </c>
      <c r="B43" s="6" t="s">
        <v>23</v>
      </c>
      <c r="C43" s="6" t="s">
        <v>11</v>
      </c>
      <c r="D43" s="7" t="s">
        <v>63</v>
      </c>
      <c r="E43" t="s">
        <v>11</v>
      </c>
      <c r="F43" t="s">
        <v>129</v>
      </c>
    </row>
    <row r="44" spans="1:6" x14ac:dyDescent="0.2">
      <c r="A44" s="5" t="s">
        <v>59</v>
      </c>
      <c r="B44" s="6" t="s">
        <v>23</v>
      </c>
      <c r="C44" s="6" t="s">
        <v>12</v>
      </c>
      <c r="D44" s="7" t="s">
        <v>64</v>
      </c>
      <c r="E44" t="s">
        <v>11</v>
      </c>
      <c r="F44" t="s">
        <v>130</v>
      </c>
    </row>
    <row r="45" spans="1:6" x14ac:dyDescent="0.2">
      <c r="A45" s="5" t="s">
        <v>22</v>
      </c>
      <c r="B45" s="6" t="s">
        <v>23</v>
      </c>
      <c r="C45" s="6" t="s">
        <v>12</v>
      </c>
      <c r="D45" s="7" t="s">
        <v>61</v>
      </c>
      <c r="E45" t="s">
        <v>12</v>
      </c>
      <c r="F45" t="s">
        <v>130</v>
      </c>
    </row>
    <row r="46" spans="1:6" x14ac:dyDescent="0.2">
      <c r="A46" s="5" t="s">
        <v>21</v>
      </c>
      <c r="B46" s="6" t="s">
        <v>23</v>
      </c>
      <c r="C46" s="6" t="s">
        <v>12</v>
      </c>
      <c r="D46" s="7" t="s">
        <v>61</v>
      </c>
      <c r="E46" t="s">
        <v>12</v>
      </c>
      <c r="F46" t="s">
        <v>130</v>
      </c>
    </row>
    <row r="47" spans="1:6" x14ac:dyDescent="0.2">
      <c r="A47" s="5" t="s">
        <v>72</v>
      </c>
      <c r="B47" s="6" t="s">
        <v>23</v>
      </c>
      <c r="C47" s="6" t="s">
        <v>12</v>
      </c>
      <c r="D47" s="7" t="s">
        <v>61</v>
      </c>
      <c r="E47" t="s">
        <v>12</v>
      </c>
      <c r="F47" t="s">
        <v>129</v>
      </c>
    </row>
    <row r="48" spans="1:6" x14ac:dyDescent="0.2">
      <c r="A48" s="5" t="s">
        <v>105</v>
      </c>
      <c r="B48" s="6" t="s">
        <v>4</v>
      </c>
      <c r="C48" s="6" t="s">
        <v>12</v>
      </c>
      <c r="D48" s="7" t="s">
        <v>62</v>
      </c>
      <c r="E48" t="s">
        <v>12</v>
      </c>
      <c r="F48" t="s">
        <v>129</v>
      </c>
    </row>
    <row r="49" spans="1:6" x14ac:dyDescent="0.2">
      <c r="A49" s="5" t="s">
        <v>80</v>
      </c>
      <c r="B49" s="6" t="s">
        <v>23</v>
      </c>
      <c r="C49" s="6" t="s">
        <v>12</v>
      </c>
      <c r="D49" s="7" t="s">
        <v>61</v>
      </c>
      <c r="E49" t="s">
        <v>12</v>
      </c>
      <c r="F49" t="s">
        <v>129</v>
      </c>
    </row>
    <row r="50" spans="1:6" x14ac:dyDescent="0.2">
      <c r="A50" s="5" t="s">
        <v>110</v>
      </c>
      <c r="B50" s="6" t="s">
        <v>4</v>
      </c>
      <c r="C50" s="6" t="s">
        <v>12</v>
      </c>
      <c r="D50" s="7" t="s">
        <v>62</v>
      </c>
      <c r="E50" t="s">
        <v>12</v>
      </c>
      <c r="F50" t="s">
        <v>129</v>
      </c>
    </row>
    <row r="51" spans="1:6" x14ac:dyDescent="0.2">
      <c r="A51" s="5" t="s">
        <v>100</v>
      </c>
      <c r="B51" s="6" t="s">
        <v>23</v>
      </c>
      <c r="C51" s="6" t="s">
        <v>12</v>
      </c>
      <c r="D51" s="7" t="s">
        <v>61</v>
      </c>
      <c r="E51" t="s">
        <v>12</v>
      </c>
      <c r="F51" t="s">
        <v>129</v>
      </c>
    </row>
    <row r="52" spans="1:6" x14ac:dyDescent="0.2">
      <c r="A52" s="5" t="s">
        <v>56</v>
      </c>
      <c r="B52" s="6" t="s">
        <v>4</v>
      </c>
      <c r="C52" s="6" t="s">
        <v>12</v>
      </c>
      <c r="D52" s="7" t="s">
        <v>62</v>
      </c>
      <c r="E52" t="s">
        <v>12</v>
      </c>
      <c r="F52" t="s">
        <v>130</v>
      </c>
    </row>
    <row r="53" spans="1:6" x14ac:dyDescent="0.2">
      <c r="A53" s="5" t="s">
        <v>96</v>
      </c>
      <c r="B53" s="6" t="s">
        <v>23</v>
      </c>
      <c r="C53" s="6" t="s">
        <v>11</v>
      </c>
      <c r="D53" s="7" t="s">
        <v>63</v>
      </c>
      <c r="E53" t="s">
        <v>11</v>
      </c>
      <c r="F53" t="s">
        <v>129</v>
      </c>
    </row>
    <row r="54" spans="1:6" x14ac:dyDescent="0.2">
      <c r="A54" s="5" t="s">
        <v>70</v>
      </c>
      <c r="B54" s="6" t="s">
        <v>4</v>
      </c>
      <c r="C54" s="6" t="s">
        <v>12</v>
      </c>
      <c r="D54" s="7" t="s">
        <v>62</v>
      </c>
      <c r="E54" t="s">
        <v>12</v>
      </c>
      <c r="F54" t="s">
        <v>129</v>
      </c>
    </row>
    <row r="55" spans="1:6" x14ac:dyDescent="0.2">
      <c r="A55" s="5" t="s">
        <v>79</v>
      </c>
      <c r="B55" s="6" t="s">
        <v>4</v>
      </c>
      <c r="C55" s="6" t="s">
        <v>12</v>
      </c>
      <c r="D55" s="7" t="s">
        <v>62</v>
      </c>
      <c r="E55" t="s">
        <v>11</v>
      </c>
      <c r="F55" t="s">
        <v>129</v>
      </c>
    </row>
    <row r="56" spans="1:6" x14ac:dyDescent="0.2">
      <c r="A56" s="5" t="s">
        <v>102</v>
      </c>
      <c r="B56" s="6" t="s">
        <v>4</v>
      </c>
      <c r="C56" s="6" t="s">
        <v>11</v>
      </c>
      <c r="D56" s="7" t="s">
        <v>64</v>
      </c>
      <c r="E56" t="s">
        <v>11</v>
      </c>
      <c r="F56" t="s">
        <v>130</v>
      </c>
    </row>
    <row r="57" spans="1:6" x14ac:dyDescent="0.2">
      <c r="A57" s="5" t="s">
        <v>104</v>
      </c>
      <c r="B57" s="6" t="s">
        <v>4</v>
      </c>
      <c r="C57" s="6" t="s">
        <v>12</v>
      </c>
      <c r="D57" s="7" t="s">
        <v>61</v>
      </c>
      <c r="E57" t="s">
        <v>12</v>
      </c>
      <c r="F57" t="s">
        <v>129</v>
      </c>
    </row>
    <row r="58" spans="1:6" x14ac:dyDescent="0.2">
      <c r="A58" s="5" t="s">
        <v>43</v>
      </c>
      <c r="B58" s="6" t="s">
        <v>4</v>
      </c>
      <c r="C58" s="6" t="s">
        <v>12</v>
      </c>
      <c r="D58" s="7" t="s">
        <v>61</v>
      </c>
      <c r="E58" t="s">
        <v>11</v>
      </c>
      <c r="F58" t="s">
        <v>129</v>
      </c>
    </row>
    <row r="59" spans="1:6" x14ac:dyDescent="0.2">
      <c r="A59" s="5" t="s">
        <v>67</v>
      </c>
      <c r="B59" s="6" t="s">
        <v>23</v>
      </c>
      <c r="C59" s="6" t="s">
        <v>11</v>
      </c>
      <c r="D59" s="7" t="s">
        <v>64</v>
      </c>
      <c r="E59" t="s">
        <v>11</v>
      </c>
      <c r="F59" t="s">
        <v>129</v>
      </c>
    </row>
    <row r="60" spans="1:6" x14ac:dyDescent="0.2">
      <c r="A60" s="5" t="s">
        <v>68</v>
      </c>
      <c r="B60" s="6" t="s">
        <v>23</v>
      </c>
      <c r="C60" s="6" t="s">
        <v>12</v>
      </c>
      <c r="D60" s="7" t="s">
        <v>61</v>
      </c>
      <c r="E60" t="s">
        <v>11</v>
      </c>
      <c r="F60" t="s">
        <v>129</v>
      </c>
    </row>
    <row r="61" spans="1:6" x14ac:dyDescent="0.2">
      <c r="A61" s="5" t="s">
        <v>91</v>
      </c>
      <c r="B61" s="6" t="s">
        <v>4</v>
      </c>
      <c r="C61" s="6" t="s">
        <v>12</v>
      </c>
      <c r="D61" s="7" t="s">
        <v>64</v>
      </c>
      <c r="E61" t="s">
        <v>11</v>
      </c>
      <c r="F61" t="s">
        <v>129</v>
      </c>
    </row>
    <row r="62" spans="1:6" x14ac:dyDescent="0.2">
      <c r="A62" s="5" t="s">
        <v>83</v>
      </c>
      <c r="B62" s="6" t="s">
        <v>23</v>
      </c>
      <c r="C62" s="6" t="s">
        <v>12</v>
      </c>
      <c r="D62" s="7" t="s">
        <v>61</v>
      </c>
      <c r="E62" t="s">
        <v>12</v>
      </c>
      <c r="F62" t="s">
        <v>129</v>
      </c>
    </row>
    <row r="63" spans="1:6" x14ac:dyDescent="0.2">
      <c r="A63" s="5" t="s">
        <v>25</v>
      </c>
      <c r="B63" s="6" t="s">
        <v>23</v>
      </c>
      <c r="C63" s="6" t="s">
        <v>11</v>
      </c>
      <c r="D63" s="7" t="s">
        <v>62</v>
      </c>
      <c r="E63" t="s">
        <v>12</v>
      </c>
      <c r="F63" t="s">
        <v>129</v>
      </c>
    </row>
    <row r="64" spans="1:6" x14ac:dyDescent="0.2">
      <c r="A64" s="5" t="s">
        <v>109</v>
      </c>
      <c r="B64" s="6" t="s">
        <v>4</v>
      </c>
      <c r="C64" s="6" t="s">
        <v>12</v>
      </c>
      <c r="D64" s="7" t="s">
        <v>62</v>
      </c>
      <c r="E64" t="s">
        <v>12</v>
      </c>
      <c r="F64" t="s">
        <v>130</v>
      </c>
    </row>
    <row r="65" spans="1:6" x14ac:dyDescent="0.2">
      <c r="A65" s="5" t="s">
        <v>6</v>
      </c>
      <c r="B65" s="6" t="s">
        <v>4</v>
      </c>
      <c r="C65" s="6" t="s">
        <v>12</v>
      </c>
      <c r="D65" s="7" t="s">
        <v>61</v>
      </c>
      <c r="E65" t="s">
        <v>12</v>
      </c>
      <c r="F65" t="s">
        <v>130</v>
      </c>
    </row>
    <row r="66" spans="1:6" x14ac:dyDescent="0.2">
      <c r="A66" s="5" t="s">
        <v>90</v>
      </c>
      <c r="B66" s="6" t="s">
        <v>4</v>
      </c>
      <c r="C66" s="6" t="s">
        <v>12</v>
      </c>
      <c r="D66" s="7" t="s">
        <v>62</v>
      </c>
      <c r="E66" t="s">
        <v>12</v>
      </c>
      <c r="F66" t="s">
        <v>129</v>
      </c>
    </row>
    <row r="67" spans="1:6" x14ac:dyDescent="0.2">
      <c r="A67" s="5" t="s">
        <v>15</v>
      </c>
      <c r="B67" s="6" t="s">
        <v>23</v>
      </c>
      <c r="C67" s="6" t="s">
        <v>11</v>
      </c>
      <c r="D67" s="7" t="s">
        <v>61</v>
      </c>
      <c r="E67" t="s">
        <v>11</v>
      </c>
      <c r="F67" t="s">
        <v>129</v>
      </c>
    </row>
    <row r="68" spans="1:6" x14ac:dyDescent="0.2">
      <c r="A68" s="5" t="s">
        <v>14</v>
      </c>
      <c r="B68" s="6" t="s">
        <v>23</v>
      </c>
      <c r="C68" s="6" t="s">
        <v>11</v>
      </c>
      <c r="D68" s="7" t="s">
        <v>61</v>
      </c>
      <c r="E68" t="s">
        <v>11</v>
      </c>
      <c r="F68" t="s">
        <v>129</v>
      </c>
    </row>
    <row r="69" spans="1:6" x14ac:dyDescent="0.2">
      <c r="A69" s="5" t="s">
        <v>16</v>
      </c>
      <c r="B69" s="6" t="s">
        <v>23</v>
      </c>
      <c r="C69" s="6" t="s">
        <v>12</v>
      </c>
      <c r="D69" s="7" t="s">
        <v>61</v>
      </c>
      <c r="E69" t="s">
        <v>12</v>
      </c>
      <c r="F69" t="s">
        <v>129</v>
      </c>
    </row>
    <row r="70" spans="1:6" x14ac:dyDescent="0.2">
      <c r="A70" s="5" t="s">
        <v>20</v>
      </c>
      <c r="B70" s="6" t="s">
        <v>23</v>
      </c>
      <c r="C70" s="6" t="s">
        <v>12</v>
      </c>
      <c r="D70" s="7" t="s">
        <v>61</v>
      </c>
      <c r="E70" t="s">
        <v>12</v>
      </c>
      <c r="F70" t="s">
        <v>130</v>
      </c>
    </row>
    <row r="71" spans="1:6" x14ac:dyDescent="0.2">
      <c r="A71" s="5" t="s">
        <v>46</v>
      </c>
      <c r="B71" s="6" t="s">
        <v>23</v>
      </c>
      <c r="C71" s="6" t="s">
        <v>11</v>
      </c>
      <c r="D71" s="7" t="s">
        <v>61</v>
      </c>
      <c r="E71" t="s">
        <v>11</v>
      </c>
      <c r="F71" t="s">
        <v>129</v>
      </c>
    </row>
    <row r="72" spans="1:6" x14ac:dyDescent="0.2">
      <c r="A72" t="s">
        <v>58</v>
      </c>
      <c r="B72" t="s">
        <v>23</v>
      </c>
      <c r="C72" t="s">
        <v>11</v>
      </c>
      <c r="D72" s="1" t="s">
        <v>64</v>
      </c>
      <c r="E72" t="s">
        <v>11</v>
      </c>
      <c r="F72" t="s">
        <v>129</v>
      </c>
    </row>
    <row r="73" spans="1:6" x14ac:dyDescent="0.2">
      <c r="A73" t="s">
        <v>89</v>
      </c>
      <c r="B73" t="s">
        <v>23</v>
      </c>
      <c r="C73" t="s">
        <v>12</v>
      </c>
      <c r="D73" s="1" t="s">
        <v>64</v>
      </c>
      <c r="E73" t="s">
        <v>12</v>
      </c>
      <c r="F73" t="s">
        <v>129</v>
      </c>
    </row>
    <row r="74" spans="1:6" x14ac:dyDescent="0.2">
      <c r="A74" t="s">
        <v>87</v>
      </c>
      <c r="B74" t="s">
        <v>23</v>
      </c>
      <c r="C74" t="s">
        <v>11</v>
      </c>
      <c r="D74" s="1" t="s">
        <v>61</v>
      </c>
      <c r="E74" t="s">
        <v>12</v>
      </c>
      <c r="F74" t="s">
        <v>129</v>
      </c>
    </row>
    <row r="75" spans="1:6" x14ac:dyDescent="0.2">
      <c r="A75" t="s">
        <v>78</v>
      </c>
      <c r="B75" t="s">
        <v>4</v>
      </c>
      <c r="C75" t="s">
        <v>12</v>
      </c>
      <c r="D75" s="1" t="s">
        <v>64</v>
      </c>
      <c r="E75" t="s">
        <v>12</v>
      </c>
      <c r="F75" t="s">
        <v>130</v>
      </c>
    </row>
    <row r="76" spans="1:6" x14ac:dyDescent="0.2">
      <c r="A76" t="s">
        <v>116</v>
      </c>
      <c r="B76" t="s">
        <v>4</v>
      </c>
      <c r="C76" t="s">
        <v>12</v>
      </c>
      <c r="D76" s="7" t="s">
        <v>62</v>
      </c>
      <c r="E76" t="s">
        <v>11</v>
      </c>
      <c r="F76" t="s">
        <v>129</v>
      </c>
    </row>
    <row r="77" spans="1:6" x14ac:dyDescent="0.2">
      <c r="A77" t="s">
        <v>115</v>
      </c>
      <c r="B77" t="s">
        <v>4</v>
      </c>
      <c r="C77" t="s">
        <v>12</v>
      </c>
      <c r="D77" s="6" t="s">
        <v>61</v>
      </c>
      <c r="E77" t="s">
        <v>11</v>
      </c>
      <c r="F77" t="s">
        <v>129</v>
      </c>
    </row>
    <row r="78" spans="1:6" x14ac:dyDescent="0.2">
      <c r="A78" t="s">
        <v>50</v>
      </c>
      <c r="B78" t="s">
        <v>4</v>
      </c>
      <c r="C78" t="s">
        <v>12</v>
      </c>
      <c r="D78" s="1" t="s">
        <v>61</v>
      </c>
      <c r="E78" t="s">
        <v>11</v>
      </c>
      <c r="F78" t="s">
        <v>129</v>
      </c>
    </row>
    <row r="79" spans="1:6" x14ac:dyDescent="0.2">
      <c r="A79" t="s">
        <v>51</v>
      </c>
      <c r="B79" t="s">
        <v>23</v>
      </c>
      <c r="C79" t="s">
        <v>12</v>
      </c>
      <c r="D79" s="1" t="s">
        <v>66</v>
      </c>
      <c r="E79" t="s">
        <v>12</v>
      </c>
      <c r="F79" t="s">
        <v>129</v>
      </c>
    </row>
    <row r="80" spans="1:6" x14ac:dyDescent="0.2">
      <c r="A80" t="s">
        <v>17</v>
      </c>
      <c r="B80" t="s">
        <v>23</v>
      </c>
      <c r="C80" t="s">
        <v>11</v>
      </c>
      <c r="D80" s="1" t="s">
        <v>61</v>
      </c>
      <c r="E80" t="s">
        <v>11</v>
      </c>
      <c r="F80" t="s">
        <v>129</v>
      </c>
    </row>
    <row r="81" spans="1:6" x14ac:dyDescent="0.2">
      <c r="A81" t="s">
        <v>106</v>
      </c>
      <c r="B81" t="s">
        <v>4</v>
      </c>
      <c r="C81" t="s">
        <v>12</v>
      </c>
      <c r="D81" s="1" t="s">
        <v>62</v>
      </c>
      <c r="E81" t="s">
        <v>12</v>
      </c>
      <c r="F81" t="s">
        <v>129</v>
      </c>
    </row>
    <row r="82" spans="1:6" x14ac:dyDescent="0.2">
      <c r="A82" t="s">
        <v>9</v>
      </c>
      <c r="B82" t="s">
        <v>4</v>
      </c>
      <c r="C82" t="s">
        <v>12</v>
      </c>
      <c r="D82" s="1" t="s">
        <v>61</v>
      </c>
      <c r="E82" t="s">
        <v>12</v>
      </c>
      <c r="F82" t="s">
        <v>130</v>
      </c>
    </row>
    <row r="83" spans="1:6" x14ac:dyDescent="0.2">
      <c r="A83" t="s">
        <v>52</v>
      </c>
      <c r="B83" t="s">
        <v>23</v>
      </c>
      <c r="C83" t="s">
        <v>11</v>
      </c>
      <c r="D83" s="1" t="s">
        <v>64</v>
      </c>
      <c r="E83" t="s">
        <v>11</v>
      </c>
      <c r="F83" t="s">
        <v>129</v>
      </c>
    </row>
    <row r="84" spans="1:6" x14ac:dyDescent="0.2">
      <c r="A84" t="s">
        <v>26</v>
      </c>
      <c r="B84" t="s">
        <v>23</v>
      </c>
      <c r="C84" t="s">
        <v>11</v>
      </c>
      <c r="D84" s="1" t="s">
        <v>62</v>
      </c>
      <c r="E84" t="s">
        <v>12</v>
      </c>
      <c r="F84" t="s">
        <v>129</v>
      </c>
    </row>
    <row r="85" spans="1:6" x14ac:dyDescent="0.2"/>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GROSS_SALES_JAN-JUL_2023</vt:lpstr>
      <vt:lpstr>GROSS_SALES_FORECASTING</vt:lpstr>
      <vt:lpstr>NEW_EQPT_BUDGET_JAN-JUL_2023</vt:lpstr>
      <vt:lpstr>NEW_EQPT_COST_ESTIMATION</vt:lpstr>
      <vt:lpstr>GYM_MEMBERS_JAN_2023</vt:lpstr>
      <vt:lpstr>GYM_MEMBERS_FEB_2023</vt:lpstr>
      <vt:lpstr>GYM_MEMBERS_MAR_2023</vt:lpstr>
      <vt:lpstr>GYM_MEMBERS_APR_2023</vt:lpstr>
      <vt:lpstr>GYM_MEMBERS_MAY_2023</vt:lpstr>
      <vt:lpstr>GYM_MEMBERS_JUN_2023</vt:lpstr>
      <vt:lpstr>GYM_MEMBERS_JULY_2023</vt:lpstr>
      <vt:lpstr>GYM_CHURN_DATA</vt:lpstr>
      <vt:lpstr>LOGO_SURVEY_PARTICIPANTS</vt:lpstr>
      <vt:lpstr>REPLACEMENT_SURVEY_PARTICIPANTS</vt:lpstr>
      <vt:lpstr>NEW_EQPT_SURVEY_PARTICIPANTS</vt:lpstr>
      <vt:lpstr>CUSTOMER_EXP._PARTICIPANTS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Leonardo Moctezuma-Flores</dc:creator>
  <cp:lastModifiedBy>Juan Leonardo Moctezuma-Flores</cp:lastModifiedBy>
  <dcterms:created xsi:type="dcterms:W3CDTF">2023-07-28T19:48:06Z</dcterms:created>
  <dcterms:modified xsi:type="dcterms:W3CDTF">2023-08-17T19:04:46Z</dcterms:modified>
</cp:coreProperties>
</file>