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ITAL" sheetId="1" r:id="rId4"/>
    <sheet state="visible" name="INGRESOS" sheetId="2" r:id="rId5"/>
    <sheet state="visible" name="GASTOS" sheetId="3" r:id="rId6"/>
    <sheet state="visible" name="DEUDAS" sheetId="4" r:id="rId7"/>
    <sheet state="visible" name="Gastos de la casa" sheetId="5" r:id="rId8"/>
    <sheet state="visible" name="INVERSIONES" sheetId="6" r:id="rId9"/>
    <sheet state="visible" name="CONTROL" sheetId="7" r:id="rId10"/>
    <sheet state="visible" name="Efectivo Admin. Hermana" sheetId="8" r:id="rId11"/>
    <sheet state="visible" name="Viaje Fin Año" sheetId="9" r:id="rId12"/>
  </sheets>
  <definedNames>
    <definedName hidden="1" localSheetId="1" name="_xlnm._FilterDatabase">INGRESOS!$A$2:$AC$91</definedName>
  </definedNames>
  <calcPr/>
</workbook>
</file>

<file path=xl/sharedStrings.xml><?xml version="1.0" encoding="utf-8"?>
<sst xmlns="http://schemas.openxmlformats.org/spreadsheetml/2006/main" count="992" uniqueCount="718">
  <si>
    <t>CAPITAL NETO</t>
  </si>
  <si>
    <t>( Ingresos - Inversiones pendientes ) - gastos</t>
  </si>
  <si>
    <t>INGRESOS</t>
  </si>
  <si>
    <t>TOTAL</t>
  </si>
  <si>
    <t>Fecha</t>
  </si>
  <si>
    <t>Descripcion</t>
  </si>
  <si>
    <t>Monto</t>
  </si>
  <si>
    <t>Ajustando incio de ingresos totales</t>
  </si>
  <si>
    <t>Pago primera parte de la moto cb190</t>
  </si>
  <si>
    <t>Pago segunda parte moto</t>
  </si>
  <si>
    <t>Mornio me pago lo que me debia</t>
  </si>
  <si>
    <t>Sueldo de sinergia</t>
  </si>
  <si>
    <t xml:space="preserve">Abono junto con intereses Paola </t>
  </si>
  <si>
    <t>Abono trabjo de lfna, nicolas</t>
  </si>
  <si>
    <t>Trabajo pagina nosotros lfna</t>
  </si>
  <si>
    <t>Abono Paola pago intereses</t>
  </si>
  <si>
    <t>Trabajo plataforma lfna</t>
  </si>
  <si>
    <t>Pago nomina del banco</t>
  </si>
  <si>
    <t>Pago nómina banco</t>
  </si>
  <si>
    <t>Pago nómina sinergia</t>
  </si>
  <si>
    <t xml:space="preserve">Abono paola </t>
  </si>
  <si>
    <t>Pago liquidacion sinergia</t>
  </si>
  <si>
    <t xml:space="preserve">No identificados </t>
  </si>
  <si>
    <t>quincena de av villas</t>
  </si>
  <si>
    <t>Abono y finalizo deuda paola</t>
  </si>
  <si>
    <t>pago nomina sinergia</t>
  </si>
  <si>
    <t>Termino de pagar juego lfna</t>
  </si>
  <si>
    <t>Pago nómina banco con prima</t>
  </si>
  <si>
    <t>Pago nómina 2</t>
  </si>
  <si>
    <t>Ajustes lfna</t>
  </si>
  <si>
    <t>Pago ajustes lfna</t>
  </si>
  <si>
    <t>Retire en palermo</t>
  </si>
  <si>
    <t>Pago lfna( una parte poster)</t>
  </si>
  <si>
    <t>Pago lfna( segunda parte poster)</t>
  </si>
  <si>
    <t>Pago nomina sinergia</t>
  </si>
  <si>
    <t>Pago nomina banco</t>
  </si>
  <si>
    <t>Pago nicolas lfna</t>
  </si>
  <si>
    <t xml:space="preserve">Pago nómina banco </t>
  </si>
  <si>
    <t>Me debía mi madre</t>
  </si>
  <si>
    <t>Nómina pendiente sinergia</t>
  </si>
  <si>
    <t>pago lfna</t>
  </si>
  <si>
    <t>AJUSTE DE CUENTAS</t>
  </si>
  <si>
    <t>Pago nomina Sinergia</t>
  </si>
  <si>
    <t>Abono lfna</t>
  </si>
  <si>
    <t xml:space="preserve">Pago nómina sinergia </t>
  </si>
  <si>
    <t xml:space="preserve">Pago lfna </t>
  </si>
  <si>
    <t>Pago nómina banco prima</t>
  </si>
  <si>
    <t>Pago lfna</t>
  </si>
  <si>
    <t>Detalle de compañeros del banco</t>
  </si>
  <si>
    <t>Pago MILENIUM</t>
  </si>
  <si>
    <t>Pago Lfna Milnium</t>
  </si>
  <si>
    <t xml:space="preserve">Pago lfna Millenium </t>
  </si>
  <si>
    <t>dias trabajados banco</t>
  </si>
  <si>
    <t>liquidacion banco</t>
  </si>
  <si>
    <t>devolucion de vuelos sky</t>
  </si>
  <si>
    <t>tv lfna</t>
  </si>
  <si>
    <t>Tv lfna</t>
  </si>
  <si>
    <t>GASTOS</t>
  </si>
  <si>
    <t xml:space="preserve">Gasolina finca playa juncal </t>
  </si>
  <si>
    <t>despinchada moto</t>
  </si>
  <si>
    <t>Cuota manejo cajero</t>
  </si>
  <si>
    <t>compre a Davian ron</t>
  </si>
  <si>
    <t>cumple mama en andinos</t>
  </si>
  <si>
    <t>arreglo de cunas y defensa de la moto</t>
  </si>
  <si>
    <t>retire para viaje en bogota</t>
  </si>
  <si>
    <t>Compre moto Adventure 250</t>
  </si>
  <si>
    <t>Traspaso moto que vendi</t>
  </si>
  <si>
    <t>desayunos en la empresa</t>
  </si>
  <si>
    <t>cervezas con compañeros</t>
  </si>
  <si>
    <t>cumpleaños Davian</t>
  </si>
  <si>
    <t>Gasolina para la moto</t>
  </si>
  <si>
    <t>Retire para cita en ideme</t>
  </si>
  <si>
    <t>Repuestos esculpir para la moto</t>
  </si>
  <si>
    <t>AJUSTES DE CUENTAS</t>
  </si>
  <si>
    <t>Retire del cajero</t>
  </si>
  <si>
    <t xml:space="preserve">Invite a tomar algo a Laura Viviana </t>
  </si>
  <si>
    <t xml:space="preserve">Compre paquete de datos </t>
  </si>
  <si>
    <t xml:space="preserve">Cervezas con compañeros </t>
  </si>
  <si>
    <t>Cuota manejo bancolombia</t>
  </si>
  <si>
    <t>no identificados</t>
  </si>
  <si>
    <t>Abone para reparacion de la moto</t>
  </si>
  <si>
    <t>Retire para tomar cervezas despedida sinergia</t>
  </si>
  <si>
    <t>Compre regalo amigo secreto</t>
  </si>
  <si>
    <t>Invite a almorzar la familia cumpleaños de yaque</t>
  </si>
  <si>
    <t>Invite a eliana por amor y amistad</t>
  </si>
  <si>
    <t>apuestas deportivas</t>
  </si>
  <si>
    <t>Compramos a alaska</t>
  </si>
  <si>
    <t>compre dulces amigo secreto</t>
  </si>
  <si>
    <t>heche gasolina</t>
  </si>
  <si>
    <t>Excedende reparacionde la moto</t>
  </si>
  <si>
    <t>Polas con los muchachos</t>
  </si>
  <si>
    <t>Aporte arroz y piscina y pague 5 a elina</t>
  </si>
  <si>
    <t>Recarga datos</t>
  </si>
  <si>
    <t>Comida con acunita</t>
  </si>
  <si>
    <t>mitad para collar alaska</t>
  </si>
  <si>
    <t>gasolina</t>
  </si>
  <si>
    <t>compre picadas para la cena de los niños</t>
  </si>
  <si>
    <t>Pague la ida a la finca</t>
  </si>
  <si>
    <t>Compre una hamburguesa</t>
  </si>
  <si>
    <t xml:space="preserve">Compre six pack </t>
  </si>
  <si>
    <t>Envie para vacuna de alaska</t>
  </si>
  <si>
    <t>Pague pola al viejo Davian</t>
  </si>
  <si>
    <t xml:space="preserve">Le di a la chata </t>
  </si>
  <si>
    <t>comida donde el inge</t>
  </si>
  <si>
    <t xml:space="preserve"> Pague seguridad social </t>
  </si>
  <si>
    <t xml:space="preserve">Polas con los muchachos </t>
  </si>
  <si>
    <t xml:space="preserve">Gasolina </t>
  </si>
  <si>
    <t xml:space="preserve">Compre celular a mi mamá </t>
  </si>
  <si>
    <t xml:space="preserve">Polas con los mornios </t>
  </si>
  <si>
    <t>Escalapie para moto</t>
  </si>
  <si>
    <t xml:space="preserve">Torta a hermana día del administrador </t>
  </si>
  <si>
    <t>ida a charco verde</t>
  </si>
  <si>
    <t>Viaje a san Agustín e isnos</t>
  </si>
  <si>
    <t xml:space="preserve">Compre celular a el abuelo </t>
  </si>
  <si>
    <t>Torta cumpleaños de pinico</t>
  </si>
  <si>
    <t>Compre computador</t>
  </si>
  <si>
    <t>Compre arroz paisa para comer solo</t>
  </si>
  <si>
    <t>cervezas para llevar donde el inge</t>
  </si>
  <si>
    <t>salida con compañeros colorin</t>
  </si>
  <si>
    <t>invite a comer a Ana palermo y compre sixpack</t>
  </si>
  <si>
    <t>cumpleaños de sherman</t>
  </si>
  <si>
    <t>comida con los mornios</t>
  </si>
  <si>
    <t>Compre carro</t>
  </si>
  <si>
    <t>Compre picada a primo santiago</t>
  </si>
  <si>
    <t>Pague curso de platzi a sherman</t>
  </si>
  <si>
    <t>arroz paisa con banesa y mornio</t>
  </si>
  <si>
    <t>licencia de conducion b1</t>
  </si>
  <si>
    <t>rodamieto, pastillas para moto</t>
  </si>
  <si>
    <t>tecnomecanica</t>
  </si>
  <si>
    <t>ajustes extras de la moto</t>
  </si>
  <si>
    <t>pague seguridad social</t>
  </si>
  <si>
    <t>4x100 av villas</t>
  </si>
  <si>
    <t>Manguera de freno trasero moto</t>
  </si>
  <si>
    <t>Pasaporte</t>
  </si>
  <si>
    <t>Salida con Yasnedi, media guaro</t>
  </si>
  <si>
    <t>pague a hermana comida de pizza</t>
  </si>
  <si>
    <t>Compre hosting</t>
  </si>
  <si>
    <t>gasolina moto</t>
  </si>
  <si>
    <t>Polas donde karlita día de velitas</t>
  </si>
  <si>
    <t xml:space="preserve">Cumpleaños de Laura Cedeño </t>
  </si>
  <si>
    <t xml:space="preserve">Compre soporte celular </t>
  </si>
  <si>
    <t>Compre plan de datos</t>
  </si>
  <si>
    <t>Saque para viaje costa</t>
  </si>
  <si>
    <t>Hostal cartagena</t>
  </si>
  <si>
    <t>Gasolina viaje costa</t>
  </si>
  <si>
    <t>Gasolina viaje y pote de aceite en costa</t>
  </si>
  <si>
    <t>dukces de la costa</t>
  </si>
  <si>
    <t>compre rifa cuñada robin</t>
  </si>
  <si>
    <t>compre rifa a melisa</t>
  </si>
  <si>
    <t>cuota manejo bancolombia</t>
  </si>
  <si>
    <t>Seguro de la moto adventour</t>
  </si>
  <si>
    <t>Abone a Davian trabajo plataforma traiding</t>
  </si>
  <si>
    <t>retiro para polas</t>
  </si>
  <si>
    <t>shops</t>
  </si>
  <si>
    <t>pague polas en byl</t>
  </si>
  <si>
    <t xml:space="preserve">hamburguesas </t>
  </si>
  <si>
    <t>retire para polas</t>
  </si>
  <si>
    <t>gasolina al carro</t>
  </si>
  <si>
    <t>Boletas concierto, y apuesta davian</t>
  </si>
  <si>
    <t>compre media de guaro en las ceibas</t>
  </si>
  <si>
    <t>Pague materia pendiente en la cun</t>
  </si>
  <si>
    <t>Pague seguridad social</t>
  </si>
  <si>
    <t>Aporte para cena navideña</t>
  </si>
  <si>
    <t>gasolina carro</t>
  </si>
  <si>
    <t>tarjeta av villas</t>
  </si>
  <si>
    <t>cuaota manejo av villas</t>
  </si>
  <si>
    <t>compre polas y crema de wiski para fin de año</t>
  </si>
  <si>
    <t>Invite a comer hamburguesas en hamburgo</t>
  </si>
  <si>
    <t>Gasolina para el carro</t>
  </si>
  <si>
    <t>compra redeban</t>
  </si>
  <si>
    <t>retire para gastos</t>
  </si>
  <si>
    <t>cajero bancolombia</t>
  </si>
  <si>
    <t>tarjeta bancolombia</t>
  </si>
  <si>
    <t>paquete celular</t>
  </si>
  <si>
    <t>virtual bancolombia</t>
  </si>
  <si>
    <t>lo que me pago el abuelo</t>
  </si>
  <si>
    <t>lo que me pago juan jose</t>
  </si>
  <si>
    <t>ajustes de cuentas</t>
  </si>
  <si>
    <t>invite a almorzar mama y hermana</t>
  </si>
  <si>
    <t>gaste en almuerzo</t>
  </si>
  <si>
    <t>aceite carro</t>
  </si>
  <si>
    <t>detalle compañera denis</t>
  </si>
  <si>
    <t>tranferi a un nequi</t>
  </si>
  <si>
    <t>tomar en grado de karla</t>
  </si>
  <si>
    <t>tia me presto para tomar cervezas</t>
  </si>
  <si>
    <t>compre cama</t>
  </si>
  <si>
    <t xml:space="preserve">Empaques de la moto </t>
  </si>
  <si>
    <t>Regalo tia antonia</t>
  </si>
  <si>
    <t>entrada a ceibas y guaro</t>
  </si>
  <si>
    <t>cambiar empaques moto</t>
  </si>
  <si>
    <t>chorizos de cunsia</t>
  </si>
  <si>
    <t>Comida despedida de la chata</t>
  </si>
  <si>
    <t>Pague a mi hermana lo que me presto para buso</t>
  </si>
  <si>
    <t>Gasolina carro</t>
  </si>
  <si>
    <t xml:space="preserve">Pago planilla </t>
  </si>
  <si>
    <t>De comida a tia maye</t>
  </si>
  <si>
    <t>Me gaste los intereses de mayra</t>
  </si>
  <si>
    <t xml:space="preserve">Exploradoras y escalapie moto </t>
  </si>
  <si>
    <t>Gasolina moto</t>
  </si>
  <si>
    <t>Comparendo</t>
  </si>
  <si>
    <t>Sali a tomar</t>
  </si>
  <si>
    <t>cumpleaños mujer de davian</t>
  </si>
  <si>
    <t>inivte a comer a jardin de siloe</t>
  </si>
  <si>
    <t>Cumpeaños primo pipe</t>
  </si>
  <si>
    <t xml:space="preserve">Pago finca </t>
  </si>
  <si>
    <t>Comida en rivera</t>
  </si>
  <si>
    <t>Pago primera parte de puerta regalo hermana</t>
  </si>
  <si>
    <t>Fui a cine con el pulga y viajamos a teruel</t>
  </si>
  <si>
    <t>detalle hermana</t>
  </si>
  <si>
    <t>Invite a cuchí unos chorizos</t>
  </si>
  <si>
    <t xml:space="preserve">Feria hamburguesa </t>
  </si>
  <si>
    <t>Puerta que dañe en finca</t>
  </si>
  <si>
    <t xml:space="preserve">Día de la mujer </t>
  </si>
  <si>
    <t>Seguro del carro</t>
  </si>
  <si>
    <t>Revision inyrcores</t>
  </si>
  <si>
    <t>Filtro de aire, aceite y galon de aceite</t>
  </si>
  <si>
    <t xml:space="preserve">Inyectores </t>
  </si>
  <si>
    <t>vidrio</t>
  </si>
  <si>
    <t>Cambio aceite caja cambios</t>
  </si>
  <si>
    <t>Bujias</t>
  </si>
  <si>
    <t xml:space="preserve">Plumillas </t>
  </si>
  <si>
    <t xml:space="preserve">Ajustes eléctricos </t>
  </si>
  <si>
    <t>Mano obra</t>
  </si>
  <si>
    <t>Cigarrero cargador cel</t>
  </si>
  <si>
    <t>Polarizar vidrio</t>
  </si>
  <si>
    <t>Segundo abono puertas hermana</t>
  </si>
  <si>
    <t>recarga mobil</t>
  </si>
  <si>
    <t>Paracaidas</t>
  </si>
  <si>
    <t>espinal</t>
  </si>
  <si>
    <t>Ayude a alguien con utiles para curso</t>
  </si>
  <si>
    <t>Salida en Teruel con Bonilla</t>
  </si>
  <si>
    <t>viaje semana santa</t>
  </si>
  <si>
    <t>tecnomecanica carro</t>
  </si>
  <si>
    <t>Cumpleaños karlita</t>
  </si>
  <si>
    <t>almuerzo hermana y amiga lorena</t>
  </si>
  <si>
    <t>Compra datos</t>
  </si>
  <si>
    <t>invite a comer davian, banesa</t>
  </si>
  <si>
    <t>Salida a tomar con paula y banesa</t>
  </si>
  <si>
    <t>Pago plantilla</t>
  </si>
  <si>
    <t xml:space="preserve">Almuerzo Yahir familia </t>
  </si>
  <si>
    <t>detalle compañero avvillas cristian hija</t>
  </si>
  <si>
    <t>invitacion a circo</t>
  </si>
  <si>
    <t>Cumpleaños cucho y luis</t>
  </si>
  <si>
    <t>Comida despues de jugar voley</t>
  </si>
  <si>
    <t>Ingrediente para postres</t>
  </si>
  <si>
    <t>dia madre</t>
  </si>
  <si>
    <t>4xmil av villas</t>
  </si>
  <si>
    <t>Burger master y unas polas</t>
  </si>
  <si>
    <t>Burguer master ático</t>
  </si>
  <si>
    <t>Paseo sur del Huila</t>
  </si>
  <si>
    <t>Pago el impuesto de la moto</t>
  </si>
  <si>
    <t>Pago impuesto del carro</t>
  </si>
  <si>
    <t>compra paquete de datos</t>
  </si>
  <si>
    <t>Pague a mama lo de la rifocina</t>
  </si>
  <si>
    <t>Pague asado de 2 junio</t>
  </si>
  <si>
    <t>Fui a cine con Mich</t>
  </si>
  <si>
    <t>Compre dominio mycounts</t>
  </si>
  <si>
    <t>Anuncios Facebook DyCloup</t>
  </si>
  <si>
    <t>Paseo y cine y comida</t>
  </si>
  <si>
    <t>Derechos de grado de la Universidad</t>
  </si>
  <si>
    <t>Horno tía yolanda excedente</t>
  </si>
  <si>
    <t xml:space="preserve">Arroz chino Yaguará </t>
  </si>
  <si>
    <t>Subida al nevado</t>
  </si>
  <si>
    <t>gasolina moto viaje nevdo</t>
  </si>
  <si>
    <t>Compre ropa para mi</t>
  </si>
  <si>
    <t>peluquiada, comida yaguara, etc</t>
  </si>
  <si>
    <t>Gastos de la casa</t>
  </si>
  <si>
    <t>Ingredientes ceviche</t>
  </si>
  <si>
    <t>Invite a comer hermana y mich</t>
  </si>
  <si>
    <t>Transferencia necesitaba hermana día del aeropuerto )</t>
  </si>
  <si>
    <t>Cuidado facial</t>
  </si>
  <si>
    <t>Compre silla y escritorio</t>
  </si>
  <si>
    <t xml:space="preserve">San Pedro </t>
  </si>
  <si>
    <t>San pedro</t>
  </si>
  <si>
    <t>Helado</t>
  </si>
  <si>
    <t>Polas</t>
  </si>
  <si>
    <t>Almuerzo y cena despedida leo</t>
  </si>
  <si>
    <t>Ron y descanso</t>
  </si>
  <si>
    <t xml:space="preserve">Comida en la calle después de piscina </t>
  </si>
  <si>
    <t>Deshinchada y lavada moto y envío pedido Mich</t>
  </si>
  <si>
    <t>Arreglos al carro</t>
  </si>
  <si>
    <t>Repuestos moto</t>
  </si>
  <si>
    <t>Cine</t>
  </si>
  <si>
    <t xml:space="preserve">Gasolina Carro </t>
  </si>
  <si>
    <t>Compre monitor pad mouse luces led</t>
  </si>
  <si>
    <t>Pinches pincho davian)</t>
  </si>
  <si>
    <t>Almuerzo pollo Bristowe</t>
  </si>
  <si>
    <t>cuajada para hamburguesas</t>
  </si>
  <si>
    <t>Viaje a termales de murillo</t>
  </si>
  <si>
    <t>Aborrajados donde banesa</t>
  </si>
  <si>
    <t>jugo de borojo</t>
  </si>
  <si>
    <t>lleve a comer a juanes y al chiqui</t>
  </si>
  <si>
    <t>Para la canasta cumle de Meli</t>
  </si>
  <si>
    <t>productos cuidado personal</t>
  </si>
  <si>
    <t>Abono parte graduacion</t>
  </si>
  <si>
    <t>Envio repuesto moto</t>
  </si>
  <si>
    <t>Abono segunda parte graduacion</t>
  </si>
  <si>
    <t>Salida grado nea</t>
  </si>
  <si>
    <t>Diploma de docencia universitaria</t>
  </si>
  <si>
    <t>Pollo asado</t>
  </si>
  <si>
    <t>viaje a bogota graduacion</t>
  </si>
  <si>
    <t>Gasolina Carro</t>
  </si>
  <si>
    <t>Comida de tacos con Mich</t>
  </si>
  <si>
    <t>Cervezas six pack</t>
  </si>
  <si>
    <t>Repara moto</t>
  </si>
  <si>
    <t>Comida con familia domingo</t>
  </si>
  <si>
    <t>plan del celular</t>
  </si>
  <si>
    <t>gastos cumple mama, cumple tio y fiesta yaguara</t>
  </si>
  <si>
    <t>Gasolina Moto</t>
  </si>
  <si>
    <t>Billetera cumplea de tio</t>
  </si>
  <si>
    <t>Fiestas de Yaguara</t>
  </si>
  <si>
    <t>Invite a comer mama y herman</t>
  </si>
  <si>
    <t>4x1000 av villas</t>
  </si>
  <si>
    <t>media aguardiente</t>
  </si>
  <si>
    <t>lave carro</t>
  </si>
  <si>
    <t>peluqueada</t>
  </si>
  <si>
    <t>tapaso laura y tomarnos algo</t>
  </si>
  <si>
    <t>arreglo puerta carro y despinchada</t>
  </si>
  <si>
    <t>Regalo para Davian</t>
  </si>
  <si>
    <t>Compre gafas</t>
  </si>
  <si>
    <t>Compre libros</t>
  </si>
  <si>
    <t xml:space="preserve">Lasaña </t>
  </si>
  <si>
    <t>Vuelos lima cusco</t>
  </si>
  <si>
    <t>Vuelos bogota lima</t>
  </si>
  <si>
    <t>Gastos varios</t>
  </si>
  <si>
    <t>Reserva Cartagena</t>
  </si>
  <si>
    <t>almuerzo</t>
  </si>
  <si>
    <t>aire carro</t>
  </si>
  <si>
    <t>Invite a desayunar a mornio y hermana</t>
  </si>
  <si>
    <t xml:space="preserve">Cena cumpleaños Davian </t>
  </si>
  <si>
    <t xml:space="preserve">Pague plan Movistar </t>
  </si>
  <si>
    <t>Escalapie de la moto</t>
  </si>
  <si>
    <t>Cumpleaños Paula</t>
  </si>
  <si>
    <t xml:space="preserve">Gasolina moto </t>
  </si>
  <si>
    <t>Viaje a bogo Platzi Conf</t>
  </si>
  <si>
    <t>Pague tarjeta profesional</t>
  </si>
  <si>
    <t>regalo amigo secreto</t>
  </si>
  <si>
    <t>COMPRE CASA</t>
  </si>
  <si>
    <t>Desierto tatacoa, sitios acampada, almuerzo, sandwichs</t>
  </si>
  <si>
    <t>Compre power bank y almuadilla para avion</t>
  </si>
  <si>
    <t>VIAJE A PERU</t>
  </si>
  <si>
    <t>Salir a comer</t>
  </si>
  <si>
    <t>transporte neiva bogota</t>
  </si>
  <si>
    <t>Cambio de vuelo</t>
  </si>
  <si>
    <t xml:space="preserve">Vuelo cuz Lim </t>
  </si>
  <si>
    <t>Hotel lima</t>
  </si>
  <si>
    <t>cambio fecha vuelo regreso bogota</t>
  </si>
  <si>
    <t>Pago presto hermana para desierto</t>
  </si>
  <si>
    <t>tranportes viaje peru</t>
  </si>
  <si>
    <t>impuesto de registro</t>
  </si>
  <si>
    <t>registro escrituras</t>
  </si>
  <si>
    <t>parqueadero</t>
  </si>
  <si>
    <t>cambio de chapas de la casa</t>
  </si>
  <si>
    <t>Pago recibo energia casa</t>
  </si>
  <si>
    <t>pago recibo de agua</t>
  </si>
  <si>
    <t>bateria dek carro</t>
  </si>
  <si>
    <t>Gasolina y cuarto aceite carro</t>
  </si>
  <si>
    <t>Comidas en Teruel</t>
  </si>
  <si>
    <t>GASTO A PERU</t>
  </si>
  <si>
    <t xml:space="preserve">Gastos de la casa </t>
  </si>
  <si>
    <t>gastos en impresiones</t>
  </si>
  <si>
    <t>Búfalo bill hamburguesa con mornio</t>
  </si>
  <si>
    <t>Pintada de la casa</t>
  </si>
  <si>
    <t>repuestos de la moto</t>
  </si>
  <si>
    <t>Abono reparacion de la moto</t>
  </si>
  <si>
    <t>Compre casco cumpleaños Mich</t>
  </si>
  <si>
    <t>Recibo de gas casa</t>
  </si>
  <si>
    <t>postre Mich</t>
  </si>
  <si>
    <t>Pizza con familia</t>
  </si>
  <si>
    <t>granizados con mornio</t>
  </si>
  <si>
    <t>Arreglo celular redmin</t>
  </si>
  <si>
    <t>corte barberia</t>
  </si>
  <si>
    <t>torta hermana dia admin</t>
  </si>
  <si>
    <t>retire para lavar carro</t>
  </si>
  <si>
    <t>compre aceite para carro</t>
  </si>
  <si>
    <t>cena cumple de Mich</t>
  </si>
  <si>
    <t>paseo por spiriland</t>
  </si>
  <si>
    <t>Salí a tomar un café</t>
  </si>
  <si>
    <t>Hamburguesas</t>
  </si>
  <si>
    <t>regalo de nico</t>
  </si>
  <si>
    <t>regalo del abuelo</t>
  </si>
  <si>
    <t>cuatoa cumpleaños del abuelo</t>
  </si>
  <si>
    <t>Compre ropa para GYM</t>
  </si>
  <si>
    <t>Corte de pelo y comida</t>
  </si>
  <si>
    <t>DEUDAS</t>
  </si>
  <si>
    <t>TOTAL PRESTADO</t>
  </si>
  <si>
    <t>TOTAL ABONOS</t>
  </si>
  <si>
    <t>Monto Presatdo</t>
  </si>
  <si>
    <t>Abono</t>
  </si>
  <si>
    <t>=</t>
  </si>
  <si>
    <t>Presto mi tia para completar compra de moto y gastos en bogota</t>
  </si>
  <si>
    <t>Presto Davian del viaje a Bogota</t>
  </si>
  <si>
    <t>Presto mi hermana para pago de la casa</t>
  </si>
  <si>
    <t>Mes de Julio</t>
  </si>
  <si>
    <t>Mercado 1</t>
  </si>
  <si>
    <t>Mercado 2</t>
  </si>
  <si>
    <t>Administracion</t>
  </si>
  <si>
    <t>Recibo Energia</t>
  </si>
  <si>
    <t>Recibo Agua</t>
  </si>
  <si>
    <t>Recibo Gas</t>
  </si>
  <si>
    <t>Internet</t>
  </si>
  <si>
    <t>Cada uno\</t>
  </si>
  <si>
    <t>Mes de Agosto</t>
  </si>
  <si>
    <t>Total con lo de Morni</t>
  </si>
  <si>
    <t>Mes de Septiembre</t>
  </si>
  <si>
    <t>Verduras mama</t>
  </si>
  <si>
    <t xml:space="preserve">  </t>
  </si>
  <si>
    <t>TOTAL MONTO</t>
  </si>
  <si>
    <t>TOTAL GANACIA</t>
  </si>
  <si>
    <t>Ganancia</t>
  </si>
  <si>
    <t>Presto a mi hermana para el apartamento</t>
  </si>
  <si>
    <t>Abono mi hermana</t>
  </si>
  <si>
    <t xml:space="preserve">Abono mi hermana </t>
  </si>
  <si>
    <t>Hermana</t>
  </si>
  <si>
    <t>Presto mas a mi hermana para apartamento</t>
  </si>
  <si>
    <t>Davian</t>
  </si>
  <si>
    <t>Maira amiga tia</t>
  </si>
  <si>
    <t>Tio</t>
  </si>
  <si>
    <t>Vendo televisor a mi hermana</t>
  </si>
  <si>
    <t>Sergio</t>
  </si>
  <si>
    <t>Paola</t>
  </si>
  <si>
    <t>Segunda parte</t>
  </si>
  <si>
    <t>Tia</t>
  </si>
  <si>
    <t>Abono y pague tarjeta profesional</t>
  </si>
  <si>
    <t>Otros</t>
  </si>
  <si>
    <t>Presto a mi hermana para el baño del apartamento</t>
  </si>
  <si>
    <t>Vendo a mi tia los muebles y todo</t>
  </si>
  <si>
    <t xml:space="preserve">Abono </t>
  </si>
  <si>
    <t>Debe Nicolas de implementacion de estadisticas</t>
  </si>
  <si>
    <t>Preste a Eleina para pedido</t>
  </si>
  <si>
    <t xml:space="preserve">Preste a prima Banesa </t>
  </si>
  <si>
    <t xml:space="preserve">Preste a mornio </t>
  </si>
  <si>
    <t>Preste a mi tia para que comprara celular</t>
  </si>
  <si>
    <t>Preste a mornio para comprar la moto</t>
  </si>
  <si>
    <t>Abono mornio</t>
  </si>
  <si>
    <t>Preste a pima Maria</t>
  </si>
  <si>
    <t>Preste a Cuspian</t>
  </si>
  <si>
    <t>Abono Cuspian</t>
  </si>
  <si>
    <t>Preste a mi tio Duverney</t>
  </si>
  <si>
    <t>Preste a el viejo Davian</t>
  </si>
  <si>
    <t>Preste a mi prima Banessa</t>
  </si>
  <si>
    <t>Compre canal premium pronosticos ene feb</t>
  </si>
  <si>
    <t>Inverti en wplay</t>
  </si>
  <si>
    <t>Inverti en apuestas deportivas</t>
  </si>
  <si>
    <t>pague mes marzo y abril</t>
  </si>
  <si>
    <t>Saque de wplay</t>
  </si>
  <si>
    <t>Saque de Wplay</t>
  </si>
  <si>
    <t xml:space="preserve">Preste a Maira amiga de mi tía </t>
  </si>
  <si>
    <t>Abono intereses</t>
  </si>
  <si>
    <t>Preste a Paula</t>
  </si>
  <si>
    <t>Preste a mi tía para enviarle a la mona</t>
  </si>
  <si>
    <t xml:space="preserve">Preste a primo Santiago </t>
  </si>
  <si>
    <t>preste a mi hermana para pagar recibos</t>
  </si>
  <si>
    <t>Preste a cuspian para comprar celular</t>
  </si>
  <si>
    <t>Abono y finalizo</t>
  </si>
  <si>
    <t>Preste a mi tio para la tapa de motosierra</t>
  </si>
  <si>
    <t>Preste a Ruben</t>
  </si>
  <si>
    <t>preste a prima banessa</t>
  </si>
  <si>
    <t>Preste a mornio para la licencia c1</t>
  </si>
  <si>
    <t>preste  a juanjose sinergia</t>
  </si>
  <si>
    <t>Presto a mi hermana para pagar deuda del banco</t>
  </si>
  <si>
    <t>Preste a mornio para buso</t>
  </si>
  <si>
    <t>Preste a paula para picada</t>
  </si>
  <si>
    <t>Preste a johany para hamburguesas en byl</t>
  </si>
  <si>
    <t>Preste a mi tio duberney</t>
  </si>
  <si>
    <t>Abono 200 anteriores y cien de esta</t>
  </si>
  <si>
    <t>Abono restante y cien a la otra</t>
  </si>
  <si>
    <t>Prewste a viejo Davian para completar para la moto</t>
  </si>
  <si>
    <t>Abono primero con lo de la tv</t>
  </si>
  <si>
    <t>Abono 1200000 de hay $102.500 aca y el resto en otra</t>
  </si>
  <si>
    <t>Abono viaje bogota</t>
  </si>
  <si>
    <t>Preste a Jorge amigo de tia</t>
  </si>
  <si>
    <t>Preste a Laura Pirila para pagar una deudas</t>
  </si>
  <si>
    <t>Preste a  compañero johany que esta en san andres</t>
  </si>
  <si>
    <t>Compre Hosting para iniciar emprendimiento dycloup</t>
  </si>
  <si>
    <t>Pago tv lfna</t>
  </si>
  <si>
    <t>Compra lista tv premium</t>
  </si>
  <si>
    <t>Pago Davian parte de hosting</t>
  </si>
  <si>
    <t>Ganancia de este proyecto</t>
  </si>
  <si>
    <t>Preste a Paula rojas</t>
  </si>
  <si>
    <t>Preste a mi tia para que pague recibos</t>
  </si>
  <si>
    <t>Preste a mi tío Duberney</t>
  </si>
  <si>
    <t>Abono 900 anteriores y cien a esta</t>
  </si>
  <si>
    <t>Mornio</t>
  </si>
  <si>
    <t>Abono mi tio en el apto</t>
  </si>
  <si>
    <t>Preste a Paola</t>
  </si>
  <si>
    <t>Abono mas interes</t>
  </si>
  <si>
    <t>Abono más interéses</t>
  </si>
  <si>
    <t>Intereses</t>
  </si>
  <si>
    <t>Preste a Abuelo nacho</t>
  </si>
  <si>
    <t>Presto a johany</t>
  </si>
  <si>
    <t>Preste a prima banesa urgente</t>
  </si>
  <si>
    <t>Viaje espinal, mama, hermana y tia</t>
  </si>
  <si>
    <t>Prewste a viejo Davian para ccomprar computador</t>
  </si>
  <si>
    <t>Abono 870mil , 402 aca el resto en otra</t>
  </si>
  <si>
    <t>Preste para viaje semana santa</t>
  </si>
  <si>
    <t>Abona mama y hermana</t>
  </si>
  <si>
    <t>Abona tia y abuelo</t>
  </si>
  <si>
    <t>Abono 400 , 300 cuenta anterior y 100 a esta</t>
  </si>
  <si>
    <t xml:space="preserve">Paga 1M </t>
  </si>
  <si>
    <t>Preste a Laura pirula</t>
  </si>
  <si>
    <t>Tio Duberney</t>
  </si>
  <si>
    <t>Paga 1M</t>
  </si>
  <si>
    <t xml:space="preserve">Tia Antonia </t>
  </si>
  <si>
    <t>Mama y hermana</t>
  </si>
  <si>
    <t>Viejo Davian</t>
  </si>
  <si>
    <t>Diego amigo hermana</t>
  </si>
  <si>
    <t>Prima banesa</t>
  </si>
  <si>
    <t>preste atia para contorles xbox juanes</t>
  </si>
  <si>
    <t>hermana dia de mades</t>
  </si>
  <si>
    <t>Preste a cuspian</t>
  </si>
  <si>
    <t>Presete a paula para tia</t>
  </si>
  <si>
    <t>Subida el abuelo al nevado (abono mama+hermana)</t>
  </si>
  <si>
    <t>dia del padre (abono mama+hermana)</t>
  </si>
  <si>
    <t>Preste a mi abuelo</t>
  </si>
  <si>
    <t>Preste a meneses</t>
  </si>
  <si>
    <t>Preste a mi mamá para lo de espumas</t>
  </si>
  <si>
    <t>Despedida leo preste a amigos hermana</t>
  </si>
  <si>
    <t>Preste paula para ron y descanso en hotel</t>
  </si>
  <si>
    <t>Gasolina peajes murillo</t>
  </si>
  <si>
    <t>Hermana debe de compras en unico</t>
  </si>
  <si>
    <t>Preste a viejo Davian dia de grado</t>
  </si>
  <si>
    <t>ida a bogota tia amyerly</t>
  </si>
  <si>
    <t>ida a bogota mama</t>
  </si>
  <si>
    <t>ida a bogota tio duberney</t>
  </si>
  <si>
    <t>40mil d cruceta</t>
  </si>
  <si>
    <t>Recarga a mornio</t>
  </si>
  <si>
    <t>Preste a mi abuelo para pagar argollas</t>
  </si>
  <si>
    <t>Entradas cine</t>
  </si>
  <si>
    <t>Reserva Cartagena Davian</t>
  </si>
  <si>
    <t>Preste a Andrés Dussan</t>
  </si>
  <si>
    <t>CONTROL DE CUENTAS</t>
  </si>
  <si>
    <t>DIA</t>
  </si>
  <si>
    <t>Descripción</t>
  </si>
  <si>
    <t>Total</t>
  </si>
  <si>
    <t>Bancolombia</t>
  </si>
  <si>
    <t>Nequi</t>
  </si>
  <si>
    <t>CAPITAL</t>
  </si>
  <si>
    <t>Efectivo Ahorrado</t>
  </si>
  <si>
    <t>DIFERENCIA</t>
  </si>
  <si>
    <t>Daviplata</t>
  </si>
  <si>
    <t>Mama Mich</t>
  </si>
  <si>
    <t>Av Villas</t>
  </si>
  <si>
    <t>Valor</t>
  </si>
  <si>
    <t>Detalle</t>
  </si>
  <si>
    <t>Persona</t>
  </si>
  <si>
    <t>Me entrego del resto de moto</t>
  </si>
  <si>
    <t>Juan Ignacio Silva Laguna</t>
  </si>
  <si>
    <t>Trabajo de Nicolás</t>
  </si>
  <si>
    <t>Abono del Préstamo Hermana</t>
  </si>
  <si>
    <t>Yessika Alexandra Amezquita Silva</t>
  </si>
  <si>
    <t>5-sep</t>
  </si>
  <si>
    <t>Abono de dinero + intereses</t>
  </si>
  <si>
    <t>Paola Fernanda Sanchez Rojas</t>
  </si>
  <si>
    <t>29-sep</t>
  </si>
  <si>
    <t>Arreglo general de moto</t>
  </si>
  <si>
    <t>AKT MOTOS CRA 5</t>
  </si>
  <si>
    <t>Compra de celular mamita</t>
  </si>
  <si>
    <t>comuneros 2 piso</t>
  </si>
  <si>
    <t>Pago que le pago de prestamo por Nequi</t>
  </si>
  <si>
    <t>Compra del carro For Fiesta</t>
  </si>
  <si>
    <t>Tramite de papeles</t>
  </si>
  <si>
    <t>Abono de dinero + intereses =Pago total - ya se entrego letra</t>
  </si>
  <si>
    <t>Soporte del celular</t>
  </si>
  <si>
    <t>Abono tia del celular saldo: 605.000</t>
  </si>
  <si>
    <t>Mayerly Silva</t>
  </si>
  <si>
    <t>Abono interes Maira saldo:1.000.000</t>
  </si>
  <si>
    <t>Maira Leiva amig de tia Mayerli</t>
  </si>
  <si>
    <t>Le presto a hermana para pagar credito</t>
  </si>
  <si>
    <t>Compra de Cama</t>
  </si>
  <si>
    <t>Pago hermana de préstamo ropa 31 dic</t>
  </si>
  <si>
    <t>abono Davian debe 7millones</t>
  </si>
  <si>
    <t>Davian Ascanio</t>
  </si>
  <si>
    <t>Abono Johani amigo Davian saldo 0.</t>
  </si>
  <si>
    <t>Johani Cruz</t>
  </si>
  <si>
    <t>Pago mamita - de prestamo pagar revista</t>
  </si>
  <si>
    <t>Anya Milena Silva Laguna</t>
  </si>
  <si>
    <t>Trabajo de Jair</t>
  </si>
  <si>
    <t>Jair Bonilla</t>
  </si>
  <si>
    <t>Compra en feria de las hamburguesas</t>
  </si>
  <si>
    <t>abono Davian debe $5.800 millones</t>
  </si>
  <si>
    <t>Abono Paola debe 1.100 millones</t>
  </si>
  <si>
    <t>para arreglo el carro</t>
  </si>
  <si>
    <t>Pago Laura Pirila... saldo 0.</t>
  </si>
  <si>
    <t>Laura Daniela Calderón Montilla</t>
  </si>
  <si>
    <t>Pago prima Vanessa Barrios.. saldo $1.600.000</t>
  </si>
  <si>
    <t>Vanessa Barrios</t>
  </si>
  <si>
    <t>Pago hermana y mamita viaje al espinal</t>
  </si>
  <si>
    <t>Pago prima Vanessa Barrios.. saldo $0</t>
  </si>
  <si>
    <t>abono Davian debe 4.600 millones</t>
  </si>
  <si>
    <t>Abono Paola debe $1.000 millon</t>
  </si>
  <si>
    <t>Trabajo TV - Emprendimiento</t>
  </si>
  <si>
    <t>Nicolas Artunduaga</t>
  </si>
  <si>
    <t>Pago gasolina+ peajes + último hotel viaje semana santa</t>
  </si>
  <si>
    <t>Compra de zapatos por internet</t>
  </si>
  <si>
    <t>Abono Tia maye saldo $2.000 millones</t>
  </si>
  <si>
    <t>dio mi hermano</t>
  </si>
  <si>
    <t>Abono Paola debe $900 mil</t>
  </si>
  <si>
    <t>abono Davian debe $3.400 millones</t>
  </si>
  <si>
    <t>me los dio mi hermano</t>
  </si>
  <si>
    <t>lavada carro hermanito</t>
  </si>
  <si>
    <t>Abono tio duberney</t>
  </si>
  <si>
    <t>Duberney Silva Laguna</t>
  </si>
  <si>
    <t>200 tenia mi tia guardados y docientos que abono</t>
  </si>
  <si>
    <t>Sergio Andres Salazar</t>
  </si>
  <si>
    <t>Paula debía viejos</t>
  </si>
  <si>
    <t>Paga hermana de viaje a isnos</t>
  </si>
  <si>
    <t>Abono mi hermana de la deuda</t>
  </si>
  <si>
    <t xml:space="preserve">Pago del abuelo </t>
  </si>
  <si>
    <t>Abono de mi tía 500 gaste 50</t>
  </si>
  <si>
    <t>Abono mi tio duberney</t>
  </si>
  <si>
    <t>Abono sergio</t>
  </si>
  <si>
    <t>De tia yolanda para comprar horno</t>
  </si>
  <si>
    <t xml:space="preserve">Abono Davian </t>
  </si>
  <si>
    <t>Abono Paola</t>
  </si>
  <si>
    <t>Abono Davian de los vuelos</t>
  </si>
  <si>
    <t>Me sobro del nevado</t>
  </si>
  <si>
    <t>Pago madre dia padre y viaje nevado abuelo</t>
  </si>
  <si>
    <t>Saque de nequi para pago de hermana</t>
  </si>
  <si>
    <t>debia hermana menos aporte a la casa</t>
  </si>
  <si>
    <t>Transferencia hermana día del aeropuerto</t>
  </si>
  <si>
    <t>Pago vuelos Diego</t>
  </si>
  <si>
    <t>Nequi despedida leo</t>
  </si>
  <si>
    <t>Abono Davian</t>
  </si>
  <si>
    <t>Ganancias lfna, estaban en la cuenta mama de Mich</t>
  </si>
  <si>
    <t>Paola abono más intereses</t>
  </si>
  <si>
    <t>Cuspian paga deuda</t>
  </si>
  <si>
    <t>Favor a Lili nequi</t>
  </si>
  <si>
    <t>Intereses mayra amiga de mi tia</t>
  </si>
  <si>
    <t>Pasa de mama mich a mi hermana</t>
  </si>
  <si>
    <t>Abono mi tía, pago abuelo nevado tia, y tía había guara dado 150 de paula</t>
  </si>
  <si>
    <t>Retire de bancolombia</t>
  </si>
  <si>
    <t>Pago abuelo</t>
  </si>
  <si>
    <t>Abono tia</t>
  </si>
  <si>
    <t>Recoje hermana lo de viaje murillo</t>
  </si>
  <si>
    <t>tranferencia necesitaba leo amigo hermana</t>
  </si>
  <si>
    <t>Abono hermana</t>
  </si>
  <si>
    <t>Arreglo cuentas hermana</t>
  </si>
  <si>
    <t>Recolecta lluvia de sobres</t>
  </si>
  <si>
    <t>Pago mi mama viaje bogota</t>
  </si>
  <si>
    <t>pago hermana de polllo asado</t>
  </si>
  <si>
    <t xml:space="preserve">Retire de Bancolombia </t>
  </si>
  <si>
    <t xml:space="preserve">Retire de DaviPlata </t>
  </si>
  <si>
    <t>Paso de mama de Mich</t>
  </si>
  <si>
    <t>Pago mi tia viaje bogota</t>
  </si>
  <si>
    <t>Retire Av villas 2 y saque 0,3 para gastos moto</t>
  </si>
  <si>
    <t>Retire de Av villas</t>
  </si>
  <si>
    <t>Paso mamá de Mich</t>
  </si>
  <si>
    <t>Retire av villas 2 y saque 0,5 para gastos</t>
  </si>
  <si>
    <t>pago de davian el resto es de la tv</t>
  </si>
  <si>
    <t>Abono de mornio</t>
  </si>
  <si>
    <t>Excedente de lo del mercado</t>
  </si>
  <si>
    <t xml:space="preserve">Envié con mi Tio para mi Abuelo </t>
  </si>
  <si>
    <t>Abono mamá de espumas</t>
  </si>
  <si>
    <t xml:space="preserve">Retire Av villas </t>
  </si>
  <si>
    <t>Retire de Bancolombia (lfna)</t>
  </si>
  <si>
    <t>Retire Av villas 2M pero saque 200 para relojes</t>
  </si>
  <si>
    <t xml:space="preserve">Cine </t>
  </si>
  <si>
    <t xml:space="preserve">Davian </t>
  </si>
  <si>
    <t>Retire Av villas</t>
  </si>
  <si>
    <t>Lasaña</t>
  </si>
  <si>
    <t>Abono Paola intereses</t>
  </si>
  <si>
    <t>Pasa mamá de Mich</t>
  </si>
  <si>
    <t>Retire av villas</t>
  </si>
  <si>
    <t>Retire av villas 1.160.000 pero realice algunos pagos</t>
  </si>
  <si>
    <t>Hermana paga reserva, almuerzos y helados</t>
  </si>
  <si>
    <t xml:space="preserve">Retiro Av villas </t>
  </si>
  <si>
    <t>Pasa Mich 4</t>
  </si>
  <si>
    <t>Paso Mich</t>
  </si>
  <si>
    <t>excedente de lo del mercado</t>
  </si>
  <si>
    <t>Lo logramos compre casa</t>
  </si>
  <si>
    <t>Mi tio duberney abono</t>
  </si>
  <si>
    <t>Me presto mi hermana para la casa</t>
  </si>
  <si>
    <t>Termino de pagar deuda Davian</t>
  </si>
  <si>
    <t>pago a mama de presatamo para la casa</t>
  </si>
  <si>
    <t>retire para pagar recibo pero se los paso ami hermana</t>
  </si>
  <si>
    <t xml:space="preserve">Gastos en Teruel </t>
  </si>
  <si>
    <t>pago viaje a la costa hermana mama</t>
  </si>
  <si>
    <t>Abona hermana</t>
  </si>
  <si>
    <t>Gastos casa mes octubre</t>
  </si>
  <si>
    <t>Gastos mercado mes noviembre</t>
  </si>
  <si>
    <t>Acaba de pagar mama las espumas</t>
  </si>
  <si>
    <t>Pago prestamo a mi madre</t>
  </si>
  <si>
    <t>Para cena  cumple de Mich</t>
  </si>
  <si>
    <t xml:space="preserve">Pasa Mich </t>
  </si>
  <si>
    <t>favor a Adriana</t>
  </si>
  <si>
    <t>entrada a moyas</t>
  </si>
  <si>
    <t>Regalo de diego y dulces hermana dollarcity</t>
  </si>
  <si>
    <t>Tranferencia nequi hermana para rutina ejercisios</t>
  </si>
  <si>
    <t>vuelos hermana yopal</t>
  </si>
  <si>
    <t>verduras y pollo</t>
  </si>
  <si>
    <t>cuota cumpleaños del abuelo</t>
  </si>
  <si>
    <t>Intereses Paola</t>
  </si>
  <si>
    <t xml:space="preserve">Transferencia nequi diego </t>
  </si>
  <si>
    <t>Total Efectivo</t>
  </si>
  <si>
    <t>Almuerzo madres</t>
  </si>
  <si>
    <t>Entrada villarpe</t>
  </si>
  <si>
    <t>Pizza cena</t>
  </si>
  <si>
    <t>Rosas madres</t>
  </si>
  <si>
    <t>Cada uno:</t>
  </si>
  <si>
    <t>Tio Duber</t>
  </si>
  <si>
    <t>Yaque</t>
  </si>
  <si>
    <t>Pipe</t>
  </si>
  <si>
    <t>Nicolas</t>
  </si>
  <si>
    <t>Tia Antnoia</t>
  </si>
  <si>
    <t>Juanesteban</t>
  </si>
  <si>
    <t>Deben</t>
  </si>
  <si>
    <t>Thomas Santiago</t>
  </si>
  <si>
    <t>Nacho</t>
  </si>
  <si>
    <t>Gaste</t>
  </si>
  <si>
    <t>Mama Milena</t>
  </si>
  <si>
    <t>Hermana Yeka</t>
  </si>
  <si>
    <t>Juancho</t>
  </si>
  <si>
    <t>Alejandra</t>
  </si>
  <si>
    <t>Thomas juanchito</t>
  </si>
  <si>
    <t>Mama Davian</t>
  </si>
  <si>
    <t>Abuela Davian</t>
  </si>
  <si>
    <t>Diego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</si>
</sst>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0">
    <numFmt numFmtId="164" formatCode="&quot;$&quot;#,##0"/>
    <numFmt numFmtId="165" formatCode="d/M/yyyy"/>
    <numFmt numFmtId="166" formatCode="&quot;$&quot;#,##0.00"/>
    <numFmt numFmtId="167" formatCode="d/m/yy"/>
    <numFmt numFmtId="168" formatCode="d-m-yy"/>
    <numFmt numFmtId="169" formatCode="dd/mm/yy"/>
    <numFmt numFmtId="170" formatCode="d/m"/>
    <numFmt numFmtId="171" formatCode="d&quot;-&quot;mmm"/>
    <numFmt numFmtId="172" formatCode="dddd&quot;, &quot;d&quot; de &quot;mmmm&quot; de &quot;yyyy"/>
    <numFmt numFmtId="173" formatCode="d-mmm"/>
  </numFmts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/>
    <font>
      <b/>
      <color theme="1"/>
      <name val="Arial"/>
      <scheme val="minor"/>
    </font>
    <font>
      <sz val="11.0"/>
      <color rgb="FF000000"/>
      <name val="Calibri"/>
    </font>
    <font>
      <color theme="1"/>
      <name val="Arial"/>
    </font>
    <font>
      <color rgb="FF000000"/>
      <name val="Arial"/>
    </font>
    <font>
      <sz val="9.0"/>
      <color rgb="FF000000"/>
      <name val="&quot;Google Sans Mono&quot;"/>
    </font>
    <font>
      <b/>
      <color theme="1"/>
      <name val="Arial"/>
    </font>
    <font>
      <b/>
      <sz val="12.0"/>
      <color rgb="FF000000"/>
      <name val="Calibri"/>
    </font>
    <font>
      <sz val="11.0"/>
      <color rgb="FFFF0000"/>
      <name val="Calibri"/>
    </font>
    <font>
      <color rgb="FFFF0000"/>
      <name val="Arial"/>
      <scheme val="minor"/>
    </font>
    <font>
      <sz val="11.0"/>
      <color rgb="FFFFFFFF"/>
      <name val="Calibri"/>
    </font>
  </fonts>
  <fills count="2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  <fill>
      <patternFill patternType="solid">
        <fgColor rgb="FF1155CC"/>
        <bgColor rgb="FF1155CC"/>
      </patternFill>
    </fill>
    <fill>
      <patternFill patternType="solid">
        <fgColor theme="8"/>
        <bgColor theme="8"/>
      </patternFill>
    </fill>
    <fill>
      <patternFill patternType="solid">
        <fgColor rgb="FFFCE5CD"/>
        <bgColor rgb="FFFCE5CD"/>
      </patternFill>
    </fill>
    <fill>
      <patternFill patternType="solid">
        <fgColor rgb="FFC27BA0"/>
        <bgColor rgb="FFC27BA0"/>
      </patternFill>
    </fill>
    <fill>
      <patternFill patternType="solid">
        <fgColor rgb="FFD9D2E9"/>
        <bgColor rgb="FFD9D2E9"/>
      </patternFill>
    </fill>
    <fill>
      <patternFill patternType="solid">
        <fgColor rgb="FFF1C232"/>
        <bgColor rgb="FFF1C232"/>
      </patternFill>
    </fill>
    <fill>
      <patternFill patternType="solid">
        <fgColor rgb="FFFFE599"/>
        <bgColor rgb="FFFFE599"/>
      </patternFill>
    </fill>
    <fill>
      <patternFill patternType="solid">
        <fgColor rgb="FF6AA84F"/>
        <bgColor rgb="FF6AA84F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5E5E5"/>
        <bgColor rgb="FFE5E5E5"/>
      </patternFill>
    </fill>
    <fill>
      <patternFill patternType="solid">
        <fgColor rgb="FFD0E0E3"/>
        <bgColor rgb="FFD0E0E3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1" fillId="0" fontId="2" numFmtId="164" xfId="0" applyAlignment="1" applyBorder="1" applyFont="1" applyNumberFormat="1">
      <alignment horizontal="center" vertical="center"/>
    </xf>
    <xf borderId="0" fillId="0" fontId="1" numFmtId="164" xfId="0" applyFont="1" applyNumberFormat="1"/>
    <xf borderId="0" fillId="0" fontId="1" numFmtId="164" xfId="0" applyAlignment="1" applyFont="1" applyNumberFormat="1">
      <alignment horizontal="center"/>
    </xf>
    <xf borderId="2" fillId="0" fontId="1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5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/>
    </xf>
    <xf borderId="1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4" numFmtId="0" xfId="0" applyFont="1"/>
    <xf borderId="1" fillId="0" fontId="1" numFmtId="167" xfId="0" applyAlignment="1" applyBorder="1" applyFont="1" applyNumberFormat="1">
      <alignment readingOrder="0"/>
    </xf>
    <xf borderId="1" fillId="2" fontId="1" numFmtId="165" xfId="0" applyAlignment="1" applyBorder="1" applyFill="1" applyFont="1" applyNumberFormat="1">
      <alignment readingOrder="0"/>
    </xf>
    <xf borderId="1" fillId="2" fontId="1" numFmtId="49" xfId="0" applyAlignment="1" applyBorder="1" applyFont="1" applyNumberFormat="1">
      <alignment readingOrder="0"/>
    </xf>
    <xf borderId="1" fillId="2" fontId="1" numFmtId="164" xfId="0" applyAlignment="1" applyBorder="1" applyFont="1" applyNumberFormat="1">
      <alignment readingOrder="0"/>
    </xf>
    <xf borderId="1" fillId="0" fontId="1" numFmtId="165" xfId="0" applyBorder="1" applyFont="1" applyNumberFormat="1"/>
    <xf borderId="1" fillId="0" fontId="1" numFmtId="49" xfId="0" applyBorder="1" applyFont="1" applyNumberFormat="1"/>
    <xf borderId="1" fillId="0" fontId="1" numFmtId="164" xfId="0" applyBorder="1" applyFont="1" applyNumberFormat="1"/>
    <xf borderId="0" fillId="0" fontId="1" numFmtId="168" xfId="0" applyAlignment="1" applyFont="1" applyNumberFormat="1">
      <alignment readingOrder="0"/>
    </xf>
    <xf borderId="1" fillId="0" fontId="1" numFmtId="169" xfId="0" applyAlignment="1" applyBorder="1" applyFont="1" applyNumberFormat="1">
      <alignment readingOrder="0"/>
    </xf>
    <xf borderId="1" fillId="3" fontId="1" numFmtId="164" xfId="0" applyAlignment="1" applyBorder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1" fillId="0" fontId="1" numFmtId="170" xfId="0" applyAlignment="1" applyBorder="1" applyFont="1" applyNumberFormat="1">
      <alignment readingOrder="0"/>
    </xf>
    <xf borderId="1" fillId="4" fontId="1" numFmtId="165" xfId="0" applyAlignment="1" applyBorder="1" applyFill="1" applyFont="1" applyNumberFormat="1">
      <alignment readingOrder="0"/>
    </xf>
    <xf borderId="1" fillId="4" fontId="1" numFmtId="49" xfId="0" applyAlignment="1" applyBorder="1" applyFont="1" applyNumberFormat="1">
      <alignment readingOrder="0"/>
    </xf>
    <xf borderId="1" fillId="4" fontId="1" numFmtId="164" xfId="0" applyAlignment="1" applyBorder="1" applyFont="1" applyNumberFormat="1">
      <alignment readingOrder="0"/>
    </xf>
    <xf borderId="0" fillId="0" fontId="4" numFmtId="0" xfId="0" applyAlignment="1" applyFont="1">
      <alignment readingOrder="0"/>
    </xf>
    <xf borderId="1" fillId="5" fontId="1" numFmtId="165" xfId="0" applyAlignment="1" applyBorder="1" applyFill="1" applyFont="1" applyNumberFormat="1">
      <alignment readingOrder="0"/>
    </xf>
    <xf borderId="1" fillId="5" fontId="1" numFmtId="49" xfId="0" applyAlignment="1" applyBorder="1" applyFont="1" applyNumberFormat="1">
      <alignment readingOrder="0"/>
    </xf>
    <xf borderId="1" fillId="5" fontId="1" numFmtId="164" xfId="0" applyAlignment="1" applyBorder="1" applyFont="1" applyNumberFormat="1">
      <alignment readingOrder="0"/>
    </xf>
    <xf borderId="1" fillId="6" fontId="1" numFmtId="165" xfId="0" applyAlignment="1" applyBorder="1" applyFill="1" applyFont="1" applyNumberFormat="1">
      <alignment readingOrder="0"/>
    </xf>
    <xf borderId="1" fillId="6" fontId="1" numFmtId="49" xfId="0" applyAlignment="1" applyBorder="1" applyFont="1" applyNumberFormat="1">
      <alignment readingOrder="0"/>
    </xf>
    <xf borderId="1" fillId="6" fontId="1" numFmtId="164" xfId="0" applyAlignment="1" applyBorder="1" applyFont="1" applyNumberFormat="1">
      <alignment readingOrder="0"/>
    </xf>
    <xf borderId="1" fillId="7" fontId="1" numFmtId="165" xfId="0" applyAlignment="1" applyBorder="1" applyFill="1" applyFont="1" applyNumberFormat="1">
      <alignment readingOrder="0"/>
    </xf>
    <xf borderId="1" fillId="7" fontId="1" numFmtId="49" xfId="0" applyAlignment="1" applyBorder="1" applyFont="1" applyNumberFormat="1">
      <alignment readingOrder="0"/>
    </xf>
    <xf borderId="1" fillId="7" fontId="1" numFmtId="164" xfId="0" applyAlignment="1" applyBorder="1" applyFont="1" applyNumberFormat="1">
      <alignment readingOrder="0"/>
    </xf>
    <xf borderId="1" fillId="8" fontId="1" numFmtId="165" xfId="0" applyAlignment="1" applyBorder="1" applyFill="1" applyFont="1" applyNumberFormat="1">
      <alignment readingOrder="0"/>
    </xf>
    <xf borderId="1" fillId="8" fontId="1" numFmtId="49" xfId="0" applyAlignment="1" applyBorder="1" applyFont="1" applyNumberFormat="1">
      <alignment readingOrder="0"/>
    </xf>
    <xf borderId="1" fillId="8" fontId="1" numFmtId="164" xfId="0" applyAlignment="1" applyBorder="1" applyFont="1" applyNumberFormat="1">
      <alignment readingOrder="0"/>
    </xf>
    <xf borderId="1" fillId="9" fontId="1" numFmtId="165" xfId="0" applyAlignment="1" applyBorder="1" applyFill="1" applyFont="1" applyNumberFormat="1">
      <alignment readingOrder="0"/>
    </xf>
    <xf borderId="1" fillId="9" fontId="1" numFmtId="49" xfId="0" applyAlignment="1" applyBorder="1" applyFont="1" applyNumberFormat="1">
      <alignment readingOrder="0"/>
    </xf>
    <xf borderId="1" fillId="9" fontId="1" numFmtId="164" xfId="0" applyAlignment="1" applyBorder="1" applyFont="1" applyNumberFormat="1">
      <alignment readingOrder="0"/>
    </xf>
    <xf borderId="5" fillId="0" fontId="5" numFmtId="0" xfId="0" applyAlignment="1" applyBorder="1" applyFont="1">
      <alignment readingOrder="0" shrinkToFit="0" vertical="bottom" wrapText="0"/>
    </xf>
    <xf borderId="5" fillId="0" fontId="5" numFmtId="164" xfId="0" applyAlignment="1" applyBorder="1" applyFont="1" applyNumberFormat="1">
      <alignment readingOrder="0" shrinkToFit="0" vertical="bottom" wrapText="0"/>
    </xf>
    <xf borderId="6" fillId="8" fontId="5" numFmtId="171" xfId="0" applyAlignment="1" applyBorder="1" applyFont="1" applyNumberFormat="1">
      <alignment readingOrder="0" shrinkToFit="0" vertical="bottom" wrapText="0"/>
    </xf>
    <xf borderId="5" fillId="8" fontId="5" numFmtId="0" xfId="0" applyAlignment="1" applyBorder="1" applyFont="1">
      <alignment readingOrder="0" shrinkToFit="0" vertical="bottom" wrapText="0"/>
    </xf>
    <xf borderId="5" fillId="8" fontId="5" numFmtId="164" xfId="0" applyAlignment="1" applyBorder="1" applyFont="1" applyNumberFormat="1">
      <alignment readingOrder="0" shrinkToFit="0" vertical="bottom" wrapText="0"/>
    </xf>
    <xf borderId="6" fillId="0" fontId="5" numFmtId="171" xfId="0" applyAlignment="1" applyBorder="1" applyFont="1" applyNumberFormat="1">
      <alignment readingOrder="0" shrinkToFit="0" vertical="bottom" wrapText="0"/>
    </xf>
    <xf quotePrefix="1" borderId="0" fillId="0" fontId="1" numFmtId="0" xfId="0" applyAlignment="1" applyFont="1">
      <alignment horizontal="center" readingOrder="0"/>
    </xf>
    <xf borderId="2" fillId="3" fontId="1" numFmtId="0" xfId="0" applyAlignment="1" applyBorder="1" applyFont="1">
      <alignment horizontal="center" readingOrder="0"/>
    </xf>
    <xf borderId="1" fillId="0" fontId="1" numFmtId="0" xfId="0" applyBorder="1" applyFont="1"/>
    <xf borderId="1" fillId="10" fontId="1" numFmtId="165" xfId="0" applyAlignment="1" applyBorder="1" applyFill="1" applyFont="1" applyNumberFormat="1">
      <alignment readingOrder="0"/>
    </xf>
    <xf borderId="1" fillId="10" fontId="1" numFmtId="49" xfId="0" applyAlignment="1" applyBorder="1" applyFont="1" applyNumberFormat="1">
      <alignment readingOrder="0"/>
    </xf>
    <xf borderId="1" fillId="10" fontId="1" numFmtId="164" xfId="0" applyAlignment="1" applyBorder="1" applyFont="1" applyNumberFormat="1">
      <alignment readingOrder="0"/>
    </xf>
    <xf borderId="1" fillId="11" fontId="1" numFmtId="165" xfId="0" applyAlignment="1" applyBorder="1" applyFill="1" applyFont="1" applyNumberFormat="1">
      <alignment readingOrder="0"/>
    </xf>
    <xf borderId="1" fillId="11" fontId="1" numFmtId="49" xfId="0" applyAlignment="1" applyBorder="1" applyFont="1" applyNumberFormat="1">
      <alignment readingOrder="0"/>
    </xf>
    <xf borderId="1" fillId="11" fontId="1" numFmtId="164" xfId="0" applyAlignment="1" applyBorder="1" applyFont="1" applyNumberFormat="1">
      <alignment readingOrder="0"/>
    </xf>
    <xf borderId="1" fillId="11" fontId="1" numFmtId="170" xfId="0" applyAlignment="1" applyBorder="1" applyFont="1" applyNumberFormat="1">
      <alignment readingOrder="0"/>
    </xf>
    <xf borderId="0" fillId="11" fontId="1" numFmtId="164" xfId="0" applyAlignment="1" applyFont="1" applyNumberFormat="1">
      <alignment readingOrder="0"/>
    </xf>
    <xf borderId="0" fillId="0" fontId="6" numFmtId="164" xfId="0" applyAlignment="1" applyFont="1" applyNumberFormat="1">
      <alignment vertical="bottom"/>
    </xf>
    <xf borderId="1" fillId="12" fontId="1" numFmtId="165" xfId="0" applyAlignment="1" applyBorder="1" applyFill="1" applyFont="1" applyNumberFormat="1">
      <alignment readingOrder="0"/>
    </xf>
    <xf borderId="1" fillId="12" fontId="1" numFmtId="49" xfId="0" applyAlignment="1" applyBorder="1" applyFont="1" applyNumberFormat="1">
      <alignment readingOrder="0"/>
    </xf>
    <xf borderId="1" fillId="12" fontId="1" numFmtId="164" xfId="0" applyAlignment="1" applyBorder="1" applyFont="1" applyNumberFormat="1">
      <alignment readingOrder="0"/>
    </xf>
    <xf borderId="0" fillId="13" fontId="1" numFmtId="0" xfId="0" applyFill="1" applyFont="1"/>
    <xf borderId="1" fillId="11" fontId="6" numFmtId="165" xfId="0" applyAlignment="1" applyBorder="1" applyFont="1" applyNumberFormat="1">
      <alignment readingOrder="0" vertical="bottom"/>
    </xf>
    <xf borderId="4" fillId="11" fontId="6" numFmtId="49" xfId="0" applyAlignment="1" applyBorder="1" applyFont="1" applyNumberFormat="1">
      <alignment readingOrder="0" vertical="bottom"/>
    </xf>
    <xf borderId="4" fillId="11" fontId="6" numFmtId="164" xfId="0" applyAlignment="1" applyBorder="1" applyFont="1" applyNumberFormat="1">
      <alignment vertical="bottom"/>
    </xf>
    <xf borderId="4" fillId="11" fontId="6" numFmtId="164" xfId="0" applyAlignment="1" applyBorder="1" applyFont="1" applyNumberFormat="1">
      <alignment readingOrder="0" vertical="bottom"/>
    </xf>
    <xf borderId="0" fillId="0" fontId="6" numFmtId="0" xfId="0" applyAlignment="1" applyFont="1">
      <alignment vertical="bottom"/>
    </xf>
    <xf borderId="0" fillId="13" fontId="6" numFmtId="0" xfId="0" applyAlignment="1" applyFont="1">
      <alignment readingOrder="0" vertical="bottom"/>
    </xf>
    <xf borderId="1" fillId="11" fontId="6" numFmtId="0" xfId="0" applyAlignment="1" applyBorder="1" applyFont="1">
      <alignment readingOrder="0" vertical="bottom"/>
    </xf>
    <xf borderId="1" fillId="11" fontId="6" numFmtId="164" xfId="0" applyAlignment="1" applyBorder="1" applyFont="1" applyNumberFormat="1">
      <alignment vertical="bottom"/>
    </xf>
    <xf borderId="0" fillId="13" fontId="6" numFmtId="0" xfId="0" applyAlignment="1" applyFont="1">
      <alignment vertical="bottom"/>
    </xf>
    <xf borderId="1" fillId="0" fontId="6" numFmtId="0" xfId="0" applyAlignment="1" applyBorder="1" applyFont="1">
      <alignment readingOrder="0" vertical="bottom"/>
    </xf>
    <xf borderId="1" fillId="0" fontId="6" numFmtId="164" xfId="0" applyAlignment="1" applyBorder="1" applyFont="1" applyNumberFormat="1">
      <alignment vertical="bottom"/>
    </xf>
    <xf borderId="1" fillId="0" fontId="6" numFmtId="165" xfId="0" applyAlignment="1" applyBorder="1" applyFont="1" applyNumberFormat="1">
      <alignment vertical="bottom"/>
    </xf>
    <xf borderId="4" fillId="0" fontId="6" numFmtId="49" xfId="0" applyAlignment="1" applyBorder="1" applyFont="1" applyNumberFormat="1">
      <alignment vertical="bottom"/>
    </xf>
    <xf borderId="4" fillId="0" fontId="6" numFmtId="164" xfId="0" applyAlignment="1" applyBorder="1" applyFont="1" applyNumberFormat="1">
      <alignment vertical="bottom"/>
    </xf>
    <xf borderId="1" fillId="14" fontId="1" numFmtId="165" xfId="0" applyAlignment="1" applyBorder="1" applyFill="1" applyFont="1" applyNumberFormat="1">
      <alignment readingOrder="0"/>
    </xf>
    <xf borderId="1" fillId="14" fontId="1" numFmtId="49" xfId="0" applyAlignment="1" applyBorder="1" applyFont="1" applyNumberFormat="1">
      <alignment readingOrder="0"/>
    </xf>
    <xf borderId="1" fillId="14" fontId="1" numFmtId="164" xfId="0" applyAlignment="1" applyBorder="1" applyFont="1" applyNumberFormat="1">
      <alignment readingOrder="0"/>
    </xf>
    <xf borderId="1" fillId="15" fontId="1" numFmtId="165" xfId="0" applyAlignment="1" applyBorder="1" applyFill="1" applyFont="1" applyNumberFormat="1">
      <alignment readingOrder="0"/>
    </xf>
    <xf borderId="1" fillId="15" fontId="1" numFmtId="49" xfId="0" applyAlignment="1" applyBorder="1" applyFont="1" applyNumberFormat="1">
      <alignment readingOrder="0"/>
    </xf>
    <xf borderId="1" fillId="15" fontId="1" numFmtId="164" xfId="0" applyAlignment="1" applyBorder="1" applyFont="1" applyNumberFormat="1">
      <alignment readingOrder="0"/>
    </xf>
    <xf borderId="1" fillId="16" fontId="1" numFmtId="165" xfId="0" applyAlignment="1" applyBorder="1" applyFill="1" applyFont="1" applyNumberFormat="1">
      <alignment readingOrder="0"/>
    </xf>
    <xf borderId="1" fillId="16" fontId="1" numFmtId="49" xfId="0" applyAlignment="1" applyBorder="1" applyFont="1" applyNumberFormat="1">
      <alignment readingOrder="0"/>
    </xf>
    <xf borderId="1" fillId="16" fontId="1" numFmtId="164" xfId="0" applyAlignment="1" applyBorder="1" applyFont="1" applyNumberFormat="1">
      <alignment readingOrder="0"/>
    </xf>
    <xf borderId="1" fillId="17" fontId="1" numFmtId="165" xfId="0" applyAlignment="1" applyBorder="1" applyFill="1" applyFont="1" applyNumberFormat="1">
      <alignment readingOrder="0"/>
    </xf>
    <xf borderId="1" fillId="17" fontId="1" numFmtId="49" xfId="0" applyAlignment="1" applyBorder="1" applyFont="1" applyNumberFormat="1">
      <alignment readingOrder="0"/>
    </xf>
    <xf borderId="1" fillId="17" fontId="1" numFmtId="164" xfId="0" applyAlignment="1" applyBorder="1" applyFont="1" applyNumberFormat="1">
      <alignment readingOrder="0"/>
    </xf>
    <xf borderId="1" fillId="18" fontId="1" numFmtId="165" xfId="0" applyAlignment="1" applyBorder="1" applyFill="1" applyFont="1" applyNumberFormat="1">
      <alignment readingOrder="0"/>
    </xf>
    <xf borderId="1" fillId="18" fontId="1" numFmtId="49" xfId="0" applyAlignment="1" applyBorder="1" applyFont="1" applyNumberFormat="1">
      <alignment readingOrder="0"/>
    </xf>
    <xf borderId="1" fillId="18" fontId="1" numFmtId="164" xfId="0" applyAlignment="1" applyBorder="1" applyFont="1" applyNumberFormat="1">
      <alignment readingOrder="0"/>
    </xf>
    <xf borderId="1" fillId="19" fontId="1" numFmtId="165" xfId="0" applyAlignment="1" applyBorder="1" applyFill="1" applyFont="1" applyNumberFormat="1">
      <alignment readingOrder="0"/>
    </xf>
    <xf borderId="1" fillId="19" fontId="1" numFmtId="49" xfId="0" applyAlignment="1" applyBorder="1" applyFont="1" applyNumberFormat="1">
      <alignment readingOrder="0"/>
    </xf>
    <xf borderId="1" fillId="19" fontId="1" numFmtId="164" xfId="0" applyAlignment="1" applyBorder="1" applyFont="1" applyNumberFormat="1">
      <alignment readingOrder="0"/>
    </xf>
    <xf borderId="1" fillId="7" fontId="1" numFmtId="164" xfId="0" applyBorder="1" applyFont="1" applyNumberFormat="1"/>
    <xf borderId="1" fillId="20" fontId="1" numFmtId="165" xfId="0" applyAlignment="1" applyBorder="1" applyFill="1" applyFont="1" applyNumberFormat="1">
      <alignment readingOrder="0"/>
    </xf>
    <xf borderId="1" fillId="20" fontId="1" numFmtId="49" xfId="0" applyAlignment="1" applyBorder="1" applyFont="1" applyNumberFormat="1">
      <alignment readingOrder="0"/>
    </xf>
    <xf borderId="1" fillId="20" fontId="1" numFmtId="164" xfId="0" applyAlignment="1" applyBorder="1" applyFont="1" applyNumberFormat="1">
      <alignment readingOrder="0"/>
    </xf>
    <xf borderId="1" fillId="20" fontId="1" numFmtId="164" xfId="0" applyBorder="1" applyFont="1" applyNumberFormat="1"/>
    <xf borderId="1" fillId="11" fontId="7" numFmtId="164" xfId="0" applyAlignment="1" applyBorder="1" applyFont="1" applyNumberFormat="1">
      <alignment horizontal="right" readingOrder="0"/>
    </xf>
    <xf borderId="1" fillId="11" fontId="6" numFmtId="165" xfId="0" applyAlignment="1" applyBorder="1" applyFont="1" applyNumberFormat="1">
      <alignment horizontal="right" readingOrder="0" vertical="bottom"/>
    </xf>
    <xf borderId="4" fillId="11" fontId="6" numFmtId="164" xfId="0" applyAlignment="1" applyBorder="1" applyFont="1" applyNumberFormat="1">
      <alignment horizontal="right" readingOrder="0" vertical="bottom"/>
    </xf>
    <xf borderId="4" fillId="11" fontId="6" numFmtId="164" xfId="0" applyAlignment="1" applyBorder="1" applyFont="1" applyNumberFormat="1">
      <alignment horizontal="right" vertical="bottom"/>
    </xf>
    <xf borderId="4" fillId="0" fontId="1" numFmtId="49" xfId="0" applyAlignment="1" applyBorder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1" fillId="10" fontId="1" numFmtId="164" xfId="0" applyBorder="1" applyFont="1" applyNumberFormat="1"/>
    <xf borderId="1" fillId="21" fontId="1" numFmtId="165" xfId="0" applyAlignment="1" applyBorder="1" applyFill="1" applyFont="1" applyNumberFormat="1">
      <alignment readingOrder="0"/>
    </xf>
    <xf borderId="1" fillId="21" fontId="1" numFmtId="49" xfId="0" applyAlignment="1" applyBorder="1" applyFont="1" applyNumberFormat="1">
      <alignment readingOrder="0"/>
    </xf>
    <xf borderId="1" fillId="21" fontId="1" numFmtId="164" xfId="0" applyAlignment="1" applyBorder="1" applyFont="1" applyNumberFormat="1">
      <alignment readingOrder="0"/>
    </xf>
    <xf borderId="1" fillId="22" fontId="1" numFmtId="165" xfId="0" applyAlignment="1" applyBorder="1" applyFill="1" applyFont="1" applyNumberFormat="1">
      <alignment readingOrder="0"/>
    </xf>
    <xf borderId="1" fillId="22" fontId="1" numFmtId="49" xfId="0" applyAlignment="1" applyBorder="1" applyFont="1" applyNumberFormat="1">
      <alignment readingOrder="0"/>
    </xf>
    <xf borderId="1" fillId="22" fontId="1" numFmtId="164" xfId="0" applyAlignment="1" applyBorder="1" applyFont="1" applyNumberFormat="1">
      <alignment readingOrder="0"/>
    </xf>
    <xf borderId="1" fillId="22" fontId="1" numFmtId="164" xfId="0" applyBorder="1" applyFont="1" applyNumberFormat="1"/>
    <xf borderId="1" fillId="15" fontId="6" numFmtId="165" xfId="0" applyAlignment="1" applyBorder="1" applyFont="1" applyNumberFormat="1">
      <alignment horizontal="right" readingOrder="0" vertical="bottom"/>
    </xf>
    <xf borderId="4" fillId="15" fontId="6" numFmtId="49" xfId="0" applyAlignment="1" applyBorder="1" applyFont="1" applyNumberFormat="1">
      <alignment vertical="bottom"/>
    </xf>
    <xf borderId="4" fillId="15" fontId="6" numFmtId="164" xfId="0" applyAlignment="1" applyBorder="1" applyFont="1" applyNumberFormat="1">
      <alignment vertical="bottom"/>
    </xf>
    <xf borderId="4" fillId="15" fontId="6" numFmtId="164" xfId="0" applyAlignment="1" applyBorder="1" applyFont="1" applyNumberFormat="1">
      <alignment horizontal="right" vertical="bottom"/>
    </xf>
    <xf borderId="0" fillId="23" fontId="8" numFmtId="0" xfId="0" applyAlignment="1" applyFill="1" applyFont="1">
      <alignment horizontal="left"/>
    </xf>
    <xf borderId="0" fillId="21" fontId="1" numFmtId="164" xfId="0" applyAlignment="1" applyFont="1" applyNumberFormat="1">
      <alignment readingOrder="0"/>
    </xf>
    <xf borderId="1" fillId="24" fontId="1" numFmtId="165" xfId="0" applyAlignment="1" applyBorder="1" applyFill="1" applyFont="1" applyNumberFormat="1">
      <alignment readingOrder="0"/>
    </xf>
    <xf borderId="1" fillId="24" fontId="1" numFmtId="49" xfId="0" applyAlignment="1" applyBorder="1" applyFont="1" applyNumberFormat="1">
      <alignment readingOrder="0"/>
    </xf>
    <xf borderId="1" fillId="24" fontId="1" numFmtId="164" xfId="0" applyAlignment="1" applyBorder="1" applyFont="1" applyNumberFormat="1">
      <alignment readingOrder="0"/>
    </xf>
    <xf borderId="1" fillId="24" fontId="6" numFmtId="165" xfId="0" applyAlignment="1" applyBorder="1" applyFont="1" applyNumberFormat="1">
      <alignment horizontal="right" readingOrder="0" vertical="bottom"/>
    </xf>
    <xf borderId="4" fillId="24" fontId="6" numFmtId="49" xfId="0" applyAlignment="1" applyBorder="1" applyFont="1" applyNumberFormat="1">
      <alignment vertical="bottom"/>
    </xf>
    <xf borderId="4" fillId="24" fontId="6" numFmtId="164" xfId="0" applyAlignment="1" applyBorder="1" applyFont="1" applyNumberFormat="1">
      <alignment vertical="bottom"/>
    </xf>
    <xf borderId="4" fillId="24" fontId="6" numFmtId="164" xfId="0" applyAlignment="1" applyBorder="1" applyFont="1" applyNumberFormat="1">
      <alignment horizontal="right" readingOrder="0" vertical="bottom"/>
    </xf>
    <xf borderId="4" fillId="24" fontId="6" numFmtId="49" xfId="0" applyAlignment="1" applyBorder="1" applyFont="1" applyNumberFormat="1">
      <alignment readingOrder="0" vertical="bottom"/>
    </xf>
    <xf borderId="0" fillId="7" fontId="1" numFmtId="164" xfId="0" applyFont="1" applyNumberFormat="1"/>
    <xf borderId="0" fillId="25" fontId="1" numFmtId="0" xfId="0" applyFill="1" applyFont="1"/>
    <xf borderId="1" fillId="9" fontId="1" numFmtId="164" xfId="0" applyBorder="1" applyFont="1" applyNumberFormat="1"/>
    <xf borderId="1" fillId="11" fontId="1" numFmtId="164" xfId="0" applyBorder="1" applyFont="1" applyNumberFormat="1"/>
    <xf borderId="1" fillId="11" fontId="6" numFmtId="165" xfId="0" applyAlignment="1" applyBorder="1" applyFont="1" applyNumberFormat="1">
      <alignment horizontal="right" vertical="bottom"/>
    </xf>
    <xf borderId="0" fillId="12" fontId="1" numFmtId="164" xfId="0" applyAlignment="1" applyFont="1" applyNumberFormat="1">
      <alignment readingOrder="0"/>
    </xf>
    <xf borderId="1" fillId="12" fontId="1" numFmtId="164" xfId="0" applyBorder="1" applyFont="1" applyNumberFormat="1"/>
    <xf borderId="1" fillId="26" fontId="1" numFmtId="165" xfId="0" applyAlignment="1" applyBorder="1" applyFill="1" applyFont="1" applyNumberFormat="1">
      <alignment readingOrder="0"/>
    </xf>
    <xf borderId="1" fillId="26" fontId="1" numFmtId="49" xfId="0" applyAlignment="1" applyBorder="1" applyFont="1" applyNumberFormat="1">
      <alignment readingOrder="0"/>
    </xf>
    <xf borderId="1" fillId="26" fontId="1" numFmtId="164" xfId="0" applyBorder="1" applyFont="1" applyNumberFormat="1"/>
    <xf borderId="1" fillId="26" fontId="1" numFmtId="164" xfId="0" applyAlignment="1" applyBorder="1" applyFont="1" applyNumberFormat="1">
      <alignment readingOrder="0"/>
    </xf>
    <xf borderId="1" fillId="26" fontId="1" numFmtId="165" xfId="0" applyBorder="1" applyFont="1" applyNumberFormat="1"/>
    <xf borderId="1" fillId="26" fontId="1" numFmtId="49" xfId="0" applyBorder="1" applyFont="1" applyNumberFormat="1"/>
    <xf borderId="2" fillId="0" fontId="9" numFmtId="0" xfId="0" applyAlignment="1" applyBorder="1" applyFont="1">
      <alignment horizontal="center" vertical="bottom"/>
    </xf>
    <xf borderId="0" fillId="0" fontId="6" numFmtId="0" xfId="0" applyAlignment="1" applyFont="1">
      <alignment horizontal="center" vertical="bottom"/>
    </xf>
    <xf borderId="1" fillId="0" fontId="9" numFmtId="0" xfId="0" applyAlignment="1" applyBorder="1" applyFont="1">
      <alignment horizontal="center" vertical="bottom"/>
    </xf>
    <xf borderId="7" fillId="27" fontId="6" numFmtId="172" xfId="0" applyAlignment="1" applyBorder="1" applyFill="1" applyFont="1" applyNumberFormat="1">
      <alignment horizontal="left" readingOrder="0" vertical="center"/>
    </xf>
    <xf borderId="1" fillId="27" fontId="6" numFmtId="0" xfId="0" applyAlignment="1" applyBorder="1" applyFont="1">
      <alignment horizontal="left" readingOrder="0" vertical="bottom"/>
    </xf>
    <xf borderId="1" fillId="27" fontId="1" numFmtId="164" xfId="0" applyAlignment="1" applyBorder="1" applyFont="1" applyNumberFormat="1">
      <alignment horizontal="center" readingOrder="0"/>
    </xf>
    <xf borderId="8" fillId="0" fontId="3" numFmtId="0" xfId="0" applyBorder="1" applyFont="1"/>
    <xf borderId="1" fillId="27" fontId="6" numFmtId="0" xfId="0" applyAlignment="1" applyBorder="1" applyFont="1">
      <alignment readingOrder="0" vertical="bottom"/>
    </xf>
    <xf borderId="0" fillId="0" fontId="4" numFmtId="0" xfId="0" applyAlignment="1" applyFont="1">
      <alignment horizontal="right" readingOrder="0"/>
    </xf>
    <xf borderId="1" fillId="27" fontId="1" numFmtId="0" xfId="0" applyAlignment="1" applyBorder="1" applyFont="1">
      <alignment readingOrder="0"/>
    </xf>
    <xf borderId="0" fillId="0" fontId="1" numFmtId="170" xfId="0" applyAlignment="1" applyFont="1" applyNumberFormat="1">
      <alignment readingOrder="0"/>
    </xf>
    <xf borderId="6" fillId="0" fontId="3" numFmtId="0" xfId="0" applyBorder="1" applyFont="1"/>
    <xf borderId="1" fillId="9" fontId="10" numFmtId="0" xfId="0" applyAlignment="1" applyBorder="1" applyFont="1">
      <alignment horizontal="center" readingOrder="0" shrinkToFit="0" vertical="bottom" wrapText="0"/>
    </xf>
    <xf borderId="4" fillId="9" fontId="10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shrinkToFit="0" vertical="bottom" wrapText="0"/>
    </xf>
    <xf borderId="6" fillId="0" fontId="5" numFmtId="0" xfId="0" applyAlignment="1" applyBorder="1" applyFont="1">
      <alignment shrinkToFit="0" vertical="bottom" wrapText="0"/>
    </xf>
    <xf borderId="6" fillId="0" fontId="5" numFmtId="173" xfId="0" applyAlignment="1" applyBorder="1" applyFont="1" applyNumberFormat="1">
      <alignment horizontal="right" readingOrder="0" shrinkToFit="0" vertical="bottom" wrapText="0"/>
    </xf>
    <xf borderId="6" fillId="0" fontId="5" numFmtId="0" xfId="0" applyAlignment="1" applyBorder="1" applyFont="1">
      <alignment horizontal="right" readingOrder="0" shrinkToFit="0" vertical="bottom" wrapText="0"/>
    </xf>
    <xf borderId="1" fillId="0" fontId="11" numFmtId="164" xfId="0" applyAlignment="1" applyBorder="1" applyFont="1" applyNumberForma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164" xfId="0" applyAlignment="1" applyBorder="1" applyFont="1" applyNumberFormat="1">
      <alignment horizontal="center" readingOrder="0" shrinkToFit="0" vertical="bottom" wrapText="0"/>
    </xf>
    <xf borderId="1" fillId="7" fontId="12" numFmtId="164" xfId="0" applyAlignment="1" applyBorder="1" applyFont="1" applyNumberFormat="1">
      <alignment readingOrder="0"/>
    </xf>
    <xf borderId="5" fillId="0" fontId="5" numFmtId="164" xfId="0" applyAlignment="1" applyBorder="1" applyFont="1" applyNumberFormat="1">
      <alignment shrinkToFit="0" vertical="bottom" wrapText="0"/>
    </xf>
    <xf borderId="6" fillId="28" fontId="13" numFmtId="0" xfId="0" applyAlignment="1" applyBorder="1" applyFill="1" applyFont="1">
      <alignment shrinkToFit="0" vertical="bottom" wrapText="0"/>
    </xf>
    <xf borderId="5" fillId="28" fontId="13" numFmtId="164" xfId="0" applyAlignment="1" applyBorder="1" applyFont="1" applyNumberFormat="1">
      <alignment readingOrder="0" shrinkToFit="0" vertical="bottom" wrapText="0"/>
    </xf>
    <xf borderId="3" fillId="28" fontId="13" numFmtId="0" xfId="0" applyAlignment="1" applyBorder="1" applyFont="1">
      <alignment horizontal="center" readingOrder="0" shrinkToFit="0" vertical="bottom" wrapText="0"/>
    </xf>
    <xf borderId="7" fillId="0" fontId="1" numFmtId="164" xfId="0" applyAlignment="1" applyBorder="1" applyFont="1" applyNumberFormat="1">
      <alignment horizontal="center" shrinkToFit="0" vertical="center" wrapText="0"/>
    </xf>
    <xf borderId="7" fillId="0" fontId="1" numFmtId="164" xfId="0" applyAlignment="1" applyBorder="1" applyFont="1" applyNumberFormat="1">
      <alignment horizontal="center" vertical="center"/>
    </xf>
    <xf borderId="7" fillId="11" fontId="1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3">
    <dxf>
      <font>
        <color rgb="FFFF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0.13"/>
    <col customWidth="1" min="2" max="2" width="39.0"/>
    <col customWidth="1" min="3" max="3" width="152.75"/>
    <col customWidth="1" min="4" max="4" width="30.13"/>
  </cols>
  <sheetData>
    <row r="1" ht="64.5" customHeight="1">
      <c r="C1" s="1"/>
    </row>
    <row r="2" ht="50.25" customHeight="1">
      <c r="B2" s="2" t="s">
        <v>0</v>
      </c>
      <c r="C2" s="1"/>
      <c r="D2" s="3" t="s">
        <v>1</v>
      </c>
      <c r="E2" s="3"/>
    </row>
    <row r="3" ht="54.75" customHeight="1">
      <c r="B3" s="4">
        <f>((INGRESOS!E2-GASTOS!E2)+(DEUDAS!F2-DEUDAS!G2)-INVERSIONES!F2+INVERSIONES!G2)</f>
        <v>13598543</v>
      </c>
      <c r="C3" s="1"/>
      <c r="D3" s="5">
        <f>(INGRESOS!E2-INVERSIONES!I2)-GASTOS!E2</f>
        <v>13598543</v>
      </c>
    </row>
    <row r="4" ht="380.25" customHeight="1">
      <c r="C4" s="6"/>
    </row>
    <row r="23">
      <c r="E23" s="5">
        <f>SUM(C21:C24)-B3</f>
        <v>-13598543</v>
      </c>
    </row>
    <row r="86">
      <c r="E86" s="5">
        <f> CAPITAL!$B$3 -SUM(C85:C88)</f>
        <v>13598543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0"/>
    <col customWidth="1" min="4" max="4" width="4.75"/>
  </cols>
  <sheetData>
    <row r="1">
      <c r="A1" s="7" t="s">
        <v>2</v>
      </c>
      <c r="B1" s="8"/>
      <c r="C1" s="9"/>
      <c r="E1" s="10" t="s">
        <v>3</v>
      </c>
    </row>
    <row r="2">
      <c r="A2" s="11" t="s">
        <v>4</v>
      </c>
      <c r="B2" s="11" t="s">
        <v>5</v>
      </c>
      <c r="C2" s="11" t="s">
        <v>6</v>
      </c>
      <c r="E2" s="12">
        <f>SUM(C3:C1003)</f>
        <v>206849531</v>
      </c>
    </row>
    <row r="3">
      <c r="A3" s="13">
        <v>44775.0</v>
      </c>
      <c r="B3" s="14" t="s">
        <v>7</v>
      </c>
      <c r="C3" s="15">
        <f>3254049+7000000+450000+76000+2600000+2000000+1420000</f>
        <v>16800049</v>
      </c>
      <c r="D3" s="16"/>
      <c r="E3" s="16"/>
      <c r="I3" s="16"/>
      <c r="L3" s="16"/>
    </row>
    <row r="4">
      <c r="A4" s="13">
        <v>44790.0</v>
      </c>
      <c r="B4" s="14" t="s">
        <v>8</v>
      </c>
      <c r="C4" s="15">
        <v>4500000.0</v>
      </c>
    </row>
    <row r="5">
      <c r="A5" s="13">
        <v>44799.0</v>
      </c>
      <c r="B5" s="14" t="s">
        <v>9</v>
      </c>
      <c r="C5" s="15">
        <v>3500000.0</v>
      </c>
    </row>
    <row r="6">
      <c r="A6" s="13">
        <v>44801.0</v>
      </c>
      <c r="B6" s="14" t="s">
        <v>10</v>
      </c>
      <c r="C6" s="15">
        <v>60000.0</v>
      </c>
    </row>
    <row r="7">
      <c r="A7" s="13">
        <v>44803.0</v>
      </c>
      <c r="B7" s="14" t="s">
        <v>11</v>
      </c>
      <c r="C7" s="15">
        <v>1682000.0</v>
      </c>
      <c r="H7" s="17"/>
    </row>
    <row r="8">
      <c r="A8" s="13">
        <v>44811.0</v>
      </c>
      <c r="B8" s="14" t="s">
        <v>12</v>
      </c>
      <c r="C8" s="15">
        <v>120000.0</v>
      </c>
      <c r="H8" s="18"/>
    </row>
    <row r="9">
      <c r="A9" s="13">
        <v>44832.0</v>
      </c>
      <c r="B9" s="14" t="s">
        <v>13</v>
      </c>
      <c r="C9" s="15">
        <v>810000.0</v>
      </c>
      <c r="H9" s="18"/>
    </row>
    <row r="10">
      <c r="A10" s="13">
        <v>44834.0</v>
      </c>
      <c r="B10" s="14" t="s">
        <v>11</v>
      </c>
      <c r="C10" s="15">
        <v>1961400.0</v>
      </c>
      <c r="H10" s="18"/>
    </row>
    <row r="11">
      <c r="A11" s="13">
        <v>44835.0</v>
      </c>
      <c r="B11" s="14" t="s">
        <v>13</v>
      </c>
      <c r="C11" s="15">
        <v>500000.0</v>
      </c>
      <c r="G11" s="19"/>
      <c r="H11" s="20"/>
    </row>
    <row r="12">
      <c r="A12" s="13">
        <v>44824.0</v>
      </c>
      <c r="B12" s="14" t="s">
        <v>14</v>
      </c>
      <c r="C12" s="15">
        <v>1100000.0</v>
      </c>
    </row>
    <row r="13">
      <c r="A13" s="13">
        <v>44841.0</v>
      </c>
      <c r="B13" s="14" t="s">
        <v>15</v>
      </c>
      <c r="C13" s="15">
        <v>115000.0</v>
      </c>
    </row>
    <row r="14">
      <c r="A14" s="21">
        <v>44847.0</v>
      </c>
      <c r="B14" s="14" t="s">
        <v>16</v>
      </c>
      <c r="C14" s="15">
        <v>1520000.0</v>
      </c>
    </row>
    <row r="15">
      <c r="A15" s="13">
        <v>44868.0</v>
      </c>
      <c r="B15" s="14" t="s">
        <v>17</v>
      </c>
      <c r="C15" s="15">
        <v>4230000.0</v>
      </c>
    </row>
    <row r="16">
      <c r="A16" s="13">
        <v>44880.0</v>
      </c>
      <c r="B16" s="14" t="s">
        <v>18</v>
      </c>
      <c r="C16" s="15">
        <v>2293019.0</v>
      </c>
    </row>
    <row r="17">
      <c r="A17" s="13">
        <v>44881.0</v>
      </c>
      <c r="B17" s="14" t="s">
        <v>19</v>
      </c>
      <c r="C17" s="15">
        <v>2000000.0</v>
      </c>
    </row>
    <row r="18">
      <c r="A18" s="13">
        <v>44881.0</v>
      </c>
      <c r="B18" s="14" t="s">
        <v>20</v>
      </c>
      <c r="C18" s="15">
        <v>50000.0</v>
      </c>
    </row>
    <row r="19">
      <c r="A19" s="13">
        <v>44883.0</v>
      </c>
      <c r="B19" s="14" t="s">
        <v>21</v>
      </c>
      <c r="C19" s="15">
        <v>2588000.0</v>
      </c>
    </row>
    <row r="20">
      <c r="A20" s="13">
        <v>44891.0</v>
      </c>
      <c r="B20" s="14" t="s">
        <v>22</v>
      </c>
      <c r="C20" s="15">
        <v>370000.0</v>
      </c>
    </row>
    <row r="21">
      <c r="A21" s="13">
        <v>44896.0</v>
      </c>
      <c r="B21" s="14" t="s">
        <v>23</v>
      </c>
      <c r="C21" s="15">
        <v>2243171.0</v>
      </c>
    </row>
    <row r="22">
      <c r="A22" s="13">
        <v>44900.0</v>
      </c>
      <c r="B22" s="14" t="s">
        <v>24</v>
      </c>
      <c r="C22" s="15">
        <v>168000.0</v>
      </c>
    </row>
    <row r="23">
      <c r="A23" s="13">
        <v>44907.0</v>
      </c>
      <c r="B23" s="14" t="s">
        <v>25</v>
      </c>
      <c r="C23" s="15">
        <v>2000000.0</v>
      </c>
    </row>
    <row r="24">
      <c r="A24" s="13">
        <v>44906.0</v>
      </c>
      <c r="B24" s="14" t="s">
        <v>26</v>
      </c>
      <c r="C24" s="15">
        <v>8000000.0</v>
      </c>
    </row>
    <row r="25">
      <c r="A25" s="13">
        <v>44910.0</v>
      </c>
      <c r="B25" s="14" t="s">
        <v>27</v>
      </c>
      <c r="C25" s="15">
        <v>3096129.0</v>
      </c>
    </row>
    <row r="26">
      <c r="A26" s="13">
        <v>44915.0</v>
      </c>
      <c r="B26" s="14" t="s">
        <v>28</v>
      </c>
      <c r="C26" s="15">
        <v>415385.0</v>
      </c>
    </row>
    <row r="27">
      <c r="A27" s="13">
        <v>44922.0</v>
      </c>
      <c r="B27" s="14" t="s">
        <v>29</v>
      </c>
      <c r="C27" s="15">
        <v>1500000.0</v>
      </c>
    </row>
    <row r="28">
      <c r="A28" s="13">
        <v>44925.0</v>
      </c>
      <c r="B28" s="14" t="s">
        <v>19</v>
      </c>
      <c r="C28" s="15">
        <v>2000000.0</v>
      </c>
    </row>
    <row r="29">
      <c r="A29" s="13">
        <v>44924.0</v>
      </c>
      <c r="B29" s="14" t="s">
        <v>18</v>
      </c>
      <c r="C29" s="15">
        <v>2243188.0</v>
      </c>
    </row>
    <row r="30">
      <c r="A30" s="13">
        <v>44931.0</v>
      </c>
      <c r="B30" s="14" t="s">
        <v>30</v>
      </c>
      <c r="C30" s="15">
        <v>2295000.0</v>
      </c>
    </row>
    <row r="31">
      <c r="A31" s="13">
        <v>44933.0</v>
      </c>
      <c r="B31" s="14" t="s">
        <v>31</v>
      </c>
      <c r="C31" s="15">
        <v>70000.0</v>
      </c>
    </row>
    <row r="32">
      <c r="A32" s="13">
        <v>44939.0</v>
      </c>
      <c r="B32" s="14" t="s">
        <v>32</v>
      </c>
      <c r="C32" s="15">
        <v>2000000.0</v>
      </c>
    </row>
    <row r="33">
      <c r="A33" s="13">
        <v>44939.0</v>
      </c>
      <c r="B33" s="14" t="s">
        <v>18</v>
      </c>
      <c r="C33" s="15">
        <v>2293019.0</v>
      </c>
    </row>
    <row r="34">
      <c r="A34" s="13">
        <v>44952.0</v>
      </c>
      <c r="B34" s="14" t="s">
        <v>33</v>
      </c>
      <c r="C34" s="15">
        <v>2000000.0</v>
      </c>
    </row>
    <row r="35">
      <c r="A35" s="13">
        <v>44956.0</v>
      </c>
      <c r="B35" s="14" t="s">
        <v>18</v>
      </c>
      <c r="C35" s="15">
        <v>2270000.0</v>
      </c>
    </row>
    <row r="36">
      <c r="A36" s="13">
        <v>44971.0</v>
      </c>
      <c r="B36" s="14" t="s">
        <v>34</v>
      </c>
      <c r="C36" s="15">
        <v>1750000.0</v>
      </c>
    </row>
    <row r="37">
      <c r="A37" s="13">
        <v>44972.0</v>
      </c>
      <c r="B37" s="14" t="s">
        <v>35</v>
      </c>
      <c r="C37" s="15">
        <v>2293000.0</v>
      </c>
    </row>
    <row r="38">
      <c r="A38" s="13">
        <v>44974.0</v>
      </c>
      <c r="B38" s="14" t="s">
        <v>36</v>
      </c>
      <c r="C38" s="15">
        <v>2500000.0</v>
      </c>
    </row>
    <row r="39">
      <c r="A39" s="13">
        <v>44985.0</v>
      </c>
      <c r="B39" s="14" t="s">
        <v>37</v>
      </c>
      <c r="C39" s="15">
        <v>2243171.0</v>
      </c>
    </row>
    <row r="40">
      <c r="A40" s="13">
        <v>44985.0</v>
      </c>
      <c r="B40" s="14" t="s">
        <v>36</v>
      </c>
      <c r="C40" s="15">
        <v>2400000.0</v>
      </c>
    </row>
    <row r="41">
      <c r="A41" s="13">
        <v>44985.0</v>
      </c>
      <c r="B41" s="14" t="s">
        <v>19</v>
      </c>
      <c r="C41" s="15">
        <v>2000000.0</v>
      </c>
    </row>
    <row r="42">
      <c r="A42" s="13">
        <v>44987.0</v>
      </c>
      <c r="B42" s="14" t="s">
        <v>38</v>
      </c>
      <c r="C42" s="15">
        <v>110000.0</v>
      </c>
    </row>
    <row r="43">
      <c r="A43" s="13">
        <v>44995.0</v>
      </c>
      <c r="B43" s="14" t="s">
        <v>39</v>
      </c>
      <c r="C43" s="15">
        <v>500000.0</v>
      </c>
    </row>
    <row r="44">
      <c r="A44" s="13">
        <v>45000.0</v>
      </c>
      <c r="B44" s="14" t="s">
        <v>36</v>
      </c>
      <c r="C44" s="15">
        <v>2750000.0</v>
      </c>
    </row>
    <row r="45">
      <c r="A45" s="13">
        <v>45000.0</v>
      </c>
      <c r="B45" s="14" t="s">
        <v>37</v>
      </c>
      <c r="C45" s="15">
        <v>2293000.0</v>
      </c>
    </row>
    <row r="46">
      <c r="A46" s="13">
        <v>45000.0</v>
      </c>
      <c r="B46" s="14" t="s">
        <v>37</v>
      </c>
      <c r="C46" s="15">
        <v>2243000.0</v>
      </c>
    </row>
    <row r="47">
      <c r="A47" s="13">
        <v>45021.0</v>
      </c>
      <c r="B47" s="14" t="s">
        <v>40</v>
      </c>
      <c r="C47" s="15">
        <v>2050000.0</v>
      </c>
    </row>
    <row r="48">
      <c r="A48" s="13">
        <v>45020.0</v>
      </c>
      <c r="B48" s="14" t="s">
        <v>19</v>
      </c>
      <c r="C48" s="15">
        <v>2500000.0</v>
      </c>
    </row>
    <row r="49">
      <c r="A49" s="13">
        <v>45030.0</v>
      </c>
      <c r="B49" s="14" t="s">
        <v>37</v>
      </c>
      <c r="C49" s="15">
        <v>2293000.0</v>
      </c>
    </row>
    <row r="50">
      <c r="A50" s="13">
        <v>45034.0</v>
      </c>
      <c r="B50" s="14" t="s">
        <v>40</v>
      </c>
      <c r="C50" s="15">
        <v>3050000.0</v>
      </c>
    </row>
    <row r="51">
      <c r="A51" s="13">
        <v>45042.0</v>
      </c>
      <c r="B51" s="14" t="s">
        <v>40</v>
      </c>
      <c r="C51" s="15">
        <v>3100000.0</v>
      </c>
    </row>
    <row r="52">
      <c r="A52" s="22">
        <v>45043.0</v>
      </c>
      <c r="B52" s="23" t="s">
        <v>41</v>
      </c>
      <c r="C52" s="24">
        <v>2440000.0</v>
      </c>
    </row>
    <row r="53">
      <c r="A53" s="13">
        <v>45046.0</v>
      </c>
      <c r="B53" s="14" t="s">
        <v>37</v>
      </c>
      <c r="C53" s="15">
        <v>2293000.0</v>
      </c>
    </row>
    <row r="54">
      <c r="A54" s="13">
        <v>45056.0</v>
      </c>
      <c r="B54" s="14" t="s">
        <v>42</v>
      </c>
      <c r="C54" s="15">
        <v>2500000.0</v>
      </c>
    </row>
    <row r="55">
      <c r="A55" s="13">
        <v>45057.0</v>
      </c>
      <c r="B55" s="14" t="s">
        <v>40</v>
      </c>
      <c r="C55" s="15">
        <v>3000000.0</v>
      </c>
    </row>
    <row r="56">
      <c r="A56" s="13">
        <v>45061.0</v>
      </c>
      <c r="B56" s="14" t="s">
        <v>37</v>
      </c>
      <c r="C56" s="15">
        <v>2293000.0</v>
      </c>
    </row>
    <row r="57">
      <c r="A57" s="13">
        <v>45071.0</v>
      </c>
      <c r="B57" s="14" t="s">
        <v>43</v>
      </c>
      <c r="C57" s="15">
        <v>2000000.0</v>
      </c>
    </row>
    <row r="58">
      <c r="A58" s="13">
        <v>45077.0</v>
      </c>
      <c r="B58" s="14" t="s">
        <v>43</v>
      </c>
      <c r="C58" s="15">
        <v>2000000.0</v>
      </c>
    </row>
    <row r="59">
      <c r="A59" s="13">
        <v>45076.0</v>
      </c>
      <c r="B59" s="14" t="s">
        <v>37</v>
      </c>
      <c r="C59" s="15">
        <v>2243000.0</v>
      </c>
    </row>
    <row r="60">
      <c r="A60" s="13">
        <v>45086.0</v>
      </c>
      <c r="B60" s="14" t="s">
        <v>44</v>
      </c>
      <c r="C60" s="15">
        <v>2500000.0</v>
      </c>
    </row>
    <row r="61">
      <c r="A61" s="13">
        <v>45087.0</v>
      </c>
      <c r="B61" s="14" t="s">
        <v>45</v>
      </c>
      <c r="C61" s="15">
        <v>2000000.0</v>
      </c>
    </row>
    <row r="62">
      <c r="A62" s="13">
        <v>45092.0</v>
      </c>
      <c r="B62" s="14" t="s">
        <v>46</v>
      </c>
      <c r="C62" s="15">
        <v>4570000.0</v>
      </c>
    </row>
    <row r="63">
      <c r="A63" s="13">
        <v>45100.0</v>
      </c>
      <c r="B63" s="14" t="s">
        <v>47</v>
      </c>
      <c r="C63" s="15">
        <v>2700000.0</v>
      </c>
    </row>
    <row r="64">
      <c r="A64" s="13">
        <v>45105.0</v>
      </c>
      <c r="B64" s="14" t="s">
        <v>29</v>
      </c>
      <c r="C64" s="15">
        <v>250000.0</v>
      </c>
    </row>
    <row r="65">
      <c r="A65" s="13">
        <v>45109.0</v>
      </c>
      <c r="B65" s="14" t="s">
        <v>45</v>
      </c>
      <c r="C65" s="15">
        <v>1300000.0</v>
      </c>
    </row>
    <row r="66">
      <c r="A66" s="13">
        <v>45113.0</v>
      </c>
      <c r="B66" s="14" t="s">
        <v>47</v>
      </c>
      <c r="C66" s="15">
        <v>1350000.0</v>
      </c>
    </row>
    <row r="67">
      <c r="A67" s="13">
        <v>45107.0</v>
      </c>
      <c r="B67" s="14" t="s">
        <v>18</v>
      </c>
      <c r="C67" s="15">
        <v>2450000.0</v>
      </c>
    </row>
    <row r="68">
      <c r="A68" s="13">
        <v>45118.0</v>
      </c>
      <c r="B68" s="14" t="s">
        <v>47</v>
      </c>
      <c r="C68" s="15">
        <v>2000000.0</v>
      </c>
    </row>
    <row r="69">
      <c r="A69" s="13">
        <v>45121.0</v>
      </c>
      <c r="B69" s="14" t="s">
        <v>44</v>
      </c>
      <c r="C69" s="15">
        <v>1250000.0</v>
      </c>
    </row>
    <row r="70">
      <c r="A70" s="13">
        <v>45121.0</v>
      </c>
      <c r="B70" s="14" t="s">
        <v>37</v>
      </c>
      <c r="C70" s="15">
        <v>2293000.0</v>
      </c>
    </row>
    <row r="71">
      <c r="A71" s="13">
        <v>45130.0</v>
      </c>
      <c r="B71" s="14" t="s">
        <v>47</v>
      </c>
      <c r="C71" s="15">
        <v>2000000.0</v>
      </c>
    </row>
    <row r="72">
      <c r="A72" s="13">
        <v>45136.0</v>
      </c>
      <c r="B72" s="14" t="s">
        <v>48</v>
      </c>
      <c r="C72" s="15">
        <v>122000.0</v>
      </c>
    </row>
    <row r="73">
      <c r="A73" s="13">
        <v>45135.0</v>
      </c>
      <c r="B73" s="14" t="s">
        <v>37</v>
      </c>
      <c r="C73" s="15">
        <v>2243000.0</v>
      </c>
    </row>
    <row r="74">
      <c r="A74" s="13">
        <v>45130.0</v>
      </c>
      <c r="B74" s="14" t="s">
        <v>47</v>
      </c>
      <c r="C74" s="15">
        <v>2000000.0</v>
      </c>
    </row>
    <row r="75">
      <c r="A75" s="13">
        <v>45148.0</v>
      </c>
      <c r="B75" s="14" t="s">
        <v>45</v>
      </c>
      <c r="C75" s="15">
        <v>2000000.0</v>
      </c>
    </row>
    <row r="76">
      <c r="A76" s="13">
        <v>45149.0</v>
      </c>
      <c r="B76" s="14" t="s">
        <v>49</v>
      </c>
      <c r="C76" s="15">
        <v>2500000.0</v>
      </c>
    </row>
    <row r="77">
      <c r="A77" s="13">
        <v>45153.0</v>
      </c>
      <c r="B77" s="14" t="s">
        <v>37</v>
      </c>
      <c r="C77" s="15">
        <v>2293000.0</v>
      </c>
    </row>
    <row r="78">
      <c r="A78" s="13">
        <v>45161.0</v>
      </c>
      <c r="B78" s="14" t="s">
        <v>50</v>
      </c>
      <c r="C78" s="15">
        <v>4150000.0</v>
      </c>
    </row>
    <row r="79">
      <c r="A79" s="13">
        <v>45168.0</v>
      </c>
      <c r="B79" s="14" t="s">
        <v>37</v>
      </c>
      <c r="C79" s="15">
        <v>2243000.0</v>
      </c>
    </row>
    <row r="80">
      <c r="A80" s="13">
        <v>45168.0</v>
      </c>
      <c r="B80" s="14" t="s">
        <v>50</v>
      </c>
      <c r="C80" s="15">
        <v>4000000.0</v>
      </c>
    </row>
    <row r="81">
      <c r="A81" s="13">
        <v>45182.0</v>
      </c>
      <c r="B81" s="14" t="s">
        <v>51</v>
      </c>
      <c r="C81" s="15">
        <v>3000000.0</v>
      </c>
    </row>
    <row r="82">
      <c r="A82" s="13">
        <v>45184.0</v>
      </c>
      <c r="B82" s="14" t="s">
        <v>37</v>
      </c>
      <c r="C82" s="15">
        <v>2293000.0</v>
      </c>
    </row>
    <row r="83">
      <c r="A83" s="13">
        <v>45191.0</v>
      </c>
      <c r="B83" s="14" t="s">
        <v>51</v>
      </c>
      <c r="C83" s="15">
        <v>5000000.0</v>
      </c>
    </row>
    <row r="84">
      <c r="A84" s="13">
        <v>45201.0</v>
      </c>
      <c r="B84" s="14" t="s">
        <v>51</v>
      </c>
      <c r="C84" s="15">
        <v>4000000.0</v>
      </c>
    </row>
    <row r="85">
      <c r="A85" s="13">
        <v>45199.0</v>
      </c>
      <c r="B85" s="14" t="s">
        <v>37</v>
      </c>
      <c r="C85" s="15">
        <v>2243000.0</v>
      </c>
    </row>
    <row r="86">
      <c r="A86" s="13">
        <v>45210.0</v>
      </c>
      <c r="B86" s="14" t="s">
        <v>51</v>
      </c>
      <c r="C86" s="15">
        <v>4500000.0</v>
      </c>
    </row>
    <row r="87">
      <c r="A87" s="13">
        <v>45212.0</v>
      </c>
      <c r="B87" s="14" t="s">
        <v>52</v>
      </c>
      <c r="C87" s="15">
        <v>305000.0</v>
      </c>
    </row>
    <row r="88">
      <c r="A88" s="13">
        <v>45216.0</v>
      </c>
      <c r="B88" s="14" t="s">
        <v>53</v>
      </c>
      <c r="C88" s="15">
        <v>7870000.0</v>
      </c>
    </row>
    <row r="89">
      <c r="A89" s="13">
        <v>45219.0</v>
      </c>
      <c r="B89" s="14" t="s">
        <v>54</v>
      </c>
      <c r="C89" s="15">
        <v>399000.0</v>
      </c>
    </row>
    <row r="90">
      <c r="A90" s="13">
        <v>45231.0</v>
      </c>
      <c r="B90" s="14" t="s">
        <v>55</v>
      </c>
      <c r="C90" s="15">
        <v>600000.0</v>
      </c>
    </row>
    <row r="91">
      <c r="A91" s="13">
        <v>45238.0</v>
      </c>
      <c r="B91" s="14" t="s">
        <v>56</v>
      </c>
      <c r="C91" s="15">
        <v>788000.0</v>
      </c>
    </row>
    <row r="92">
      <c r="A92" s="25"/>
      <c r="B92" s="26"/>
      <c r="C92" s="27"/>
    </row>
    <row r="93">
      <c r="A93" s="25"/>
      <c r="B93" s="26"/>
      <c r="C93" s="27"/>
    </row>
    <row r="94">
      <c r="A94" s="25"/>
      <c r="B94" s="26"/>
      <c r="C94" s="27"/>
    </row>
    <row r="95">
      <c r="A95" s="25"/>
      <c r="B95" s="26"/>
      <c r="C95" s="27"/>
    </row>
    <row r="96">
      <c r="A96" s="25"/>
      <c r="B96" s="26"/>
      <c r="C96" s="27"/>
    </row>
    <row r="97">
      <c r="A97" s="25"/>
      <c r="B97" s="26"/>
      <c r="C97" s="27"/>
    </row>
    <row r="98">
      <c r="A98" s="25"/>
      <c r="B98" s="26"/>
      <c r="C98" s="27"/>
    </row>
    <row r="99">
      <c r="A99" s="25"/>
      <c r="B99" s="26"/>
      <c r="C99" s="27"/>
    </row>
    <row r="100">
      <c r="A100" s="25"/>
      <c r="B100" s="26"/>
      <c r="C100" s="27"/>
    </row>
    <row r="101">
      <c r="A101" s="25"/>
      <c r="B101" s="26"/>
      <c r="C101" s="27"/>
    </row>
    <row r="102">
      <c r="A102" s="25"/>
      <c r="B102" s="26"/>
      <c r="C102" s="27"/>
    </row>
    <row r="103">
      <c r="A103" s="25"/>
      <c r="B103" s="26"/>
      <c r="C103" s="27"/>
    </row>
    <row r="104">
      <c r="A104" s="25"/>
      <c r="B104" s="26"/>
      <c r="C104" s="27"/>
    </row>
    <row r="105">
      <c r="A105" s="25"/>
      <c r="B105" s="26"/>
      <c r="C105" s="27"/>
    </row>
    <row r="106">
      <c r="A106" s="25"/>
      <c r="B106" s="26"/>
      <c r="C106" s="27"/>
    </row>
    <row r="107">
      <c r="A107" s="25"/>
      <c r="B107" s="26"/>
      <c r="C107" s="27"/>
    </row>
    <row r="108">
      <c r="A108" s="25"/>
      <c r="B108" s="26"/>
      <c r="C108" s="27"/>
    </row>
    <row r="109">
      <c r="A109" s="25"/>
      <c r="B109" s="26"/>
      <c r="C109" s="27"/>
    </row>
    <row r="110">
      <c r="A110" s="25"/>
      <c r="B110" s="26"/>
      <c r="C110" s="27"/>
    </row>
    <row r="111">
      <c r="A111" s="25"/>
      <c r="B111" s="26"/>
      <c r="C111" s="27"/>
    </row>
    <row r="112">
      <c r="A112" s="25"/>
      <c r="B112" s="26"/>
      <c r="C112" s="27"/>
    </row>
    <row r="113">
      <c r="A113" s="25"/>
      <c r="B113" s="26"/>
      <c r="C113" s="27"/>
    </row>
    <row r="114">
      <c r="A114" s="25"/>
      <c r="B114" s="26"/>
      <c r="C114" s="27"/>
    </row>
    <row r="115">
      <c r="A115" s="25"/>
      <c r="B115" s="26"/>
      <c r="C115" s="27"/>
    </row>
    <row r="116">
      <c r="A116" s="25"/>
      <c r="B116" s="26"/>
      <c r="C116" s="27"/>
    </row>
    <row r="117">
      <c r="A117" s="25"/>
      <c r="B117" s="26"/>
      <c r="C117" s="27"/>
    </row>
    <row r="118">
      <c r="A118" s="25"/>
      <c r="B118" s="26"/>
      <c r="C118" s="27"/>
    </row>
    <row r="119">
      <c r="A119" s="25"/>
      <c r="B119" s="26"/>
      <c r="C119" s="27"/>
    </row>
    <row r="120">
      <c r="A120" s="25"/>
      <c r="B120" s="26"/>
      <c r="C120" s="27"/>
    </row>
    <row r="121">
      <c r="A121" s="25"/>
      <c r="B121" s="26"/>
      <c r="C121" s="27"/>
    </row>
    <row r="122">
      <c r="A122" s="25"/>
      <c r="B122" s="26"/>
      <c r="C122" s="27"/>
    </row>
    <row r="123">
      <c r="A123" s="25"/>
      <c r="B123" s="26"/>
      <c r="C123" s="27"/>
    </row>
    <row r="124">
      <c r="A124" s="25"/>
      <c r="B124" s="26"/>
      <c r="C124" s="27"/>
    </row>
    <row r="125">
      <c r="A125" s="25"/>
      <c r="B125" s="26"/>
      <c r="C125" s="27"/>
    </row>
    <row r="126">
      <c r="A126" s="25"/>
      <c r="B126" s="26"/>
      <c r="C126" s="27"/>
    </row>
    <row r="127">
      <c r="A127" s="25"/>
      <c r="B127" s="26"/>
      <c r="C127" s="27"/>
    </row>
    <row r="128">
      <c r="A128" s="25"/>
      <c r="B128" s="26"/>
      <c r="C128" s="27"/>
    </row>
    <row r="129">
      <c r="A129" s="25"/>
      <c r="B129" s="26"/>
      <c r="C129" s="27"/>
    </row>
    <row r="130">
      <c r="A130" s="25"/>
      <c r="B130" s="26"/>
      <c r="C130" s="27"/>
    </row>
    <row r="131">
      <c r="A131" s="25"/>
      <c r="B131" s="26"/>
      <c r="C131" s="27"/>
    </row>
    <row r="132">
      <c r="A132" s="25"/>
      <c r="B132" s="26"/>
      <c r="C132" s="27"/>
    </row>
    <row r="133">
      <c r="A133" s="25"/>
      <c r="B133" s="26"/>
      <c r="C133" s="27"/>
    </row>
    <row r="134">
      <c r="A134" s="25"/>
      <c r="B134" s="26"/>
      <c r="C134" s="27"/>
    </row>
    <row r="135">
      <c r="A135" s="25"/>
      <c r="B135" s="26"/>
      <c r="C135" s="27"/>
    </row>
    <row r="136">
      <c r="A136" s="25"/>
      <c r="B136" s="26"/>
      <c r="C136" s="27"/>
    </row>
    <row r="137">
      <c r="A137" s="25"/>
      <c r="B137" s="26"/>
      <c r="C137" s="27"/>
    </row>
    <row r="138">
      <c r="A138" s="25"/>
      <c r="B138" s="26"/>
      <c r="C138" s="27"/>
    </row>
    <row r="139">
      <c r="A139" s="25"/>
      <c r="B139" s="26"/>
      <c r="C139" s="27"/>
    </row>
    <row r="140">
      <c r="A140" s="25"/>
      <c r="B140" s="26"/>
      <c r="C140" s="27"/>
    </row>
    <row r="141">
      <c r="A141" s="25"/>
      <c r="B141" s="26"/>
      <c r="C141" s="27"/>
    </row>
    <row r="142">
      <c r="A142" s="25"/>
      <c r="B142" s="26"/>
      <c r="C142" s="27"/>
    </row>
    <row r="143">
      <c r="A143" s="25"/>
      <c r="B143" s="26"/>
      <c r="C143" s="27"/>
    </row>
    <row r="144">
      <c r="A144" s="25"/>
      <c r="B144" s="26"/>
      <c r="C144" s="27"/>
    </row>
    <row r="145">
      <c r="A145" s="25"/>
      <c r="B145" s="26"/>
      <c r="C145" s="27"/>
    </row>
    <row r="146">
      <c r="A146" s="25"/>
      <c r="B146" s="26"/>
      <c r="C146" s="27"/>
    </row>
    <row r="147">
      <c r="A147" s="25"/>
      <c r="B147" s="26"/>
      <c r="C147" s="27"/>
    </row>
    <row r="148">
      <c r="A148" s="25"/>
      <c r="B148" s="26"/>
      <c r="C148" s="27"/>
    </row>
    <row r="149">
      <c r="A149" s="25"/>
      <c r="B149" s="26"/>
      <c r="C149" s="27"/>
    </row>
    <row r="150">
      <c r="A150" s="25"/>
      <c r="B150" s="26"/>
      <c r="C150" s="27"/>
    </row>
    <row r="151">
      <c r="A151" s="25"/>
      <c r="B151" s="26"/>
      <c r="C151" s="27"/>
    </row>
    <row r="152">
      <c r="A152" s="25"/>
      <c r="B152" s="26"/>
      <c r="C152" s="27"/>
    </row>
    <row r="153">
      <c r="A153" s="25"/>
      <c r="B153" s="26"/>
      <c r="C153" s="27"/>
    </row>
    <row r="154">
      <c r="A154" s="25"/>
      <c r="B154" s="26"/>
      <c r="C154" s="27"/>
    </row>
    <row r="155">
      <c r="A155" s="25"/>
      <c r="B155" s="26"/>
      <c r="C155" s="27"/>
    </row>
    <row r="156">
      <c r="A156" s="25"/>
      <c r="B156" s="26"/>
      <c r="C156" s="27"/>
    </row>
    <row r="157">
      <c r="A157" s="25"/>
      <c r="B157" s="26"/>
      <c r="C157" s="27"/>
    </row>
    <row r="158">
      <c r="A158" s="25"/>
      <c r="B158" s="26"/>
      <c r="C158" s="27"/>
    </row>
    <row r="159">
      <c r="A159" s="25"/>
      <c r="B159" s="26"/>
      <c r="C159" s="27"/>
    </row>
    <row r="160">
      <c r="A160" s="25"/>
      <c r="B160" s="26"/>
      <c r="C160" s="27"/>
    </row>
    <row r="161">
      <c r="A161" s="25"/>
      <c r="B161" s="26"/>
      <c r="C161" s="27"/>
    </row>
    <row r="162">
      <c r="A162" s="25"/>
      <c r="B162" s="26"/>
      <c r="C162" s="27"/>
    </row>
    <row r="163">
      <c r="A163" s="25"/>
      <c r="B163" s="26"/>
      <c r="C163" s="27"/>
    </row>
    <row r="164">
      <c r="A164" s="25"/>
      <c r="B164" s="26"/>
      <c r="C164" s="27"/>
    </row>
    <row r="165">
      <c r="A165" s="25"/>
      <c r="B165" s="26"/>
      <c r="C165" s="27"/>
    </row>
    <row r="166">
      <c r="A166" s="25"/>
      <c r="B166" s="26"/>
      <c r="C166" s="27"/>
    </row>
    <row r="167">
      <c r="A167" s="25"/>
      <c r="B167" s="26"/>
      <c r="C167" s="27"/>
    </row>
    <row r="168">
      <c r="A168" s="25"/>
      <c r="B168" s="26"/>
      <c r="C168" s="27"/>
    </row>
    <row r="169">
      <c r="A169" s="25"/>
      <c r="B169" s="26"/>
      <c r="C169" s="27"/>
    </row>
    <row r="170">
      <c r="A170" s="25"/>
      <c r="B170" s="26"/>
      <c r="C170" s="27"/>
    </row>
    <row r="171">
      <c r="A171" s="25"/>
      <c r="B171" s="26"/>
      <c r="C171" s="27"/>
    </row>
    <row r="172">
      <c r="A172" s="25"/>
      <c r="B172" s="26"/>
      <c r="C172" s="27"/>
    </row>
    <row r="173">
      <c r="A173" s="25"/>
      <c r="B173" s="26"/>
      <c r="C173" s="27"/>
    </row>
    <row r="174">
      <c r="A174" s="25"/>
      <c r="B174" s="26"/>
      <c r="C174" s="27"/>
    </row>
    <row r="175">
      <c r="A175" s="25"/>
      <c r="B175" s="26"/>
      <c r="C175" s="27"/>
    </row>
    <row r="176">
      <c r="A176" s="25"/>
      <c r="B176" s="26"/>
      <c r="C176" s="27"/>
    </row>
    <row r="177">
      <c r="A177" s="25"/>
      <c r="B177" s="26"/>
      <c r="C177" s="27"/>
    </row>
    <row r="178">
      <c r="A178" s="25"/>
      <c r="B178" s="26"/>
      <c r="C178" s="27"/>
    </row>
    <row r="179">
      <c r="A179" s="25"/>
      <c r="B179" s="26"/>
      <c r="C179" s="27"/>
    </row>
    <row r="180">
      <c r="A180" s="25"/>
      <c r="B180" s="26"/>
      <c r="C180" s="27"/>
    </row>
    <row r="181">
      <c r="A181" s="25"/>
      <c r="B181" s="26"/>
      <c r="C181" s="27"/>
    </row>
    <row r="182">
      <c r="A182" s="25"/>
      <c r="B182" s="26"/>
      <c r="C182" s="27"/>
    </row>
    <row r="183">
      <c r="A183" s="25"/>
      <c r="B183" s="26"/>
      <c r="C183" s="27"/>
    </row>
    <row r="184">
      <c r="A184" s="25"/>
      <c r="B184" s="26"/>
      <c r="C184" s="27"/>
    </row>
    <row r="185">
      <c r="A185" s="25"/>
      <c r="B185" s="26"/>
      <c r="C185" s="27"/>
    </row>
    <row r="186">
      <c r="A186" s="25"/>
      <c r="B186" s="26"/>
      <c r="C186" s="27"/>
    </row>
    <row r="187">
      <c r="A187" s="25"/>
      <c r="B187" s="26"/>
      <c r="C187" s="27"/>
    </row>
    <row r="188">
      <c r="A188" s="25"/>
      <c r="B188" s="26"/>
      <c r="C188" s="27"/>
    </row>
    <row r="189">
      <c r="A189" s="25"/>
      <c r="B189" s="26"/>
      <c r="C189" s="27"/>
    </row>
    <row r="190">
      <c r="A190" s="25"/>
      <c r="B190" s="26"/>
      <c r="C190" s="27"/>
    </row>
    <row r="191">
      <c r="A191" s="25"/>
      <c r="B191" s="26"/>
      <c r="C191" s="27"/>
    </row>
    <row r="192">
      <c r="A192" s="25"/>
      <c r="B192" s="26"/>
      <c r="C192" s="27"/>
    </row>
    <row r="193">
      <c r="A193" s="25"/>
      <c r="B193" s="26"/>
      <c r="C193" s="27"/>
    </row>
    <row r="194">
      <c r="A194" s="25"/>
      <c r="B194" s="26"/>
      <c r="C194" s="27"/>
    </row>
    <row r="195">
      <c r="A195" s="25"/>
      <c r="B195" s="26"/>
      <c r="C195" s="27"/>
    </row>
    <row r="196">
      <c r="A196" s="25"/>
      <c r="B196" s="26"/>
      <c r="C196" s="27"/>
    </row>
    <row r="197">
      <c r="A197" s="25"/>
      <c r="B197" s="26"/>
      <c r="C197" s="27"/>
    </row>
    <row r="198">
      <c r="A198" s="25"/>
      <c r="B198" s="26"/>
      <c r="C198" s="27"/>
    </row>
    <row r="199">
      <c r="A199" s="25"/>
      <c r="B199" s="26"/>
      <c r="C199" s="27"/>
    </row>
    <row r="200">
      <c r="A200" s="25"/>
      <c r="B200" s="26"/>
      <c r="C200" s="27"/>
    </row>
    <row r="201">
      <c r="A201" s="25"/>
      <c r="B201" s="26"/>
      <c r="C201" s="27"/>
    </row>
    <row r="202">
      <c r="A202" s="25"/>
      <c r="B202" s="26"/>
      <c r="C202" s="27"/>
    </row>
    <row r="203">
      <c r="A203" s="25"/>
      <c r="B203" s="26"/>
      <c r="C203" s="27"/>
    </row>
    <row r="204">
      <c r="A204" s="25"/>
      <c r="B204" s="26"/>
      <c r="C204" s="27"/>
    </row>
    <row r="205">
      <c r="A205" s="25"/>
      <c r="B205" s="26"/>
      <c r="C205" s="27"/>
    </row>
    <row r="206">
      <c r="A206" s="25"/>
      <c r="B206" s="26"/>
      <c r="C206" s="27"/>
    </row>
    <row r="207">
      <c r="A207" s="25"/>
      <c r="B207" s="26"/>
      <c r="C207" s="27"/>
    </row>
    <row r="208">
      <c r="A208" s="25"/>
      <c r="B208" s="26"/>
      <c r="C208" s="27"/>
    </row>
    <row r="209">
      <c r="A209" s="25"/>
      <c r="B209" s="26"/>
      <c r="C209" s="27"/>
    </row>
    <row r="210">
      <c r="A210" s="25"/>
      <c r="B210" s="26"/>
      <c r="C210" s="27"/>
    </row>
    <row r="211">
      <c r="A211" s="25"/>
      <c r="B211" s="26"/>
      <c r="C211" s="27"/>
    </row>
    <row r="212">
      <c r="A212" s="25"/>
      <c r="B212" s="26"/>
      <c r="C212" s="27"/>
    </row>
    <row r="213">
      <c r="A213" s="25"/>
      <c r="B213" s="26"/>
      <c r="C213" s="27"/>
    </row>
    <row r="214">
      <c r="A214" s="25"/>
      <c r="B214" s="26"/>
      <c r="C214" s="27"/>
    </row>
    <row r="215">
      <c r="A215" s="25"/>
      <c r="B215" s="26"/>
      <c r="C215" s="27"/>
    </row>
    <row r="216">
      <c r="A216" s="25"/>
      <c r="B216" s="26"/>
      <c r="C216" s="27"/>
    </row>
    <row r="217">
      <c r="A217" s="25"/>
      <c r="B217" s="26"/>
      <c r="C217" s="27"/>
    </row>
    <row r="218">
      <c r="A218" s="25"/>
      <c r="B218" s="26"/>
      <c r="C218" s="27"/>
    </row>
    <row r="219">
      <c r="A219" s="25"/>
      <c r="B219" s="26"/>
      <c r="C219" s="27"/>
    </row>
    <row r="220">
      <c r="A220" s="25"/>
      <c r="B220" s="26"/>
      <c r="C220" s="27"/>
    </row>
    <row r="221">
      <c r="A221" s="25"/>
      <c r="B221" s="26"/>
      <c r="C221" s="27"/>
    </row>
    <row r="222">
      <c r="A222" s="25"/>
      <c r="B222" s="26"/>
      <c r="C222" s="27"/>
    </row>
    <row r="223">
      <c r="A223" s="25"/>
      <c r="B223" s="26"/>
      <c r="C223" s="27"/>
    </row>
    <row r="224">
      <c r="A224" s="25"/>
      <c r="B224" s="26"/>
      <c r="C224" s="27"/>
    </row>
    <row r="225">
      <c r="A225" s="25"/>
      <c r="B225" s="26"/>
      <c r="C225" s="27"/>
    </row>
    <row r="226">
      <c r="A226" s="25"/>
      <c r="B226" s="26"/>
      <c r="C226" s="27"/>
    </row>
    <row r="227">
      <c r="A227" s="25"/>
      <c r="B227" s="26"/>
      <c r="C227" s="27"/>
    </row>
    <row r="228">
      <c r="A228" s="25"/>
      <c r="B228" s="26"/>
      <c r="C228" s="27"/>
    </row>
    <row r="229">
      <c r="A229" s="25"/>
      <c r="B229" s="26"/>
      <c r="C229" s="27"/>
    </row>
    <row r="230">
      <c r="A230" s="25"/>
      <c r="B230" s="26"/>
      <c r="C230" s="27"/>
    </row>
    <row r="231">
      <c r="A231" s="25"/>
      <c r="B231" s="26"/>
      <c r="C231" s="27"/>
    </row>
    <row r="232">
      <c r="A232" s="25"/>
      <c r="B232" s="26"/>
      <c r="C232" s="27"/>
    </row>
    <row r="233">
      <c r="A233" s="25"/>
      <c r="B233" s="26"/>
      <c r="C233" s="27"/>
    </row>
    <row r="234">
      <c r="A234" s="25"/>
      <c r="B234" s="26"/>
      <c r="C234" s="27"/>
    </row>
    <row r="235">
      <c r="A235" s="25"/>
      <c r="B235" s="26"/>
      <c r="C235" s="27"/>
    </row>
    <row r="236">
      <c r="A236" s="25"/>
      <c r="B236" s="26"/>
      <c r="C236" s="27"/>
    </row>
    <row r="237">
      <c r="A237" s="25"/>
      <c r="B237" s="26"/>
      <c r="C237" s="27"/>
    </row>
    <row r="238">
      <c r="A238" s="25"/>
      <c r="B238" s="26"/>
      <c r="C238" s="27"/>
    </row>
    <row r="239">
      <c r="A239" s="25"/>
      <c r="B239" s="26"/>
      <c r="C239" s="27"/>
    </row>
    <row r="240">
      <c r="A240" s="25"/>
      <c r="B240" s="26"/>
      <c r="C240" s="27"/>
    </row>
    <row r="241">
      <c r="A241" s="25"/>
      <c r="B241" s="26"/>
      <c r="C241" s="27"/>
    </row>
    <row r="242">
      <c r="A242" s="25"/>
      <c r="B242" s="26"/>
      <c r="C242" s="27"/>
    </row>
    <row r="243">
      <c r="A243" s="25"/>
      <c r="B243" s="26"/>
      <c r="C243" s="27"/>
    </row>
    <row r="244">
      <c r="A244" s="25"/>
      <c r="B244" s="26"/>
      <c r="C244" s="27"/>
    </row>
    <row r="245">
      <c r="A245" s="25"/>
      <c r="B245" s="26"/>
      <c r="C245" s="27"/>
    </row>
    <row r="246">
      <c r="A246" s="25"/>
      <c r="B246" s="26"/>
      <c r="C246" s="27"/>
    </row>
    <row r="247">
      <c r="A247" s="25"/>
      <c r="B247" s="26"/>
      <c r="C247" s="27"/>
    </row>
    <row r="248">
      <c r="A248" s="25"/>
      <c r="B248" s="26"/>
      <c r="C248" s="27"/>
    </row>
    <row r="249">
      <c r="A249" s="25"/>
      <c r="B249" s="26"/>
      <c r="C249" s="27"/>
    </row>
    <row r="250">
      <c r="A250" s="25"/>
      <c r="B250" s="26"/>
      <c r="C250" s="27"/>
    </row>
    <row r="251">
      <c r="A251" s="25"/>
      <c r="B251" s="26"/>
      <c r="C251" s="27"/>
    </row>
    <row r="252">
      <c r="A252" s="25"/>
      <c r="B252" s="26"/>
      <c r="C252" s="27"/>
    </row>
    <row r="253">
      <c r="A253" s="25"/>
      <c r="B253" s="26"/>
      <c r="C253" s="27"/>
    </row>
    <row r="254">
      <c r="A254" s="25"/>
      <c r="B254" s="26"/>
      <c r="C254" s="27"/>
    </row>
    <row r="255">
      <c r="A255" s="25"/>
      <c r="B255" s="26"/>
      <c r="C255" s="27"/>
    </row>
    <row r="256">
      <c r="A256" s="25"/>
      <c r="B256" s="26"/>
      <c r="C256" s="27"/>
    </row>
    <row r="257">
      <c r="A257" s="25"/>
      <c r="B257" s="26"/>
      <c r="C257" s="27"/>
    </row>
    <row r="258">
      <c r="A258" s="25"/>
      <c r="B258" s="26"/>
      <c r="C258" s="27"/>
    </row>
    <row r="259">
      <c r="A259" s="25"/>
      <c r="B259" s="26"/>
      <c r="C259" s="27"/>
    </row>
    <row r="260">
      <c r="A260" s="25"/>
      <c r="B260" s="26"/>
      <c r="C260" s="27"/>
    </row>
    <row r="261">
      <c r="A261" s="25"/>
      <c r="B261" s="26"/>
      <c r="C261" s="27"/>
    </row>
    <row r="262">
      <c r="A262" s="25"/>
      <c r="B262" s="26"/>
      <c r="C262" s="27"/>
    </row>
    <row r="263">
      <c r="A263" s="25"/>
      <c r="B263" s="26"/>
      <c r="C263" s="27"/>
    </row>
    <row r="264">
      <c r="A264" s="25"/>
      <c r="B264" s="26"/>
      <c r="C264" s="27"/>
    </row>
    <row r="265">
      <c r="A265" s="25"/>
      <c r="B265" s="26"/>
      <c r="C265" s="27"/>
    </row>
    <row r="266">
      <c r="A266" s="25"/>
      <c r="B266" s="26"/>
      <c r="C266" s="27"/>
    </row>
    <row r="267">
      <c r="A267" s="25"/>
      <c r="B267" s="26"/>
      <c r="C267" s="27"/>
    </row>
    <row r="268">
      <c r="A268" s="25"/>
      <c r="B268" s="26"/>
      <c r="C268" s="27"/>
    </row>
    <row r="269">
      <c r="A269" s="25"/>
      <c r="B269" s="26"/>
      <c r="C269" s="27"/>
    </row>
    <row r="270">
      <c r="A270" s="25"/>
      <c r="B270" s="26"/>
      <c r="C270" s="27"/>
    </row>
    <row r="271">
      <c r="A271" s="25"/>
      <c r="B271" s="26"/>
      <c r="C271" s="27"/>
    </row>
    <row r="272">
      <c r="A272" s="25"/>
      <c r="B272" s="26"/>
      <c r="C272" s="27"/>
    </row>
    <row r="273">
      <c r="A273" s="25"/>
      <c r="B273" s="26"/>
      <c r="C273" s="27"/>
    </row>
    <row r="274">
      <c r="A274" s="25"/>
      <c r="B274" s="26"/>
      <c r="C274" s="27"/>
    </row>
    <row r="275">
      <c r="A275" s="25"/>
      <c r="B275" s="26"/>
      <c r="C275" s="27"/>
    </row>
    <row r="276">
      <c r="A276" s="25"/>
      <c r="B276" s="26"/>
      <c r="C276" s="27"/>
    </row>
    <row r="277">
      <c r="A277" s="25"/>
      <c r="B277" s="26"/>
      <c r="C277" s="27"/>
    </row>
    <row r="278">
      <c r="A278" s="25"/>
      <c r="B278" s="26"/>
      <c r="C278" s="27"/>
    </row>
    <row r="279">
      <c r="A279" s="25"/>
      <c r="B279" s="26"/>
      <c r="C279" s="27"/>
    </row>
    <row r="280">
      <c r="A280" s="25"/>
      <c r="B280" s="26"/>
      <c r="C280" s="27"/>
    </row>
    <row r="281">
      <c r="A281" s="25"/>
      <c r="B281" s="26"/>
      <c r="C281" s="27"/>
    </row>
    <row r="282">
      <c r="A282" s="25"/>
      <c r="B282" s="26"/>
      <c r="C282" s="27"/>
    </row>
    <row r="283">
      <c r="A283" s="25"/>
      <c r="B283" s="26"/>
      <c r="C283" s="27"/>
    </row>
    <row r="284">
      <c r="A284" s="25"/>
      <c r="B284" s="26"/>
      <c r="C284" s="27"/>
    </row>
    <row r="285">
      <c r="A285" s="25"/>
      <c r="B285" s="26"/>
      <c r="C285" s="27"/>
    </row>
    <row r="286">
      <c r="A286" s="25"/>
      <c r="B286" s="26"/>
      <c r="C286" s="27"/>
    </row>
    <row r="287">
      <c r="A287" s="25"/>
      <c r="B287" s="26"/>
      <c r="C287" s="27"/>
    </row>
    <row r="288">
      <c r="A288" s="25"/>
      <c r="B288" s="26"/>
      <c r="C288" s="27"/>
    </row>
    <row r="289">
      <c r="A289" s="25"/>
      <c r="B289" s="26"/>
      <c r="C289" s="27"/>
    </row>
    <row r="290">
      <c r="A290" s="25"/>
      <c r="B290" s="26"/>
      <c r="C290" s="27"/>
    </row>
    <row r="291">
      <c r="A291" s="25"/>
      <c r="B291" s="26"/>
      <c r="C291" s="27"/>
    </row>
    <row r="292">
      <c r="A292" s="25"/>
      <c r="B292" s="26"/>
      <c r="C292" s="27"/>
    </row>
    <row r="293">
      <c r="A293" s="25"/>
      <c r="B293" s="26"/>
      <c r="C293" s="27"/>
    </row>
    <row r="294">
      <c r="A294" s="25"/>
      <c r="B294" s="26"/>
      <c r="C294" s="27"/>
    </row>
    <row r="295">
      <c r="A295" s="25"/>
      <c r="B295" s="26"/>
      <c r="C295" s="27"/>
    </row>
    <row r="296">
      <c r="A296" s="25"/>
      <c r="B296" s="26"/>
      <c r="C296" s="27"/>
    </row>
    <row r="297">
      <c r="A297" s="25"/>
      <c r="B297" s="26"/>
      <c r="C297" s="27"/>
    </row>
    <row r="298">
      <c r="A298" s="25"/>
      <c r="B298" s="26"/>
      <c r="C298" s="27"/>
    </row>
    <row r="299">
      <c r="A299" s="25"/>
      <c r="B299" s="26"/>
      <c r="C299" s="27"/>
    </row>
    <row r="300">
      <c r="A300" s="25"/>
      <c r="B300" s="26"/>
      <c r="C300" s="27"/>
    </row>
    <row r="301">
      <c r="A301" s="25"/>
      <c r="B301" s="26"/>
      <c r="C301" s="27"/>
    </row>
    <row r="302">
      <c r="A302" s="25"/>
      <c r="B302" s="26"/>
      <c r="C302" s="27"/>
    </row>
    <row r="303">
      <c r="A303" s="25"/>
      <c r="B303" s="26"/>
      <c r="C303" s="27"/>
    </row>
    <row r="304">
      <c r="A304" s="25"/>
      <c r="B304" s="26"/>
      <c r="C304" s="27"/>
    </row>
    <row r="305">
      <c r="A305" s="25"/>
      <c r="B305" s="26"/>
      <c r="C305" s="27"/>
    </row>
    <row r="306">
      <c r="A306" s="25"/>
      <c r="B306" s="26"/>
      <c r="C306" s="27"/>
    </row>
    <row r="307">
      <c r="A307" s="25"/>
      <c r="B307" s="26"/>
      <c r="C307" s="27"/>
    </row>
    <row r="308">
      <c r="A308" s="25"/>
      <c r="B308" s="26"/>
      <c r="C308" s="27"/>
    </row>
    <row r="309">
      <c r="A309" s="25"/>
      <c r="B309" s="26"/>
      <c r="C309" s="27"/>
    </row>
    <row r="310">
      <c r="A310" s="25"/>
      <c r="B310" s="26"/>
      <c r="C310" s="27"/>
    </row>
    <row r="311">
      <c r="A311" s="25"/>
      <c r="B311" s="26"/>
      <c r="C311" s="27"/>
    </row>
    <row r="312">
      <c r="A312" s="25"/>
      <c r="B312" s="26"/>
      <c r="C312" s="27"/>
    </row>
    <row r="313">
      <c r="A313" s="25"/>
      <c r="B313" s="26"/>
      <c r="C313" s="27"/>
    </row>
    <row r="314">
      <c r="A314" s="25"/>
      <c r="B314" s="26"/>
      <c r="C314" s="27"/>
    </row>
    <row r="315">
      <c r="A315" s="25"/>
      <c r="B315" s="26"/>
      <c r="C315" s="27"/>
    </row>
    <row r="316">
      <c r="A316" s="25"/>
      <c r="B316" s="26"/>
      <c r="C316" s="27"/>
    </row>
    <row r="317">
      <c r="A317" s="25"/>
      <c r="B317" s="26"/>
      <c r="C317" s="27"/>
    </row>
    <row r="318">
      <c r="A318" s="25"/>
      <c r="B318" s="26"/>
      <c r="C318" s="27"/>
    </row>
    <row r="319">
      <c r="A319" s="25"/>
      <c r="B319" s="26"/>
      <c r="C319" s="27"/>
    </row>
    <row r="320">
      <c r="A320" s="25"/>
      <c r="B320" s="26"/>
      <c r="C320" s="27"/>
    </row>
    <row r="321">
      <c r="A321" s="25"/>
      <c r="B321" s="26"/>
      <c r="C321" s="27"/>
    </row>
    <row r="322">
      <c r="A322" s="25"/>
      <c r="B322" s="26"/>
      <c r="C322" s="27"/>
    </row>
    <row r="323">
      <c r="A323" s="25"/>
      <c r="B323" s="26"/>
      <c r="C323" s="27"/>
    </row>
    <row r="324">
      <c r="A324" s="25"/>
      <c r="B324" s="26"/>
      <c r="C324" s="27"/>
    </row>
    <row r="325">
      <c r="A325" s="25"/>
      <c r="B325" s="26"/>
      <c r="C325" s="27"/>
    </row>
    <row r="326">
      <c r="A326" s="25"/>
      <c r="B326" s="26"/>
      <c r="C326" s="27"/>
    </row>
    <row r="327">
      <c r="A327" s="25"/>
      <c r="B327" s="26"/>
      <c r="C327" s="27"/>
    </row>
    <row r="328">
      <c r="A328" s="25"/>
      <c r="B328" s="26"/>
      <c r="C328" s="27"/>
    </row>
    <row r="329">
      <c r="A329" s="25"/>
      <c r="B329" s="26"/>
      <c r="C329" s="27"/>
    </row>
    <row r="330">
      <c r="A330" s="25"/>
      <c r="B330" s="26"/>
      <c r="C330" s="27"/>
    </row>
    <row r="331">
      <c r="A331" s="25"/>
      <c r="B331" s="26"/>
      <c r="C331" s="27"/>
    </row>
    <row r="332">
      <c r="A332" s="25"/>
      <c r="B332" s="26"/>
      <c r="C332" s="27"/>
    </row>
    <row r="333">
      <c r="A333" s="25"/>
      <c r="B333" s="26"/>
      <c r="C333" s="27"/>
    </row>
    <row r="334">
      <c r="A334" s="25"/>
      <c r="B334" s="26"/>
      <c r="C334" s="27"/>
    </row>
    <row r="335">
      <c r="A335" s="25"/>
      <c r="B335" s="26"/>
      <c r="C335" s="27"/>
    </row>
    <row r="336">
      <c r="A336" s="25"/>
      <c r="B336" s="26"/>
      <c r="C336" s="27"/>
    </row>
    <row r="337">
      <c r="A337" s="25"/>
      <c r="B337" s="26"/>
      <c r="C337" s="27"/>
    </row>
    <row r="338">
      <c r="A338" s="25"/>
      <c r="B338" s="26"/>
      <c r="C338" s="27"/>
    </row>
    <row r="339">
      <c r="A339" s="25"/>
      <c r="B339" s="26"/>
      <c r="C339" s="27"/>
    </row>
    <row r="340">
      <c r="A340" s="25"/>
      <c r="B340" s="26"/>
      <c r="C340" s="27"/>
    </row>
    <row r="341">
      <c r="A341" s="25"/>
      <c r="B341" s="26"/>
      <c r="C341" s="27"/>
    </row>
    <row r="342">
      <c r="A342" s="25"/>
      <c r="B342" s="26"/>
      <c r="C342" s="27"/>
    </row>
    <row r="343">
      <c r="A343" s="25"/>
      <c r="B343" s="26"/>
      <c r="C343" s="27"/>
    </row>
    <row r="344">
      <c r="A344" s="25"/>
      <c r="B344" s="26"/>
      <c r="C344" s="27"/>
    </row>
    <row r="345">
      <c r="A345" s="25"/>
      <c r="B345" s="26"/>
      <c r="C345" s="27"/>
    </row>
    <row r="346">
      <c r="A346" s="25"/>
      <c r="B346" s="26"/>
      <c r="C346" s="27"/>
    </row>
    <row r="347">
      <c r="A347" s="25"/>
      <c r="B347" s="26"/>
      <c r="C347" s="27"/>
    </row>
    <row r="348">
      <c r="A348" s="25"/>
      <c r="B348" s="26"/>
      <c r="C348" s="27"/>
    </row>
    <row r="349">
      <c r="A349" s="25"/>
      <c r="B349" s="26"/>
      <c r="C349" s="27"/>
    </row>
    <row r="350">
      <c r="A350" s="25"/>
      <c r="B350" s="26"/>
      <c r="C350" s="27"/>
    </row>
    <row r="351">
      <c r="A351" s="25"/>
      <c r="B351" s="26"/>
      <c r="C351" s="27"/>
    </row>
    <row r="352">
      <c r="A352" s="25"/>
      <c r="B352" s="26"/>
      <c r="C352" s="27"/>
    </row>
    <row r="353">
      <c r="A353" s="25"/>
      <c r="B353" s="26"/>
      <c r="C353" s="27"/>
    </row>
    <row r="354">
      <c r="A354" s="25"/>
      <c r="B354" s="26"/>
      <c r="C354" s="27"/>
    </row>
    <row r="355">
      <c r="A355" s="25"/>
      <c r="B355" s="26"/>
      <c r="C355" s="27"/>
    </row>
    <row r="356">
      <c r="A356" s="25"/>
      <c r="B356" s="26"/>
      <c r="C356" s="27"/>
    </row>
    <row r="357">
      <c r="A357" s="25"/>
      <c r="B357" s="26"/>
      <c r="C357" s="27"/>
    </row>
    <row r="358">
      <c r="A358" s="25"/>
      <c r="B358" s="26"/>
      <c r="C358" s="27"/>
    </row>
    <row r="359">
      <c r="A359" s="25"/>
      <c r="B359" s="26"/>
      <c r="C359" s="27"/>
    </row>
    <row r="360">
      <c r="A360" s="25"/>
      <c r="B360" s="26"/>
      <c r="C360" s="27"/>
    </row>
    <row r="361">
      <c r="A361" s="25"/>
      <c r="B361" s="26"/>
      <c r="C361" s="27"/>
    </row>
    <row r="362">
      <c r="A362" s="25"/>
      <c r="B362" s="26"/>
      <c r="C362" s="27"/>
    </row>
    <row r="363">
      <c r="A363" s="25"/>
      <c r="B363" s="26"/>
      <c r="C363" s="27"/>
    </row>
    <row r="364">
      <c r="A364" s="25"/>
      <c r="B364" s="26"/>
      <c r="C364" s="27"/>
    </row>
    <row r="365">
      <c r="A365" s="25"/>
      <c r="B365" s="26"/>
      <c r="C365" s="27"/>
    </row>
    <row r="366">
      <c r="A366" s="25"/>
      <c r="B366" s="26"/>
      <c r="C366" s="27"/>
    </row>
    <row r="367">
      <c r="A367" s="25"/>
      <c r="B367" s="26"/>
      <c r="C367" s="27"/>
    </row>
    <row r="368">
      <c r="A368" s="25"/>
      <c r="B368" s="26"/>
      <c r="C368" s="27"/>
    </row>
    <row r="369">
      <c r="A369" s="25"/>
      <c r="B369" s="26"/>
      <c r="C369" s="27"/>
    </row>
    <row r="370">
      <c r="A370" s="25"/>
      <c r="B370" s="26"/>
      <c r="C370" s="27"/>
    </row>
    <row r="371">
      <c r="A371" s="25"/>
      <c r="B371" s="26"/>
      <c r="C371" s="27"/>
    </row>
    <row r="372">
      <c r="A372" s="25"/>
      <c r="B372" s="26"/>
      <c r="C372" s="27"/>
    </row>
    <row r="373">
      <c r="A373" s="25"/>
      <c r="B373" s="26"/>
      <c r="C373" s="27"/>
    </row>
    <row r="374">
      <c r="A374" s="25"/>
      <c r="B374" s="26"/>
      <c r="C374" s="27"/>
    </row>
    <row r="375">
      <c r="A375" s="25"/>
      <c r="B375" s="26"/>
      <c r="C375" s="27"/>
    </row>
    <row r="376">
      <c r="A376" s="25"/>
      <c r="B376" s="26"/>
      <c r="C376" s="27"/>
    </row>
    <row r="377">
      <c r="A377" s="25"/>
      <c r="B377" s="26"/>
      <c r="C377" s="27"/>
    </row>
    <row r="378">
      <c r="A378" s="25"/>
      <c r="B378" s="26"/>
      <c r="C378" s="27"/>
    </row>
    <row r="379">
      <c r="A379" s="25"/>
      <c r="B379" s="26"/>
      <c r="C379" s="27"/>
    </row>
    <row r="380">
      <c r="A380" s="25"/>
      <c r="B380" s="26"/>
      <c r="C380" s="27"/>
    </row>
    <row r="381">
      <c r="A381" s="25"/>
      <c r="B381" s="26"/>
      <c r="C381" s="27"/>
    </row>
    <row r="382">
      <c r="A382" s="25"/>
      <c r="B382" s="26"/>
      <c r="C382" s="27"/>
    </row>
    <row r="383">
      <c r="A383" s="25"/>
      <c r="B383" s="26"/>
      <c r="C383" s="27"/>
    </row>
    <row r="384">
      <c r="A384" s="25"/>
      <c r="B384" s="26"/>
      <c r="C384" s="27"/>
    </row>
    <row r="385">
      <c r="A385" s="25"/>
      <c r="B385" s="26"/>
      <c r="C385" s="27"/>
    </row>
    <row r="386">
      <c r="A386" s="25"/>
      <c r="B386" s="26"/>
      <c r="C386" s="27"/>
    </row>
    <row r="387">
      <c r="A387" s="25"/>
      <c r="B387" s="26"/>
      <c r="C387" s="27"/>
    </row>
    <row r="388">
      <c r="A388" s="25"/>
      <c r="B388" s="26"/>
      <c r="C388" s="27"/>
    </row>
    <row r="389">
      <c r="A389" s="25"/>
      <c r="B389" s="26"/>
      <c r="C389" s="27"/>
    </row>
    <row r="390">
      <c r="A390" s="25"/>
      <c r="B390" s="26"/>
      <c r="C390" s="27"/>
    </row>
    <row r="391">
      <c r="A391" s="25"/>
      <c r="B391" s="26"/>
      <c r="C391" s="27"/>
    </row>
    <row r="392">
      <c r="A392" s="25"/>
      <c r="B392" s="26"/>
      <c r="C392" s="27"/>
    </row>
    <row r="393">
      <c r="A393" s="25"/>
      <c r="B393" s="26"/>
      <c r="C393" s="27"/>
    </row>
    <row r="394">
      <c r="A394" s="25"/>
      <c r="B394" s="26"/>
      <c r="C394" s="27"/>
    </row>
    <row r="395">
      <c r="A395" s="25"/>
      <c r="B395" s="26"/>
      <c r="C395" s="27"/>
    </row>
    <row r="396">
      <c r="A396" s="25"/>
      <c r="B396" s="26"/>
      <c r="C396" s="27"/>
    </row>
    <row r="397">
      <c r="A397" s="25"/>
      <c r="B397" s="26"/>
      <c r="C397" s="27"/>
    </row>
    <row r="398">
      <c r="A398" s="25"/>
      <c r="B398" s="26"/>
      <c r="C398" s="27"/>
    </row>
    <row r="399">
      <c r="A399" s="25"/>
      <c r="B399" s="26"/>
      <c r="C399" s="27"/>
    </row>
    <row r="400">
      <c r="A400" s="25"/>
      <c r="B400" s="26"/>
      <c r="C400" s="27"/>
    </row>
    <row r="401">
      <c r="A401" s="25"/>
      <c r="B401" s="26"/>
      <c r="C401" s="27"/>
    </row>
    <row r="402">
      <c r="A402" s="25"/>
      <c r="B402" s="26"/>
      <c r="C402" s="27"/>
    </row>
    <row r="403">
      <c r="A403" s="25"/>
      <c r="B403" s="26"/>
      <c r="C403" s="27"/>
    </row>
    <row r="404">
      <c r="A404" s="25"/>
      <c r="B404" s="26"/>
      <c r="C404" s="27"/>
    </row>
    <row r="405">
      <c r="A405" s="25"/>
      <c r="B405" s="26"/>
      <c r="C405" s="27"/>
    </row>
    <row r="406">
      <c r="A406" s="25"/>
      <c r="B406" s="26"/>
      <c r="C406" s="27"/>
    </row>
    <row r="407">
      <c r="A407" s="25"/>
      <c r="B407" s="26"/>
      <c r="C407" s="27"/>
    </row>
    <row r="408">
      <c r="A408" s="25"/>
      <c r="B408" s="26"/>
      <c r="C408" s="27"/>
    </row>
    <row r="409">
      <c r="A409" s="25"/>
      <c r="B409" s="26"/>
      <c r="C409" s="27"/>
    </row>
    <row r="410">
      <c r="A410" s="25"/>
      <c r="B410" s="26"/>
      <c r="C410" s="27"/>
    </row>
    <row r="411">
      <c r="A411" s="25"/>
      <c r="B411" s="26"/>
      <c r="C411" s="27"/>
    </row>
    <row r="412">
      <c r="A412" s="25"/>
      <c r="B412" s="26"/>
      <c r="C412" s="27"/>
    </row>
    <row r="413">
      <c r="A413" s="25"/>
      <c r="B413" s="26"/>
      <c r="C413" s="27"/>
    </row>
    <row r="414">
      <c r="A414" s="25"/>
      <c r="B414" s="26"/>
      <c r="C414" s="27"/>
    </row>
    <row r="415">
      <c r="A415" s="25"/>
      <c r="B415" s="26"/>
      <c r="C415" s="27"/>
    </row>
    <row r="416">
      <c r="A416" s="25"/>
      <c r="B416" s="26"/>
      <c r="C416" s="27"/>
    </row>
    <row r="417">
      <c r="A417" s="25"/>
      <c r="B417" s="26"/>
      <c r="C417" s="27"/>
    </row>
    <row r="418">
      <c r="A418" s="25"/>
      <c r="B418" s="26"/>
      <c r="C418" s="27"/>
    </row>
    <row r="419">
      <c r="A419" s="25"/>
      <c r="B419" s="26"/>
      <c r="C419" s="27"/>
    </row>
    <row r="420">
      <c r="A420" s="25"/>
      <c r="B420" s="26"/>
      <c r="C420" s="27"/>
    </row>
    <row r="421">
      <c r="A421" s="25"/>
      <c r="B421" s="26"/>
      <c r="C421" s="27"/>
    </row>
    <row r="422">
      <c r="A422" s="25"/>
      <c r="B422" s="26"/>
      <c r="C422" s="27"/>
    </row>
    <row r="423">
      <c r="A423" s="25"/>
      <c r="B423" s="26"/>
      <c r="C423" s="27"/>
    </row>
    <row r="424">
      <c r="A424" s="25"/>
      <c r="B424" s="26"/>
      <c r="C424" s="27"/>
    </row>
    <row r="425">
      <c r="A425" s="25"/>
      <c r="B425" s="26"/>
      <c r="C425" s="27"/>
    </row>
    <row r="426">
      <c r="A426" s="25"/>
      <c r="B426" s="26"/>
      <c r="C426" s="27"/>
    </row>
    <row r="427">
      <c r="A427" s="25"/>
      <c r="B427" s="26"/>
      <c r="C427" s="27"/>
    </row>
    <row r="428">
      <c r="A428" s="25"/>
      <c r="B428" s="26"/>
      <c r="C428" s="27"/>
    </row>
    <row r="429">
      <c r="A429" s="25"/>
      <c r="B429" s="26"/>
      <c r="C429" s="27"/>
    </row>
    <row r="430">
      <c r="A430" s="25"/>
      <c r="B430" s="26"/>
      <c r="C430" s="27"/>
    </row>
    <row r="431">
      <c r="A431" s="25"/>
      <c r="B431" s="26"/>
      <c r="C431" s="27"/>
    </row>
    <row r="432">
      <c r="A432" s="25"/>
      <c r="B432" s="26"/>
      <c r="C432" s="27"/>
    </row>
    <row r="433">
      <c r="A433" s="25"/>
      <c r="B433" s="26"/>
      <c r="C433" s="27"/>
    </row>
    <row r="434">
      <c r="A434" s="25"/>
      <c r="B434" s="26"/>
      <c r="C434" s="27"/>
    </row>
    <row r="435">
      <c r="A435" s="25"/>
      <c r="B435" s="26"/>
      <c r="C435" s="27"/>
    </row>
    <row r="436">
      <c r="A436" s="25"/>
      <c r="B436" s="26"/>
      <c r="C436" s="27"/>
    </row>
    <row r="437">
      <c r="A437" s="25"/>
      <c r="B437" s="26"/>
      <c r="C437" s="27"/>
    </row>
    <row r="438">
      <c r="A438" s="25"/>
      <c r="B438" s="26"/>
      <c r="C438" s="27"/>
    </row>
    <row r="439">
      <c r="A439" s="25"/>
      <c r="B439" s="26"/>
      <c r="C439" s="27"/>
    </row>
    <row r="440">
      <c r="A440" s="25"/>
      <c r="B440" s="26"/>
      <c r="C440" s="27"/>
    </row>
    <row r="441">
      <c r="A441" s="25"/>
      <c r="B441" s="26"/>
      <c r="C441" s="27"/>
    </row>
    <row r="442">
      <c r="A442" s="25"/>
      <c r="B442" s="26"/>
      <c r="C442" s="27"/>
    </row>
    <row r="443">
      <c r="A443" s="25"/>
      <c r="B443" s="26"/>
      <c r="C443" s="27"/>
    </row>
    <row r="444">
      <c r="A444" s="25"/>
      <c r="B444" s="26"/>
      <c r="C444" s="27"/>
    </row>
    <row r="445">
      <c r="A445" s="25"/>
      <c r="B445" s="26"/>
      <c r="C445" s="27"/>
    </row>
    <row r="446">
      <c r="A446" s="25"/>
      <c r="B446" s="26"/>
      <c r="C446" s="27"/>
    </row>
    <row r="447">
      <c r="A447" s="25"/>
      <c r="B447" s="26"/>
      <c r="C447" s="27"/>
    </row>
    <row r="448">
      <c r="A448" s="25"/>
      <c r="B448" s="26"/>
      <c r="C448" s="27"/>
    </row>
    <row r="449">
      <c r="A449" s="25"/>
      <c r="B449" s="26"/>
      <c r="C449" s="27"/>
    </row>
    <row r="450">
      <c r="A450" s="25"/>
      <c r="B450" s="26"/>
      <c r="C450" s="27"/>
    </row>
    <row r="451">
      <c r="A451" s="25"/>
      <c r="B451" s="26"/>
      <c r="C451" s="27"/>
    </row>
    <row r="452">
      <c r="A452" s="25"/>
      <c r="B452" s="26"/>
      <c r="C452" s="27"/>
    </row>
    <row r="453">
      <c r="A453" s="25"/>
      <c r="B453" s="26"/>
      <c r="C453" s="27"/>
    </row>
    <row r="454">
      <c r="A454" s="25"/>
      <c r="B454" s="26"/>
      <c r="C454" s="27"/>
    </row>
    <row r="455">
      <c r="A455" s="25"/>
      <c r="B455" s="26"/>
      <c r="C455" s="27"/>
    </row>
    <row r="456">
      <c r="A456" s="25"/>
      <c r="B456" s="26"/>
      <c r="C456" s="27"/>
    </row>
    <row r="457">
      <c r="A457" s="25"/>
      <c r="B457" s="26"/>
      <c r="C457" s="27"/>
    </row>
    <row r="458">
      <c r="A458" s="25"/>
      <c r="B458" s="26"/>
      <c r="C458" s="27"/>
    </row>
    <row r="459">
      <c r="A459" s="25"/>
      <c r="B459" s="26"/>
      <c r="C459" s="27"/>
    </row>
    <row r="460">
      <c r="A460" s="25"/>
      <c r="B460" s="26"/>
      <c r="C460" s="27"/>
    </row>
    <row r="461">
      <c r="A461" s="25"/>
      <c r="B461" s="26"/>
      <c r="C461" s="27"/>
    </row>
    <row r="462">
      <c r="A462" s="25"/>
      <c r="B462" s="26"/>
      <c r="C462" s="27"/>
    </row>
    <row r="463">
      <c r="A463" s="25"/>
      <c r="B463" s="26"/>
      <c r="C463" s="27"/>
    </row>
    <row r="464">
      <c r="A464" s="25"/>
      <c r="B464" s="26"/>
      <c r="C464" s="27"/>
    </row>
    <row r="465">
      <c r="A465" s="25"/>
      <c r="B465" s="26"/>
      <c r="C465" s="27"/>
    </row>
    <row r="466">
      <c r="A466" s="25"/>
      <c r="B466" s="26"/>
      <c r="C466" s="27"/>
    </row>
    <row r="467">
      <c r="A467" s="25"/>
      <c r="B467" s="26"/>
      <c r="C467" s="27"/>
    </row>
    <row r="468">
      <c r="A468" s="25"/>
      <c r="B468" s="26"/>
      <c r="C468" s="27"/>
    </row>
    <row r="469">
      <c r="A469" s="25"/>
      <c r="B469" s="26"/>
      <c r="C469" s="27"/>
    </row>
    <row r="470">
      <c r="A470" s="25"/>
      <c r="B470" s="26"/>
      <c r="C470" s="27"/>
    </row>
    <row r="471">
      <c r="A471" s="25"/>
      <c r="B471" s="26"/>
      <c r="C471" s="27"/>
    </row>
    <row r="472">
      <c r="A472" s="25"/>
      <c r="B472" s="26"/>
      <c r="C472" s="27"/>
    </row>
    <row r="473">
      <c r="A473" s="25"/>
      <c r="B473" s="26"/>
      <c r="C473" s="27"/>
    </row>
    <row r="474">
      <c r="A474" s="25"/>
      <c r="B474" s="26"/>
      <c r="C474" s="27"/>
    </row>
    <row r="475">
      <c r="A475" s="25"/>
      <c r="B475" s="26"/>
      <c r="C475" s="27"/>
    </row>
    <row r="476">
      <c r="A476" s="25"/>
      <c r="B476" s="26"/>
      <c r="C476" s="27"/>
    </row>
    <row r="477">
      <c r="A477" s="25"/>
      <c r="B477" s="26"/>
      <c r="C477" s="27"/>
    </row>
    <row r="478">
      <c r="A478" s="25"/>
      <c r="B478" s="26"/>
      <c r="C478" s="27"/>
    </row>
    <row r="479">
      <c r="A479" s="25"/>
      <c r="B479" s="26"/>
      <c r="C479" s="27"/>
    </row>
    <row r="480">
      <c r="A480" s="25"/>
      <c r="B480" s="26"/>
      <c r="C480" s="27"/>
    </row>
    <row r="481">
      <c r="A481" s="25"/>
      <c r="B481" s="26"/>
      <c r="C481" s="27"/>
    </row>
    <row r="482">
      <c r="A482" s="25"/>
      <c r="B482" s="26"/>
      <c r="C482" s="27"/>
    </row>
    <row r="483">
      <c r="A483" s="25"/>
      <c r="B483" s="26"/>
      <c r="C483" s="27"/>
    </row>
    <row r="484">
      <c r="A484" s="25"/>
      <c r="B484" s="26"/>
      <c r="C484" s="27"/>
    </row>
    <row r="485">
      <c r="A485" s="25"/>
      <c r="B485" s="26"/>
      <c r="C485" s="27"/>
    </row>
    <row r="486">
      <c r="A486" s="25"/>
      <c r="B486" s="26"/>
      <c r="C486" s="27"/>
    </row>
    <row r="487">
      <c r="A487" s="25"/>
      <c r="B487" s="26"/>
      <c r="C487" s="27"/>
    </row>
    <row r="488">
      <c r="A488" s="25"/>
      <c r="B488" s="26"/>
      <c r="C488" s="27"/>
    </row>
    <row r="489">
      <c r="A489" s="25"/>
      <c r="B489" s="26"/>
      <c r="C489" s="27"/>
    </row>
    <row r="490">
      <c r="A490" s="25"/>
      <c r="B490" s="26"/>
      <c r="C490" s="27"/>
    </row>
    <row r="491">
      <c r="A491" s="25"/>
      <c r="B491" s="26"/>
      <c r="C491" s="27"/>
    </row>
    <row r="492">
      <c r="A492" s="25"/>
      <c r="B492" s="26"/>
      <c r="C492" s="27"/>
    </row>
    <row r="493">
      <c r="A493" s="25"/>
      <c r="B493" s="26"/>
      <c r="C493" s="27"/>
    </row>
    <row r="494">
      <c r="A494" s="25"/>
      <c r="B494" s="26"/>
      <c r="C494" s="27"/>
    </row>
    <row r="495">
      <c r="A495" s="25"/>
      <c r="B495" s="26"/>
      <c r="C495" s="27"/>
    </row>
    <row r="496">
      <c r="A496" s="25"/>
      <c r="B496" s="26"/>
      <c r="C496" s="27"/>
    </row>
    <row r="497">
      <c r="A497" s="25"/>
      <c r="B497" s="26"/>
      <c r="C497" s="27"/>
    </row>
    <row r="498">
      <c r="A498" s="25"/>
      <c r="B498" s="26"/>
      <c r="C498" s="27"/>
    </row>
    <row r="499">
      <c r="A499" s="25"/>
      <c r="B499" s="26"/>
      <c r="C499" s="27"/>
    </row>
    <row r="500">
      <c r="A500" s="25"/>
      <c r="B500" s="26"/>
      <c r="C500" s="27"/>
    </row>
    <row r="501">
      <c r="A501" s="25"/>
      <c r="B501" s="26"/>
      <c r="C501" s="27"/>
    </row>
    <row r="502">
      <c r="A502" s="25"/>
      <c r="B502" s="26"/>
      <c r="C502" s="27"/>
    </row>
    <row r="503">
      <c r="A503" s="25"/>
      <c r="B503" s="26"/>
      <c r="C503" s="27"/>
    </row>
    <row r="504">
      <c r="A504" s="25"/>
      <c r="B504" s="26"/>
      <c r="C504" s="27"/>
    </row>
    <row r="505">
      <c r="A505" s="25"/>
      <c r="B505" s="26"/>
      <c r="C505" s="27"/>
    </row>
    <row r="506">
      <c r="A506" s="25"/>
      <c r="B506" s="26"/>
      <c r="C506" s="27"/>
    </row>
    <row r="507">
      <c r="A507" s="25"/>
      <c r="B507" s="26"/>
      <c r="C507" s="27"/>
    </row>
    <row r="508">
      <c r="A508" s="25"/>
      <c r="B508" s="26"/>
      <c r="C508" s="27"/>
    </row>
    <row r="509">
      <c r="A509" s="25"/>
      <c r="B509" s="26"/>
      <c r="C509" s="27"/>
    </row>
    <row r="510">
      <c r="A510" s="25"/>
      <c r="B510" s="26"/>
      <c r="C510" s="27"/>
    </row>
    <row r="511">
      <c r="A511" s="25"/>
      <c r="B511" s="26"/>
      <c r="C511" s="27"/>
    </row>
    <row r="512">
      <c r="A512" s="25"/>
      <c r="B512" s="26"/>
      <c r="C512" s="27"/>
    </row>
    <row r="513">
      <c r="A513" s="25"/>
      <c r="B513" s="26"/>
      <c r="C513" s="27"/>
    </row>
    <row r="514">
      <c r="A514" s="25"/>
      <c r="B514" s="26"/>
      <c r="C514" s="27"/>
    </row>
    <row r="515">
      <c r="A515" s="25"/>
      <c r="B515" s="26"/>
      <c r="C515" s="27"/>
    </row>
    <row r="516">
      <c r="A516" s="25"/>
      <c r="B516" s="26"/>
      <c r="C516" s="27"/>
    </row>
    <row r="517">
      <c r="A517" s="25"/>
      <c r="B517" s="26"/>
      <c r="C517" s="27"/>
    </row>
    <row r="518">
      <c r="A518" s="25"/>
      <c r="B518" s="26"/>
      <c r="C518" s="27"/>
    </row>
    <row r="519">
      <c r="A519" s="25"/>
      <c r="B519" s="26"/>
      <c r="C519" s="27"/>
    </row>
    <row r="520">
      <c r="A520" s="25"/>
      <c r="B520" s="26"/>
      <c r="C520" s="27"/>
    </row>
    <row r="521">
      <c r="A521" s="25"/>
      <c r="B521" s="26"/>
      <c r="C521" s="27"/>
    </row>
    <row r="522">
      <c r="A522" s="25"/>
      <c r="B522" s="26"/>
      <c r="C522" s="27"/>
    </row>
    <row r="523">
      <c r="A523" s="25"/>
      <c r="B523" s="26"/>
      <c r="C523" s="27"/>
    </row>
    <row r="524">
      <c r="A524" s="25"/>
      <c r="B524" s="26"/>
      <c r="C524" s="27"/>
    </row>
    <row r="525">
      <c r="A525" s="25"/>
      <c r="B525" s="26"/>
      <c r="C525" s="27"/>
    </row>
    <row r="526">
      <c r="A526" s="25"/>
      <c r="B526" s="26"/>
      <c r="C526" s="27"/>
    </row>
    <row r="527">
      <c r="A527" s="25"/>
      <c r="B527" s="26"/>
      <c r="C527" s="27"/>
    </row>
    <row r="528">
      <c r="A528" s="25"/>
      <c r="B528" s="26"/>
      <c r="C528" s="27"/>
    </row>
    <row r="529">
      <c r="A529" s="25"/>
      <c r="B529" s="26"/>
      <c r="C529" s="27"/>
    </row>
    <row r="530">
      <c r="A530" s="25"/>
      <c r="B530" s="26"/>
      <c r="C530" s="27"/>
    </row>
    <row r="531">
      <c r="A531" s="25"/>
      <c r="B531" s="26"/>
      <c r="C531" s="27"/>
    </row>
    <row r="532">
      <c r="A532" s="25"/>
      <c r="B532" s="26"/>
      <c r="C532" s="27"/>
    </row>
    <row r="533">
      <c r="A533" s="25"/>
      <c r="B533" s="26"/>
      <c r="C533" s="27"/>
    </row>
    <row r="534">
      <c r="A534" s="25"/>
      <c r="B534" s="26"/>
      <c r="C534" s="27"/>
    </row>
    <row r="535">
      <c r="A535" s="25"/>
      <c r="B535" s="26"/>
      <c r="C535" s="27"/>
    </row>
    <row r="536">
      <c r="A536" s="25"/>
      <c r="B536" s="26"/>
      <c r="C536" s="27"/>
    </row>
    <row r="537">
      <c r="A537" s="25"/>
      <c r="B537" s="26"/>
      <c r="C537" s="27"/>
    </row>
    <row r="538">
      <c r="A538" s="25"/>
      <c r="B538" s="26"/>
      <c r="C538" s="27"/>
    </row>
    <row r="539">
      <c r="A539" s="25"/>
      <c r="B539" s="26"/>
      <c r="C539" s="27"/>
    </row>
    <row r="540">
      <c r="A540" s="25"/>
      <c r="B540" s="26"/>
      <c r="C540" s="27"/>
    </row>
    <row r="541">
      <c r="A541" s="25"/>
      <c r="B541" s="26"/>
      <c r="C541" s="27"/>
    </row>
    <row r="542">
      <c r="A542" s="25"/>
      <c r="B542" s="26"/>
      <c r="C542" s="27"/>
    </row>
    <row r="543">
      <c r="A543" s="25"/>
      <c r="B543" s="26"/>
      <c r="C543" s="27"/>
    </row>
    <row r="544">
      <c r="A544" s="25"/>
      <c r="B544" s="26"/>
      <c r="C544" s="27"/>
    </row>
    <row r="545">
      <c r="A545" s="25"/>
      <c r="B545" s="26"/>
      <c r="C545" s="27"/>
    </row>
    <row r="546">
      <c r="A546" s="25"/>
      <c r="B546" s="26"/>
      <c r="C546" s="27"/>
    </row>
    <row r="547">
      <c r="A547" s="25"/>
      <c r="B547" s="26"/>
      <c r="C547" s="27"/>
    </row>
    <row r="548">
      <c r="A548" s="25"/>
      <c r="B548" s="26"/>
      <c r="C548" s="27"/>
    </row>
    <row r="549">
      <c r="A549" s="25"/>
      <c r="B549" s="26"/>
      <c r="C549" s="27"/>
    </row>
    <row r="550">
      <c r="A550" s="25"/>
      <c r="B550" s="26"/>
      <c r="C550" s="27"/>
    </row>
    <row r="551">
      <c r="A551" s="25"/>
      <c r="B551" s="26"/>
      <c r="C551" s="27"/>
    </row>
    <row r="552">
      <c r="A552" s="25"/>
      <c r="B552" s="26"/>
      <c r="C552" s="27"/>
    </row>
    <row r="553">
      <c r="A553" s="25"/>
      <c r="B553" s="26"/>
      <c r="C553" s="27"/>
    </row>
    <row r="554">
      <c r="A554" s="25"/>
      <c r="B554" s="26"/>
      <c r="C554" s="27"/>
    </row>
    <row r="555">
      <c r="A555" s="25"/>
      <c r="B555" s="26"/>
      <c r="C555" s="27"/>
    </row>
    <row r="556">
      <c r="A556" s="25"/>
      <c r="B556" s="26"/>
      <c r="C556" s="27"/>
    </row>
    <row r="557">
      <c r="A557" s="25"/>
      <c r="B557" s="26"/>
      <c r="C557" s="27"/>
    </row>
    <row r="558">
      <c r="A558" s="25"/>
      <c r="B558" s="26"/>
      <c r="C558" s="27"/>
    </row>
    <row r="559">
      <c r="A559" s="25"/>
      <c r="B559" s="26"/>
      <c r="C559" s="27"/>
    </row>
    <row r="560">
      <c r="A560" s="25"/>
      <c r="B560" s="26"/>
      <c r="C560" s="27"/>
    </row>
    <row r="561">
      <c r="A561" s="25"/>
      <c r="B561" s="26"/>
      <c r="C561" s="27"/>
    </row>
    <row r="562">
      <c r="A562" s="25"/>
      <c r="B562" s="26"/>
      <c r="C562" s="27"/>
    </row>
    <row r="563">
      <c r="A563" s="25"/>
      <c r="B563" s="26"/>
      <c r="C563" s="27"/>
    </row>
    <row r="564">
      <c r="A564" s="25"/>
      <c r="B564" s="26"/>
      <c r="C564" s="27"/>
    </row>
    <row r="565">
      <c r="A565" s="25"/>
      <c r="B565" s="26"/>
      <c r="C565" s="27"/>
    </row>
    <row r="566">
      <c r="A566" s="25"/>
      <c r="B566" s="26"/>
      <c r="C566" s="27"/>
    </row>
    <row r="567">
      <c r="A567" s="25"/>
      <c r="B567" s="26"/>
      <c r="C567" s="27"/>
    </row>
    <row r="568">
      <c r="A568" s="25"/>
      <c r="B568" s="26"/>
      <c r="C568" s="27"/>
    </row>
    <row r="569">
      <c r="A569" s="25"/>
      <c r="B569" s="26"/>
      <c r="C569" s="27"/>
    </row>
    <row r="570">
      <c r="A570" s="25"/>
      <c r="B570" s="26"/>
      <c r="C570" s="27"/>
    </row>
    <row r="571">
      <c r="A571" s="25"/>
      <c r="B571" s="26"/>
      <c r="C571" s="27"/>
    </row>
    <row r="572">
      <c r="A572" s="25"/>
      <c r="B572" s="26"/>
      <c r="C572" s="27"/>
    </row>
    <row r="573">
      <c r="A573" s="25"/>
      <c r="B573" s="26"/>
      <c r="C573" s="27"/>
    </row>
    <row r="574">
      <c r="A574" s="25"/>
      <c r="B574" s="26"/>
      <c r="C574" s="27"/>
    </row>
    <row r="575">
      <c r="A575" s="25"/>
      <c r="B575" s="26"/>
      <c r="C575" s="27"/>
    </row>
    <row r="576">
      <c r="A576" s="25"/>
      <c r="B576" s="26"/>
      <c r="C576" s="27"/>
    </row>
    <row r="577">
      <c r="A577" s="25"/>
      <c r="B577" s="26"/>
      <c r="C577" s="27"/>
    </row>
    <row r="578">
      <c r="A578" s="25"/>
      <c r="B578" s="26"/>
      <c r="C578" s="27"/>
    </row>
    <row r="579">
      <c r="A579" s="25"/>
      <c r="B579" s="26"/>
      <c r="C579" s="27"/>
    </row>
    <row r="580">
      <c r="A580" s="25"/>
      <c r="B580" s="26"/>
      <c r="C580" s="27"/>
    </row>
    <row r="581">
      <c r="A581" s="25"/>
      <c r="B581" s="26"/>
      <c r="C581" s="27"/>
    </row>
    <row r="582">
      <c r="A582" s="25"/>
      <c r="B582" s="26"/>
      <c r="C582" s="27"/>
    </row>
    <row r="583">
      <c r="A583" s="25"/>
      <c r="B583" s="26"/>
      <c r="C583" s="27"/>
    </row>
    <row r="584">
      <c r="A584" s="25"/>
      <c r="B584" s="26"/>
      <c r="C584" s="27"/>
    </row>
    <row r="585">
      <c r="A585" s="25"/>
      <c r="B585" s="26"/>
      <c r="C585" s="27"/>
    </row>
    <row r="586">
      <c r="A586" s="25"/>
      <c r="B586" s="26"/>
      <c r="C586" s="27"/>
    </row>
    <row r="587">
      <c r="A587" s="25"/>
      <c r="B587" s="26"/>
      <c r="C587" s="27"/>
    </row>
    <row r="588">
      <c r="A588" s="25"/>
      <c r="B588" s="26"/>
      <c r="C588" s="27"/>
    </row>
    <row r="589">
      <c r="A589" s="25"/>
      <c r="B589" s="26"/>
      <c r="C589" s="27"/>
    </row>
    <row r="590">
      <c r="A590" s="25"/>
      <c r="B590" s="26"/>
      <c r="C590" s="27"/>
    </row>
    <row r="591">
      <c r="A591" s="25"/>
      <c r="B591" s="26"/>
      <c r="C591" s="27"/>
    </row>
    <row r="592">
      <c r="A592" s="25"/>
      <c r="B592" s="26"/>
      <c r="C592" s="27"/>
    </row>
    <row r="593">
      <c r="A593" s="25"/>
      <c r="B593" s="26"/>
      <c r="C593" s="27"/>
    </row>
    <row r="594">
      <c r="A594" s="25"/>
      <c r="B594" s="26"/>
      <c r="C594" s="27"/>
    </row>
    <row r="595">
      <c r="A595" s="25"/>
      <c r="B595" s="26"/>
      <c r="C595" s="27"/>
    </row>
    <row r="596">
      <c r="A596" s="25"/>
      <c r="B596" s="26"/>
      <c r="C596" s="27"/>
    </row>
    <row r="597">
      <c r="A597" s="25"/>
      <c r="B597" s="26"/>
      <c r="C597" s="27"/>
    </row>
    <row r="598">
      <c r="A598" s="25"/>
      <c r="B598" s="26"/>
      <c r="C598" s="27"/>
    </row>
    <row r="599">
      <c r="A599" s="25"/>
      <c r="B599" s="26"/>
      <c r="C599" s="27"/>
    </row>
    <row r="600">
      <c r="A600" s="25"/>
      <c r="B600" s="26"/>
      <c r="C600" s="27"/>
    </row>
    <row r="601">
      <c r="A601" s="25"/>
      <c r="B601" s="26"/>
      <c r="C601" s="27"/>
    </row>
    <row r="602">
      <c r="A602" s="25"/>
      <c r="B602" s="26"/>
      <c r="C602" s="27"/>
    </row>
    <row r="603">
      <c r="A603" s="25"/>
      <c r="B603" s="26"/>
      <c r="C603" s="27"/>
    </row>
    <row r="604">
      <c r="A604" s="25"/>
      <c r="B604" s="26"/>
      <c r="C604" s="27"/>
    </row>
    <row r="605">
      <c r="A605" s="25"/>
      <c r="B605" s="26"/>
      <c r="C605" s="27"/>
    </row>
    <row r="606">
      <c r="A606" s="25"/>
      <c r="B606" s="26"/>
      <c r="C606" s="27"/>
    </row>
    <row r="607">
      <c r="A607" s="25"/>
      <c r="B607" s="26"/>
      <c r="C607" s="27"/>
    </row>
    <row r="608">
      <c r="A608" s="25"/>
      <c r="B608" s="26"/>
      <c r="C608" s="27"/>
    </row>
    <row r="609">
      <c r="A609" s="25"/>
      <c r="B609" s="26"/>
      <c r="C609" s="27"/>
    </row>
    <row r="610">
      <c r="A610" s="25"/>
      <c r="B610" s="26"/>
      <c r="C610" s="27"/>
    </row>
    <row r="611">
      <c r="A611" s="25"/>
      <c r="B611" s="26"/>
      <c r="C611" s="27"/>
    </row>
    <row r="612">
      <c r="A612" s="25"/>
      <c r="B612" s="26"/>
      <c r="C612" s="27"/>
    </row>
    <row r="613">
      <c r="A613" s="25"/>
      <c r="B613" s="26"/>
      <c r="C613" s="27"/>
    </row>
    <row r="614">
      <c r="A614" s="25"/>
      <c r="B614" s="26"/>
      <c r="C614" s="27"/>
    </row>
    <row r="615">
      <c r="A615" s="25"/>
      <c r="B615" s="26"/>
      <c r="C615" s="27"/>
    </row>
    <row r="616">
      <c r="A616" s="25"/>
      <c r="B616" s="26"/>
      <c r="C616" s="27"/>
    </row>
    <row r="617">
      <c r="A617" s="25"/>
      <c r="B617" s="26"/>
      <c r="C617" s="27"/>
    </row>
    <row r="618">
      <c r="A618" s="25"/>
      <c r="B618" s="26"/>
      <c r="C618" s="27"/>
    </row>
    <row r="619">
      <c r="A619" s="25"/>
      <c r="B619" s="26"/>
      <c r="C619" s="27"/>
    </row>
    <row r="620">
      <c r="A620" s="25"/>
      <c r="B620" s="26"/>
      <c r="C620" s="27"/>
    </row>
    <row r="621">
      <c r="A621" s="25"/>
      <c r="B621" s="26"/>
      <c r="C621" s="27"/>
    </row>
    <row r="622">
      <c r="A622" s="25"/>
      <c r="B622" s="26"/>
      <c r="C622" s="27"/>
    </row>
    <row r="623">
      <c r="A623" s="25"/>
      <c r="B623" s="26"/>
      <c r="C623" s="27"/>
    </row>
    <row r="624">
      <c r="A624" s="25"/>
      <c r="B624" s="26"/>
      <c r="C624" s="27"/>
    </row>
    <row r="625">
      <c r="A625" s="25"/>
      <c r="B625" s="26"/>
      <c r="C625" s="27"/>
    </row>
    <row r="626">
      <c r="A626" s="25"/>
      <c r="B626" s="26"/>
      <c r="C626" s="27"/>
    </row>
    <row r="627">
      <c r="A627" s="25"/>
      <c r="B627" s="26"/>
      <c r="C627" s="27"/>
    </row>
    <row r="628">
      <c r="A628" s="25"/>
      <c r="B628" s="26"/>
      <c r="C628" s="27"/>
    </row>
    <row r="629">
      <c r="A629" s="25"/>
      <c r="B629" s="26"/>
      <c r="C629" s="27"/>
    </row>
    <row r="630">
      <c r="A630" s="25"/>
      <c r="B630" s="26"/>
      <c r="C630" s="27"/>
    </row>
    <row r="631">
      <c r="A631" s="25"/>
      <c r="B631" s="26"/>
      <c r="C631" s="27"/>
    </row>
    <row r="632">
      <c r="A632" s="25"/>
      <c r="B632" s="26"/>
      <c r="C632" s="27"/>
    </row>
    <row r="633">
      <c r="A633" s="25"/>
      <c r="B633" s="26"/>
      <c r="C633" s="27"/>
    </row>
    <row r="634">
      <c r="A634" s="25"/>
      <c r="B634" s="26"/>
      <c r="C634" s="27"/>
    </row>
    <row r="635">
      <c r="A635" s="25"/>
      <c r="B635" s="26"/>
      <c r="C635" s="27"/>
    </row>
    <row r="636">
      <c r="A636" s="25"/>
      <c r="B636" s="26"/>
      <c r="C636" s="27"/>
    </row>
    <row r="637">
      <c r="A637" s="25"/>
      <c r="B637" s="26"/>
      <c r="C637" s="27"/>
    </row>
    <row r="638">
      <c r="A638" s="25"/>
      <c r="B638" s="26"/>
      <c r="C638" s="27"/>
    </row>
    <row r="639">
      <c r="A639" s="25"/>
      <c r="B639" s="26"/>
      <c r="C639" s="27"/>
    </row>
    <row r="640">
      <c r="A640" s="25"/>
      <c r="B640" s="26"/>
      <c r="C640" s="27"/>
    </row>
    <row r="641">
      <c r="A641" s="25"/>
      <c r="B641" s="26"/>
      <c r="C641" s="27"/>
    </row>
    <row r="642">
      <c r="A642" s="25"/>
      <c r="B642" s="26"/>
      <c r="C642" s="27"/>
    </row>
    <row r="643">
      <c r="A643" s="25"/>
      <c r="B643" s="26"/>
      <c r="C643" s="27"/>
    </row>
    <row r="644">
      <c r="A644" s="25"/>
      <c r="B644" s="26"/>
      <c r="C644" s="27"/>
    </row>
    <row r="645">
      <c r="A645" s="25"/>
      <c r="B645" s="26"/>
      <c r="C645" s="27"/>
    </row>
    <row r="646">
      <c r="A646" s="25"/>
      <c r="B646" s="26"/>
      <c r="C646" s="27"/>
    </row>
    <row r="647">
      <c r="A647" s="25"/>
      <c r="B647" s="26"/>
      <c r="C647" s="27"/>
    </row>
    <row r="648">
      <c r="A648" s="25"/>
      <c r="B648" s="26"/>
      <c r="C648" s="27"/>
    </row>
    <row r="649">
      <c r="A649" s="25"/>
      <c r="B649" s="26"/>
      <c r="C649" s="27"/>
    </row>
    <row r="650">
      <c r="A650" s="25"/>
      <c r="B650" s="26"/>
      <c r="C650" s="27"/>
    </row>
    <row r="651">
      <c r="A651" s="25"/>
      <c r="B651" s="26"/>
      <c r="C651" s="27"/>
    </row>
    <row r="652">
      <c r="A652" s="25"/>
      <c r="B652" s="26"/>
      <c r="C652" s="27"/>
    </row>
    <row r="653">
      <c r="A653" s="25"/>
      <c r="B653" s="26"/>
      <c r="C653" s="27"/>
    </row>
    <row r="654">
      <c r="A654" s="25"/>
      <c r="B654" s="26"/>
      <c r="C654" s="27"/>
    </row>
    <row r="655">
      <c r="A655" s="25"/>
      <c r="B655" s="26"/>
      <c r="C655" s="27"/>
    </row>
    <row r="656">
      <c r="A656" s="25"/>
      <c r="B656" s="26"/>
      <c r="C656" s="27"/>
    </row>
    <row r="657">
      <c r="A657" s="25"/>
      <c r="B657" s="26"/>
      <c r="C657" s="27"/>
    </row>
    <row r="658">
      <c r="A658" s="25"/>
      <c r="B658" s="26"/>
      <c r="C658" s="27"/>
    </row>
    <row r="659">
      <c r="A659" s="25"/>
      <c r="B659" s="26"/>
      <c r="C659" s="27"/>
    </row>
    <row r="660">
      <c r="A660" s="25"/>
      <c r="B660" s="26"/>
      <c r="C660" s="27"/>
    </row>
    <row r="661">
      <c r="A661" s="25"/>
      <c r="B661" s="26"/>
      <c r="C661" s="27"/>
    </row>
    <row r="662">
      <c r="A662" s="25"/>
      <c r="B662" s="26"/>
      <c r="C662" s="27"/>
    </row>
    <row r="663">
      <c r="A663" s="25"/>
      <c r="B663" s="26"/>
      <c r="C663" s="27"/>
    </row>
    <row r="664">
      <c r="A664" s="25"/>
      <c r="B664" s="26"/>
      <c r="C664" s="27"/>
    </row>
    <row r="665">
      <c r="A665" s="25"/>
      <c r="B665" s="26"/>
      <c r="C665" s="27"/>
    </row>
    <row r="666">
      <c r="A666" s="25"/>
      <c r="B666" s="26"/>
      <c r="C666" s="27"/>
    </row>
    <row r="667">
      <c r="A667" s="25"/>
      <c r="B667" s="26"/>
      <c r="C667" s="27"/>
    </row>
    <row r="668">
      <c r="A668" s="25"/>
      <c r="B668" s="26"/>
      <c r="C668" s="27"/>
    </row>
    <row r="669">
      <c r="A669" s="25"/>
      <c r="B669" s="26"/>
      <c r="C669" s="27"/>
    </row>
    <row r="670">
      <c r="A670" s="25"/>
      <c r="B670" s="26"/>
      <c r="C670" s="27"/>
    </row>
    <row r="671">
      <c r="A671" s="25"/>
      <c r="B671" s="26"/>
      <c r="C671" s="27"/>
    </row>
    <row r="672">
      <c r="A672" s="25"/>
      <c r="B672" s="26"/>
      <c r="C672" s="27"/>
    </row>
    <row r="673">
      <c r="A673" s="25"/>
      <c r="B673" s="26"/>
      <c r="C673" s="27"/>
    </row>
    <row r="674">
      <c r="A674" s="25"/>
      <c r="B674" s="26"/>
      <c r="C674" s="27"/>
    </row>
    <row r="675">
      <c r="A675" s="25"/>
      <c r="B675" s="26"/>
      <c r="C675" s="27"/>
    </row>
    <row r="676">
      <c r="A676" s="25"/>
      <c r="B676" s="26"/>
      <c r="C676" s="27"/>
    </row>
    <row r="677">
      <c r="A677" s="25"/>
      <c r="B677" s="26"/>
      <c r="C677" s="27"/>
    </row>
    <row r="678">
      <c r="A678" s="25"/>
      <c r="B678" s="26"/>
      <c r="C678" s="27"/>
    </row>
    <row r="679">
      <c r="A679" s="25"/>
      <c r="B679" s="26"/>
      <c r="C679" s="27"/>
    </row>
    <row r="680">
      <c r="A680" s="25"/>
      <c r="B680" s="26"/>
      <c r="C680" s="27"/>
    </row>
    <row r="681">
      <c r="A681" s="25"/>
      <c r="B681" s="26"/>
      <c r="C681" s="27"/>
    </row>
    <row r="682">
      <c r="A682" s="25"/>
      <c r="B682" s="26"/>
      <c r="C682" s="27"/>
    </row>
    <row r="683">
      <c r="A683" s="25"/>
      <c r="B683" s="26"/>
      <c r="C683" s="27"/>
    </row>
    <row r="684">
      <c r="A684" s="25"/>
      <c r="B684" s="26"/>
      <c r="C684" s="27"/>
    </row>
    <row r="685">
      <c r="A685" s="25"/>
      <c r="B685" s="26"/>
      <c r="C685" s="27"/>
    </row>
    <row r="686">
      <c r="A686" s="25"/>
      <c r="B686" s="26"/>
      <c r="C686" s="27"/>
    </row>
    <row r="687">
      <c r="A687" s="25"/>
      <c r="B687" s="26"/>
      <c r="C687" s="27"/>
    </row>
    <row r="688">
      <c r="A688" s="25"/>
      <c r="B688" s="26"/>
      <c r="C688" s="27"/>
    </row>
    <row r="689">
      <c r="A689" s="25"/>
      <c r="B689" s="26"/>
      <c r="C689" s="27"/>
    </row>
    <row r="690">
      <c r="A690" s="25"/>
      <c r="B690" s="26"/>
      <c r="C690" s="27"/>
    </row>
    <row r="691">
      <c r="A691" s="25"/>
      <c r="B691" s="26"/>
      <c r="C691" s="27"/>
    </row>
    <row r="692">
      <c r="A692" s="25"/>
      <c r="B692" s="26"/>
      <c r="C692" s="27"/>
    </row>
    <row r="693">
      <c r="A693" s="25"/>
      <c r="B693" s="26"/>
      <c r="C693" s="27"/>
    </row>
    <row r="694">
      <c r="A694" s="25"/>
      <c r="B694" s="26"/>
      <c r="C694" s="27"/>
    </row>
    <row r="695">
      <c r="A695" s="25"/>
      <c r="B695" s="26"/>
      <c r="C695" s="27"/>
    </row>
    <row r="696">
      <c r="A696" s="25"/>
      <c r="B696" s="26"/>
      <c r="C696" s="27"/>
    </row>
    <row r="697">
      <c r="A697" s="25"/>
      <c r="B697" s="26"/>
      <c r="C697" s="27"/>
    </row>
    <row r="698">
      <c r="A698" s="25"/>
      <c r="B698" s="26"/>
      <c r="C698" s="27"/>
    </row>
    <row r="699">
      <c r="A699" s="25"/>
      <c r="B699" s="26"/>
      <c r="C699" s="27"/>
    </row>
    <row r="700">
      <c r="A700" s="25"/>
      <c r="B700" s="26"/>
      <c r="C700" s="27"/>
    </row>
    <row r="701">
      <c r="A701" s="25"/>
      <c r="B701" s="26"/>
      <c r="C701" s="27"/>
    </row>
    <row r="702">
      <c r="A702" s="25"/>
      <c r="B702" s="26"/>
      <c r="C702" s="27"/>
    </row>
    <row r="703">
      <c r="A703" s="25"/>
      <c r="B703" s="26"/>
      <c r="C703" s="27"/>
    </row>
    <row r="704">
      <c r="A704" s="25"/>
      <c r="B704" s="26"/>
      <c r="C704" s="27"/>
    </row>
    <row r="705">
      <c r="A705" s="25"/>
      <c r="B705" s="26"/>
      <c r="C705" s="27"/>
    </row>
    <row r="706">
      <c r="A706" s="25"/>
      <c r="B706" s="26"/>
      <c r="C706" s="27"/>
    </row>
    <row r="707">
      <c r="A707" s="25"/>
      <c r="B707" s="26"/>
      <c r="C707" s="27"/>
    </row>
    <row r="708">
      <c r="A708" s="25"/>
      <c r="B708" s="26"/>
      <c r="C708" s="27"/>
    </row>
    <row r="709">
      <c r="A709" s="25"/>
      <c r="B709" s="26"/>
      <c r="C709" s="27"/>
    </row>
    <row r="710">
      <c r="A710" s="25"/>
      <c r="B710" s="26"/>
      <c r="C710" s="27"/>
    </row>
    <row r="711">
      <c r="A711" s="25"/>
      <c r="B711" s="26"/>
      <c r="C711" s="27"/>
    </row>
    <row r="712">
      <c r="A712" s="25"/>
      <c r="B712" s="26"/>
      <c r="C712" s="27"/>
    </row>
    <row r="713">
      <c r="A713" s="25"/>
      <c r="B713" s="26"/>
      <c r="C713" s="27"/>
    </row>
    <row r="714">
      <c r="A714" s="25"/>
      <c r="B714" s="26"/>
      <c r="C714" s="27"/>
    </row>
    <row r="715">
      <c r="A715" s="25"/>
      <c r="B715" s="26"/>
      <c r="C715" s="27"/>
    </row>
    <row r="716">
      <c r="A716" s="25"/>
      <c r="B716" s="26"/>
      <c r="C716" s="27"/>
    </row>
    <row r="717">
      <c r="A717" s="25"/>
      <c r="B717" s="26"/>
      <c r="C717" s="27"/>
    </row>
    <row r="718">
      <c r="A718" s="25"/>
      <c r="B718" s="26"/>
      <c r="C718" s="27"/>
    </row>
    <row r="719">
      <c r="A719" s="25"/>
      <c r="B719" s="26"/>
      <c r="C719" s="27"/>
    </row>
    <row r="720">
      <c r="A720" s="25"/>
      <c r="B720" s="26"/>
      <c r="C720" s="27"/>
    </row>
    <row r="721">
      <c r="A721" s="25"/>
      <c r="B721" s="26"/>
      <c r="C721" s="27"/>
    </row>
    <row r="722">
      <c r="A722" s="25"/>
      <c r="B722" s="26"/>
      <c r="C722" s="27"/>
    </row>
    <row r="723">
      <c r="A723" s="25"/>
      <c r="B723" s="26"/>
      <c r="C723" s="27"/>
    </row>
    <row r="724">
      <c r="A724" s="25"/>
      <c r="B724" s="26"/>
      <c r="C724" s="27"/>
    </row>
    <row r="725">
      <c r="A725" s="25"/>
      <c r="B725" s="26"/>
      <c r="C725" s="27"/>
    </row>
    <row r="726">
      <c r="A726" s="25"/>
      <c r="B726" s="26"/>
      <c r="C726" s="27"/>
    </row>
    <row r="727">
      <c r="A727" s="25"/>
      <c r="B727" s="26"/>
      <c r="C727" s="27"/>
    </row>
    <row r="728">
      <c r="A728" s="25"/>
      <c r="B728" s="26"/>
      <c r="C728" s="27"/>
    </row>
    <row r="729">
      <c r="A729" s="25"/>
      <c r="B729" s="26"/>
      <c r="C729" s="27"/>
    </row>
    <row r="730">
      <c r="A730" s="25"/>
      <c r="B730" s="26"/>
      <c r="C730" s="27"/>
    </row>
    <row r="731">
      <c r="A731" s="25"/>
      <c r="B731" s="26"/>
      <c r="C731" s="27"/>
    </row>
    <row r="732">
      <c r="A732" s="25"/>
      <c r="B732" s="26"/>
      <c r="C732" s="27"/>
    </row>
    <row r="733">
      <c r="A733" s="25"/>
      <c r="B733" s="26"/>
      <c r="C733" s="27"/>
    </row>
    <row r="734">
      <c r="A734" s="25"/>
      <c r="B734" s="26"/>
      <c r="C734" s="27"/>
    </row>
    <row r="735">
      <c r="A735" s="25"/>
      <c r="B735" s="26"/>
      <c r="C735" s="27"/>
    </row>
    <row r="736">
      <c r="A736" s="25"/>
      <c r="B736" s="26"/>
      <c r="C736" s="27"/>
    </row>
    <row r="737">
      <c r="A737" s="25"/>
      <c r="B737" s="26"/>
      <c r="C737" s="27"/>
    </row>
    <row r="738">
      <c r="A738" s="25"/>
      <c r="B738" s="26"/>
      <c r="C738" s="27"/>
    </row>
    <row r="739">
      <c r="A739" s="25"/>
      <c r="B739" s="26"/>
      <c r="C739" s="27"/>
    </row>
    <row r="740">
      <c r="A740" s="25"/>
      <c r="B740" s="26"/>
      <c r="C740" s="27"/>
    </row>
    <row r="741">
      <c r="A741" s="25"/>
      <c r="B741" s="26"/>
      <c r="C741" s="27"/>
    </row>
    <row r="742">
      <c r="A742" s="25"/>
      <c r="B742" s="26"/>
      <c r="C742" s="27"/>
    </row>
    <row r="743">
      <c r="A743" s="25"/>
      <c r="B743" s="26"/>
      <c r="C743" s="27"/>
    </row>
    <row r="744">
      <c r="A744" s="25"/>
      <c r="B744" s="26"/>
      <c r="C744" s="27"/>
    </row>
    <row r="745">
      <c r="A745" s="25"/>
      <c r="B745" s="26"/>
      <c r="C745" s="27"/>
    </row>
    <row r="746">
      <c r="A746" s="25"/>
      <c r="B746" s="26"/>
      <c r="C746" s="27"/>
    </row>
    <row r="747">
      <c r="A747" s="25"/>
      <c r="B747" s="26"/>
      <c r="C747" s="27"/>
    </row>
    <row r="748">
      <c r="A748" s="25"/>
      <c r="B748" s="26"/>
      <c r="C748" s="27"/>
    </row>
    <row r="749">
      <c r="A749" s="25"/>
      <c r="B749" s="26"/>
      <c r="C749" s="27"/>
    </row>
    <row r="750">
      <c r="A750" s="25"/>
      <c r="B750" s="26"/>
      <c r="C750" s="27"/>
    </row>
    <row r="751">
      <c r="A751" s="25"/>
      <c r="B751" s="26"/>
      <c r="C751" s="27"/>
    </row>
    <row r="752">
      <c r="A752" s="25"/>
      <c r="B752" s="26"/>
      <c r="C752" s="27"/>
    </row>
    <row r="753">
      <c r="A753" s="25"/>
      <c r="B753" s="26"/>
      <c r="C753" s="27"/>
    </row>
    <row r="754">
      <c r="A754" s="25"/>
      <c r="B754" s="26"/>
      <c r="C754" s="27"/>
    </row>
    <row r="755">
      <c r="A755" s="25"/>
      <c r="B755" s="26"/>
      <c r="C755" s="27"/>
    </row>
    <row r="756">
      <c r="A756" s="25"/>
      <c r="B756" s="26"/>
      <c r="C756" s="27"/>
    </row>
    <row r="757">
      <c r="A757" s="25"/>
      <c r="B757" s="26"/>
      <c r="C757" s="27"/>
    </row>
    <row r="758">
      <c r="A758" s="25"/>
      <c r="B758" s="26"/>
      <c r="C758" s="27"/>
    </row>
    <row r="759">
      <c r="A759" s="25"/>
      <c r="B759" s="26"/>
      <c r="C759" s="27"/>
    </row>
    <row r="760">
      <c r="A760" s="25"/>
      <c r="B760" s="26"/>
      <c r="C760" s="27"/>
    </row>
    <row r="761">
      <c r="A761" s="25"/>
      <c r="B761" s="26"/>
      <c r="C761" s="27"/>
    </row>
    <row r="762">
      <c r="A762" s="25"/>
      <c r="B762" s="26"/>
      <c r="C762" s="27"/>
    </row>
    <row r="763">
      <c r="A763" s="25"/>
      <c r="B763" s="26"/>
      <c r="C763" s="27"/>
    </row>
    <row r="764">
      <c r="A764" s="25"/>
      <c r="B764" s="26"/>
      <c r="C764" s="27"/>
    </row>
    <row r="765">
      <c r="A765" s="25"/>
      <c r="B765" s="26"/>
      <c r="C765" s="27"/>
    </row>
    <row r="766">
      <c r="A766" s="25"/>
      <c r="B766" s="26"/>
      <c r="C766" s="27"/>
    </row>
    <row r="767">
      <c r="A767" s="25"/>
      <c r="B767" s="26"/>
      <c r="C767" s="27"/>
    </row>
    <row r="768">
      <c r="A768" s="25"/>
      <c r="B768" s="26"/>
      <c r="C768" s="27"/>
    </row>
    <row r="769">
      <c r="A769" s="25"/>
      <c r="B769" s="26"/>
      <c r="C769" s="27"/>
    </row>
    <row r="770">
      <c r="A770" s="25"/>
      <c r="B770" s="26"/>
      <c r="C770" s="27"/>
    </row>
    <row r="771">
      <c r="A771" s="25"/>
      <c r="B771" s="26"/>
      <c r="C771" s="27"/>
    </row>
    <row r="772">
      <c r="A772" s="25"/>
      <c r="B772" s="26"/>
      <c r="C772" s="27"/>
    </row>
    <row r="773">
      <c r="A773" s="25"/>
      <c r="B773" s="26"/>
      <c r="C773" s="27"/>
    </row>
    <row r="774">
      <c r="A774" s="25"/>
      <c r="B774" s="26"/>
      <c r="C774" s="27"/>
    </row>
    <row r="775">
      <c r="A775" s="25"/>
      <c r="B775" s="26"/>
      <c r="C775" s="27"/>
    </row>
    <row r="776">
      <c r="A776" s="25"/>
      <c r="B776" s="26"/>
      <c r="C776" s="27"/>
    </row>
    <row r="777">
      <c r="A777" s="25"/>
      <c r="B777" s="26"/>
      <c r="C777" s="27"/>
    </row>
    <row r="778">
      <c r="A778" s="25"/>
      <c r="B778" s="26"/>
      <c r="C778" s="27"/>
    </row>
    <row r="779">
      <c r="A779" s="25"/>
      <c r="B779" s="26"/>
      <c r="C779" s="27"/>
    </row>
    <row r="780">
      <c r="A780" s="25"/>
      <c r="B780" s="26"/>
      <c r="C780" s="27"/>
    </row>
    <row r="781">
      <c r="A781" s="25"/>
      <c r="B781" s="26"/>
      <c r="C781" s="27"/>
    </row>
    <row r="782">
      <c r="A782" s="25"/>
      <c r="B782" s="26"/>
      <c r="C782" s="27"/>
    </row>
    <row r="783">
      <c r="A783" s="25"/>
      <c r="B783" s="26"/>
      <c r="C783" s="27"/>
    </row>
    <row r="784">
      <c r="A784" s="25"/>
      <c r="B784" s="26"/>
      <c r="C784" s="27"/>
    </row>
    <row r="785">
      <c r="A785" s="25"/>
      <c r="B785" s="26"/>
      <c r="C785" s="27"/>
    </row>
    <row r="786">
      <c r="A786" s="25"/>
      <c r="B786" s="26"/>
      <c r="C786" s="27"/>
    </row>
    <row r="787">
      <c r="A787" s="25"/>
      <c r="B787" s="26"/>
      <c r="C787" s="27"/>
    </row>
    <row r="788">
      <c r="A788" s="25"/>
      <c r="B788" s="26"/>
      <c r="C788" s="27"/>
    </row>
    <row r="789">
      <c r="A789" s="25"/>
      <c r="B789" s="26"/>
      <c r="C789" s="27"/>
    </row>
    <row r="790">
      <c r="A790" s="25"/>
      <c r="B790" s="26"/>
      <c r="C790" s="27"/>
    </row>
    <row r="791">
      <c r="A791" s="25"/>
      <c r="B791" s="26"/>
      <c r="C791" s="27"/>
    </row>
    <row r="792">
      <c r="A792" s="25"/>
      <c r="B792" s="26"/>
      <c r="C792" s="27"/>
    </row>
    <row r="793">
      <c r="A793" s="25"/>
      <c r="B793" s="26"/>
      <c r="C793" s="27"/>
    </row>
    <row r="794">
      <c r="A794" s="25"/>
      <c r="B794" s="26"/>
      <c r="C794" s="27"/>
    </row>
    <row r="795">
      <c r="A795" s="25"/>
      <c r="B795" s="26"/>
      <c r="C795" s="27"/>
    </row>
    <row r="796">
      <c r="A796" s="25"/>
      <c r="B796" s="26"/>
      <c r="C796" s="27"/>
    </row>
    <row r="797">
      <c r="A797" s="25"/>
      <c r="B797" s="26"/>
      <c r="C797" s="27"/>
    </row>
    <row r="798">
      <c r="A798" s="25"/>
      <c r="B798" s="26"/>
      <c r="C798" s="27"/>
    </row>
    <row r="799">
      <c r="A799" s="25"/>
      <c r="B799" s="26"/>
      <c r="C799" s="27"/>
    </row>
    <row r="800">
      <c r="A800" s="25"/>
      <c r="B800" s="26"/>
      <c r="C800" s="27"/>
    </row>
    <row r="801">
      <c r="A801" s="25"/>
      <c r="B801" s="26"/>
      <c r="C801" s="27"/>
    </row>
    <row r="802">
      <c r="A802" s="25"/>
      <c r="B802" s="26"/>
      <c r="C802" s="27"/>
    </row>
    <row r="803">
      <c r="A803" s="25"/>
      <c r="B803" s="26"/>
      <c r="C803" s="27"/>
    </row>
    <row r="804">
      <c r="A804" s="25"/>
      <c r="B804" s="26"/>
      <c r="C804" s="27"/>
    </row>
    <row r="805">
      <c r="A805" s="25"/>
      <c r="B805" s="26"/>
      <c r="C805" s="27"/>
    </row>
    <row r="806">
      <c r="A806" s="25"/>
      <c r="B806" s="26"/>
      <c r="C806" s="27"/>
    </row>
    <row r="807">
      <c r="A807" s="25"/>
      <c r="B807" s="26"/>
      <c r="C807" s="27"/>
    </row>
    <row r="808">
      <c r="A808" s="25"/>
      <c r="B808" s="26"/>
      <c r="C808" s="27"/>
    </row>
    <row r="809">
      <c r="A809" s="25"/>
      <c r="B809" s="26"/>
      <c r="C809" s="27"/>
    </row>
    <row r="810">
      <c r="A810" s="25"/>
      <c r="B810" s="26"/>
      <c r="C810" s="27"/>
    </row>
    <row r="811">
      <c r="A811" s="25"/>
      <c r="B811" s="26"/>
      <c r="C811" s="27"/>
    </row>
    <row r="812">
      <c r="A812" s="25"/>
      <c r="B812" s="26"/>
      <c r="C812" s="27"/>
    </row>
    <row r="813">
      <c r="A813" s="25"/>
      <c r="B813" s="26"/>
      <c r="C813" s="27"/>
    </row>
    <row r="814">
      <c r="A814" s="25"/>
      <c r="B814" s="26"/>
      <c r="C814" s="27"/>
    </row>
    <row r="815">
      <c r="A815" s="25"/>
      <c r="B815" s="26"/>
      <c r="C815" s="27"/>
    </row>
    <row r="816">
      <c r="A816" s="25"/>
      <c r="B816" s="26"/>
      <c r="C816" s="27"/>
    </row>
    <row r="817">
      <c r="A817" s="25"/>
      <c r="B817" s="26"/>
      <c r="C817" s="27"/>
    </row>
    <row r="818">
      <c r="A818" s="25"/>
      <c r="B818" s="26"/>
      <c r="C818" s="27"/>
    </row>
    <row r="819">
      <c r="A819" s="25"/>
      <c r="B819" s="26"/>
      <c r="C819" s="27"/>
    </row>
    <row r="820">
      <c r="A820" s="25"/>
      <c r="B820" s="26"/>
      <c r="C820" s="27"/>
    </row>
    <row r="821">
      <c r="A821" s="25"/>
      <c r="B821" s="26"/>
      <c r="C821" s="27"/>
    </row>
    <row r="822">
      <c r="A822" s="25"/>
      <c r="B822" s="26"/>
      <c r="C822" s="27"/>
    </row>
    <row r="823">
      <c r="A823" s="25"/>
      <c r="B823" s="26"/>
      <c r="C823" s="27"/>
    </row>
    <row r="824">
      <c r="A824" s="25"/>
      <c r="B824" s="26"/>
      <c r="C824" s="27"/>
    </row>
    <row r="825">
      <c r="A825" s="25"/>
      <c r="B825" s="26"/>
      <c r="C825" s="27"/>
    </row>
    <row r="826">
      <c r="A826" s="25"/>
      <c r="B826" s="26"/>
      <c r="C826" s="27"/>
    </row>
    <row r="827">
      <c r="A827" s="25"/>
      <c r="B827" s="26"/>
      <c r="C827" s="27"/>
    </row>
    <row r="828">
      <c r="A828" s="25"/>
      <c r="B828" s="26"/>
      <c r="C828" s="27"/>
    </row>
    <row r="829">
      <c r="A829" s="25"/>
      <c r="B829" s="26"/>
      <c r="C829" s="27"/>
    </row>
    <row r="830">
      <c r="A830" s="25"/>
      <c r="B830" s="26"/>
      <c r="C830" s="27"/>
    </row>
    <row r="831">
      <c r="A831" s="25"/>
      <c r="B831" s="26"/>
      <c r="C831" s="27"/>
    </row>
    <row r="832">
      <c r="A832" s="25"/>
      <c r="B832" s="26"/>
      <c r="C832" s="27"/>
    </row>
    <row r="833">
      <c r="A833" s="25"/>
      <c r="B833" s="26"/>
      <c r="C833" s="27"/>
    </row>
    <row r="834">
      <c r="A834" s="25"/>
      <c r="B834" s="26"/>
      <c r="C834" s="27"/>
    </row>
    <row r="835">
      <c r="A835" s="25"/>
      <c r="B835" s="26"/>
      <c r="C835" s="27"/>
    </row>
    <row r="836">
      <c r="A836" s="25"/>
      <c r="B836" s="26"/>
      <c r="C836" s="27"/>
    </row>
    <row r="837">
      <c r="A837" s="25"/>
      <c r="B837" s="26"/>
      <c r="C837" s="27"/>
    </row>
    <row r="838">
      <c r="A838" s="25"/>
      <c r="B838" s="26"/>
      <c r="C838" s="27"/>
    </row>
    <row r="839">
      <c r="A839" s="25"/>
      <c r="B839" s="26"/>
      <c r="C839" s="27"/>
    </row>
    <row r="840">
      <c r="A840" s="25"/>
      <c r="B840" s="26"/>
      <c r="C840" s="27"/>
    </row>
    <row r="841">
      <c r="A841" s="25"/>
      <c r="B841" s="26"/>
      <c r="C841" s="27"/>
    </row>
    <row r="842">
      <c r="A842" s="25"/>
      <c r="B842" s="26"/>
      <c r="C842" s="27"/>
    </row>
    <row r="843">
      <c r="A843" s="25"/>
      <c r="B843" s="26"/>
      <c r="C843" s="27"/>
    </row>
    <row r="844">
      <c r="A844" s="25"/>
      <c r="B844" s="26"/>
      <c r="C844" s="27"/>
    </row>
    <row r="845">
      <c r="A845" s="25"/>
      <c r="B845" s="26"/>
      <c r="C845" s="27"/>
    </row>
    <row r="846">
      <c r="A846" s="25"/>
      <c r="B846" s="26"/>
      <c r="C846" s="27"/>
    </row>
    <row r="847">
      <c r="A847" s="25"/>
      <c r="B847" s="26"/>
      <c r="C847" s="27"/>
    </row>
    <row r="848">
      <c r="A848" s="25"/>
      <c r="B848" s="26"/>
      <c r="C848" s="27"/>
    </row>
    <row r="849">
      <c r="A849" s="25"/>
      <c r="B849" s="26"/>
      <c r="C849" s="27"/>
    </row>
    <row r="850">
      <c r="A850" s="25"/>
      <c r="B850" s="26"/>
      <c r="C850" s="27"/>
    </row>
    <row r="851">
      <c r="A851" s="25"/>
      <c r="B851" s="26"/>
      <c r="C851" s="27"/>
    </row>
    <row r="852">
      <c r="A852" s="25"/>
      <c r="B852" s="26"/>
      <c r="C852" s="27"/>
    </row>
    <row r="853">
      <c r="A853" s="25"/>
      <c r="B853" s="26"/>
      <c r="C853" s="27"/>
    </row>
    <row r="854">
      <c r="A854" s="25"/>
      <c r="B854" s="26"/>
      <c r="C854" s="27"/>
    </row>
    <row r="855">
      <c r="A855" s="25"/>
      <c r="B855" s="26"/>
      <c r="C855" s="27"/>
    </row>
    <row r="856">
      <c r="A856" s="25"/>
      <c r="B856" s="26"/>
      <c r="C856" s="27"/>
    </row>
    <row r="857">
      <c r="A857" s="25"/>
      <c r="B857" s="26"/>
      <c r="C857" s="27"/>
    </row>
    <row r="858">
      <c r="A858" s="25"/>
      <c r="B858" s="26"/>
      <c r="C858" s="27"/>
    </row>
    <row r="859">
      <c r="A859" s="25"/>
      <c r="B859" s="26"/>
      <c r="C859" s="27"/>
    </row>
    <row r="860">
      <c r="A860" s="25"/>
      <c r="B860" s="26"/>
      <c r="C860" s="27"/>
    </row>
    <row r="861">
      <c r="A861" s="25"/>
      <c r="B861" s="26"/>
      <c r="C861" s="27"/>
    </row>
    <row r="862">
      <c r="A862" s="25"/>
      <c r="B862" s="26"/>
      <c r="C862" s="27"/>
    </row>
    <row r="863">
      <c r="A863" s="25"/>
      <c r="B863" s="26"/>
      <c r="C863" s="27"/>
    </row>
    <row r="864">
      <c r="A864" s="25"/>
      <c r="B864" s="26"/>
      <c r="C864" s="27"/>
    </row>
    <row r="865">
      <c r="A865" s="25"/>
      <c r="B865" s="26"/>
      <c r="C865" s="27"/>
    </row>
    <row r="866">
      <c r="A866" s="25"/>
      <c r="B866" s="26"/>
      <c r="C866" s="27"/>
    </row>
    <row r="867">
      <c r="A867" s="25"/>
      <c r="B867" s="26"/>
      <c r="C867" s="27"/>
    </row>
    <row r="868">
      <c r="A868" s="25"/>
      <c r="B868" s="26"/>
      <c r="C868" s="27"/>
    </row>
    <row r="869">
      <c r="A869" s="25"/>
      <c r="B869" s="26"/>
      <c r="C869" s="27"/>
    </row>
    <row r="870">
      <c r="A870" s="25"/>
      <c r="B870" s="26"/>
      <c r="C870" s="27"/>
    </row>
    <row r="871">
      <c r="A871" s="25"/>
      <c r="B871" s="26"/>
      <c r="C871" s="27"/>
    </row>
    <row r="872">
      <c r="A872" s="25"/>
      <c r="B872" s="26"/>
      <c r="C872" s="27"/>
    </row>
    <row r="873">
      <c r="A873" s="25"/>
      <c r="B873" s="26"/>
      <c r="C873" s="27"/>
    </row>
    <row r="874">
      <c r="A874" s="25"/>
      <c r="B874" s="26"/>
      <c r="C874" s="27"/>
    </row>
    <row r="875">
      <c r="A875" s="25"/>
      <c r="B875" s="26"/>
      <c r="C875" s="27"/>
    </row>
    <row r="876">
      <c r="A876" s="25"/>
      <c r="B876" s="26"/>
      <c r="C876" s="27"/>
    </row>
    <row r="877">
      <c r="A877" s="25"/>
      <c r="B877" s="26"/>
      <c r="C877" s="27"/>
    </row>
    <row r="878">
      <c r="A878" s="25"/>
      <c r="B878" s="26"/>
      <c r="C878" s="27"/>
    </row>
    <row r="879">
      <c r="A879" s="25"/>
      <c r="B879" s="26"/>
      <c r="C879" s="27"/>
    </row>
    <row r="880">
      <c r="A880" s="25"/>
      <c r="B880" s="26"/>
      <c r="C880" s="27"/>
    </row>
    <row r="881">
      <c r="A881" s="25"/>
      <c r="B881" s="26"/>
      <c r="C881" s="27"/>
    </row>
    <row r="882">
      <c r="A882" s="25"/>
      <c r="B882" s="26"/>
      <c r="C882" s="27"/>
    </row>
    <row r="883">
      <c r="A883" s="25"/>
      <c r="B883" s="26"/>
      <c r="C883" s="27"/>
    </row>
    <row r="884">
      <c r="A884" s="25"/>
      <c r="B884" s="26"/>
      <c r="C884" s="27"/>
    </row>
    <row r="885">
      <c r="A885" s="25"/>
      <c r="B885" s="26"/>
      <c r="C885" s="27"/>
    </row>
    <row r="886">
      <c r="A886" s="25"/>
      <c r="B886" s="26"/>
      <c r="C886" s="27"/>
    </row>
    <row r="887">
      <c r="A887" s="25"/>
      <c r="B887" s="26"/>
      <c r="C887" s="27"/>
    </row>
    <row r="888">
      <c r="A888" s="25"/>
      <c r="B888" s="26"/>
      <c r="C888" s="27"/>
    </row>
    <row r="889">
      <c r="A889" s="25"/>
      <c r="B889" s="26"/>
      <c r="C889" s="27"/>
    </row>
    <row r="890">
      <c r="A890" s="25"/>
      <c r="B890" s="26"/>
      <c r="C890" s="27"/>
    </row>
    <row r="891">
      <c r="A891" s="25"/>
      <c r="B891" s="26"/>
      <c r="C891" s="27"/>
    </row>
    <row r="892">
      <c r="A892" s="25"/>
      <c r="B892" s="26"/>
      <c r="C892" s="27"/>
    </row>
    <row r="893">
      <c r="A893" s="25"/>
      <c r="B893" s="26"/>
      <c r="C893" s="27"/>
    </row>
    <row r="894">
      <c r="A894" s="25"/>
      <c r="B894" s="26"/>
      <c r="C894" s="27"/>
    </row>
    <row r="895">
      <c r="A895" s="25"/>
      <c r="B895" s="26"/>
      <c r="C895" s="27"/>
    </row>
    <row r="896">
      <c r="A896" s="25"/>
      <c r="B896" s="26"/>
      <c r="C896" s="27"/>
    </row>
    <row r="897">
      <c r="A897" s="25"/>
      <c r="B897" s="26"/>
      <c r="C897" s="27"/>
    </row>
    <row r="898">
      <c r="A898" s="25"/>
      <c r="B898" s="26"/>
      <c r="C898" s="27"/>
    </row>
    <row r="899">
      <c r="A899" s="25"/>
      <c r="B899" s="26"/>
      <c r="C899" s="27"/>
    </row>
    <row r="900">
      <c r="A900" s="25"/>
      <c r="B900" s="26"/>
      <c r="C900" s="27"/>
    </row>
    <row r="901">
      <c r="A901" s="25"/>
      <c r="B901" s="26"/>
      <c r="C901" s="27"/>
    </row>
    <row r="902">
      <c r="A902" s="25"/>
      <c r="B902" s="26"/>
      <c r="C902" s="27"/>
    </row>
    <row r="903">
      <c r="A903" s="25"/>
      <c r="B903" s="26"/>
      <c r="C903" s="27"/>
    </row>
    <row r="904">
      <c r="A904" s="25"/>
      <c r="B904" s="26"/>
      <c r="C904" s="27"/>
    </row>
    <row r="905">
      <c r="A905" s="25"/>
      <c r="B905" s="26"/>
      <c r="C905" s="27"/>
    </row>
    <row r="906">
      <c r="A906" s="25"/>
      <c r="B906" s="26"/>
      <c r="C906" s="27"/>
    </row>
    <row r="907">
      <c r="A907" s="25"/>
      <c r="B907" s="26"/>
      <c r="C907" s="27"/>
    </row>
    <row r="908">
      <c r="A908" s="25"/>
      <c r="B908" s="26"/>
      <c r="C908" s="27"/>
    </row>
    <row r="909">
      <c r="A909" s="25"/>
      <c r="B909" s="26"/>
      <c r="C909" s="27"/>
    </row>
    <row r="910">
      <c r="A910" s="25"/>
      <c r="B910" s="26"/>
      <c r="C910" s="27"/>
    </row>
    <row r="911">
      <c r="A911" s="25"/>
      <c r="B911" s="26"/>
      <c r="C911" s="27"/>
    </row>
    <row r="912">
      <c r="A912" s="25"/>
      <c r="B912" s="26"/>
      <c r="C912" s="27"/>
    </row>
    <row r="913">
      <c r="A913" s="25"/>
      <c r="B913" s="26"/>
      <c r="C913" s="27"/>
    </row>
    <row r="914">
      <c r="A914" s="25"/>
      <c r="B914" s="26"/>
      <c r="C914" s="27"/>
    </row>
    <row r="915">
      <c r="A915" s="25"/>
      <c r="B915" s="26"/>
      <c r="C915" s="27"/>
    </row>
    <row r="916">
      <c r="A916" s="25"/>
      <c r="B916" s="26"/>
      <c r="C916" s="27"/>
    </row>
    <row r="917">
      <c r="A917" s="25"/>
      <c r="B917" s="26"/>
      <c r="C917" s="27"/>
    </row>
    <row r="918">
      <c r="A918" s="25"/>
      <c r="B918" s="26"/>
      <c r="C918" s="27"/>
    </row>
    <row r="919">
      <c r="A919" s="25"/>
      <c r="B919" s="26"/>
      <c r="C919" s="27"/>
    </row>
    <row r="920">
      <c r="A920" s="25"/>
      <c r="B920" s="26"/>
      <c r="C920" s="27"/>
    </row>
    <row r="921">
      <c r="A921" s="25"/>
      <c r="B921" s="26"/>
      <c r="C921" s="27"/>
    </row>
    <row r="922">
      <c r="A922" s="25"/>
      <c r="B922" s="26"/>
      <c r="C922" s="27"/>
    </row>
    <row r="923">
      <c r="A923" s="25"/>
      <c r="B923" s="26"/>
      <c r="C923" s="27"/>
    </row>
    <row r="924">
      <c r="A924" s="25"/>
      <c r="B924" s="26"/>
      <c r="C924" s="27"/>
    </row>
    <row r="925">
      <c r="A925" s="25"/>
      <c r="B925" s="26"/>
      <c r="C925" s="27"/>
    </row>
    <row r="926">
      <c r="A926" s="25"/>
      <c r="B926" s="26"/>
      <c r="C926" s="27"/>
    </row>
    <row r="927">
      <c r="A927" s="25"/>
      <c r="B927" s="26"/>
      <c r="C927" s="27"/>
    </row>
    <row r="928">
      <c r="A928" s="25"/>
      <c r="B928" s="26"/>
      <c r="C928" s="27"/>
    </row>
    <row r="929">
      <c r="A929" s="25"/>
      <c r="B929" s="26"/>
      <c r="C929" s="27"/>
    </row>
    <row r="930">
      <c r="A930" s="25"/>
      <c r="B930" s="26"/>
      <c r="C930" s="27"/>
    </row>
    <row r="931">
      <c r="A931" s="25"/>
      <c r="B931" s="26"/>
      <c r="C931" s="27"/>
    </row>
    <row r="932">
      <c r="A932" s="25"/>
      <c r="B932" s="26"/>
      <c r="C932" s="27"/>
    </row>
    <row r="933">
      <c r="A933" s="25"/>
      <c r="B933" s="26"/>
      <c r="C933" s="27"/>
    </row>
    <row r="934">
      <c r="A934" s="25"/>
      <c r="B934" s="26"/>
      <c r="C934" s="27"/>
    </row>
    <row r="935">
      <c r="A935" s="25"/>
      <c r="B935" s="26"/>
      <c r="C935" s="27"/>
    </row>
    <row r="936">
      <c r="A936" s="25"/>
      <c r="B936" s="26"/>
      <c r="C936" s="27"/>
    </row>
    <row r="937">
      <c r="A937" s="25"/>
      <c r="B937" s="26"/>
      <c r="C937" s="27"/>
    </row>
    <row r="938">
      <c r="A938" s="25"/>
      <c r="B938" s="26"/>
      <c r="C938" s="27"/>
    </row>
    <row r="939">
      <c r="A939" s="25"/>
      <c r="B939" s="26"/>
      <c r="C939" s="27"/>
    </row>
    <row r="940">
      <c r="A940" s="25"/>
      <c r="B940" s="26"/>
      <c r="C940" s="27"/>
    </row>
    <row r="941">
      <c r="A941" s="25"/>
      <c r="B941" s="26"/>
      <c r="C941" s="27"/>
    </row>
    <row r="942">
      <c r="A942" s="25"/>
      <c r="B942" s="26"/>
      <c r="C942" s="27"/>
    </row>
    <row r="943">
      <c r="A943" s="25"/>
      <c r="B943" s="26"/>
      <c r="C943" s="27"/>
    </row>
    <row r="944">
      <c r="A944" s="25"/>
      <c r="B944" s="26"/>
      <c r="C944" s="27"/>
    </row>
    <row r="945">
      <c r="A945" s="25"/>
      <c r="B945" s="26"/>
      <c r="C945" s="27"/>
    </row>
    <row r="946">
      <c r="A946" s="25"/>
      <c r="B946" s="26"/>
      <c r="C946" s="27"/>
    </row>
    <row r="947">
      <c r="A947" s="25"/>
      <c r="B947" s="26"/>
      <c r="C947" s="27"/>
    </row>
    <row r="948">
      <c r="A948" s="25"/>
      <c r="B948" s="26"/>
      <c r="C948" s="27"/>
    </row>
    <row r="949">
      <c r="A949" s="25"/>
      <c r="B949" s="26"/>
      <c r="C949" s="27"/>
    </row>
    <row r="950">
      <c r="A950" s="25"/>
      <c r="B950" s="26"/>
      <c r="C950" s="27"/>
    </row>
    <row r="951">
      <c r="A951" s="25"/>
      <c r="B951" s="26"/>
      <c r="C951" s="27"/>
    </row>
    <row r="952">
      <c r="A952" s="25"/>
      <c r="B952" s="26"/>
      <c r="C952" s="27"/>
    </row>
    <row r="953">
      <c r="A953" s="25"/>
      <c r="B953" s="26"/>
      <c r="C953" s="27"/>
    </row>
    <row r="954">
      <c r="A954" s="25"/>
      <c r="B954" s="26"/>
      <c r="C954" s="27"/>
    </row>
    <row r="955">
      <c r="A955" s="25"/>
      <c r="B955" s="26"/>
      <c r="C955" s="27"/>
    </row>
    <row r="956">
      <c r="A956" s="25"/>
      <c r="B956" s="26"/>
      <c r="C956" s="27"/>
    </row>
    <row r="957">
      <c r="A957" s="25"/>
      <c r="B957" s="26"/>
      <c r="C957" s="27"/>
    </row>
    <row r="958">
      <c r="A958" s="25"/>
      <c r="B958" s="26"/>
      <c r="C958" s="27"/>
    </row>
    <row r="959">
      <c r="A959" s="25"/>
      <c r="B959" s="26"/>
      <c r="C959" s="27"/>
    </row>
    <row r="960">
      <c r="A960" s="25"/>
      <c r="B960" s="26"/>
      <c r="C960" s="27"/>
    </row>
    <row r="961">
      <c r="A961" s="25"/>
      <c r="B961" s="26"/>
      <c r="C961" s="27"/>
    </row>
    <row r="962">
      <c r="A962" s="25"/>
      <c r="B962" s="26"/>
      <c r="C962" s="27"/>
    </row>
    <row r="963">
      <c r="A963" s="25"/>
      <c r="B963" s="26"/>
      <c r="C963" s="27"/>
    </row>
    <row r="964">
      <c r="A964" s="25"/>
      <c r="B964" s="26"/>
      <c r="C964" s="27"/>
    </row>
    <row r="965">
      <c r="A965" s="25"/>
      <c r="B965" s="26"/>
      <c r="C965" s="27"/>
    </row>
    <row r="966">
      <c r="A966" s="25"/>
      <c r="B966" s="26"/>
      <c r="C966" s="27"/>
    </row>
    <row r="967">
      <c r="A967" s="25"/>
      <c r="B967" s="26"/>
      <c r="C967" s="27"/>
    </row>
    <row r="968">
      <c r="A968" s="25"/>
      <c r="B968" s="26"/>
      <c r="C968" s="27"/>
    </row>
    <row r="969">
      <c r="A969" s="25"/>
      <c r="B969" s="26"/>
      <c r="C969" s="27"/>
    </row>
    <row r="970">
      <c r="A970" s="25"/>
      <c r="B970" s="26"/>
      <c r="C970" s="27"/>
    </row>
    <row r="971">
      <c r="A971" s="25"/>
      <c r="B971" s="26"/>
      <c r="C971" s="27"/>
    </row>
    <row r="972">
      <c r="A972" s="25"/>
      <c r="B972" s="26"/>
      <c r="C972" s="27"/>
    </row>
    <row r="973">
      <c r="A973" s="25"/>
      <c r="B973" s="26"/>
      <c r="C973" s="27"/>
    </row>
    <row r="974">
      <c r="A974" s="25"/>
      <c r="B974" s="26"/>
      <c r="C974" s="27"/>
    </row>
    <row r="975">
      <c r="A975" s="25"/>
      <c r="B975" s="26"/>
      <c r="C975" s="27"/>
    </row>
    <row r="976">
      <c r="A976" s="25"/>
      <c r="B976" s="26"/>
      <c r="C976" s="27"/>
    </row>
    <row r="977">
      <c r="A977" s="25"/>
      <c r="B977" s="26"/>
      <c r="C977" s="27"/>
    </row>
    <row r="978">
      <c r="A978" s="25"/>
      <c r="B978" s="26"/>
      <c r="C978" s="27"/>
    </row>
    <row r="979">
      <c r="A979" s="25"/>
      <c r="B979" s="26"/>
      <c r="C979" s="27"/>
    </row>
    <row r="980">
      <c r="A980" s="25"/>
      <c r="B980" s="26"/>
      <c r="C980" s="27"/>
    </row>
    <row r="981">
      <c r="A981" s="25"/>
      <c r="B981" s="26"/>
      <c r="C981" s="27"/>
    </row>
    <row r="982">
      <c r="A982" s="25"/>
      <c r="B982" s="26"/>
      <c r="C982" s="27"/>
    </row>
    <row r="983">
      <c r="A983" s="25"/>
      <c r="B983" s="26"/>
      <c r="C983" s="27"/>
    </row>
    <row r="984">
      <c r="A984" s="25"/>
      <c r="B984" s="26"/>
      <c r="C984" s="27"/>
    </row>
    <row r="985">
      <c r="A985" s="25"/>
      <c r="B985" s="26"/>
      <c r="C985" s="27"/>
    </row>
    <row r="986">
      <c r="A986" s="25"/>
      <c r="B986" s="26"/>
      <c r="C986" s="27"/>
    </row>
    <row r="987">
      <c r="A987" s="25"/>
      <c r="B987" s="26"/>
      <c r="C987" s="27"/>
    </row>
    <row r="988">
      <c r="A988" s="25"/>
      <c r="B988" s="26"/>
      <c r="C988" s="27"/>
    </row>
    <row r="989">
      <c r="A989" s="25"/>
      <c r="B989" s="26"/>
      <c r="C989" s="27"/>
    </row>
    <row r="990">
      <c r="A990" s="25"/>
      <c r="B990" s="26"/>
      <c r="C990" s="27"/>
    </row>
    <row r="991">
      <c r="A991" s="25"/>
      <c r="B991" s="26"/>
      <c r="C991" s="27"/>
    </row>
    <row r="992">
      <c r="A992" s="25"/>
      <c r="B992" s="26"/>
      <c r="C992" s="27"/>
    </row>
    <row r="993">
      <c r="A993" s="25"/>
      <c r="B993" s="26"/>
      <c r="C993" s="27"/>
    </row>
    <row r="994">
      <c r="A994" s="25"/>
      <c r="B994" s="26"/>
      <c r="C994" s="27"/>
    </row>
    <row r="995">
      <c r="A995" s="25"/>
      <c r="B995" s="26"/>
      <c r="C995" s="27"/>
    </row>
    <row r="996">
      <c r="A996" s="25"/>
      <c r="B996" s="26"/>
      <c r="C996" s="27"/>
    </row>
    <row r="997">
      <c r="A997" s="25"/>
      <c r="B997" s="26"/>
      <c r="C997" s="27"/>
    </row>
    <row r="998">
      <c r="A998" s="25"/>
      <c r="B998" s="26"/>
      <c r="C998" s="27"/>
    </row>
    <row r="999">
      <c r="A999" s="25"/>
      <c r="B999" s="26"/>
      <c r="C999" s="27"/>
    </row>
    <row r="1000">
      <c r="A1000" s="25"/>
      <c r="B1000" s="26"/>
      <c r="C1000" s="27"/>
    </row>
    <row r="1001">
      <c r="A1001" s="25"/>
      <c r="B1001" s="26"/>
      <c r="C1001" s="27"/>
    </row>
    <row r="1002">
      <c r="A1002" s="25"/>
      <c r="B1002" s="26"/>
      <c r="C1002" s="27"/>
    </row>
    <row r="1003">
      <c r="A1003" s="25"/>
      <c r="B1003" s="26"/>
      <c r="C1003" s="27"/>
    </row>
  </sheetData>
  <autoFilter ref="$A$2:$AC$91"/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0"/>
    <col customWidth="1" min="4" max="4" width="14.75"/>
    <col customWidth="1" min="8" max="8" width="19.5"/>
  </cols>
  <sheetData>
    <row r="1">
      <c r="A1" s="7" t="s">
        <v>57</v>
      </c>
      <c r="B1" s="8"/>
      <c r="C1" s="9"/>
      <c r="E1" s="10" t="s">
        <v>3</v>
      </c>
    </row>
    <row r="2">
      <c r="A2" s="11" t="s">
        <v>4</v>
      </c>
      <c r="B2" s="11" t="s">
        <v>5</v>
      </c>
      <c r="C2" s="11" t="s">
        <v>6</v>
      </c>
      <c r="E2" s="12">
        <f>SUM(C3:C1011)</f>
        <v>188784678</v>
      </c>
    </row>
    <row r="3">
      <c r="A3" s="13">
        <v>44783.0</v>
      </c>
      <c r="B3" s="14" t="s">
        <v>58</v>
      </c>
      <c r="C3" s="15">
        <f>50000+60000+25000</f>
        <v>135000</v>
      </c>
      <c r="D3" s="16"/>
      <c r="E3" s="16"/>
      <c r="I3" s="16"/>
      <c r="L3" s="16"/>
    </row>
    <row r="4">
      <c r="A4" s="13">
        <v>44780.0</v>
      </c>
      <c r="B4" s="14" t="s">
        <v>59</v>
      </c>
      <c r="C4" s="15">
        <v>8000.0</v>
      </c>
    </row>
    <row r="5">
      <c r="A5" s="13">
        <v>44785.0</v>
      </c>
      <c r="B5" s="14" t="s">
        <v>60</v>
      </c>
      <c r="C5" s="15">
        <v>2600.0</v>
      </c>
    </row>
    <row r="6">
      <c r="A6" s="13">
        <v>44786.0</v>
      </c>
      <c r="B6" s="14" t="s">
        <v>61</v>
      </c>
      <c r="C6" s="15">
        <v>25000.0</v>
      </c>
    </row>
    <row r="7">
      <c r="A7" s="13">
        <v>44789.0</v>
      </c>
      <c r="B7" s="14" t="s">
        <v>62</v>
      </c>
      <c r="C7" s="15">
        <v>42400.0</v>
      </c>
    </row>
    <row r="8">
      <c r="A8" s="13">
        <v>44789.0</v>
      </c>
      <c r="B8" s="14" t="s">
        <v>63</v>
      </c>
      <c r="C8" s="15">
        <v>20000.0</v>
      </c>
    </row>
    <row r="9">
      <c r="A9" s="13">
        <v>44793.0</v>
      </c>
      <c r="B9" s="14" t="s">
        <v>64</v>
      </c>
      <c r="C9" s="15">
        <v>100000.0</v>
      </c>
      <c r="I9" s="28"/>
    </row>
    <row r="10">
      <c r="A10" s="13">
        <v>44794.0</v>
      </c>
      <c r="B10" s="14" t="s">
        <v>65</v>
      </c>
      <c r="C10" s="15">
        <v>8700000.0</v>
      </c>
    </row>
    <row r="11">
      <c r="A11" s="29">
        <v>44796.0</v>
      </c>
      <c r="B11" s="14" t="s">
        <v>66</v>
      </c>
      <c r="C11" s="15">
        <v>63311.0</v>
      </c>
    </row>
    <row r="12">
      <c r="A12" s="13">
        <v>44804.0</v>
      </c>
      <c r="B12" s="14" t="s">
        <v>67</v>
      </c>
      <c r="C12" s="15">
        <v>11000.0</v>
      </c>
    </row>
    <row r="13">
      <c r="A13" s="13">
        <v>44803.0</v>
      </c>
      <c r="B13" s="14" t="s">
        <v>68</v>
      </c>
      <c r="C13" s="15">
        <v>26000.0</v>
      </c>
    </row>
    <row r="14">
      <c r="A14" s="13">
        <v>44804.0</v>
      </c>
      <c r="B14" s="14" t="s">
        <v>69</v>
      </c>
      <c r="C14" s="15">
        <v>30000.0</v>
      </c>
    </row>
    <row r="15">
      <c r="A15" s="13">
        <v>44805.0</v>
      </c>
      <c r="B15" s="14" t="s">
        <v>70</v>
      </c>
      <c r="C15" s="15">
        <v>30000.0</v>
      </c>
    </row>
    <row r="16">
      <c r="A16" s="13">
        <v>44806.0</v>
      </c>
      <c r="B16" s="14" t="s">
        <v>71</v>
      </c>
      <c r="C16" s="15">
        <v>20000.0</v>
      </c>
    </row>
    <row r="17">
      <c r="A17" s="13">
        <v>44809.0</v>
      </c>
      <c r="B17" s="14" t="s">
        <v>72</v>
      </c>
      <c r="C17" s="15">
        <v>154150.0</v>
      </c>
    </row>
    <row r="18">
      <c r="A18" s="13">
        <v>44811.0</v>
      </c>
      <c r="B18" s="14" t="s">
        <v>73</v>
      </c>
      <c r="C18" s="15">
        <v>25636.0</v>
      </c>
    </row>
    <row r="19">
      <c r="A19" s="13">
        <v>44812.0</v>
      </c>
      <c r="B19" s="14" t="s">
        <v>74</v>
      </c>
      <c r="C19" s="15">
        <v>20000.0</v>
      </c>
    </row>
    <row r="20">
      <c r="A20" s="13">
        <v>44812.0</v>
      </c>
      <c r="B20" s="14" t="s">
        <v>75</v>
      </c>
      <c r="C20" s="15">
        <v>25000.0</v>
      </c>
    </row>
    <row r="21">
      <c r="A21" s="13">
        <v>44812.0</v>
      </c>
      <c r="B21" s="14" t="s">
        <v>76</v>
      </c>
      <c r="C21" s="15">
        <v>30000.0</v>
      </c>
    </row>
    <row r="22">
      <c r="A22" s="13">
        <v>44814.0</v>
      </c>
      <c r="B22" s="14" t="s">
        <v>77</v>
      </c>
      <c r="C22" s="15">
        <v>12000.0</v>
      </c>
    </row>
    <row r="23">
      <c r="A23" s="13">
        <v>44818.0</v>
      </c>
      <c r="B23" s="14" t="s">
        <v>78</v>
      </c>
      <c r="C23" s="15">
        <v>2600.0</v>
      </c>
    </row>
    <row r="24">
      <c r="A24" s="13">
        <v>44820.0</v>
      </c>
      <c r="B24" s="14" t="s">
        <v>79</v>
      </c>
      <c r="C24" s="15">
        <v>52500.0</v>
      </c>
    </row>
    <row r="25">
      <c r="A25" s="13">
        <v>44823.0</v>
      </c>
      <c r="B25" s="14" t="s">
        <v>79</v>
      </c>
      <c r="C25" s="15">
        <v>24000.0</v>
      </c>
    </row>
    <row r="26">
      <c r="A26" s="13">
        <v>44825.0</v>
      </c>
      <c r="B26" s="14" t="s">
        <v>80</v>
      </c>
      <c r="C26" s="15">
        <v>1000000.0</v>
      </c>
    </row>
    <row r="27">
      <c r="A27" s="13">
        <v>44834.0</v>
      </c>
      <c r="B27" s="14" t="s">
        <v>81</v>
      </c>
      <c r="C27" s="15">
        <v>70000.0</v>
      </c>
    </row>
    <row r="28">
      <c r="A28" s="13">
        <v>44836.0</v>
      </c>
      <c r="B28" s="14" t="s">
        <v>82</v>
      </c>
      <c r="C28" s="15">
        <v>20000.0</v>
      </c>
    </row>
    <row r="29">
      <c r="A29" s="13">
        <v>44835.0</v>
      </c>
      <c r="B29" s="14" t="s">
        <v>83</v>
      </c>
      <c r="C29" s="15">
        <v>131000.0</v>
      </c>
    </row>
    <row r="30">
      <c r="A30" s="13">
        <v>44823.0</v>
      </c>
      <c r="B30" s="14" t="s">
        <v>84</v>
      </c>
      <c r="C30" s="15">
        <v>18000.0</v>
      </c>
    </row>
    <row r="31">
      <c r="A31" s="13">
        <v>44829.0</v>
      </c>
      <c r="B31" s="14" t="s">
        <v>85</v>
      </c>
      <c r="C31" s="15">
        <v>25000.0</v>
      </c>
    </row>
    <row r="32">
      <c r="A32" s="13">
        <v>44843.0</v>
      </c>
      <c r="B32" s="14" t="s">
        <v>86</v>
      </c>
      <c r="C32" s="15">
        <v>550000.0</v>
      </c>
    </row>
    <row r="33">
      <c r="A33" s="13">
        <v>44843.0</v>
      </c>
      <c r="B33" s="14" t="s">
        <v>87</v>
      </c>
      <c r="C33" s="15">
        <v>15000.0</v>
      </c>
    </row>
    <row r="34">
      <c r="A34" s="13">
        <v>44843.0</v>
      </c>
      <c r="B34" s="14" t="s">
        <v>88</v>
      </c>
      <c r="C34" s="15">
        <v>10000.0</v>
      </c>
    </row>
    <row r="35">
      <c r="A35" s="13">
        <v>44842.0</v>
      </c>
      <c r="B35" s="14" t="s">
        <v>89</v>
      </c>
      <c r="C35" s="15">
        <v>119600.0</v>
      </c>
    </row>
    <row r="36">
      <c r="A36" s="13">
        <v>44840.0</v>
      </c>
      <c r="B36" s="14" t="s">
        <v>90</v>
      </c>
      <c r="C36" s="15">
        <v>10000.0</v>
      </c>
    </row>
    <row r="37">
      <c r="A37" s="13">
        <v>44843.0</v>
      </c>
      <c r="B37" s="14" t="s">
        <v>91</v>
      </c>
      <c r="C37" s="15">
        <v>10000.0</v>
      </c>
    </row>
    <row r="38">
      <c r="A38" s="13">
        <v>44843.0</v>
      </c>
      <c r="B38" s="14" t="s">
        <v>92</v>
      </c>
      <c r="C38" s="15">
        <v>30000.0</v>
      </c>
    </row>
    <row r="39">
      <c r="A39" s="13">
        <v>44846.0</v>
      </c>
      <c r="B39" s="14" t="s">
        <v>93</v>
      </c>
      <c r="C39" s="15">
        <v>22000.0</v>
      </c>
    </row>
    <row r="40">
      <c r="A40" s="13">
        <v>44846.0</v>
      </c>
      <c r="B40" s="14" t="s">
        <v>94</v>
      </c>
      <c r="C40" s="15">
        <v>8500.0</v>
      </c>
    </row>
    <row r="41">
      <c r="A41" s="13">
        <v>44846.0</v>
      </c>
      <c r="B41" s="14" t="s">
        <v>95</v>
      </c>
      <c r="C41" s="15">
        <v>10000.0</v>
      </c>
    </row>
    <row r="42">
      <c r="A42" s="13">
        <v>44849.0</v>
      </c>
      <c r="B42" s="14" t="s">
        <v>96</v>
      </c>
      <c r="C42" s="15">
        <v>33000.0</v>
      </c>
    </row>
    <row r="43">
      <c r="A43" s="13">
        <v>44847.0</v>
      </c>
      <c r="B43" s="14" t="s">
        <v>97</v>
      </c>
      <c r="C43" s="15">
        <v>70000.0</v>
      </c>
    </row>
    <row r="44">
      <c r="A44" s="13">
        <v>44848.0</v>
      </c>
      <c r="B44" s="14" t="s">
        <v>98</v>
      </c>
      <c r="C44" s="15">
        <v>11500.0</v>
      </c>
    </row>
    <row r="45">
      <c r="A45" s="13">
        <v>44847.0</v>
      </c>
      <c r="B45" s="14" t="s">
        <v>99</v>
      </c>
      <c r="C45" s="15">
        <v>17000.0</v>
      </c>
    </row>
    <row r="46">
      <c r="A46" s="13">
        <v>44847.0</v>
      </c>
      <c r="B46" s="14" t="s">
        <v>100</v>
      </c>
      <c r="C46" s="15">
        <v>30000.0</v>
      </c>
    </row>
    <row r="47">
      <c r="A47" s="13">
        <v>44847.0</v>
      </c>
      <c r="B47" s="14" t="s">
        <v>70</v>
      </c>
      <c r="C47" s="15">
        <v>30000.0</v>
      </c>
    </row>
    <row r="48">
      <c r="A48" s="13">
        <v>44850.0</v>
      </c>
      <c r="B48" s="14" t="s">
        <v>101</v>
      </c>
      <c r="C48" s="15">
        <v>15000.0</v>
      </c>
    </row>
    <row r="49">
      <c r="A49" s="13">
        <v>44858.0</v>
      </c>
      <c r="B49" s="14" t="s">
        <v>102</v>
      </c>
      <c r="C49" s="15">
        <v>40000.0</v>
      </c>
    </row>
    <row r="50">
      <c r="A50" s="13">
        <v>44853.0</v>
      </c>
      <c r="B50" s="14" t="s">
        <v>95</v>
      </c>
      <c r="C50" s="15">
        <v>25000.0</v>
      </c>
    </row>
    <row r="51">
      <c r="A51" s="13">
        <v>44854.0</v>
      </c>
      <c r="B51" s="14" t="s">
        <v>103</v>
      </c>
      <c r="C51" s="15">
        <v>32000.0</v>
      </c>
    </row>
    <row r="52">
      <c r="A52" s="13">
        <v>44865.0</v>
      </c>
      <c r="B52" s="14" t="s">
        <v>104</v>
      </c>
      <c r="C52" s="15">
        <v>285000.0</v>
      </c>
    </row>
    <row r="53">
      <c r="A53" s="13">
        <v>44870.0</v>
      </c>
      <c r="B53" s="14" t="s">
        <v>105</v>
      </c>
      <c r="C53" s="15">
        <v>107000.0</v>
      </c>
    </row>
    <row r="54">
      <c r="A54" s="13">
        <v>44870.0</v>
      </c>
      <c r="B54" s="14" t="s">
        <v>106</v>
      </c>
      <c r="C54" s="15">
        <v>30000.0</v>
      </c>
    </row>
    <row r="55">
      <c r="A55" s="13">
        <v>44870.0</v>
      </c>
      <c r="B55" s="14" t="s">
        <v>107</v>
      </c>
      <c r="C55" s="15">
        <v>450000.0</v>
      </c>
    </row>
    <row r="56">
      <c r="A56" s="13">
        <v>44871.0</v>
      </c>
      <c r="B56" s="14" t="s">
        <v>108</v>
      </c>
      <c r="C56" s="15">
        <v>27000.0</v>
      </c>
    </row>
    <row r="57">
      <c r="A57" s="13">
        <v>44870.0</v>
      </c>
      <c r="B57" s="14" t="s">
        <v>109</v>
      </c>
      <c r="C57" s="15">
        <v>40000.0</v>
      </c>
    </row>
    <row r="58">
      <c r="A58" s="13">
        <v>44870.0</v>
      </c>
      <c r="B58" s="14" t="s">
        <v>110</v>
      </c>
      <c r="C58" s="15">
        <v>23000.0</v>
      </c>
    </row>
    <row r="59">
      <c r="A59" s="13">
        <v>44872.0</v>
      </c>
      <c r="B59" s="14" t="s">
        <v>111</v>
      </c>
      <c r="C59" s="15">
        <v>23000.0</v>
      </c>
    </row>
    <row r="60">
      <c r="A60" s="13">
        <v>44875.0</v>
      </c>
      <c r="B60" s="14" t="s">
        <v>92</v>
      </c>
      <c r="C60" s="15">
        <v>31000.0</v>
      </c>
    </row>
    <row r="61">
      <c r="A61" s="13">
        <v>44877.0</v>
      </c>
      <c r="B61" s="14" t="s">
        <v>112</v>
      </c>
      <c r="C61" s="15">
        <v>200000.0</v>
      </c>
    </row>
    <row r="62">
      <c r="A62" s="13">
        <v>44878.0</v>
      </c>
      <c r="B62" s="14" t="s">
        <v>113</v>
      </c>
      <c r="C62" s="15">
        <v>265000.0</v>
      </c>
    </row>
    <row r="63">
      <c r="A63" s="13">
        <v>44881.0</v>
      </c>
      <c r="B63" s="14" t="s">
        <v>95</v>
      </c>
      <c r="C63" s="15">
        <v>25000.0</v>
      </c>
    </row>
    <row r="64">
      <c r="A64" s="13">
        <v>44879.0</v>
      </c>
      <c r="B64" s="14" t="s">
        <v>114</v>
      </c>
      <c r="C64" s="15">
        <v>20000.0</v>
      </c>
    </row>
    <row r="65">
      <c r="A65" s="13">
        <v>44882.0</v>
      </c>
      <c r="B65" s="14" t="s">
        <v>115</v>
      </c>
      <c r="C65" s="15">
        <v>1399000.0</v>
      </c>
    </row>
    <row r="66">
      <c r="A66" s="13">
        <v>44882.0</v>
      </c>
      <c r="B66" s="14" t="s">
        <v>116</v>
      </c>
      <c r="C66" s="15">
        <v>34500.0</v>
      </c>
    </row>
    <row r="67">
      <c r="A67" s="13">
        <v>44883.0</v>
      </c>
      <c r="B67" s="14" t="s">
        <v>117</v>
      </c>
      <c r="C67" s="15">
        <v>30000.0</v>
      </c>
    </row>
    <row r="68">
      <c r="A68" s="13">
        <v>44883.0</v>
      </c>
      <c r="B68" s="14" t="s">
        <v>118</v>
      </c>
      <c r="C68" s="15">
        <v>74000.0</v>
      </c>
    </row>
    <row r="69">
      <c r="A69" s="13">
        <v>44884.0</v>
      </c>
      <c r="B69" s="14" t="s">
        <v>119</v>
      </c>
      <c r="C69" s="15">
        <v>50000.0</v>
      </c>
    </row>
    <row r="70">
      <c r="A70" s="13">
        <v>44888.0</v>
      </c>
      <c r="B70" s="14" t="s">
        <v>120</v>
      </c>
      <c r="C70" s="15">
        <v>50000.0</v>
      </c>
    </row>
    <row r="71">
      <c r="A71" s="13">
        <v>44889.0</v>
      </c>
      <c r="B71" s="14" t="s">
        <v>121</v>
      </c>
      <c r="C71" s="15">
        <v>33000.0</v>
      </c>
    </row>
    <row r="72">
      <c r="A72" s="13">
        <v>44890.0</v>
      </c>
      <c r="B72" s="14" t="s">
        <v>122</v>
      </c>
      <c r="C72" s="15">
        <v>1.6235E7</v>
      </c>
    </row>
    <row r="73">
      <c r="A73" s="13">
        <v>44892.0</v>
      </c>
      <c r="B73" s="14" t="s">
        <v>123</v>
      </c>
      <c r="C73" s="15">
        <v>22000.0</v>
      </c>
    </row>
    <row r="74">
      <c r="A74" s="13">
        <v>44892.0</v>
      </c>
      <c r="B74" s="14" t="s">
        <v>124</v>
      </c>
      <c r="C74" s="15">
        <v>250000.0</v>
      </c>
    </row>
    <row r="75">
      <c r="A75" s="13">
        <v>44893.0</v>
      </c>
      <c r="B75" s="14" t="s">
        <v>106</v>
      </c>
      <c r="C75" s="15">
        <v>22000.0</v>
      </c>
    </row>
    <row r="76">
      <c r="A76" s="13">
        <v>44894.0</v>
      </c>
      <c r="B76" s="14" t="s">
        <v>125</v>
      </c>
      <c r="C76" s="15">
        <v>10000.0</v>
      </c>
    </row>
    <row r="77">
      <c r="A77" s="13">
        <v>44896.0</v>
      </c>
      <c r="B77" s="14" t="s">
        <v>126</v>
      </c>
      <c r="C77" s="15">
        <v>950000.0</v>
      </c>
    </row>
    <row r="78">
      <c r="A78" s="13">
        <v>44896.0</v>
      </c>
      <c r="B78" s="14" t="s">
        <v>127</v>
      </c>
      <c r="C78" s="15">
        <v>270000.0</v>
      </c>
    </row>
    <row r="79">
      <c r="A79" s="13">
        <v>44896.0</v>
      </c>
      <c r="B79" s="14" t="s">
        <v>128</v>
      </c>
      <c r="C79" s="15">
        <v>156800.0</v>
      </c>
    </row>
    <row r="80">
      <c r="A80" s="13">
        <v>44896.0</v>
      </c>
      <c r="B80" s="14" t="s">
        <v>129</v>
      </c>
      <c r="C80" s="15">
        <v>100000.0</v>
      </c>
    </row>
    <row r="81">
      <c r="A81" s="13">
        <v>44896.0</v>
      </c>
      <c r="B81" s="14" t="s">
        <v>130</v>
      </c>
      <c r="C81" s="15">
        <v>285000.0</v>
      </c>
    </row>
    <row r="82">
      <c r="A82" s="13">
        <v>44896.0</v>
      </c>
      <c r="B82" s="14" t="s">
        <v>131</v>
      </c>
      <c r="C82" s="15">
        <v>5021.0</v>
      </c>
    </row>
    <row r="83">
      <c r="A83" s="13">
        <v>44898.0</v>
      </c>
      <c r="B83" s="14" t="s">
        <v>132</v>
      </c>
      <c r="C83" s="15">
        <v>110000.0</v>
      </c>
    </row>
    <row r="84">
      <c r="A84" s="13">
        <v>44900.0</v>
      </c>
      <c r="B84" s="14" t="s">
        <v>133</v>
      </c>
      <c r="C84" s="15">
        <v>300000.0</v>
      </c>
    </row>
    <row r="85">
      <c r="A85" s="13">
        <v>44898.0</v>
      </c>
      <c r="B85" s="14" t="s">
        <v>134</v>
      </c>
      <c r="C85" s="15">
        <v>50000.0</v>
      </c>
    </row>
    <row r="86">
      <c r="A86" s="13">
        <v>44900.0</v>
      </c>
      <c r="B86" s="14" t="s">
        <v>135</v>
      </c>
      <c r="C86" s="15">
        <v>13100.0</v>
      </c>
    </row>
    <row r="87">
      <c r="A87" s="13">
        <v>44897.0</v>
      </c>
      <c r="B87" s="14" t="s">
        <v>136</v>
      </c>
      <c r="C87" s="15">
        <v>50000.0</v>
      </c>
    </row>
    <row r="88">
      <c r="A88" s="13">
        <v>44901.0</v>
      </c>
      <c r="B88" s="14" t="s">
        <v>137</v>
      </c>
      <c r="C88" s="15">
        <v>30000.0</v>
      </c>
    </row>
    <row r="89">
      <c r="A89" s="13">
        <v>44903.0</v>
      </c>
      <c r="B89" s="14" t="s">
        <v>138</v>
      </c>
      <c r="C89" s="15">
        <v>50000.0</v>
      </c>
    </row>
    <row r="90">
      <c r="A90" s="13">
        <v>44901.0</v>
      </c>
      <c r="B90" s="14" t="s">
        <v>139</v>
      </c>
      <c r="C90" s="15">
        <v>15000.0</v>
      </c>
    </row>
    <row r="91">
      <c r="A91" s="13">
        <v>44902.0</v>
      </c>
      <c r="B91" s="14" t="s">
        <v>140</v>
      </c>
      <c r="C91" s="15">
        <v>50000.0</v>
      </c>
    </row>
    <row r="92">
      <c r="A92" s="13">
        <v>44905.0</v>
      </c>
      <c r="B92" s="14" t="s">
        <v>141</v>
      </c>
      <c r="C92" s="15">
        <v>31000.0</v>
      </c>
    </row>
    <row r="93">
      <c r="A93" s="13">
        <v>44907.0</v>
      </c>
      <c r="B93" s="14" t="s">
        <v>142</v>
      </c>
      <c r="C93" s="30">
        <v>200000.0</v>
      </c>
    </row>
    <row r="94">
      <c r="A94" s="13">
        <v>44908.0</v>
      </c>
      <c r="B94" s="14" t="s">
        <v>142</v>
      </c>
      <c r="C94" s="30">
        <v>200000.0</v>
      </c>
    </row>
    <row r="95">
      <c r="A95" s="13">
        <v>44908.0</v>
      </c>
      <c r="B95" s="14" t="s">
        <v>143</v>
      </c>
      <c r="C95" s="30">
        <v>70000.0</v>
      </c>
    </row>
    <row r="96">
      <c r="A96" s="13">
        <v>44907.0</v>
      </c>
      <c r="B96" s="14" t="s">
        <v>144</v>
      </c>
      <c r="C96" s="30">
        <v>29000.0</v>
      </c>
    </row>
    <row r="97">
      <c r="A97" s="13">
        <v>44907.0</v>
      </c>
      <c r="B97" s="14" t="s">
        <v>144</v>
      </c>
      <c r="C97" s="30">
        <v>30000.0</v>
      </c>
    </row>
    <row r="98">
      <c r="A98" s="13">
        <v>44907.0</v>
      </c>
      <c r="B98" s="14" t="s">
        <v>144</v>
      </c>
      <c r="C98" s="30">
        <v>32000.0</v>
      </c>
    </row>
    <row r="99">
      <c r="A99" s="13">
        <v>44910.0</v>
      </c>
      <c r="B99" s="14" t="s">
        <v>142</v>
      </c>
      <c r="C99" s="30">
        <v>200000.0</v>
      </c>
    </row>
    <row r="100">
      <c r="A100" s="13">
        <v>44912.0</v>
      </c>
      <c r="B100" s="14" t="s">
        <v>142</v>
      </c>
      <c r="C100" s="30">
        <v>150000.0</v>
      </c>
    </row>
    <row r="101">
      <c r="A101" s="13">
        <v>44912.0</v>
      </c>
      <c r="B101" s="14" t="s">
        <v>144</v>
      </c>
      <c r="C101" s="30">
        <v>25000.0</v>
      </c>
    </row>
    <row r="102">
      <c r="A102" s="13">
        <v>44912.0</v>
      </c>
      <c r="B102" s="14" t="s">
        <v>142</v>
      </c>
      <c r="C102" s="30">
        <v>100000.0</v>
      </c>
    </row>
    <row r="103">
      <c r="A103" s="13">
        <v>44912.0</v>
      </c>
      <c r="B103" s="14" t="s">
        <v>145</v>
      </c>
      <c r="C103" s="30">
        <v>119000.0</v>
      </c>
    </row>
    <row r="104">
      <c r="A104" s="13">
        <v>44913.0</v>
      </c>
      <c r="B104" s="14" t="s">
        <v>144</v>
      </c>
      <c r="C104" s="30">
        <v>30000.0</v>
      </c>
    </row>
    <row r="105">
      <c r="A105" s="13">
        <v>44914.0</v>
      </c>
      <c r="B105" s="14" t="s">
        <v>146</v>
      </c>
      <c r="C105" s="30">
        <v>45000.0</v>
      </c>
    </row>
    <row r="106">
      <c r="A106" s="13">
        <v>44911.0</v>
      </c>
      <c r="B106" s="14" t="s">
        <v>147</v>
      </c>
      <c r="C106" s="15">
        <v>20000.0</v>
      </c>
    </row>
    <row r="107">
      <c r="A107" s="13">
        <v>44913.0</v>
      </c>
      <c r="B107" s="14" t="s">
        <v>148</v>
      </c>
      <c r="C107" s="15">
        <v>5000.0</v>
      </c>
    </row>
    <row r="108">
      <c r="A108" s="13">
        <v>44909.0</v>
      </c>
      <c r="B108" s="14" t="s">
        <v>149</v>
      </c>
      <c r="C108" s="15">
        <v>2600.0</v>
      </c>
    </row>
    <row r="109">
      <c r="A109" s="13">
        <v>44909.0</v>
      </c>
      <c r="B109" s="14" t="s">
        <v>150</v>
      </c>
      <c r="C109" s="15">
        <v>628000.0</v>
      </c>
    </row>
    <row r="110">
      <c r="A110" s="13">
        <v>44914.0</v>
      </c>
      <c r="B110" s="14" t="s">
        <v>151</v>
      </c>
      <c r="C110" s="15">
        <v>200000.0</v>
      </c>
    </row>
    <row r="111">
      <c r="A111" s="25"/>
      <c r="B111" s="26"/>
      <c r="C111" s="27"/>
    </row>
    <row r="112">
      <c r="A112" s="13">
        <v>44916.0</v>
      </c>
      <c r="B112" s="14" t="s">
        <v>152</v>
      </c>
      <c r="C112" s="15">
        <v>50000.0</v>
      </c>
    </row>
    <row r="113">
      <c r="A113" s="13">
        <v>44917.0</v>
      </c>
      <c r="B113" s="14" t="s">
        <v>153</v>
      </c>
      <c r="C113" s="15">
        <v>35000.0</v>
      </c>
    </row>
    <row r="114">
      <c r="A114" s="13">
        <v>44917.0</v>
      </c>
      <c r="B114" s="14" t="s">
        <v>153</v>
      </c>
      <c r="C114" s="27">
        <f>6000+15000</f>
        <v>21000</v>
      </c>
    </row>
    <row r="115">
      <c r="A115" s="25"/>
      <c r="B115" s="14"/>
      <c r="C115" s="15"/>
    </row>
    <row r="116">
      <c r="A116" s="13">
        <v>44917.0</v>
      </c>
      <c r="B116" s="14" t="s">
        <v>154</v>
      </c>
      <c r="C116" s="15">
        <v>49000.0</v>
      </c>
    </row>
    <row r="117">
      <c r="A117" s="13">
        <v>44917.0</v>
      </c>
      <c r="B117" s="14" t="s">
        <v>153</v>
      </c>
      <c r="C117" s="15">
        <v>20000.0</v>
      </c>
    </row>
    <row r="118">
      <c r="A118" s="13">
        <v>44919.0</v>
      </c>
      <c r="B118" s="14" t="s">
        <v>155</v>
      </c>
      <c r="C118" s="15">
        <v>16000.0</v>
      </c>
    </row>
    <row r="119">
      <c r="A119" s="13">
        <v>44918.0</v>
      </c>
      <c r="B119" s="14" t="s">
        <v>156</v>
      </c>
      <c r="C119" s="15">
        <v>100000.0</v>
      </c>
    </row>
    <row r="120">
      <c r="A120" s="13">
        <v>44919.0</v>
      </c>
      <c r="B120" s="14" t="s">
        <v>157</v>
      </c>
      <c r="C120" s="15">
        <v>120000.0</v>
      </c>
    </row>
    <row r="121">
      <c r="A121" s="13">
        <v>44920.0</v>
      </c>
      <c r="B121" s="14" t="s">
        <v>158</v>
      </c>
      <c r="C121" s="15">
        <v>84000.0</v>
      </c>
    </row>
    <row r="122">
      <c r="A122" s="13">
        <v>44920.0</v>
      </c>
      <c r="B122" s="14" t="s">
        <v>159</v>
      </c>
      <c r="C122" s="15">
        <v>40000.0</v>
      </c>
    </row>
    <row r="123">
      <c r="A123" s="13">
        <v>44923.0</v>
      </c>
      <c r="B123" s="14" t="s">
        <v>160</v>
      </c>
      <c r="C123" s="15">
        <v>21000.0</v>
      </c>
      <c r="K123" s="31"/>
    </row>
    <row r="124">
      <c r="A124" s="13">
        <v>44924.0</v>
      </c>
      <c r="B124" s="14" t="s">
        <v>161</v>
      </c>
      <c r="C124" s="15">
        <v>285000.0</v>
      </c>
      <c r="K124" s="31"/>
    </row>
    <row r="125">
      <c r="A125" s="13">
        <v>44924.0</v>
      </c>
      <c r="B125" s="14" t="s">
        <v>162</v>
      </c>
      <c r="C125" s="15">
        <v>50000.0</v>
      </c>
      <c r="K125" s="31"/>
    </row>
    <row r="126">
      <c r="A126" s="13">
        <v>44924.0</v>
      </c>
      <c r="B126" s="14" t="s">
        <v>163</v>
      </c>
      <c r="C126" s="15">
        <v>50000.0</v>
      </c>
      <c r="D126" s="32" t="s">
        <v>164</v>
      </c>
      <c r="K126" s="31"/>
    </row>
    <row r="127">
      <c r="A127" s="13">
        <v>44925.0</v>
      </c>
      <c r="B127" s="14" t="s">
        <v>137</v>
      </c>
      <c r="C127" s="15">
        <v>30000.0</v>
      </c>
      <c r="D127" s="32" t="s">
        <v>164</v>
      </c>
      <c r="K127" s="31"/>
    </row>
    <row r="128">
      <c r="A128" s="13">
        <v>44928.0</v>
      </c>
      <c r="B128" s="14" t="s">
        <v>165</v>
      </c>
      <c r="C128" s="27">
        <f>8120+9340</f>
        <v>17460</v>
      </c>
      <c r="K128" s="31"/>
    </row>
    <row r="129">
      <c r="A129" s="13">
        <v>44925.0</v>
      </c>
      <c r="B129" s="14" t="s">
        <v>166</v>
      </c>
      <c r="C129" s="27">
        <f>79200+66000+98100-50000</f>
        <v>193300</v>
      </c>
      <c r="K129" s="31"/>
    </row>
    <row r="130">
      <c r="A130" s="13">
        <v>44931.0</v>
      </c>
      <c r="B130" s="14" t="s">
        <v>167</v>
      </c>
      <c r="C130" s="15">
        <v>136500.0</v>
      </c>
      <c r="D130" s="32" t="s">
        <v>164</v>
      </c>
    </row>
    <row r="131">
      <c r="A131" s="13">
        <v>44937.0</v>
      </c>
      <c r="B131" s="14" t="s">
        <v>168</v>
      </c>
      <c r="C131" s="15">
        <v>50000.0</v>
      </c>
      <c r="D131" s="32" t="s">
        <v>164</v>
      </c>
    </row>
    <row r="132">
      <c r="A132" s="13">
        <v>44937.0</v>
      </c>
      <c r="B132" s="14" t="s">
        <v>169</v>
      </c>
      <c r="C132" s="15">
        <v>50000.0</v>
      </c>
      <c r="D132" s="32" t="s">
        <v>164</v>
      </c>
    </row>
    <row r="133">
      <c r="A133" s="13">
        <v>44933.0</v>
      </c>
      <c r="B133" s="14" t="s">
        <v>170</v>
      </c>
      <c r="C133" s="15">
        <v>70000.0</v>
      </c>
      <c r="D133" s="16" t="s">
        <v>171</v>
      </c>
    </row>
    <row r="134">
      <c r="A134" s="13">
        <v>44934.0</v>
      </c>
      <c r="B134" s="14" t="s">
        <v>137</v>
      </c>
      <c r="C134" s="15">
        <v>15000.0</v>
      </c>
      <c r="D134" s="16" t="s">
        <v>172</v>
      </c>
    </row>
    <row r="135">
      <c r="A135" s="13">
        <v>44936.0</v>
      </c>
      <c r="B135" s="14" t="s">
        <v>173</v>
      </c>
      <c r="C135" s="15">
        <v>31000.0</v>
      </c>
      <c r="D135" s="16" t="s">
        <v>174</v>
      </c>
    </row>
    <row r="136">
      <c r="A136" s="13">
        <v>44936.0</v>
      </c>
      <c r="B136" s="14" t="s">
        <v>170</v>
      </c>
      <c r="C136" s="15">
        <v>50000.0</v>
      </c>
      <c r="D136" s="16" t="s">
        <v>171</v>
      </c>
    </row>
    <row r="137">
      <c r="A137" s="13">
        <v>44933.0</v>
      </c>
      <c r="B137" s="14" t="s">
        <v>175</v>
      </c>
      <c r="C137" s="15">
        <v>50000.0</v>
      </c>
    </row>
    <row r="138">
      <c r="A138" s="13">
        <v>44936.0</v>
      </c>
      <c r="B138" s="14" t="s">
        <v>176</v>
      </c>
      <c r="C138" s="15">
        <v>50000.0</v>
      </c>
    </row>
    <row r="139">
      <c r="A139" s="25"/>
      <c r="B139" s="14" t="s">
        <v>177</v>
      </c>
      <c r="C139" s="15">
        <v>165000.0</v>
      </c>
    </row>
    <row r="140">
      <c r="A140" s="13">
        <v>44940.0</v>
      </c>
      <c r="B140" s="14" t="s">
        <v>178</v>
      </c>
      <c r="C140" s="15">
        <v>90000.0</v>
      </c>
    </row>
    <row r="141">
      <c r="A141" s="13">
        <v>44939.0</v>
      </c>
      <c r="B141" s="14" t="s">
        <v>179</v>
      </c>
      <c r="C141" s="15">
        <v>37500.0</v>
      </c>
    </row>
    <row r="142">
      <c r="A142" s="13">
        <v>44949.0</v>
      </c>
      <c r="B142" s="14" t="s">
        <v>163</v>
      </c>
      <c r="C142" s="15">
        <v>108000.0</v>
      </c>
    </row>
    <row r="143">
      <c r="A143" s="13">
        <v>44949.0</v>
      </c>
      <c r="B143" s="14" t="s">
        <v>180</v>
      </c>
      <c r="C143" s="15">
        <v>60000.0</v>
      </c>
    </row>
    <row r="144">
      <c r="A144" s="13">
        <v>44937.0</v>
      </c>
      <c r="B144" s="14" t="s">
        <v>163</v>
      </c>
      <c r="C144" s="15">
        <v>50000.0</v>
      </c>
    </row>
    <row r="145">
      <c r="A145" s="13">
        <v>44951.0</v>
      </c>
      <c r="B145" s="14" t="s">
        <v>181</v>
      </c>
      <c r="C145" s="15">
        <v>20000.0</v>
      </c>
    </row>
    <row r="146">
      <c r="A146" s="13">
        <v>44939.0</v>
      </c>
      <c r="B146" s="14" t="s">
        <v>182</v>
      </c>
      <c r="C146" s="15">
        <v>38000.0</v>
      </c>
    </row>
    <row r="147">
      <c r="A147" s="13">
        <v>44947.0</v>
      </c>
      <c r="B147" s="14" t="s">
        <v>183</v>
      </c>
      <c r="C147" s="15">
        <v>160000.0</v>
      </c>
    </row>
    <row r="148">
      <c r="A148" s="13">
        <v>44947.0</v>
      </c>
      <c r="B148" s="14" t="s">
        <v>184</v>
      </c>
      <c r="C148" s="15">
        <v>50000.0</v>
      </c>
    </row>
    <row r="149">
      <c r="A149" s="13">
        <v>44949.0</v>
      </c>
      <c r="B149" s="14" t="s">
        <v>185</v>
      </c>
      <c r="C149" s="15">
        <v>600000.0</v>
      </c>
    </row>
    <row r="150">
      <c r="A150" s="13">
        <v>44953.0</v>
      </c>
      <c r="B150" s="14" t="s">
        <v>163</v>
      </c>
      <c r="C150" s="15">
        <v>70000.0</v>
      </c>
    </row>
    <row r="151">
      <c r="A151" s="13">
        <v>44953.0</v>
      </c>
      <c r="B151" s="14" t="s">
        <v>186</v>
      </c>
      <c r="C151" s="15">
        <v>70000.0</v>
      </c>
    </row>
    <row r="152">
      <c r="A152" s="13">
        <v>44953.0</v>
      </c>
      <c r="B152" s="14" t="s">
        <v>187</v>
      </c>
      <c r="C152" s="27">
        <f>46000+21000+12000</f>
        <v>79000</v>
      </c>
    </row>
    <row r="153">
      <c r="A153" s="13">
        <v>44954.0</v>
      </c>
      <c r="B153" s="14" t="s">
        <v>188</v>
      </c>
      <c r="C153" s="15">
        <v>50000.0</v>
      </c>
    </row>
    <row r="154">
      <c r="A154" s="13">
        <v>44956.0</v>
      </c>
      <c r="B154" s="14" t="s">
        <v>189</v>
      </c>
      <c r="C154" s="15">
        <v>185000.0</v>
      </c>
    </row>
    <row r="155">
      <c r="A155" s="13">
        <v>44956.0</v>
      </c>
      <c r="B155" s="14" t="s">
        <v>137</v>
      </c>
      <c r="C155" s="15">
        <v>30000.0</v>
      </c>
    </row>
    <row r="156">
      <c r="A156" s="13">
        <v>44956.0</v>
      </c>
      <c r="B156" s="14" t="s">
        <v>190</v>
      </c>
      <c r="C156" s="15">
        <v>20000.0</v>
      </c>
    </row>
    <row r="157">
      <c r="A157" s="33">
        <v>44956.0</v>
      </c>
      <c r="B157" s="14" t="s">
        <v>191</v>
      </c>
      <c r="C157" s="15">
        <v>45000.0</v>
      </c>
      <c r="F157" s="31"/>
    </row>
    <row r="158">
      <c r="A158" s="13">
        <v>44929.0</v>
      </c>
      <c r="B158" s="14" t="s">
        <v>192</v>
      </c>
      <c r="C158" s="15">
        <v>50000.0</v>
      </c>
    </row>
    <row r="159">
      <c r="A159" s="13">
        <v>44929.0</v>
      </c>
      <c r="B159" s="14" t="s">
        <v>193</v>
      </c>
      <c r="C159" s="15">
        <v>50000.0</v>
      </c>
    </row>
    <row r="160">
      <c r="A160" s="13">
        <v>44964.0</v>
      </c>
      <c r="B160" s="14" t="s">
        <v>194</v>
      </c>
      <c r="C160" s="15">
        <v>337000.0</v>
      </c>
    </row>
    <row r="161">
      <c r="A161" s="13">
        <v>44963.0</v>
      </c>
      <c r="B161" s="14" t="s">
        <v>195</v>
      </c>
      <c r="C161" s="15">
        <v>30000.0</v>
      </c>
    </row>
    <row r="162">
      <c r="A162" s="13">
        <v>44961.0</v>
      </c>
      <c r="B162" s="14" t="s">
        <v>196</v>
      </c>
      <c r="C162" s="15">
        <v>50000.0</v>
      </c>
    </row>
    <row r="163">
      <c r="A163" s="13">
        <v>44967.0</v>
      </c>
      <c r="B163" s="14" t="s">
        <v>197</v>
      </c>
      <c r="C163" s="15">
        <v>250000.0</v>
      </c>
    </row>
    <row r="164">
      <c r="A164" s="13">
        <v>44967.0</v>
      </c>
      <c r="B164" s="14" t="s">
        <v>198</v>
      </c>
      <c r="C164" s="15">
        <v>33000.0</v>
      </c>
    </row>
    <row r="165">
      <c r="A165" s="13">
        <v>44969.0</v>
      </c>
      <c r="B165" s="14" t="s">
        <v>193</v>
      </c>
      <c r="C165" s="15">
        <v>100000.0</v>
      </c>
    </row>
    <row r="166">
      <c r="A166" s="13">
        <v>44970.0</v>
      </c>
      <c r="B166" s="14" t="s">
        <v>199</v>
      </c>
      <c r="C166" s="15">
        <v>300000.0</v>
      </c>
    </row>
    <row r="167">
      <c r="A167" s="13">
        <v>44968.0</v>
      </c>
      <c r="B167" s="14" t="s">
        <v>200</v>
      </c>
      <c r="C167" s="15">
        <v>150000.0</v>
      </c>
    </row>
    <row r="168">
      <c r="A168" s="13">
        <v>44973.0</v>
      </c>
      <c r="B168" s="14" t="s">
        <v>201</v>
      </c>
      <c r="C168" s="15">
        <v>50000.0</v>
      </c>
    </row>
    <row r="169">
      <c r="A169" s="13">
        <v>44975.0</v>
      </c>
      <c r="B169" s="14" t="s">
        <v>202</v>
      </c>
      <c r="C169" s="15">
        <v>106500.0</v>
      </c>
    </row>
    <row r="170">
      <c r="A170" s="13">
        <v>44976.0</v>
      </c>
      <c r="B170" s="14" t="s">
        <v>203</v>
      </c>
      <c r="C170" s="15">
        <v>40000.0</v>
      </c>
    </row>
    <row r="171">
      <c r="A171" s="13">
        <v>44976.0</v>
      </c>
      <c r="B171" s="14" t="s">
        <v>163</v>
      </c>
      <c r="C171" s="15">
        <v>60000.0</v>
      </c>
    </row>
    <row r="172">
      <c r="A172" s="13">
        <v>44977.0</v>
      </c>
      <c r="B172" s="14" t="s">
        <v>204</v>
      </c>
      <c r="C172" s="15">
        <v>80000.0</v>
      </c>
    </row>
    <row r="173">
      <c r="A173" s="13">
        <v>44982.0</v>
      </c>
      <c r="B173" s="14" t="s">
        <v>198</v>
      </c>
      <c r="C173" s="15">
        <v>33000.0</v>
      </c>
    </row>
    <row r="174">
      <c r="A174" s="13">
        <v>44982.0</v>
      </c>
      <c r="B174" s="14" t="s">
        <v>205</v>
      </c>
      <c r="C174" s="15">
        <v>30000.0</v>
      </c>
    </row>
    <row r="175">
      <c r="A175" s="13">
        <v>44981.0</v>
      </c>
      <c r="B175" s="14" t="s">
        <v>206</v>
      </c>
      <c r="C175" s="15">
        <v>700000.0</v>
      </c>
    </row>
    <row r="176">
      <c r="A176" s="13">
        <v>44982.0</v>
      </c>
      <c r="B176" s="14" t="s">
        <v>207</v>
      </c>
      <c r="C176" s="15">
        <v>100000.0</v>
      </c>
    </row>
    <row r="177">
      <c r="A177" s="13">
        <v>44984.0</v>
      </c>
      <c r="B177" s="14" t="s">
        <v>208</v>
      </c>
      <c r="C177" s="27">
        <f>5000+12000+13000</f>
        <v>30000</v>
      </c>
    </row>
    <row r="178">
      <c r="A178" s="13">
        <v>44984.0</v>
      </c>
      <c r="B178" s="14" t="s">
        <v>194</v>
      </c>
      <c r="C178" s="15">
        <v>337000.0</v>
      </c>
    </row>
    <row r="179">
      <c r="A179" s="13">
        <v>44986.0</v>
      </c>
      <c r="B179" s="14" t="s">
        <v>209</v>
      </c>
      <c r="C179" s="15">
        <v>17000.0</v>
      </c>
    </row>
    <row r="180">
      <c r="A180" s="13">
        <v>44988.0</v>
      </c>
      <c r="B180" s="14" t="s">
        <v>210</v>
      </c>
      <c r="C180" s="15">
        <v>16000.0</v>
      </c>
    </row>
    <row r="181">
      <c r="A181" s="13">
        <v>44989.0</v>
      </c>
      <c r="B181" s="14" t="s">
        <v>211</v>
      </c>
      <c r="C181" s="15">
        <v>200000.0</v>
      </c>
    </row>
    <row r="182">
      <c r="A182" s="13">
        <v>44989.0</v>
      </c>
      <c r="B182" s="14" t="s">
        <v>193</v>
      </c>
      <c r="C182" s="15">
        <v>50000.0</v>
      </c>
    </row>
    <row r="183">
      <c r="A183" s="13">
        <v>44992.0</v>
      </c>
      <c r="B183" s="14" t="s">
        <v>198</v>
      </c>
      <c r="C183" s="15">
        <v>35000.0</v>
      </c>
    </row>
    <row r="184">
      <c r="A184" s="13">
        <v>44993.0</v>
      </c>
      <c r="B184" s="14" t="s">
        <v>212</v>
      </c>
      <c r="C184" s="15">
        <v>260000.0</v>
      </c>
    </row>
    <row r="185">
      <c r="A185" s="13">
        <v>44994.0</v>
      </c>
      <c r="B185" s="14" t="s">
        <v>213</v>
      </c>
      <c r="C185" s="15">
        <v>550000.0</v>
      </c>
    </row>
    <row r="186">
      <c r="A186" s="34">
        <v>44996.0</v>
      </c>
      <c r="B186" s="35" t="s">
        <v>214</v>
      </c>
      <c r="C186" s="36">
        <v>80000.0</v>
      </c>
    </row>
    <row r="187">
      <c r="A187" s="34">
        <v>44996.0</v>
      </c>
      <c r="B187" s="35" t="s">
        <v>215</v>
      </c>
      <c r="C187" s="36">
        <v>175000.0</v>
      </c>
    </row>
    <row r="188">
      <c r="A188" s="34">
        <v>44996.0</v>
      </c>
      <c r="B188" s="35" t="s">
        <v>216</v>
      </c>
      <c r="C188" s="36">
        <v>180000.0</v>
      </c>
    </row>
    <row r="189">
      <c r="A189" s="34">
        <v>45001.0</v>
      </c>
      <c r="B189" s="35" t="s">
        <v>217</v>
      </c>
      <c r="C189" s="36">
        <v>260000.0</v>
      </c>
    </row>
    <row r="190">
      <c r="A190" s="34">
        <v>45002.0</v>
      </c>
      <c r="B190" s="35" t="s">
        <v>218</v>
      </c>
      <c r="C190" s="36">
        <v>130000.0</v>
      </c>
    </row>
    <row r="191">
      <c r="A191" s="34">
        <v>45002.0</v>
      </c>
      <c r="B191" s="35" t="s">
        <v>219</v>
      </c>
      <c r="C191" s="36">
        <v>100000.0</v>
      </c>
    </row>
    <row r="192">
      <c r="A192" s="34">
        <v>45003.0</v>
      </c>
      <c r="B192" s="35" t="s">
        <v>220</v>
      </c>
      <c r="C192" s="36">
        <v>66000.0</v>
      </c>
    </row>
    <row r="193">
      <c r="A193" s="34">
        <v>45003.0</v>
      </c>
      <c r="B193" s="35" t="s">
        <v>221</v>
      </c>
      <c r="C193" s="36">
        <v>100000.0</v>
      </c>
    </row>
    <row r="194">
      <c r="A194" s="34">
        <v>45002.0</v>
      </c>
      <c r="B194" s="35" t="s">
        <v>222</v>
      </c>
      <c r="C194" s="36">
        <v>80000.0</v>
      </c>
    </row>
    <row r="195">
      <c r="A195" s="34">
        <v>45006.0</v>
      </c>
      <c r="B195" s="35" t="s">
        <v>223</v>
      </c>
      <c r="C195" s="36">
        <v>25000.0</v>
      </c>
    </row>
    <row r="196">
      <c r="A196" s="34">
        <v>45003.0</v>
      </c>
      <c r="B196" s="35" t="s">
        <v>224</v>
      </c>
      <c r="C196" s="36">
        <v>60000.0</v>
      </c>
      <c r="H196" s="37"/>
      <c r="I196" s="37"/>
      <c r="K196" s="37"/>
    </row>
    <row r="197">
      <c r="A197" s="13">
        <v>44999.0</v>
      </c>
      <c r="B197" s="14" t="s">
        <v>225</v>
      </c>
      <c r="C197" s="15">
        <v>700000.0</v>
      </c>
      <c r="I197" s="31"/>
      <c r="L197" s="31"/>
    </row>
    <row r="198">
      <c r="A198" s="13">
        <v>44999.0</v>
      </c>
      <c r="B198" s="14" t="s">
        <v>226</v>
      </c>
      <c r="C198" s="15">
        <v>31000.0</v>
      </c>
      <c r="I198" s="31"/>
      <c r="L198" s="31"/>
    </row>
    <row r="199">
      <c r="A199" s="38">
        <v>45003.0</v>
      </c>
      <c r="B199" s="39" t="s">
        <v>227</v>
      </c>
      <c r="C199" s="40">
        <f>680000+70000</f>
        <v>750000</v>
      </c>
      <c r="I199" s="31"/>
      <c r="L199" s="31"/>
    </row>
    <row r="200">
      <c r="A200" s="13">
        <v>45005.0</v>
      </c>
      <c r="B200" s="14" t="s">
        <v>228</v>
      </c>
      <c r="C200" s="15">
        <v>200000.0</v>
      </c>
      <c r="I200" s="31"/>
      <c r="L200" s="31"/>
    </row>
    <row r="201">
      <c r="A201" s="13">
        <v>45011.0</v>
      </c>
      <c r="B201" s="14" t="s">
        <v>229</v>
      </c>
      <c r="C201" s="15">
        <v>150000.0</v>
      </c>
      <c r="I201" s="31"/>
      <c r="L201" s="31"/>
    </row>
    <row r="202">
      <c r="A202" s="13">
        <v>45010.0</v>
      </c>
      <c r="B202" s="14" t="s">
        <v>230</v>
      </c>
      <c r="C202" s="15">
        <v>100000.0</v>
      </c>
      <c r="I202" s="31"/>
    </row>
    <row r="203">
      <c r="A203" s="13">
        <v>45012.0</v>
      </c>
      <c r="B203" s="14" t="s">
        <v>137</v>
      </c>
      <c r="C203" s="15">
        <v>30000.0</v>
      </c>
      <c r="I203" s="31"/>
      <c r="K203" s="37"/>
      <c r="L203" s="20"/>
    </row>
    <row r="204">
      <c r="A204" s="13">
        <v>45014.0</v>
      </c>
      <c r="B204" s="14" t="s">
        <v>194</v>
      </c>
      <c r="C204" s="15">
        <v>337000.0</v>
      </c>
      <c r="I204" s="31"/>
    </row>
    <row r="205">
      <c r="A205" s="13">
        <v>45006.0</v>
      </c>
      <c r="B205" s="14" t="s">
        <v>137</v>
      </c>
      <c r="C205" s="15">
        <v>36000.0</v>
      </c>
      <c r="I205" s="31"/>
      <c r="K205" s="37"/>
    </row>
    <row r="206">
      <c r="A206" s="13">
        <v>45026.0</v>
      </c>
      <c r="B206" s="14" t="s">
        <v>231</v>
      </c>
      <c r="C206" s="15">
        <v>1500000.0</v>
      </c>
      <c r="I206" s="31"/>
      <c r="L206" s="31"/>
    </row>
    <row r="207">
      <c r="A207" s="13">
        <v>45020.0</v>
      </c>
      <c r="B207" s="14" t="s">
        <v>232</v>
      </c>
      <c r="C207" s="15">
        <v>300000.0</v>
      </c>
      <c r="I207" s="31"/>
      <c r="L207" s="31"/>
    </row>
    <row r="208">
      <c r="A208" s="13">
        <v>45037.0</v>
      </c>
      <c r="B208" s="14" t="s">
        <v>233</v>
      </c>
      <c r="C208" s="15">
        <v>100000.0</v>
      </c>
      <c r="I208" s="31"/>
      <c r="L208" s="31"/>
    </row>
    <row r="209">
      <c r="A209" s="13">
        <v>45038.0</v>
      </c>
      <c r="B209" s="14" t="s">
        <v>137</v>
      </c>
      <c r="C209" s="15">
        <v>40000.0</v>
      </c>
      <c r="I209" s="31"/>
      <c r="L209" s="31"/>
    </row>
    <row r="210">
      <c r="A210" s="13">
        <v>45038.0</v>
      </c>
      <c r="B210" s="14" t="s">
        <v>234</v>
      </c>
      <c r="C210" s="15">
        <v>20000.0</v>
      </c>
      <c r="I210" s="31"/>
    </row>
    <row r="211">
      <c r="A211" s="13">
        <v>45038.0</v>
      </c>
      <c r="B211" s="14" t="s">
        <v>235</v>
      </c>
      <c r="C211" s="15">
        <v>31000.0</v>
      </c>
      <c r="I211" s="31"/>
      <c r="K211" s="37"/>
      <c r="L211" s="20"/>
    </row>
    <row r="212">
      <c r="A212" s="13">
        <v>45044.0</v>
      </c>
      <c r="B212" s="14" t="s">
        <v>193</v>
      </c>
      <c r="C212" s="15">
        <v>135000.0</v>
      </c>
      <c r="I212" s="31"/>
    </row>
    <row r="213">
      <c r="A213" s="13">
        <v>45043.0</v>
      </c>
      <c r="B213" s="14" t="s">
        <v>236</v>
      </c>
      <c r="C213" s="15">
        <v>40000.0</v>
      </c>
      <c r="H213" s="17"/>
      <c r="K213" s="37"/>
    </row>
    <row r="214">
      <c r="A214" s="13">
        <v>45044.0</v>
      </c>
      <c r="B214" s="14" t="s">
        <v>237</v>
      </c>
      <c r="C214" s="15">
        <v>100000.0</v>
      </c>
      <c r="H214" s="37"/>
      <c r="I214" s="20"/>
      <c r="K214" s="37"/>
      <c r="L214" s="20"/>
    </row>
    <row r="215">
      <c r="A215" s="13">
        <v>45045.0</v>
      </c>
      <c r="B215" s="14" t="s">
        <v>238</v>
      </c>
      <c r="C215" s="15">
        <v>337000.0</v>
      </c>
      <c r="H215" s="37"/>
      <c r="I215" s="20"/>
    </row>
    <row r="216">
      <c r="A216" s="13">
        <v>45045.0</v>
      </c>
      <c r="B216" s="14" t="s">
        <v>198</v>
      </c>
      <c r="C216" s="15">
        <v>35000.0</v>
      </c>
    </row>
    <row r="217">
      <c r="A217" s="13">
        <v>45046.0</v>
      </c>
      <c r="B217" s="14" t="s">
        <v>239</v>
      </c>
      <c r="C217" s="15">
        <v>87000.0</v>
      </c>
    </row>
    <row r="218">
      <c r="A218" s="13">
        <v>45048.0</v>
      </c>
      <c r="B218" s="14" t="s">
        <v>240</v>
      </c>
      <c r="C218" s="15">
        <v>20000.0</v>
      </c>
    </row>
    <row r="219">
      <c r="A219" s="13">
        <v>45050.0</v>
      </c>
      <c r="B219" s="14" t="s">
        <v>241</v>
      </c>
      <c r="C219" s="15">
        <v>100000.0</v>
      </c>
    </row>
    <row r="220">
      <c r="A220" s="13">
        <v>45051.0</v>
      </c>
      <c r="B220" s="14" t="s">
        <v>198</v>
      </c>
      <c r="C220" s="15">
        <v>38000.0</v>
      </c>
    </row>
    <row r="221">
      <c r="A221" s="13">
        <v>45051.0</v>
      </c>
      <c r="B221" s="14" t="s">
        <v>242</v>
      </c>
      <c r="C221" s="15">
        <v>126000.0</v>
      </c>
    </row>
    <row r="222">
      <c r="A222" s="13">
        <v>45054.0</v>
      </c>
      <c r="B222" s="14" t="s">
        <v>243</v>
      </c>
      <c r="C222" s="15">
        <v>62000.0</v>
      </c>
    </row>
    <row r="223">
      <c r="A223" s="13">
        <v>45057.0</v>
      </c>
      <c r="B223" s="14" t="s">
        <v>244</v>
      </c>
      <c r="C223" s="15">
        <v>82000.0</v>
      </c>
    </row>
    <row r="224">
      <c r="A224" s="13">
        <v>45060.0</v>
      </c>
      <c r="B224" s="14" t="s">
        <v>245</v>
      </c>
      <c r="C224" s="15">
        <v>187000.0</v>
      </c>
    </row>
    <row r="225">
      <c r="A225" s="25"/>
      <c r="B225" s="14" t="s">
        <v>246</v>
      </c>
      <c r="C225" s="15">
        <v>20000.0</v>
      </c>
    </row>
    <row r="226">
      <c r="A226" s="13">
        <v>45065.0</v>
      </c>
      <c r="B226" s="14" t="s">
        <v>247</v>
      </c>
      <c r="C226" s="15">
        <v>34000.0</v>
      </c>
    </row>
    <row r="227">
      <c r="A227" s="13">
        <v>45066.0</v>
      </c>
      <c r="B227" s="14" t="s">
        <v>248</v>
      </c>
      <c r="C227" s="15">
        <v>40000.0</v>
      </c>
    </row>
    <row r="228">
      <c r="A228" s="13">
        <v>45069.0</v>
      </c>
      <c r="B228" s="14" t="s">
        <v>249</v>
      </c>
      <c r="C228" s="15">
        <f>348000+175000</f>
        <v>523000</v>
      </c>
    </row>
    <row r="229">
      <c r="A229" s="13">
        <v>45072.0</v>
      </c>
      <c r="B229" s="14" t="s">
        <v>250</v>
      </c>
      <c r="C229" s="15">
        <v>150000.0</v>
      </c>
    </row>
    <row r="230">
      <c r="A230" s="13">
        <v>45075.0</v>
      </c>
      <c r="B230" s="14" t="s">
        <v>251</v>
      </c>
      <c r="C230" s="15">
        <v>160000.0</v>
      </c>
    </row>
    <row r="231">
      <c r="A231" s="13">
        <v>45077.0</v>
      </c>
      <c r="B231" s="14" t="s">
        <v>252</v>
      </c>
      <c r="C231" s="15">
        <v>31000.0</v>
      </c>
    </row>
    <row r="232">
      <c r="A232" s="13">
        <v>45077.0</v>
      </c>
      <c r="B232" s="14" t="s">
        <v>253</v>
      </c>
      <c r="C232" s="15">
        <v>50000.0</v>
      </c>
    </row>
    <row r="233">
      <c r="A233" s="13">
        <v>45077.0</v>
      </c>
      <c r="B233" s="14" t="s">
        <v>238</v>
      </c>
      <c r="C233" s="15">
        <v>337000.0</v>
      </c>
    </row>
    <row r="234">
      <c r="A234" s="13">
        <v>45077.0</v>
      </c>
      <c r="B234" s="14" t="s">
        <v>254</v>
      </c>
      <c r="C234" s="15">
        <v>35000.0</v>
      </c>
    </row>
    <row r="235">
      <c r="A235" s="13">
        <v>45077.0</v>
      </c>
      <c r="B235" s="14" t="s">
        <v>255</v>
      </c>
      <c r="C235" s="15">
        <v>55000.0</v>
      </c>
    </row>
    <row r="236">
      <c r="A236" s="25"/>
      <c r="B236" s="14" t="s">
        <v>41</v>
      </c>
      <c r="C236" s="15">
        <v>310000.0</v>
      </c>
    </row>
    <row r="237">
      <c r="A237" s="13">
        <v>45079.0</v>
      </c>
      <c r="B237" s="14" t="s">
        <v>256</v>
      </c>
      <c r="C237" s="15">
        <v>7000.0</v>
      </c>
    </row>
    <row r="238">
      <c r="A238" s="13">
        <v>45079.0</v>
      </c>
      <c r="B238" s="14" t="s">
        <v>257</v>
      </c>
      <c r="C238" s="15">
        <v>60000.0</v>
      </c>
    </row>
    <row r="239">
      <c r="A239" s="13">
        <v>45081.0</v>
      </c>
      <c r="B239" s="14" t="s">
        <v>258</v>
      </c>
      <c r="C239" s="15">
        <v>60000.0</v>
      </c>
    </row>
    <row r="240">
      <c r="A240" s="13">
        <v>45083.0</v>
      </c>
      <c r="B240" s="14" t="s">
        <v>259</v>
      </c>
      <c r="C240" s="15">
        <v>860000.0</v>
      </c>
    </row>
    <row r="241">
      <c r="A241" s="13">
        <v>45084.0</v>
      </c>
      <c r="B241" s="14" t="s">
        <v>260</v>
      </c>
      <c r="C241" s="15">
        <v>310000.0</v>
      </c>
    </row>
    <row r="242">
      <c r="A242" s="13">
        <v>45084.0</v>
      </c>
      <c r="B242" s="14" t="s">
        <v>193</v>
      </c>
      <c r="C242" s="15">
        <v>140000.0</v>
      </c>
    </row>
    <row r="243">
      <c r="A243" s="13">
        <v>45087.0</v>
      </c>
      <c r="B243" s="14" t="s">
        <v>261</v>
      </c>
      <c r="C243" s="15">
        <v>50500.0</v>
      </c>
    </row>
    <row r="244">
      <c r="A244" s="13">
        <v>45093.0</v>
      </c>
      <c r="B244" s="14" t="s">
        <v>262</v>
      </c>
      <c r="C244" s="15">
        <v>1100000.0</v>
      </c>
    </row>
    <row r="245">
      <c r="A245" s="13">
        <v>45097.0</v>
      </c>
      <c r="B245" s="14" t="s">
        <v>198</v>
      </c>
      <c r="C245" s="15">
        <v>50000.0</v>
      </c>
    </row>
    <row r="246">
      <c r="A246" s="13">
        <v>45093.0</v>
      </c>
      <c r="B246" s="14" t="s">
        <v>263</v>
      </c>
      <c r="C246" s="15">
        <v>45000.0</v>
      </c>
    </row>
    <row r="247">
      <c r="A247" s="13">
        <v>45086.0</v>
      </c>
      <c r="B247" s="14" t="s">
        <v>264</v>
      </c>
      <c r="C247" s="15">
        <v>1605000.0</v>
      </c>
    </row>
    <row r="248">
      <c r="A248" s="41">
        <v>45099.0</v>
      </c>
      <c r="B248" s="42" t="s">
        <v>265</v>
      </c>
      <c r="C248" s="43">
        <v>350000.0</v>
      </c>
    </row>
    <row r="249">
      <c r="A249" s="44">
        <v>45104.0</v>
      </c>
      <c r="B249" s="45" t="s">
        <v>266</v>
      </c>
      <c r="C249" s="46">
        <v>125500.0</v>
      </c>
    </row>
    <row r="250">
      <c r="A250" s="13">
        <v>45103.0</v>
      </c>
      <c r="B250" s="14" t="s">
        <v>267</v>
      </c>
      <c r="C250" s="15">
        <v>50000.0</v>
      </c>
    </row>
    <row r="251">
      <c r="A251" s="13">
        <v>45100.0</v>
      </c>
      <c r="B251" s="14" t="s">
        <v>268</v>
      </c>
      <c r="C251" s="15">
        <v>60000.0</v>
      </c>
    </row>
    <row r="252">
      <c r="A252" s="13">
        <v>45100.0</v>
      </c>
      <c r="B252" s="14" t="s">
        <v>194</v>
      </c>
      <c r="C252" s="15">
        <v>337000.0</v>
      </c>
    </row>
    <row r="253">
      <c r="A253" s="13">
        <v>45104.0</v>
      </c>
      <c r="B253" s="14" t="s">
        <v>269</v>
      </c>
      <c r="C253" s="15">
        <v>75000.0</v>
      </c>
    </row>
    <row r="254">
      <c r="A254" s="13">
        <v>45104.0</v>
      </c>
      <c r="B254" s="14" t="s">
        <v>270</v>
      </c>
      <c r="C254" s="15">
        <v>18000.0</v>
      </c>
    </row>
    <row r="255">
      <c r="A255" s="13">
        <v>45107.0</v>
      </c>
      <c r="B255" s="14" t="s">
        <v>271</v>
      </c>
      <c r="C255" s="15">
        <v>1006000.0</v>
      </c>
    </row>
    <row r="256">
      <c r="A256" s="13">
        <v>45108.0</v>
      </c>
      <c r="B256" s="14" t="s">
        <v>272</v>
      </c>
      <c r="C256" s="15">
        <v>130000.0</v>
      </c>
    </row>
    <row r="257">
      <c r="A257" s="13">
        <v>45081.0</v>
      </c>
      <c r="B257" s="14" t="s">
        <v>273</v>
      </c>
      <c r="C257" s="15">
        <v>130000.0</v>
      </c>
    </row>
    <row r="258">
      <c r="A258" s="13">
        <v>45113.0</v>
      </c>
      <c r="B258" s="14" t="s">
        <v>274</v>
      </c>
      <c r="C258" s="15">
        <v>37000.0</v>
      </c>
    </row>
    <row r="259">
      <c r="A259" s="13">
        <v>45115.0</v>
      </c>
      <c r="B259" s="14" t="s">
        <v>275</v>
      </c>
      <c r="C259" s="15">
        <v>30000.0</v>
      </c>
    </row>
    <row r="260">
      <c r="A260" s="13">
        <v>45116.0</v>
      </c>
      <c r="B260" s="14" t="s">
        <v>276</v>
      </c>
      <c r="C260" s="15">
        <v>77500.0</v>
      </c>
    </row>
    <row r="261">
      <c r="A261" s="13">
        <v>45116.0</v>
      </c>
      <c r="B261" s="14" t="s">
        <v>277</v>
      </c>
      <c r="C261" s="15">
        <v>55000.0</v>
      </c>
    </row>
    <row r="262">
      <c r="A262" s="13">
        <v>45116.0</v>
      </c>
      <c r="B262" s="14" t="s">
        <v>193</v>
      </c>
      <c r="C262" s="15">
        <v>50000.0</v>
      </c>
    </row>
    <row r="263">
      <c r="A263" s="13">
        <v>45116.0</v>
      </c>
      <c r="B263" s="14" t="s">
        <v>278</v>
      </c>
      <c r="C263" s="15">
        <v>46000.0</v>
      </c>
    </row>
    <row r="264">
      <c r="A264" s="13">
        <v>45118.0</v>
      </c>
      <c r="B264" s="14" t="s">
        <v>279</v>
      </c>
      <c r="C264" s="15">
        <v>50000.0</v>
      </c>
    </row>
    <row r="265">
      <c r="A265" s="13">
        <v>45119.0</v>
      </c>
      <c r="B265" s="14" t="s">
        <v>280</v>
      </c>
      <c r="C265" s="15">
        <v>500000.0</v>
      </c>
    </row>
    <row r="266">
      <c r="A266" s="13">
        <v>45120.0</v>
      </c>
      <c r="B266" s="14" t="s">
        <v>281</v>
      </c>
      <c r="C266" s="27">
        <f>14500+20000+42000+10000+60000+10000</f>
        <v>156500</v>
      </c>
    </row>
    <row r="267">
      <c r="A267" s="13">
        <v>45120.0</v>
      </c>
      <c r="B267" s="14" t="s">
        <v>282</v>
      </c>
      <c r="C267" s="15">
        <v>10000.0</v>
      </c>
    </row>
    <row r="268">
      <c r="A268" s="13">
        <v>45120.0</v>
      </c>
      <c r="B268" s="14" t="s">
        <v>283</v>
      </c>
      <c r="C268" s="15">
        <v>40000.0</v>
      </c>
    </row>
    <row r="269">
      <c r="A269" s="13">
        <v>45117.0</v>
      </c>
      <c r="B269" s="14" t="s">
        <v>284</v>
      </c>
      <c r="C269" s="15">
        <v>680000.0</v>
      </c>
    </row>
    <row r="270">
      <c r="A270" s="13">
        <v>45121.0</v>
      </c>
      <c r="B270" s="14" t="s">
        <v>285</v>
      </c>
      <c r="C270" s="15">
        <v>34300.0</v>
      </c>
    </row>
    <row r="271">
      <c r="A271" s="13">
        <v>45123.0</v>
      </c>
      <c r="B271" s="14" t="s">
        <v>286</v>
      </c>
      <c r="C271" s="15">
        <v>58000.0</v>
      </c>
    </row>
    <row r="272">
      <c r="A272" s="13">
        <v>45124.0</v>
      </c>
      <c r="B272" s="14" t="s">
        <v>287</v>
      </c>
      <c r="C272" s="15">
        <v>11000.0</v>
      </c>
    </row>
    <row r="273">
      <c r="A273" s="13">
        <v>45126.0</v>
      </c>
      <c r="B273" s="14" t="s">
        <v>281</v>
      </c>
      <c r="C273" s="15">
        <v>380000.0</v>
      </c>
    </row>
    <row r="274">
      <c r="A274" s="13">
        <v>45128.0</v>
      </c>
      <c r="B274" s="14" t="s">
        <v>288</v>
      </c>
      <c r="C274" s="27">
        <f>69200+112000</f>
        <v>181200</v>
      </c>
    </row>
    <row r="275">
      <c r="A275" s="13">
        <v>45128.0</v>
      </c>
      <c r="B275" s="14" t="s">
        <v>289</v>
      </c>
      <c r="C275" s="15">
        <v>42000.0</v>
      </c>
    </row>
    <row r="276">
      <c r="A276" s="13">
        <v>45130.0</v>
      </c>
      <c r="B276" s="14" t="s">
        <v>290</v>
      </c>
      <c r="C276" s="15">
        <v>5000.0</v>
      </c>
    </row>
    <row r="277">
      <c r="A277" s="13">
        <v>45129.0</v>
      </c>
      <c r="B277" s="14" t="s">
        <v>291</v>
      </c>
      <c r="C277" s="15">
        <v>35000.0</v>
      </c>
    </row>
    <row r="278">
      <c r="A278" s="13">
        <v>45129.0</v>
      </c>
      <c r="B278" s="14" t="s">
        <v>292</v>
      </c>
      <c r="C278" s="15">
        <v>15000.0</v>
      </c>
    </row>
    <row r="279">
      <c r="A279" s="13">
        <v>45130.0</v>
      </c>
      <c r="B279" s="14" t="s">
        <v>293</v>
      </c>
      <c r="C279" s="15">
        <v>68000.0</v>
      </c>
    </row>
    <row r="280">
      <c r="A280" s="44">
        <v>45130.0</v>
      </c>
      <c r="B280" s="45" t="s">
        <v>266</v>
      </c>
      <c r="C280" s="46">
        <v>378000.0</v>
      </c>
    </row>
    <row r="281">
      <c r="A281" s="13">
        <v>45131.0</v>
      </c>
      <c r="B281" s="14" t="s">
        <v>294</v>
      </c>
      <c r="C281" s="15">
        <v>1250000.0</v>
      </c>
    </row>
    <row r="282">
      <c r="A282" s="13">
        <v>45132.0</v>
      </c>
      <c r="B282" s="14" t="s">
        <v>295</v>
      </c>
      <c r="C282" s="15">
        <v>21000.0</v>
      </c>
    </row>
    <row r="283">
      <c r="A283" s="13">
        <v>45136.0</v>
      </c>
      <c r="B283" s="14" t="s">
        <v>296</v>
      </c>
      <c r="C283" s="15">
        <f>1425000-910000</f>
        <v>515000</v>
      </c>
    </row>
    <row r="284">
      <c r="A284" s="13">
        <v>45135.0</v>
      </c>
      <c r="B284" s="14" t="s">
        <v>297</v>
      </c>
      <c r="C284" s="15">
        <v>60000.0</v>
      </c>
    </row>
    <row r="285">
      <c r="A285" s="13">
        <v>45138.0</v>
      </c>
      <c r="B285" s="14" t="s">
        <v>298</v>
      </c>
      <c r="C285" s="15">
        <v>180000.0</v>
      </c>
    </row>
    <row r="286">
      <c r="A286" s="13">
        <v>45136.0</v>
      </c>
      <c r="B286" s="14" t="s">
        <v>299</v>
      </c>
      <c r="C286" s="15">
        <v>34000.0</v>
      </c>
    </row>
    <row r="287">
      <c r="A287" s="13">
        <v>45134.0</v>
      </c>
      <c r="B287" s="14" t="s">
        <v>300</v>
      </c>
      <c r="C287" s="27">
        <f>(200000+100800+150000+70000)-261000</f>
        <v>259800</v>
      </c>
    </row>
    <row r="288">
      <c r="A288" s="13">
        <v>45140.0</v>
      </c>
      <c r="B288" s="14" t="s">
        <v>301</v>
      </c>
      <c r="C288" s="15">
        <v>30000.0</v>
      </c>
    </row>
    <row r="289">
      <c r="A289" s="13">
        <v>45140.0</v>
      </c>
      <c r="B289" s="14" t="s">
        <v>302</v>
      </c>
      <c r="C289" s="15">
        <v>68000.0</v>
      </c>
    </row>
    <row r="290">
      <c r="A290" s="13">
        <v>45142.0</v>
      </c>
      <c r="B290" s="14" t="s">
        <v>303</v>
      </c>
      <c r="C290" s="15">
        <v>14000.0</v>
      </c>
    </row>
    <row r="291">
      <c r="A291" s="13">
        <v>45143.0</v>
      </c>
      <c r="B291" s="14" t="s">
        <v>304</v>
      </c>
      <c r="C291" s="15">
        <v>300000.0</v>
      </c>
    </row>
    <row r="292">
      <c r="A292" s="13">
        <v>45150.0</v>
      </c>
      <c r="B292" s="14" t="s">
        <v>198</v>
      </c>
      <c r="C292" s="15">
        <v>50000.0</v>
      </c>
    </row>
    <row r="293">
      <c r="A293" s="13">
        <v>45151.0</v>
      </c>
      <c r="B293" s="14" t="s">
        <v>305</v>
      </c>
      <c r="C293" s="15">
        <v>72500.0</v>
      </c>
    </row>
    <row r="294">
      <c r="A294" s="13">
        <v>45153.0</v>
      </c>
      <c r="B294" s="14" t="s">
        <v>306</v>
      </c>
      <c r="C294" s="15">
        <v>25000.0</v>
      </c>
    </row>
    <row r="295">
      <c r="A295" s="13">
        <v>45153.0</v>
      </c>
      <c r="B295" s="14" t="s">
        <v>307</v>
      </c>
      <c r="C295" s="15">
        <v>500000.0</v>
      </c>
    </row>
    <row r="296">
      <c r="A296" s="13">
        <v>45157.0</v>
      </c>
      <c r="B296" s="14" t="s">
        <v>308</v>
      </c>
      <c r="C296" s="15">
        <v>28000.0</v>
      </c>
    </row>
    <row r="297">
      <c r="A297" s="13">
        <v>45156.0</v>
      </c>
      <c r="B297" s="14" t="s">
        <v>309</v>
      </c>
      <c r="C297" s="15">
        <v>40000.0</v>
      </c>
    </row>
    <row r="298">
      <c r="A298" s="44">
        <v>45157.0</v>
      </c>
      <c r="B298" s="45" t="s">
        <v>266</v>
      </c>
      <c r="C298" s="46">
        <v>460000.0</v>
      </c>
    </row>
    <row r="299">
      <c r="A299" s="13">
        <v>45159.0</v>
      </c>
      <c r="B299" s="14" t="s">
        <v>310</v>
      </c>
      <c r="C299" s="15">
        <v>107000.0</v>
      </c>
    </row>
    <row r="300">
      <c r="A300" s="13">
        <v>45165.0</v>
      </c>
      <c r="B300" s="14" t="s">
        <v>301</v>
      </c>
      <c r="C300" s="15">
        <v>50000.0</v>
      </c>
    </row>
    <row r="301">
      <c r="A301" s="13">
        <v>45164.0</v>
      </c>
      <c r="B301" s="14" t="s">
        <v>308</v>
      </c>
      <c r="C301" s="15">
        <v>30000.0</v>
      </c>
    </row>
    <row r="302">
      <c r="A302" s="13">
        <v>45164.0</v>
      </c>
      <c r="B302" s="14" t="s">
        <v>311</v>
      </c>
      <c r="C302" s="15">
        <f>45400+48900</f>
        <v>94300</v>
      </c>
    </row>
    <row r="303">
      <c r="A303" s="13">
        <v>45164.0</v>
      </c>
      <c r="B303" s="14" t="s">
        <v>312</v>
      </c>
      <c r="C303" s="15">
        <f>8000+3000</f>
        <v>11000</v>
      </c>
    </row>
    <row r="304">
      <c r="A304" s="13">
        <v>45164.0</v>
      </c>
      <c r="B304" s="14" t="s">
        <v>313</v>
      </c>
      <c r="C304" s="15">
        <v>28000.0</v>
      </c>
    </row>
    <row r="305">
      <c r="A305" s="13">
        <v>45165.0</v>
      </c>
      <c r="B305" s="14" t="s">
        <v>314</v>
      </c>
      <c r="C305" s="15">
        <v>17000.0</v>
      </c>
    </row>
    <row r="306">
      <c r="A306" s="13">
        <v>45165.0</v>
      </c>
      <c r="B306" s="14" t="s">
        <v>315</v>
      </c>
      <c r="C306" s="15">
        <v>13000.0</v>
      </c>
    </row>
    <row r="307">
      <c r="A307" s="13">
        <v>45163.0</v>
      </c>
      <c r="B307" s="14" t="s">
        <v>316</v>
      </c>
      <c r="C307" s="15">
        <v>40000.0</v>
      </c>
    </row>
    <row r="308">
      <c r="A308" s="13">
        <v>45165.0</v>
      </c>
      <c r="B308" s="14" t="s">
        <v>317</v>
      </c>
      <c r="C308" s="15">
        <v>65000.0</v>
      </c>
    </row>
    <row r="309">
      <c r="A309" s="13">
        <v>45168.0</v>
      </c>
      <c r="B309" s="14" t="s">
        <v>282</v>
      </c>
      <c r="C309" s="15">
        <v>20000.0</v>
      </c>
    </row>
    <row r="310">
      <c r="A310" s="13">
        <v>45171.0</v>
      </c>
      <c r="B310" s="14" t="s">
        <v>318</v>
      </c>
      <c r="C310" s="15">
        <v>200000.0</v>
      </c>
    </row>
    <row r="311">
      <c r="A311" s="13">
        <v>45176.0</v>
      </c>
      <c r="B311" s="14" t="s">
        <v>319</v>
      </c>
      <c r="C311" s="15">
        <v>340000.0</v>
      </c>
    </row>
    <row r="312">
      <c r="A312" s="13">
        <v>45176.0</v>
      </c>
      <c r="B312" s="14" t="s">
        <v>320</v>
      </c>
      <c r="C312" s="15">
        <v>125000.0</v>
      </c>
    </row>
    <row r="313">
      <c r="A313" s="13">
        <v>45173.0</v>
      </c>
      <c r="B313" s="14" t="s">
        <v>321</v>
      </c>
      <c r="C313" s="15">
        <v>30000.0</v>
      </c>
    </row>
    <row r="314">
      <c r="A314" s="13">
        <v>45176.0</v>
      </c>
      <c r="B314" s="14" t="s">
        <v>198</v>
      </c>
      <c r="C314" s="15">
        <v>54000.0</v>
      </c>
    </row>
    <row r="315">
      <c r="A315" s="47">
        <v>45176.0</v>
      </c>
      <c r="B315" s="48" t="s">
        <v>322</v>
      </c>
      <c r="C315" s="49">
        <v>416000.0</v>
      </c>
    </row>
    <row r="316">
      <c r="A316" s="47">
        <v>45176.0</v>
      </c>
      <c r="B316" s="48" t="s">
        <v>323</v>
      </c>
      <c r="C316" s="49">
        <v>1160000.0</v>
      </c>
    </row>
    <row r="317">
      <c r="A317" s="13">
        <v>45178.0</v>
      </c>
      <c r="B317" s="14" t="s">
        <v>324</v>
      </c>
      <c r="C317" s="15">
        <v>50000.0</v>
      </c>
    </row>
    <row r="318">
      <c r="A318" s="13">
        <v>45179.0</v>
      </c>
      <c r="B318" s="14" t="s">
        <v>325</v>
      </c>
      <c r="C318" s="15">
        <v>83000.0</v>
      </c>
    </row>
    <row r="319">
      <c r="A319" s="13">
        <v>45179.0</v>
      </c>
      <c r="B319" s="10" t="s">
        <v>326</v>
      </c>
      <c r="C319" s="15">
        <v>18000.0</v>
      </c>
    </row>
    <row r="320">
      <c r="A320" s="13">
        <v>45179.0</v>
      </c>
      <c r="B320" s="10" t="s">
        <v>327</v>
      </c>
      <c r="C320" s="15">
        <v>2000.0</v>
      </c>
    </row>
    <row r="321">
      <c r="A321" s="13">
        <v>45179.0</v>
      </c>
      <c r="B321" s="10" t="s">
        <v>193</v>
      </c>
      <c r="C321" s="15">
        <v>50000.0</v>
      </c>
    </row>
    <row r="322">
      <c r="A322" s="13">
        <v>45181.0</v>
      </c>
      <c r="B322" s="14" t="s">
        <v>328</v>
      </c>
      <c r="C322" s="15">
        <v>34000.0</v>
      </c>
    </row>
    <row r="323">
      <c r="A323" s="13">
        <v>45181.0</v>
      </c>
      <c r="B323" s="14" t="s">
        <v>329</v>
      </c>
      <c r="C323" s="15">
        <v>30000.0</v>
      </c>
    </row>
    <row r="324">
      <c r="A324" s="13">
        <v>45182.0</v>
      </c>
      <c r="B324" s="14" t="s">
        <v>330</v>
      </c>
      <c r="C324" s="15">
        <v>25000.0</v>
      </c>
    </row>
    <row r="325">
      <c r="A325" s="13">
        <v>45184.0</v>
      </c>
      <c r="B325" s="14" t="s">
        <v>331</v>
      </c>
      <c r="C325" s="15">
        <v>100000.0</v>
      </c>
    </row>
    <row r="326">
      <c r="A326" s="13">
        <v>45190.0</v>
      </c>
      <c r="B326" s="14" t="s">
        <v>332</v>
      </c>
      <c r="C326" s="15">
        <v>51000.0</v>
      </c>
    </row>
    <row r="327">
      <c r="A327" s="13">
        <v>45191.0</v>
      </c>
      <c r="B327" s="14" t="s">
        <v>333</v>
      </c>
      <c r="C327" s="15">
        <v>15000.0</v>
      </c>
    </row>
    <row r="328">
      <c r="A328" s="13">
        <v>45191.0</v>
      </c>
      <c r="B328" s="14" t="s">
        <v>334</v>
      </c>
      <c r="C328" s="15">
        <v>200000.0</v>
      </c>
    </row>
    <row r="329">
      <c r="A329" s="13">
        <v>45196.0</v>
      </c>
      <c r="B329" s="14" t="s">
        <v>335</v>
      </c>
      <c r="C329" s="15">
        <v>506200.0</v>
      </c>
    </row>
    <row r="330">
      <c r="A330" s="44">
        <v>45196.0</v>
      </c>
      <c r="B330" s="45" t="s">
        <v>266</v>
      </c>
      <c r="C330" s="46">
        <v>586000.0</v>
      </c>
    </row>
    <row r="331">
      <c r="A331" s="13">
        <v>45197.0</v>
      </c>
      <c r="B331" s="14" t="s">
        <v>336</v>
      </c>
      <c r="C331" s="15">
        <v>18000.0</v>
      </c>
    </row>
    <row r="332">
      <c r="A332" s="50">
        <v>45199.0</v>
      </c>
      <c r="B332" s="51" t="s">
        <v>337</v>
      </c>
      <c r="C332" s="52">
        <v>1.0633E8</v>
      </c>
    </row>
    <row r="333">
      <c r="A333" s="13">
        <v>45199.0</v>
      </c>
      <c r="B333" s="14" t="s">
        <v>338</v>
      </c>
      <c r="C333" s="27">
        <f>50000+40000</f>
        <v>90000</v>
      </c>
    </row>
    <row r="334">
      <c r="A334" s="13">
        <v>45199.0</v>
      </c>
      <c r="B334" s="14" t="s">
        <v>339</v>
      </c>
      <c r="C334" s="15">
        <v>140000.0</v>
      </c>
    </row>
    <row r="335">
      <c r="A335" s="13">
        <v>45199.0</v>
      </c>
      <c r="B335" s="14" t="s">
        <v>301</v>
      </c>
      <c r="C335" s="27">
        <f>70000+40000</f>
        <v>110000</v>
      </c>
    </row>
    <row r="336">
      <c r="A336" s="13">
        <v>45205.0</v>
      </c>
      <c r="B336" s="14" t="s">
        <v>198</v>
      </c>
      <c r="C336" s="15">
        <v>50000.0</v>
      </c>
    </row>
    <row r="337">
      <c r="A337" s="47">
        <v>45205.0</v>
      </c>
      <c r="B337" s="48" t="s">
        <v>340</v>
      </c>
      <c r="C337" s="49">
        <v>4250000.0</v>
      </c>
    </row>
    <row r="338">
      <c r="A338" s="13">
        <v>45205.0</v>
      </c>
      <c r="B338" s="14" t="s">
        <v>341</v>
      </c>
      <c r="C338" s="15">
        <v>100000.0</v>
      </c>
    </row>
    <row r="339">
      <c r="A339" s="47">
        <v>45208.0</v>
      </c>
      <c r="B339" s="48" t="s">
        <v>342</v>
      </c>
      <c r="C339" s="49">
        <v>53000.0</v>
      </c>
    </row>
    <row r="340">
      <c r="A340" s="47">
        <v>45216.0</v>
      </c>
      <c r="B340" s="48" t="s">
        <v>343</v>
      </c>
      <c r="C340" s="49">
        <v>268000.0</v>
      </c>
    </row>
    <row r="341">
      <c r="A341" s="47">
        <v>45216.0</v>
      </c>
      <c r="B341" s="48" t="s">
        <v>344</v>
      </c>
      <c r="C341" s="49">
        <v>314000.0</v>
      </c>
    </row>
    <row r="342">
      <c r="A342" s="47">
        <v>45212.0</v>
      </c>
      <c r="B342" s="48" t="s">
        <v>345</v>
      </c>
      <c r="C342" s="49">
        <f>77000+18000</f>
        <v>95000</v>
      </c>
    </row>
    <row r="343">
      <c r="A343" s="13">
        <v>45216.0</v>
      </c>
      <c r="B343" s="14" t="s">
        <v>344</v>
      </c>
      <c r="C343" s="15">
        <v>291000.0</v>
      </c>
    </row>
    <row r="344">
      <c r="A344" s="13">
        <v>45216.0</v>
      </c>
      <c r="B344" s="14" t="s">
        <v>346</v>
      </c>
      <c r="C344" s="15">
        <v>269000.0</v>
      </c>
    </row>
    <row r="345">
      <c r="A345" s="13">
        <v>45222.0</v>
      </c>
      <c r="B345" s="14" t="s">
        <v>137</v>
      </c>
      <c r="C345" s="15">
        <v>30000.0</v>
      </c>
    </row>
    <row r="346">
      <c r="A346" s="25"/>
      <c r="B346" s="26"/>
      <c r="C346" s="27"/>
    </row>
    <row r="347">
      <c r="A347" s="13">
        <v>45200.0</v>
      </c>
      <c r="B347" s="53" t="s">
        <v>347</v>
      </c>
      <c r="C347" s="54">
        <v>117500.0</v>
      </c>
    </row>
    <row r="348">
      <c r="A348" s="55">
        <v>45208.0</v>
      </c>
      <c r="B348" s="56" t="s">
        <v>348</v>
      </c>
      <c r="C348" s="57">
        <v>100000.0</v>
      </c>
    </row>
    <row r="349">
      <c r="A349" s="58">
        <v>45208.0</v>
      </c>
      <c r="B349" s="53" t="s">
        <v>349</v>
      </c>
      <c r="C349" s="54">
        <v>958900.0</v>
      </c>
    </row>
    <row r="350">
      <c r="A350" s="58">
        <v>45208.0</v>
      </c>
      <c r="B350" s="53" t="s">
        <v>350</v>
      </c>
      <c r="C350" s="54">
        <v>362000.0</v>
      </c>
    </row>
    <row r="351">
      <c r="A351" s="58">
        <v>45208.0</v>
      </c>
      <c r="B351" s="53" t="s">
        <v>351</v>
      </c>
      <c r="C351" s="54">
        <v>3800.0</v>
      </c>
    </row>
    <row r="352">
      <c r="A352" s="58">
        <v>45220.0</v>
      </c>
      <c r="B352" s="53" t="s">
        <v>352</v>
      </c>
      <c r="C352" s="54">
        <v>70000.0</v>
      </c>
    </row>
    <row r="353">
      <c r="A353" s="13">
        <v>45224.0</v>
      </c>
      <c r="B353" s="53" t="s">
        <v>353</v>
      </c>
      <c r="C353" s="54">
        <v>120300.0</v>
      </c>
    </row>
    <row r="354">
      <c r="A354" s="13">
        <v>45224.0</v>
      </c>
      <c r="B354" s="53" t="s">
        <v>354</v>
      </c>
      <c r="C354" s="54">
        <v>20700.0</v>
      </c>
    </row>
    <row r="355">
      <c r="A355" s="13">
        <v>45226.0</v>
      </c>
      <c r="B355" s="14" t="s">
        <v>355</v>
      </c>
      <c r="C355" s="15">
        <v>260000.0</v>
      </c>
    </row>
    <row r="356">
      <c r="A356" s="13">
        <v>45229.0</v>
      </c>
      <c r="B356" s="14" t="s">
        <v>356</v>
      </c>
      <c r="C356" s="15">
        <v>100000.0</v>
      </c>
    </row>
    <row r="357">
      <c r="A357" s="13">
        <v>45228.0</v>
      </c>
      <c r="B357" s="14" t="s">
        <v>357</v>
      </c>
      <c r="C357" s="15">
        <v>41500.0</v>
      </c>
    </row>
    <row r="358">
      <c r="A358" s="44">
        <v>45229.0</v>
      </c>
      <c r="B358" s="45" t="s">
        <v>266</v>
      </c>
      <c r="C358" s="46">
        <v>326000.0</v>
      </c>
      <c r="E358" s="16" t="s">
        <v>358</v>
      </c>
    </row>
    <row r="359">
      <c r="A359" s="44">
        <v>45229.0</v>
      </c>
      <c r="B359" s="45" t="s">
        <v>359</v>
      </c>
      <c r="C359" s="46">
        <v>513700.0</v>
      </c>
      <c r="E359" s="5">
        <f>C315+C316+C337+C339+C340+C341+C342+C348</f>
        <v>6656000</v>
      </c>
    </row>
    <row r="360">
      <c r="A360" s="13">
        <v>45226.0</v>
      </c>
      <c r="B360" s="14" t="s">
        <v>360</v>
      </c>
      <c r="C360" s="15">
        <v>30000.0</v>
      </c>
    </row>
    <row r="361">
      <c r="A361" s="13">
        <v>45229.0</v>
      </c>
      <c r="B361" s="14" t="s">
        <v>361</v>
      </c>
      <c r="C361" s="15">
        <v>32000.0</v>
      </c>
    </row>
    <row r="362">
      <c r="A362" s="50">
        <v>45230.0</v>
      </c>
      <c r="B362" s="51" t="s">
        <v>362</v>
      </c>
      <c r="C362" s="52">
        <v>700000.0</v>
      </c>
    </row>
    <row r="363">
      <c r="A363" s="13">
        <v>45230.0</v>
      </c>
      <c r="B363" s="14" t="s">
        <v>363</v>
      </c>
      <c r="C363" s="15">
        <v>386000.0</v>
      </c>
    </row>
    <row r="364">
      <c r="A364" s="13">
        <v>45230.0</v>
      </c>
      <c r="B364" s="14" t="s">
        <v>364</v>
      </c>
      <c r="C364" s="15">
        <v>50000.0</v>
      </c>
    </row>
    <row r="365">
      <c r="A365" s="13">
        <v>45230.0</v>
      </c>
      <c r="B365" s="14" t="s">
        <v>365</v>
      </c>
      <c r="C365" s="15">
        <v>130000.0</v>
      </c>
    </row>
    <row r="366">
      <c r="A366" s="13">
        <v>45231.0</v>
      </c>
      <c r="B366" s="14" t="s">
        <v>366</v>
      </c>
      <c r="C366" s="15">
        <v>43000.0</v>
      </c>
    </row>
    <row r="367">
      <c r="A367" s="13">
        <v>45232.0</v>
      </c>
      <c r="B367" s="14" t="s">
        <v>367</v>
      </c>
      <c r="C367" s="15">
        <v>5000.0</v>
      </c>
    </row>
    <row r="368">
      <c r="A368" s="13">
        <v>45232.0</v>
      </c>
      <c r="B368" s="14" t="s">
        <v>173</v>
      </c>
      <c r="C368" s="15">
        <v>31000.0</v>
      </c>
    </row>
    <row r="369">
      <c r="A369" s="13">
        <v>45233.0</v>
      </c>
      <c r="B369" s="14" t="s">
        <v>368</v>
      </c>
      <c r="C369" s="15">
        <v>56500.0</v>
      </c>
    </row>
    <row r="370">
      <c r="A370" s="13">
        <v>45233.0</v>
      </c>
      <c r="B370" s="14" t="s">
        <v>369</v>
      </c>
      <c r="C370" s="15">
        <v>31500.0</v>
      </c>
    </row>
    <row r="371">
      <c r="A371" s="13">
        <v>45234.0</v>
      </c>
      <c r="B371" s="14" t="s">
        <v>370</v>
      </c>
      <c r="C371" s="15">
        <v>240000.0</v>
      </c>
    </row>
    <row r="372">
      <c r="A372" s="13">
        <v>45234.0</v>
      </c>
      <c r="B372" s="14" t="s">
        <v>371</v>
      </c>
      <c r="C372" s="15">
        <v>10000.0</v>
      </c>
    </row>
    <row r="373">
      <c r="A373" s="13">
        <v>45234.0</v>
      </c>
      <c r="B373" s="14" t="s">
        <v>372</v>
      </c>
      <c r="C373" s="15">
        <v>10000.0</v>
      </c>
    </row>
    <row r="374">
      <c r="A374" s="13">
        <v>45230.0</v>
      </c>
      <c r="B374" s="14" t="s">
        <v>373</v>
      </c>
      <c r="C374" s="15">
        <v>100000.0</v>
      </c>
    </row>
    <row r="375">
      <c r="A375" s="13">
        <v>45234.0</v>
      </c>
      <c r="B375" s="14" t="s">
        <v>374</v>
      </c>
      <c r="C375" s="15">
        <v>152000.0</v>
      </c>
    </row>
    <row r="376">
      <c r="A376" s="13">
        <v>45235.0</v>
      </c>
      <c r="B376" s="14" t="s">
        <v>163</v>
      </c>
      <c r="C376" s="15">
        <v>50000.0</v>
      </c>
    </row>
    <row r="377">
      <c r="A377" s="13">
        <v>45235.0</v>
      </c>
      <c r="B377" s="14" t="s">
        <v>375</v>
      </c>
      <c r="C377" s="15">
        <v>40500.0</v>
      </c>
    </row>
    <row r="378">
      <c r="A378" s="13">
        <v>45236.0</v>
      </c>
      <c r="B378" s="14" t="s">
        <v>376</v>
      </c>
      <c r="C378" s="15">
        <v>50000.0</v>
      </c>
    </row>
    <row r="379">
      <c r="A379" s="13">
        <v>45241.0</v>
      </c>
      <c r="B379" s="14" t="s">
        <v>377</v>
      </c>
      <c r="C379" s="15">
        <v>54000.0</v>
      </c>
    </row>
    <row r="380">
      <c r="A380" s="13">
        <v>45241.0</v>
      </c>
      <c r="B380" s="14" t="s">
        <v>378</v>
      </c>
      <c r="C380" s="15">
        <v>26400.0</v>
      </c>
    </row>
    <row r="381">
      <c r="A381" s="13">
        <v>45242.0</v>
      </c>
      <c r="B381" s="14" t="s">
        <v>193</v>
      </c>
      <c r="C381" s="15">
        <v>100000.0</v>
      </c>
    </row>
    <row r="382">
      <c r="A382" s="13">
        <v>45242.0</v>
      </c>
      <c r="B382" s="14" t="s">
        <v>379</v>
      </c>
      <c r="C382" s="15">
        <v>18000.0</v>
      </c>
    </row>
    <row r="383">
      <c r="A383" s="13">
        <v>45242.0</v>
      </c>
      <c r="B383" s="14" t="s">
        <v>380</v>
      </c>
      <c r="C383" s="15">
        <v>60000.0</v>
      </c>
    </row>
    <row r="384">
      <c r="A384" s="13">
        <v>45243.0</v>
      </c>
      <c r="B384" s="14" t="s">
        <v>381</v>
      </c>
      <c r="C384" s="27">
        <f>12000+70000</f>
        <v>82000</v>
      </c>
    </row>
    <row r="385">
      <c r="A385" s="13">
        <v>45244.0</v>
      </c>
      <c r="B385" s="14" t="s">
        <v>382</v>
      </c>
      <c r="C385" s="15">
        <v>348000.0</v>
      </c>
    </row>
    <row r="386">
      <c r="A386" s="13">
        <v>45244.0</v>
      </c>
      <c r="B386" s="14" t="s">
        <v>383</v>
      </c>
      <c r="C386" s="15">
        <v>50000.0</v>
      </c>
    </row>
    <row r="387">
      <c r="A387" s="25"/>
      <c r="C387" s="27"/>
    </row>
    <row r="388">
      <c r="A388" s="25"/>
      <c r="B388" s="26"/>
      <c r="C388" s="27"/>
    </row>
    <row r="389">
      <c r="A389" s="25"/>
      <c r="B389" s="26"/>
      <c r="C389" s="27"/>
    </row>
    <row r="390">
      <c r="A390" s="25"/>
      <c r="B390" s="26"/>
      <c r="C390" s="27"/>
    </row>
    <row r="391">
      <c r="A391" s="25"/>
      <c r="B391" s="26"/>
      <c r="C391" s="27"/>
    </row>
    <row r="392">
      <c r="A392" s="25"/>
      <c r="B392" s="26"/>
      <c r="C392" s="27"/>
    </row>
    <row r="393">
      <c r="A393" s="25"/>
      <c r="B393" s="26"/>
      <c r="C393" s="27"/>
    </row>
    <row r="394">
      <c r="A394" s="25"/>
      <c r="B394" s="26"/>
      <c r="C394" s="27"/>
    </row>
    <row r="395">
      <c r="A395" s="25"/>
      <c r="B395" s="26"/>
      <c r="C395" s="27"/>
    </row>
    <row r="396">
      <c r="A396" s="25"/>
      <c r="B396" s="26"/>
      <c r="C396" s="27"/>
    </row>
    <row r="397">
      <c r="A397" s="25"/>
      <c r="B397" s="26"/>
      <c r="C397" s="27"/>
    </row>
    <row r="398">
      <c r="A398" s="25"/>
      <c r="B398" s="26"/>
      <c r="C398" s="27"/>
    </row>
    <row r="399">
      <c r="A399" s="25"/>
      <c r="B399" s="26"/>
      <c r="C399" s="27"/>
    </row>
    <row r="400">
      <c r="A400" s="25"/>
      <c r="B400" s="26"/>
      <c r="C400" s="27"/>
    </row>
    <row r="401">
      <c r="A401" s="25"/>
      <c r="B401" s="26"/>
      <c r="C401" s="27"/>
    </row>
    <row r="402">
      <c r="A402" s="25"/>
      <c r="B402" s="26"/>
      <c r="C402" s="27"/>
    </row>
    <row r="403">
      <c r="A403" s="25"/>
      <c r="B403" s="26"/>
      <c r="C403" s="27"/>
    </row>
    <row r="404">
      <c r="A404" s="25"/>
      <c r="B404" s="26"/>
      <c r="C404" s="27"/>
    </row>
    <row r="405">
      <c r="A405" s="25"/>
      <c r="B405" s="26"/>
      <c r="C405" s="27"/>
    </row>
    <row r="406">
      <c r="A406" s="25"/>
      <c r="B406" s="26"/>
      <c r="C406" s="27"/>
    </row>
    <row r="407">
      <c r="A407" s="25"/>
      <c r="B407" s="26"/>
      <c r="C407" s="27"/>
    </row>
    <row r="408">
      <c r="A408" s="25"/>
      <c r="B408" s="26"/>
      <c r="C408" s="27"/>
    </row>
    <row r="409">
      <c r="A409" s="25"/>
      <c r="B409" s="26"/>
      <c r="C409" s="27"/>
    </row>
    <row r="410">
      <c r="A410" s="25"/>
      <c r="B410" s="26"/>
      <c r="C410" s="27"/>
    </row>
    <row r="411">
      <c r="A411" s="25"/>
      <c r="B411" s="26"/>
      <c r="C411" s="27"/>
    </row>
    <row r="412">
      <c r="A412" s="25"/>
      <c r="B412" s="26"/>
      <c r="C412" s="27"/>
    </row>
    <row r="413">
      <c r="A413" s="25"/>
      <c r="B413" s="26"/>
      <c r="C413" s="27"/>
    </row>
    <row r="414">
      <c r="A414" s="25"/>
      <c r="B414" s="26"/>
      <c r="C414" s="27"/>
    </row>
    <row r="415">
      <c r="A415" s="25"/>
      <c r="B415" s="26"/>
      <c r="C415" s="27"/>
    </row>
    <row r="416">
      <c r="A416" s="25"/>
      <c r="B416" s="26"/>
      <c r="C416" s="27"/>
    </row>
    <row r="417">
      <c r="A417" s="25"/>
      <c r="B417" s="26"/>
      <c r="C417" s="27"/>
    </row>
    <row r="418">
      <c r="A418" s="25"/>
      <c r="B418" s="26"/>
      <c r="C418" s="27"/>
    </row>
    <row r="419">
      <c r="A419" s="25"/>
      <c r="B419" s="26"/>
      <c r="C419" s="27"/>
    </row>
    <row r="420">
      <c r="A420" s="25"/>
      <c r="B420" s="26"/>
      <c r="C420" s="27"/>
    </row>
    <row r="421">
      <c r="A421" s="25"/>
      <c r="B421" s="26"/>
      <c r="C421" s="27"/>
    </row>
    <row r="422">
      <c r="A422" s="25"/>
      <c r="B422" s="26"/>
      <c r="C422" s="27"/>
    </row>
    <row r="423">
      <c r="A423" s="25"/>
      <c r="B423" s="26"/>
      <c r="C423" s="27"/>
    </row>
    <row r="424">
      <c r="A424" s="25"/>
      <c r="B424" s="26"/>
      <c r="C424" s="27"/>
    </row>
    <row r="425">
      <c r="A425" s="25"/>
      <c r="B425" s="26"/>
      <c r="C425" s="27"/>
    </row>
    <row r="426">
      <c r="A426" s="25"/>
      <c r="B426" s="26"/>
      <c r="C426" s="27"/>
    </row>
    <row r="427">
      <c r="A427" s="25"/>
      <c r="B427" s="26"/>
      <c r="C427" s="27"/>
    </row>
    <row r="428">
      <c r="A428" s="25"/>
      <c r="B428" s="26"/>
      <c r="C428" s="27"/>
    </row>
    <row r="429">
      <c r="A429" s="25"/>
      <c r="B429" s="26"/>
      <c r="C429" s="27"/>
    </row>
    <row r="430">
      <c r="A430" s="25"/>
      <c r="B430" s="26"/>
      <c r="C430" s="27"/>
    </row>
    <row r="431">
      <c r="A431" s="25"/>
      <c r="B431" s="26"/>
      <c r="C431" s="27"/>
    </row>
    <row r="432">
      <c r="A432" s="25"/>
      <c r="B432" s="26"/>
      <c r="C432" s="27"/>
    </row>
    <row r="433">
      <c r="A433" s="25"/>
      <c r="B433" s="26"/>
      <c r="C433" s="27"/>
    </row>
    <row r="434">
      <c r="A434" s="25"/>
      <c r="B434" s="26"/>
      <c r="C434" s="27"/>
    </row>
    <row r="435">
      <c r="A435" s="25"/>
      <c r="B435" s="26"/>
      <c r="C435" s="27"/>
    </row>
    <row r="436">
      <c r="A436" s="25"/>
      <c r="B436" s="26"/>
      <c r="C436" s="27"/>
    </row>
    <row r="437">
      <c r="A437" s="25"/>
      <c r="B437" s="26"/>
      <c r="C437" s="27"/>
    </row>
    <row r="438">
      <c r="A438" s="25"/>
      <c r="B438" s="26"/>
      <c r="C438" s="27"/>
    </row>
    <row r="439">
      <c r="A439" s="25"/>
      <c r="B439" s="26"/>
      <c r="C439" s="27"/>
    </row>
    <row r="440">
      <c r="A440" s="25"/>
      <c r="B440" s="26"/>
      <c r="C440" s="27"/>
    </row>
    <row r="441">
      <c r="A441" s="25"/>
      <c r="B441" s="26"/>
      <c r="C441" s="27"/>
    </row>
    <row r="442">
      <c r="A442" s="25"/>
      <c r="B442" s="26"/>
      <c r="C442" s="27"/>
    </row>
    <row r="443">
      <c r="A443" s="25"/>
      <c r="B443" s="26"/>
      <c r="C443" s="27"/>
    </row>
    <row r="444">
      <c r="A444" s="25"/>
      <c r="B444" s="26"/>
      <c r="C444" s="27"/>
    </row>
    <row r="445">
      <c r="A445" s="25"/>
      <c r="B445" s="26"/>
      <c r="C445" s="27"/>
    </row>
    <row r="446">
      <c r="A446" s="25"/>
      <c r="B446" s="26"/>
      <c r="C446" s="27"/>
    </row>
    <row r="447">
      <c r="A447" s="25"/>
      <c r="B447" s="26"/>
      <c r="C447" s="27"/>
    </row>
    <row r="448">
      <c r="A448" s="25"/>
      <c r="B448" s="26"/>
      <c r="C448" s="27"/>
    </row>
    <row r="449">
      <c r="A449" s="25"/>
      <c r="B449" s="26"/>
      <c r="C449" s="27"/>
    </row>
    <row r="450">
      <c r="A450" s="25"/>
      <c r="B450" s="26"/>
      <c r="C450" s="27"/>
    </row>
    <row r="451">
      <c r="A451" s="25"/>
      <c r="B451" s="26"/>
      <c r="C451" s="27"/>
    </row>
    <row r="452">
      <c r="A452" s="25"/>
      <c r="B452" s="26"/>
      <c r="C452" s="27"/>
    </row>
    <row r="453">
      <c r="A453" s="25"/>
      <c r="B453" s="26"/>
      <c r="C453" s="27"/>
    </row>
    <row r="454">
      <c r="A454" s="25"/>
      <c r="B454" s="26"/>
      <c r="C454" s="27"/>
    </row>
    <row r="455">
      <c r="A455" s="25"/>
      <c r="B455" s="26"/>
      <c r="C455" s="27"/>
    </row>
    <row r="456">
      <c r="A456" s="25"/>
      <c r="B456" s="26"/>
      <c r="C456" s="27"/>
    </row>
    <row r="457">
      <c r="A457" s="25"/>
      <c r="B457" s="26"/>
      <c r="C457" s="27"/>
    </row>
    <row r="458">
      <c r="A458" s="25"/>
      <c r="B458" s="26"/>
      <c r="C458" s="27"/>
    </row>
    <row r="459">
      <c r="A459" s="25"/>
      <c r="B459" s="26"/>
      <c r="C459" s="27"/>
    </row>
    <row r="460">
      <c r="A460" s="25"/>
      <c r="B460" s="26"/>
      <c r="C460" s="27"/>
    </row>
    <row r="461">
      <c r="A461" s="25"/>
      <c r="B461" s="26"/>
      <c r="C461" s="27"/>
    </row>
    <row r="462">
      <c r="A462" s="25"/>
      <c r="B462" s="26"/>
      <c r="C462" s="27"/>
    </row>
    <row r="463">
      <c r="A463" s="25"/>
      <c r="B463" s="26"/>
      <c r="C463" s="27"/>
    </row>
    <row r="464">
      <c r="A464" s="25"/>
      <c r="B464" s="26"/>
      <c r="C464" s="27"/>
    </row>
    <row r="465">
      <c r="A465" s="25"/>
      <c r="B465" s="26"/>
      <c r="C465" s="27"/>
    </row>
    <row r="466">
      <c r="A466" s="25"/>
      <c r="B466" s="26"/>
      <c r="C466" s="27"/>
    </row>
    <row r="467">
      <c r="A467" s="25"/>
      <c r="B467" s="26"/>
      <c r="C467" s="27"/>
    </row>
    <row r="468">
      <c r="A468" s="25"/>
      <c r="B468" s="26"/>
      <c r="C468" s="27"/>
    </row>
    <row r="469">
      <c r="A469" s="25"/>
      <c r="B469" s="26"/>
      <c r="C469" s="27"/>
    </row>
    <row r="470">
      <c r="A470" s="25"/>
      <c r="B470" s="26"/>
      <c r="C470" s="27"/>
    </row>
    <row r="471">
      <c r="A471" s="25"/>
      <c r="B471" s="26"/>
      <c r="C471" s="27"/>
    </row>
    <row r="472">
      <c r="A472" s="25"/>
      <c r="B472" s="26"/>
      <c r="C472" s="27"/>
    </row>
    <row r="473">
      <c r="A473" s="25"/>
      <c r="B473" s="26"/>
      <c r="C473" s="27"/>
    </row>
    <row r="474">
      <c r="A474" s="25"/>
      <c r="B474" s="26"/>
      <c r="C474" s="27"/>
    </row>
    <row r="475">
      <c r="A475" s="25"/>
      <c r="B475" s="26"/>
      <c r="C475" s="27"/>
    </row>
    <row r="476">
      <c r="A476" s="25"/>
      <c r="B476" s="26"/>
      <c r="C476" s="27"/>
    </row>
    <row r="477">
      <c r="A477" s="25"/>
      <c r="B477" s="26"/>
      <c r="C477" s="27"/>
    </row>
    <row r="478">
      <c r="A478" s="25"/>
      <c r="B478" s="26"/>
      <c r="C478" s="27"/>
    </row>
    <row r="479">
      <c r="A479" s="25"/>
      <c r="B479" s="26"/>
      <c r="C479" s="27"/>
    </row>
    <row r="480">
      <c r="A480" s="25"/>
      <c r="B480" s="26"/>
      <c r="C480" s="27"/>
    </row>
    <row r="481">
      <c r="A481" s="25"/>
      <c r="B481" s="26"/>
      <c r="C481" s="27"/>
    </row>
    <row r="482">
      <c r="A482" s="25"/>
      <c r="B482" s="26"/>
      <c r="C482" s="27"/>
    </row>
    <row r="483">
      <c r="A483" s="25"/>
      <c r="B483" s="26"/>
      <c r="C483" s="27"/>
    </row>
    <row r="484">
      <c r="A484" s="25"/>
      <c r="B484" s="26"/>
      <c r="C484" s="27"/>
    </row>
    <row r="485">
      <c r="A485" s="25"/>
      <c r="B485" s="26"/>
      <c r="C485" s="27"/>
    </row>
    <row r="486">
      <c r="A486" s="25"/>
      <c r="B486" s="26"/>
      <c r="C486" s="27"/>
    </row>
    <row r="487">
      <c r="A487" s="25"/>
      <c r="B487" s="26"/>
      <c r="C487" s="27"/>
    </row>
    <row r="488">
      <c r="A488" s="25"/>
      <c r="B488" s="26"/>
      <c r="C488" s="27"/>
    </row>
    <row r="489">
      <c r="A489" s="25"/>
      <c r="B489" s="26"/>
      <c r="C489" s="27"/>
    </row>
    <row r="490">
      <c r="A490" s="25"/>
      <c r="B490" s="26"/>
      <c r="C490" s="27"/>
    </row>
    <row r="491">
      <c r="A491" s="25"/>
      <c r="B491" s="26"/>
      <c r="C491" s="27"/>
    </row>
    <row r="492">
      <c r="A492" s="25"/>
      <c r="B492" s="26"/>
      <c r="C492" s="27"/>
    </row>
    <row r="493">
      <c r="A493" s="25"/>
      <c r="B493" s="26"/>
      <c r="C493" s="27"/>
    </row>
    <row r="494">
      <c r="A494" s="25"/>
      <c r="B494" s="26"/>
      <c r="C494" s="27"/>
    </row>
    <row r="495">
      <c r="A495" s="25"/>
      <c r="B495" s="26"/>
      <c r="C495" s="27"/>
    </row>
    <row r="496">
      <c r="A496" s="25"/>
      <c r="B496" s="26"/>
      <c r="C496" s="27"/>
    </row>
    <row r="497">
      <c r="A497" s="25"/>
      <c r="B497" s="26"/>
      <c r="C497" s="27"/>
    </row>
    <row r="498">
      <c r="A498" s="25"/>
      <c r="B498" s="26"/>
      <c r="C498" s="27"/>
    </row>
    <row r="499">
      <c r="A499" s="25"/>
      <c r="B499" s="26"/>
      <c r="C499" s="27"/>
    </row>
    <row r="500">
      <c r="A500" s="25"/>
      <c r="B500" s="26"/>
      <c r="C500" s="27"/>
    </row>
    <row r="501">
      <c r="A501" s="25"/>
      <c r="B501" s="26"/>
      <c r="C501" s="27"/>
    </row>
    <row r="502">
      <c r="A502" s="25"/>
      <c r="B502" s="26"/>
      <c r="C502" s="27"/>
    </row>
    <row r="503">
      <c r="A503" s="25"/>
      <c r="B503" s="26"/>
      <c r="C503" s="27"/>
    </row>
    <row r="504">
      <c r="A504" s="25"/>
      <c r="B504" s="26"/>
      <c r="C504" s="27"/>
    </row>
    <row r="505">
      <c r="A505" s="25"/>
      <c r="B505" s="26"/>
      <c r="C505" s="27"/>
    </row>
    <row r="506">
      <c r="A506" s="25"/>
      <c r="B506" s="26"/>
      <c r="C506" s="27"/>
    </row>
    <row r="507">
      <c r="A507" s="25"/>
      <c r="B507" s="26"/>
      <c r="C507" s="27"/>
    </row>
    <row r="508">
      <c r="A508" s="25"/>
      <c r="B508" s="26"/>
      <c r="C508" s="27"/>
    </row>
    <row r="509">
      <c r="A509" s="25"/>
      <c r="B509" s="26"/>
      <c r="C509" s="27"/>
    </row>
    <row r="510">
      <c r="A510" s="25"/>
      <c r="B510" s="26"/>
      <c r="C510" s="27"/>
    </row>
    <row r="511">
      <c r="A511" s="25"/>
      <c r="B511" s="26"/>
      <c r="C511" s="27"/>
    </row>
    <row r="512">
      <c r="A512" s="25"/>
      <c r="B512" s="26"/>
      <c r="C512" s="27"/>
    </row>
    <row r="513">
      <c r="A513" s="25"/>
      <c r="B513" s="26"/>
      <c r="C513" s="27"/>
    </row>
    <row r="514">
      <c r="A514" s="25"/>
      <c r="B514" s="26"/>
      <c r="C514" s="27"/>
    </row>
    <row r="515">
      <c r="A515" s="25"/>
      <c r="B515" s="26"/>
      <c r="C515" s="27"/>
    </row>
    <row r="516">
      <c r="A516" s="25"/>
      <c r="B516" s="26"/>
      <c r="C516" s="27"/>
    </row>
    <row r="517">
      <c r="A517" s="25"/>
      <c r="B517" s="26"/>
      <c r="C517" s="27"/>
    </row>
    <row r="518">
      <c r="A518" s="25"/>
      <c r="B518" s="26"/>
      <c r="C518" s="27"/>
    </row>
    <row r="519">
      <c r="A519" s="25"/>
      <c r="B519" s="26"/>
      <c r="C519" s="27"/>
    </row>
    <row r="520">
      <c r="A520" s="25"/>
      <c r="B520" s="26"/>
      <c r="C520" s="27"/>
    </row>
    <row r="521">
      <c r="A521" s="25"/>
      <c r="B521" s="26"/>
      <c r="C521" s="27"/>
    </row>
    <row r="522">
      <c r="A522" s="25"/>
      <c r="B522" s="26"/>
      <c r="C522" s="27"/>
    </row>
    <row r="523">
      <c r="A523" s="25"/>
      <c r="B523" s="26"/>
      <c r="C523" s="27"/>
    </row>
    <row r="524">
      <c r="A524" s="25"/>
      <c r="B524" s="26"/>
      <c r="C524" s="27"/>
    </row>
    <row r="525">
      <c r="A525" s="25"/>
      <c r="B525" s="26"/>
      <c r="C525" s="27"/>
    </row>
    <row r="526">
      <c r="A526" s="25"/>
      <c r="B526" s="26"/>
      <c r="C526" s="27"/>
    </row>
    <row r="527">
      <c r="A527" s="25"/>
      <c r="B527" s="26"/>
      <c r="C527" s="27"/>
    </row>
    <row r="528">
      <c r="A528" s="25"/>
      <c r="B528" s="26"/>
      <c r="C528" s="27"/>
    </row>
    <row r="529">
      <c r="A529" s="25"/>
      <c r="B529" s="26"/>
      <c r="C529" s="27"/>
    </row>
    <row r="530">
      <c r="A530" s="25"/>
      <c r="B530" s="26"/>
      <c r="C530" s="27"/>
    </row>
    <row r="531">
      <c r="A531" s="25"/>
      <c r="B531" s="26"/>
      <c r="C531" s="27"/>
    </row>
    <row r="532">
      <c r="A532" s="25"/>
      <c r="B532" s="26"/>
      <c r="C532" s="27"/>
    </row>
    <row r="533">
      <c r="A533" s="25"/>
      <c r="B533" s="26"/>
      <c r="C533" s="27"/>
    </row>
    <row r="534">
      <c r="A534" s="25"/>
      <c r="B534" s="26"/>
      <c r="C534" s="27"/>
    </row>
    <row r="535">
      <c r="A535" s="25"/>
      <c r="B535" s="26"/>
      <c r="C535" s="27"/>
    </row>
    <row r="536">
      <c r="A536" s="25"/>
      <c r="B536" s="26"/>
      <c r="C536" s="27"/>
    </row>
    <row r="537">
      <c r="A537" s="25"/>
      <c r="B537" s="26"/>
      <c r="C537" s="27"/>
    </row>
    <row r="538">
      <c r="A538" s="25"/>
      <c r="B538" s="26"/>
      <c r="C538" s="27"/>
    </row>
    <row r="539">
      <c r="A539" s="25"/>
      <c r="B539" s="26"/>
      <c r="C539" s="27"/>
    </row>
    <row r="540">
      <c r="A540" s="25"/>
      <c r="B540" s="26"/>
      <c r="C540" s="27"/>
    </row>
    <row r="541">
      <c r="A541" s="25"/>
      <c r="B541" s="26"/>
      <c r="C541" s="27"/>
    </row>
    <row r="542">
      <c r="A542" s="25"/>
      <c r="B542" s="26"/>
      <c r="C542" s="27"/>
    </row>
    <row r="543">
      <c r="A543" s="25"/>
      <c r="B543" s="26"/>
      <c r="C543" s="27"/>
    </row>
    <row r="544">
      <c r="A544" s="25"/>
      <c r="B544" s="26"/>
      <c r="C544" s="27"/>
    </row>
    <row r="545">
      <c r="A545" s="25"/>
      <c r="B545" s="26"/>
      <c r="C545" s="27"/>
    </row>
    <row r="546">
      <c r="A546" s="25"/>
      <c r="B546" s="26"/>
      <c r="C546" s="27"/>
    </row>
    <row r="547">
      <c r="A547" s="25"/>
      <c r="B547" s="26"/>
      <c r="C547" s="27"/>
    </row>
    <row r="548">
      <c r="A548" s="25"/>
      <c r="B548" s="26"/>
      <c r="C548" s="27"/>
    </row>
    <row r="549">
      <c r="A549" s="25"/>
      <c r="B549" s="26"/>
      <c r="C549" s="27"/>
    </row>
    <row r="550">
      <c r="A550" s="25"/>
      <c r="B550" s="26"/>
      <c r="C550" s="27"/>
    </row>
    <row r="551">
      <c r="A551" s="25"/>
      <c r="B551" s="26"/>
      <c r="C551" s="27"/>
    </row>
    <row r="552">
      <c r="A552" s="25"/>
      <c r="B552" s="26"/>
      <c r="C552" s="27"/>
    </row>
    <row r="553">
      <c r="A553" s="25"/>
      <c r="B553" s="26"/>
      <c r="C553" s="27"/>
    </row>
    <row r="554">
      <c r="A554" s="25"/>
      <c r="B554" s="26"/>
      <c r="C554" s="27"/>
    </row>
    <row r="555">
      <c r="A555" s="25"/>
      <c r="B555" s="26"/>
      <c r="C555" s="27"/>
    </row>
    <row r="556">
      <c r="A556" s="25"/>
      <c r="B556" s="26"/>
      <c r="C556" s="27"/>
    </row>
    <row r="557">
      <c r="A557" s="25"/>
      <c r="B557" s="26"/>
      <c r="C557" s="27"/>
    </row>
    <row r="558">
      <c r="A558" s="25"/>
      <c r="B558" s="26"/>
      <c r="C558" s="27"/>
    </row>
    <row r="559">
      <c r="A559" s="25"/>
      <c r="B559" s="26"/>
      <c r="C559" s="27"/>
    </row>
    <row r="560">
      <c r="A560" s="25"/>
      <c r="B560" s="26"/>
      <c r="C560" s="27"/>
    </row>
    <row r="561">
      <c r="A561" s="25"/>
      <c r="B561" s="26"/>
      <c r="C561" s="27"/>
    </row>
    <row r="562">
      <c r="A562" s="25"/>
      <c r="B562" s="26"/>
      <c r="C562" s="27"/>
    </row>
    <row r="563">
      <c r="A563" s="25"/>
      <c r="B563" s="26"/>
      <c r="C563" s="27"/>
    </row>
    <row r="564">
      <c r="A564" s="25"/>
      <c r="B564" s="26"/>
      <c r="C564" s="27"/>
    </row>
    <row r="565">
      <c r="A565" s="25"/>
      <c r="B565" s="26"/>
      <c r="C565" s="27"/>
    </row>
    <row r="566">
      <c r="A566" s="25"/>
      <c r="B566" s="26"/>
      <c r="C566" s="27"/>
    </row>
    <row r="567">
      <c r="A567" s="25"/>
      <c r="B567" s="26"/>
      <c r="C567" s="27"/>
    </row>
    <row r="568">
      <c r="A568" s="25"/>
      <c r="B568" s="26"/>
      <c r="C568" s="27"/>
    </row>
    <row r="569">
      <c r="A569" s="25"/>
      <c r="B569" s="26"/>
      <c r="C569" s="27"/>
    </row>
    <row r="570">
      <c r="A570" s="25"/>
      <c r="B570" s="26"/>
      <c r="C570" s="27"/>
    </row>
    <row r="571">
      <c r="A571" s="25"/>
      <c r="B571" s="26"/>
      <c r="C571" s="27"/>
    </row>
    <row r="572">
      <c r="A572" s="25"/>
      <c r="B572" s="26"/>
      <c r="C572" s="27"/>
    </row>
    <row r="573">
      <c r="A573" s="25"/>
      <c r="B573" s="26"/>
      <c r="C573" s="27"/>
    </row>
    <row r="574">
      <c r="A574" s="25"/>
      <c r="B574" s="26"/>
      <c r="C574" s="27"/>
    </row>
    <row r="575">
      <c r="A575" s="25"/>
      <c r="B575" s="26"/>
      <c r="C575" s="27"/>
    </row>
    <row r="576">
      <c r="A576" s="25"/>
      <c r="B576" s="26"/>
      <c r="C576" s="27"/>
    </row>
    <row r="577">
      <c r="A577" s="25"/>
      <c r="B577" s="26"/>
      <c r="C577" s="27"/>
    </row>
    <row r="578">
      <c r="A578" s="25"/>
      <c r="B578" s="26"/>
      <c r="C578" s="27"/>
    </row>
    <row r="579">
      <c r="A579" s="25"/>
      <c r="B579" s="26"/>
      <c r="C579" s="27"/>
    </row>
    <row r="580">
      <c r="A580" s="25"/>
      <c r="B580" s="26"/>
      <c r="C580" s="27"/>
    </row>
    <row r="581">
      <c r="A581" s="25"/>
      <c r="B581" s="26"/>
      <c r="C581" s="27"/>
    </row>
    <row r="582">
      <c r="A582" s="25"/>
      <c r="B582" s="26"/>
      <c r="C582" s="27"/>
    </row>
    <row r="583">
      <c r="A583" s="25"/>
      <c r="B583" s="26"/>
      <c r="C583" s="27"/>
    </row>
    <row r="584">
      <c r="A584" s="25"/>
      <c r="B584" s="26"/>
      <c r="C584" s="27"/>
    </row>
    <row r="585">
      <c r="A585" s="25"/>
      <c r="B585" s="26"/>
      <c r="C585" s="27"/>
    </row>
    <row r="586">
      <c r="A586" s="25"/>
      <c r="B586" s="26"/>
      <c r="C586" s="27"/>
    </row>
    <row r="587">
      <c r="A587" s="25"/>
      <c r="B587" s="26"/>
      <c r="C587" s="27"/>
    </row>
    <row r="588">
      <c r="A588" s="25"/>
      <c r="B588" s="26"/>
      <c r="C588" s="27"/>
    </row>
    <row r="589">
      <c r="A589" s="25"/>
      <c r="B589" s="26"/>
      <c r="C589" s="27"/>
    </row>
    <row r="590">
      <c r="A590" s="25"/>
      <c r="B590" s="26"/>
      <c r="C590" s="27"/>
    </row>
    <row r="591">
      <c r="A591" s="25"/>
      <c r="B591" s="26"/>
      <c r="C591" s="27"/>
    </row>
    <row r="592">
      <c r="A592" s="25"/>
      <c r="B592" s="26"/>
      <c r="C592" s="27"/>
    </row>
    <row r="593">
      <c r="A593" s="25"/>
      <c r="B593" s="26"/>
      <c r="C593" s="27"/>
    </row>
    <row r="594">
      <c r="A594" s="25"/>
      <c r="B594" s="26"/>
      <c r="C594" s="27"/>
    </row>
    <row r="595">
      <c r="A595" s="25"/>
      <c r="B595" s="26"/>
      <c r="C595" s="27"/>
    </row>
    <row r="596">
      <c r="A596" s="25"/>
      <c r="B596" s="26"/>
      <c r="C596" s="27"/>
    </row>
    <row r="597">
      <c r="A597" s="25"/>
      <c r="B597" s="26"/>
      <c r="C597" s="27"/>
    </row>
    <row r="598">
      <c r="A598" s="25"/>
      <c r="B598" s="26"/>
      <c r="C598" s="27"/>
    </row>
    <row r="599">
      <c r="A599" s="25"/>
      <c r="B599" s="26"/>
      <c r="C599" s="27"/>
    </row>
    <row r="600">
      <c r="A600" s="25"/>
      <c r="B600" s="26"/>
      <c r="C600" s="27"/>
    </row>
    <row r="601">
      <c r="A601" s="25"/>
      <c r="B601" s="26"/>
      <c r="C601" s="27"/>
    </row>
    <row r="602">
      <c r="A602" s="25"/>
      <c r="B602" s="26"/>
      <c r="C602" s="27"/>
    </row>
    <row r="603">
      <c r="A603" s="25"/>
      <c r="B603" s="26"/>
      <c r="C603" s="27"/>
    </row>
    <row r="604">
      <c r="A604" s="25"/>
      <c r="B604" s="26"/>
      <c r="C604" s="27"/>
    </row>
    <row r="605">
      <c r="A605" s="25"/>
      <c r="B605" s="26"/>
      <c r="C605" s="27"/>
    </row>
    <row r="606">
      <c r="A606" s="25"/>
      <c r="B606" s="26"/>
      <c r="C606" s="27"/>
    </row>
    <row r="607">
      <c r="A607" s="25"/>
      <c r="B607" s="26"/>
      <c r="C607" s="27"/>
    </row>
    <row r="608">
      <c r="A608" s="25"/>
      <c r="B608" s="26"/>
      <c r="C608" s="27"/>
    </row>
    <row r="609">
      <c r="A609" s="25"/>
      <c r="B609" s="26"/>
      <c r="C609" s="27"/>
    </row>
    <row r="610">
      <c r="A610" s="25"/>
      <c r="B610" s="26"/>
      <c r="C610" s="27"/>
    </row>
    <row r="611">
      <c r="A611" s="25"/>
      <c r="B611" s="26"/>
      <c r="C611" s="27"/>
    </row>
    <row r="612">
      <c r="A612" s="25"/>
      <c r="B612" s="26"/>
      <c r="C612" s="27"/>
    </row>
    <row r="613">
      <c r="A613" s="25"/>
      <c r="B613" s="26"/>
      <c r="C613" s="27"/>
    </row>
    <row r="614">
      <c r="A614" s="25"/>
      <c r="B614" s="26"/>
      <c r="C614" s="27"/>
    </row>
    <row r="615">
      <c r="A615" s="25"/>
      <c r="B615" s="26"/>
      <c r="C615" s="27"/>
    </row>
    <row r="616">
      <c r="A616" s="25"/>
      <c r="B616" s="26"/>
      <c r="C616" s="27"/>
    </row>
    <row r="617">
      <c r="A617" s="25"/>
      <c r="B617" s="26"/>
      <c r="C617" s="27"/>
    </row>
    <row r="618">
      <c r="A618" s="25"/>
      <c r="B618" s="26"/>
      <c r="C618" s="27"/>
    </row>
    <row r="619">
      <c r="A619" s="25"/>
      <c r="B619" s="26"/>
      <c r="C619" s="27"/>
    </row>
    <row r="620">
      <c r="A620" s="25"/>
      <c r="B620" s="26"/>
      <c r="C620" s="27"/>
    </row>
    <row r="621">
      <c r="A621" s="25"/>
      <c r="B621" s="26"/>
      <c r="C621" s="27"/>
    </row>
    <row r="622">
      <c r="A622" s="25"/>
      <c r="B622" s="26"/>
      <c r="C622" s="27"/>
    </row>
    <row r="623">
      <c r="A623" s="25"/>
      <c r="B623" s="26"/>
      <c r="C623" s="27"/>
    </row>
    <row r="624">
      <c r="A624" s="25"/>
      <c r="B624" s="26"/>
      <c r="C624" s="27"/>
    </row>
    <row r="625">
      <c r="A625" s="25"/>
      <c r="B625" s="26"/>
      <c r="C625" s="27"/>
    </row>
    <row r="626">
      <c r="A626" s="25"/>
      <c r="B626" s="26"/>
      <c r="C626" s="27"/>
    </row>
    <row r="627">
      <c r="A627" s="25"/>
      <c r="B627" s="26"/>
      <c r="C627" s="27"/>
    </row>
    <row r="628">
      <c r="A628" s="25"/>
      <c r="B628" s="26"/>
      <c r="C628" s="27"/>
    </row>
    <row r="629">
      <c r="A629" s="25"/>
      <c r="B629" s="26"/>
      <c r="C629" s="27"/>
    </row>
    <row r="630">
      <c r="A630" s="25"/>
      <c r="B630" s="26"/>
      <c r="C630" s="27"/>
    </row>
    <row r="631">
      <c r="A631" s="25"/>
      <c r="B631" s="26"/>
      <c r="C631" s="27"/>
    </row>
    <row r="632">
      <c r="A632" s="25"/>
      <c r="B632" s="26"/>
      <c r="C632" s="27"/>
    </row>
    <row r="633">
      <c r="A633" s="25"/>
      <c r="B633" s="26"/>
      <c r="C633" s="27"/>
    </row>
    <row r="634">
      <c r="A634" s="25"/>
      <c r="B634" s="26"/>
      <c r="C634" s="27"/>
    </row>
    <row r="635">
      <c r="A635" s="25"/>
      <c r="B635" s="26"/>
      <c r="C635" s="27"/>
    </row>
    <row r="636">
      <c r="A636" s="25"/>
      <c r="B636" s="26"/>
      <c r="C636" s="27"/>
    </row>
    <row r="637">
      <c r="A637" s="25"/>
      <c r="B637" s="26"/>
      <c r="C637" s="27"/>
    </row>
    <row r="638">
      <c r="A638" s="25"/>
      <c r="B638" s="26"/>
      <c r="C638" s="27"/>
    </row>
    <row r="639">
      <c r="A639" s="25"/>
      <c r="B639" s="26"/>
      <c r="C639" s="27"/>
    </row>
    <row r="640">
      <c r="A640" s="25"/>
      <c r="B640" s="26"/>
      <c r="C640" s="27"/>
    </row>
    <row r="641">
      <c r="A641" s="25"/>
      <c r="B641" s="26"/>
      <c r="C641" s="27"/>
    </row>
    <row r="642">
      <c r="A642" s="25"/>
      <c r="B642" s="26"/>
      <c r="C642" s="27"/>
    </row>
    <row r="643">
      <c r="A643" s="25"/>
      <c r="B643" s="26"/>
      <c r="C643" s="27"/>
    </row>
    <row r="644">
      <c r="A644" s="25"/>
      <c r="B644" s="26"/>
      <c r="C644" s="27"/>
    </row>
    <row r="645">
      <c r="A645" s="25"/>
      <c r="B645" s="26"/>
      <c r="C645" s="27"/>
    </row>
    <row r="646">
      <c r="A646" s="25"/>
      <c r="B646" s="26"/>
      <c r="C646" s="27"/>
    </row>
    <row r="647">
      <c r="A647" s="25"/>
      <c r="B647" s="26"/>
      <c r="C647" s="27"/>
    </row>
    <row r="648">
      <c r="A648" s="25"/>
      <c r="B648" s="26"/>
      <c r="C648" s="27"/>
    </row>
    <row r="649">
      <c r="A649" s="25"/>
      <c r="B649" s="26"/>
      <c r="C649" s="27"/>
    </row>
    <row r="650">
      <c r="A650" s="25"/>
      <c r="B650" s="26"/>
      <c r="C650" s="27"/>
    </row>
    <row r="651">
      <c r="A651" s="25"/>
      <c r="B651" s="26"/>
      <c r="C651" s="27"/>
    </row>
    <row r="652">
      <c r="A652" s="25"/>
      <c r="B652" s="26"/>
      <c r="C652" s="27"/>
    </row>
    <row r="653">
      <c r="A653" s="25"/>
      <c r="B653" s="26"/>
      <c r="C653" s="27"/>
    </row>
    <row r="654">
      <c r="A654" s="25"/>
      <c r="B654" s="26"/>
      <c r="C654" s="27"/>
    </row>
    <row r="655">
      <c r="A655" s="25"/>
      <c r="B655" s="26"/>
      <c r="C655" s="27"/>
    </row>
    <row r="656">
      <c r="A656" s="25"/>
      <c r="B656" s="26"/>
      <c r="C656" s="27"/>
    </row>
    <row r="657">
      <c r="A657" s="25"/>
      <c r="B657" s="26"/>
      <c r="C657" s="27"/>
    </row>
    <row r="658">
      <c r="A658" s="25"/>
      <c r="B658" s="26"/>
      <c r="C658" s="27"/>
    </row>
    <row r="659">
      <c r="A659" s="25"/>
      <c r="B659" s="26"/>
      <c r="C659" s="27"/>
    </row>
    <row r="660">
      <c r="A660" s="25"/>
      <c r="B660" s="26"/>
      <c r="C660" s="27"/>
    </row>
    <row r="661">
      <c r="A661" s="25"/>
      <c r="B661" s="26"/>
      <c r="C661" s="27"/>
    </row>
    <row r="662">
      <c r="A662" s="25"/>
      <c r="B662" s="26"/>
      <c r="C662" s="27"/>
    </row>
    <row r="663">
      <c r="A663" s="25"/>
      <c r="B663" s="26"/>
      <c r="C663" s="27"/>
    </row>
    <row r="664">
      <c r="A664" s="25"/>
      <c r="B664" s="26"/>
      <c r="C664" s="27"/>
    </row>
    <row r="665">
      <c r="A665" s="25"/>
      <c r="B665" s="26"/>
      <c r="C665" s="27"/>
    </row>
    <row r="666">
      <c r="A666" s="25"/>
      <c r="B666" s="26"/>
      <c r="C666" s="27"/>
    </row>
    <row r="667">
      <c r="A667" s="25"/>
      <c r="B667" s="26"/>
      <c r="C667" s="27"/>
    </row>
    <row r="668">
      <c r="A668" s="25"/>
      <c r="B668" s="26"/>
      <c r="C668" s="27"/>
    </row>
    <row r="669">
      <c r="A669" s="25"/>
      <c r="B669" s="26"/>
      <c r="C669" s="27"/>
    </row>
    <row r="670">
      <c r="A670" s="25"/>
      <c r="B670" s="26"/>
      <c r="C670" s="27"/>
    </row>
    <row r="671">
      <c r="A671" s="25"/>
      <c r="B671" s="26"/>
      <c r="C671" s="27"/>
    </row>
    <row r="672">
      <c r="A672" s="25"/>
      <c r="B672" s="26"/>
      <c r="C672" s="27"/>
    </row>
    <row r="673">
      <c r="A673" s="25"/>
      <c r="B673" s="26"/>
      <c r="C673" s="27"/>
    </row>
    <row r="674">
      <c r="A674" s="25"/>
      <c r="B674" s="26"/>
      <c r="C674" s="27"/>
    </row>
    <row r="675">
      <c r="A675" s="25"/>
      <c r="B675" s="26"/>
      <c r="C675" s="27"/>
    </row>
    <row r="676">
      <c r="A676" s="25"/>
      <c r="B676" s="26"/>
      <c r="C676" s="27"/>
    </row>
    <row r="677">
      <c r="A677" s="25"/>
      <c r="B677" s="26"/>
      <c r="C677" s="27"/>
    </row>
    <row r="678">
      <c r="A678" s="25"/>
      <c r="B678" s="26"/>
      <c r="C678" s="27"/>
    </row>
    <row r="679">
      <c r="A679" s="25"/>
      <c r="B679" s="26"/>
      <c r="C679" s="27"/>
    </row>
    <row r="680">
      <c r="A680" s="25"/>
      <c r="B680" s="26"/>
      <c r="C680" s="27"/>
    </row>
    <row r="681">
      <c r="A681" s="25"/>
      <c r="B681" s="26"/>
      <c r="C681" s="27"/>
    </row>
    <row r="682">
      <c r="A682" s="25"/>
      <c r="B682" s="26"/>
      <c r="C682" s="27"/>
    </row>
    <row r="683">
      <c r="A683" s="25"/>
      <c r="B683" s="26"/>
      <c r="C683" s="27"/>
    </row>
    <row r="684">
      <c r="A684" s="25"/>
      <c r="B684" s="26"/>
      <c r="C684" s="27"/>
    </row>
    <row r="685">
      <c r="A685" s="25"/>
      <c r="B685" s="26"/>
      <c r="C685" s="27"/>
    </row>
    <row r="686">
      <c r="A686" s="25"/>
      <c r="B686" s="26"/>
      <c r="C686" s="27"/>
    </row>
    <row r="687">
      <c r="A687" s="25"/>
      <c r="B687" s="26"/>
      <c r="C687" s="27"/>
    </row>
    <row r="688">
      <c r="A688" s="25"/>
      <c r="B688" s="26"/>
      <c r="C688" s="27"/>
    </row>
    <row r="689">
      <c r="A689" s="25"/>
      <c r="B689" s="26"/>
      <c r="C689" s="27"/>
    </row>
    <row r="690">
      <c r="A690" s="25"/>
      <c r="B690" s="26"/>
      <c r="C690" s="27"/>
    </row>
    <row r="691">
      <c r="A691" s="25"/>
      <c r="B691" s="26"/>
      <c r="C691" s="27"/>
    </row>
    <row r="692">
      <c r="A692" s="25"/>
      <c r="B692" s="26"/>
      <c r="C692" s="27"/>
    </row>
    <row r="693">
      <c r="A693" s="25"/>
      <c r="B693" s="26"/>
      <c r="C693" s="27"/>
    </row>
    <row r="694">
      <c r="A694" s="25"/>
      <c r="B694" s="26"/>
      <c r="C694" s="27"/>
    </row>
    <row r="695">
      <c r="A695" s="25"/>
      <c r="B695" s="26"/>
      <c r="C695" s="27"/>
    </row>
    <row r="696">
      <c r="A696" s="25"/>
      <c r="B696" s="26"/>
      <c r="C696" s="27"/>
    </row>
    <row r="697">
      <c r="A697" s="25"/>
      <c r="B697" s="26"/>
      <c r="C697" s="27"/>
    </row>
    <row r="698">
      <c r="A698" s="25"/>
      <c r="B698" s="26"/>
      <c r="C698" s="27"/>
    </row>
    <row r="699">
      <c r="A699" s="25"/>
      <c r="B699" s="26"/>
      <c r="C699" s="27"/>
    </row>
    <row r="700">
      <c r="A700" s="25"/>
      <c r="B700" s="26"/>
      <c r="C700" s="27"/>
    </row>
    <row r="701">
      <c r="A701" s="25"/>
      <c r="B701" s="26"/>
      <c r="C701" s="27"/>
    </row>
    <row r="702">
      <c r="A702" s="25"/>
      <c r="B702" s="26"/>
      <c r="C702" s="27"/>
    </row>
    <row r="703">
      <c r="A703" s="25"/>
      <c r="B703" s="26"/>
      <c r="C703" s="27"/>
    </row>
    <row r="704">
      <c r="A704" s="25"/>
      <c r="B704" s="26"/>
      <c r="C704" s="27"/>
    </row>
    <row r="705">
      <c r="A705" s="25"/>
      <c r="B705" s="26"/>
      <c r="C705" s="27"/>
    </row>
    <row r="706">
      <c r="A706" s="25"/>
      <c r="B706" s="26"/>
      <c r="C706" s="27"/>
    </row>
    <row r="707">
      <c r="A707" s="25"/>
      <c r="B707" s="26"/>
      <c r="C707" s="27"/>
    </row>
    <row r="708">
      <c r="A708" s="25"/>
      <c r="B708" s="26"/>
      <c r="C708" s="27"/>
    </row>
    <row r="709">
      <c r="A709" s="25"/>
      <c r="B709" s="26"/>
      <c r="C709" s="27"/>
    </row>
    <row r="710">
      <c r="A710" s="25"/>
      <c r="B710" s="26"/>
      <c r="C710" s="27"/>
    </row>
    <row r="711">
      <c r="A711" s="25"/>
      <c r="B711" s="26"/>
      <c r="C711" s="27"/>
    </row>
    <row r="712">
      <c r="A712" s="25"/>
      <c r="B712" s="26"/>
      <c r="C712" s="27"/>
    </row>
    <row r="713">
      <c r="A713" s="25"/>
      <c r="B713" s="26"/>
      <c r="C713" s="27"/>
    </row>
    <row r="714">
      <c r="A714" s="25"/>
      <c r="B714" s="26"/>
      <c r="C714" s="27"/>
    </row>
    <row r="715">
      <c r="A715" s="25"/>
      <c r="B715" s="26"/>
      <c r="C715" s="27"/>
    </row>
    <row r="716">
      <c r="A716" s="25"/>
      <c r="B716" s="26"/>
      <c r="C716" s="27"/>
    </row>
    <row r="717">
      <c r="A717" s="25"/>
      <c r="B717" s="26"/>
      <c r="C717" s="27"/>
    </row>
    <row r="718">
      <c r="A718" s="25"/>
      <c r="B718" s="26"/>
      <c r="C718" s="27"/>
    </row>
    <row r="719">
      <c r="A719" s="25"/>
      <c r="B719" s="26"/>
      <c r="C719" s="27"/>
    </row>
    <row r="720">
      <c r="A720" s="25"/>
      <c r="B720" s="26"/>
      <c r="C720" s="27"/>
    </row>
    <row r="721">
      <c r="A721" s="25"/>
      <c r="B721" s="26"/>
      <c r="C721" s="27"/>
    </row>
    <row r="722">
      <c r="A722" s="25"/>
      <c r="B722" s="26"/>
      <c r="C722" s="27"/>
    </row>
    <row r="723">
      <c r="A723" s="25"/>
      <c r="B723" s="26"/>
      <c r="C723" s="27"/>
    </row>
    <row r="724">
      <c r="A724" s="25"/>
      <c r="B724" s="26"/>
      <c r="C724" s="27"/>
    </row>
    <row r="725">
      <c r="A725" s="25"/>
      <c r="B725" s="26"/>
      <c r="C725" s="27"/>
    </row>
    <row r="726">
      <c r="A726" s="25"/>
      <c r="B726" s="26"/>
      <c r="C726" s="27"/>
    </row>
    <row r="727">
      <c r="A727" s="25"/>
      <c r="B727" s="26"/>
      <c r="C727" s="27"/>
    </row>
    <row r="728">
      <c r="A728" s="25"/>
      <c r="B728" s="26"/>
      <c r="C728" s="27"/>
    </row>
    <row r="729">
      <c r="A729" s="25"/>
      <c r="B729" s="26"/>
      <c r="C729" s="27"/>
    </row>
    <row r="730">
      <c r="A730" s="25"/>
      <c r="B730" s="26"/>
      <c r="C730" s="27"/>
    </row>
    <row r="731">
      <c r="A731" s="25"/>
      <c r="B731" s="26"/>
      <c r="C731" s="27"/>
    </row>
    <row r="732">
      <c r="A732" s="25"/>
      <c r="B732" s="26"/>
      <c r="C732" s="27"/>
    </row>
    <row r="733">
      <c r="A733" s="25"/>
      <c r="B733" s="26"/>
      <c r="C733" s="27"/>
    </row>
    <row r="734">
      <c r="A734" s="25"/>
      <c r="B734" s="26"/>
      <c r="C734" s="27"/>
    </row>
    <row r="735">
      <c r="A735" s="25"/>
      <c r="B735" s="26"/>
      <c r="C735" s="27"/>
    </row>
    <row r="736">
      <c r="A736" s="25"/>
      <c r="B736" s="26"/>
      <c r="C736" s="27"/>
    </row>
    <row r="737">
      <c r="A737" s="25"/>
      <c r="B737" s="26"/>
      <c r="C737" s="27"/>
    </row>
    <row r="738">
      <c r="A738" s="25"/>
      <c r="B738" s="26"/>
      <c r="C738" s="27"/>
    </row>
    <row r="739">
      <c r="A739" s="25"/>
      <c r="B739" s="26"/>
      <c r="C739" s="27"/>
    </row>
    <row r="740">
      <c r="A740" s="25"/>
      <c r="B740" s="26"/>
      <c r="C740" s="27"/>
    </row>
    <row r="741">
      <c r="A741" s="25"/>
      <c r="B741" s="26"/>
      <c r="C741" s="27"/>
    </row>
    <row r="742">
      <c r="A742" s="25"/>
      <c r="B742" s="26"/>
      <c r="C742" s="27"/>
    </row>
    <row r="743">
      <c r="A743" s="25"/>
      <c r="B743" s="26"/>
      <c r="C743" s="27"/>
    </row>
    <row r="744">
      <c r="A744" s="25"/>
      <c r="B744" s="26"/>
      <c r="C744" s="27"/>
    </row>
    <row r="745">
      <c r="A745" s="25"/>
      <c r="B745" s="26"/>
      <c r="C745" s="27"/>
    </row>
    <row r="746">
      <c r="A746" s="25"/>
      <c r="B746" s="26"/>
      <c r="C746" s="27"/>
    </row>
    <row r="747">
      <c r="A747" s="25"/>
      <c r="B747" s="26"/>
      <c r="C747" s="27"/>
    </row>
    <row r="748">
      <c r="A748" s="25"/>
      <c r="B748" s="26"/>
      <c r="C748" s="27"/>
    </row>
    <row r="749">
      <c r="A749" s="25"/>
      <c r="B749" s="26"/>
      <c r="C749" s="27"/>
    </row>
    <row r="750">
      <c r="A750" s="25"/>
      <c r="B750" s="26"/>
      <c r="C750" s="27"/>
    </row>
    <row r="751">
      <c r="A751" s="25"/>
      <c r="B751" s="26"/>
      <c r="C751" s="27"/>
    </row>
    <row r="752">
      <c r="A752" s="25"/>
      <c r="B752" s="26"/>
      <c r="C752" s="27"/>
    </row>
    <row r="753">
      <c r="A753" s="25"/>
      <c r="B753" s="26"/>
      <c r="C753" s="27"/>
    </row>
    <row r="754">
      <c r="A754" s="25"/>
      <c r="B754" s="26"/>
      <c r="C754" s="27"/>
    </row>
    <row r="755">
      <c r="A755" s="25"/>
      <c r="B755" s="26"/>
      <c r="C755" s="27"/>
    </row>
    <row r="756">
      <c r="A756" s="25"/>
      <c r="B756" s="26"/>
      <c r="C756" s="27"/>
    </row>
    <row r="757">
      <c r="A757" s="25"/>
      <c r="B757" s="26"/>
      <c r="C757" s="27"/>
    </row>
    <row r="758">
      <c r="A758" s="25"/>
      <c r="B758" s="26"/>
      <c r="C758" s="27"/>
    </row>
    <row r="759">
      <c r="A759" s="25"/>
      <c r="B759" s="26"/>
      <c r="C759" s="27"/>
    </row>
    <row r="760">
      <c r="A760" s="25"/>
      <c r="B760" s="26"/>
      <c r="C760" s="27"/>
    </row>
    <row r="761">
      <c r="A761" s="25"/>
      <c r="B761" s="26"/>
      <c r="C761" s="27"/>
    </row>
    <row r="762">
      <c r="A762" s="25"/>
      <c r="B762" s="26"/>
      <c r="C762" s="27"/>
    </row>
    <row r="763">
      <c r="A763" s="25"/>
      <c r="B763" s="26"/>
      <c r="C763" s="27"/>
    </row>
    <row r="764">
      <c r="A764" s="25"/>
      <c r="B764" s="26"/>
      <c r="C764" s="27"/>
    </row>
    <row r="765">
      <c r="A765" s="25"/>
      <c r="B765" s="26"/>
      <c r="C765" s="27"/>
    </row>
    <row r="766">
      <c r="A766" s="25"/>
      <c r="B766" s="26"/>
      <c r="C766" s="27"/>
    </row>
    <row r="767">
      <c r="A767" s="25"/>
      <c r="B767" s="26"/>
      <c r="C767" s="27"/>
    </row>
    <row r="768">
      <c r="A768" s="25"/>
      <c r="B768" s="26"/>
      <c r="C768" s="27"/>
    </row>
    <row r="769">
      <c r="A769" s="25"/>
      <c r="B769" s="26"/>
      <c r="C769" s="27"/>
    </row>
    <row r="770">
      <c r="A770" s="25"/>
      <c r="B770" s="26"/>
      <c r="C770" s="27"/>
    </row>
    <row r="771">
      <c r="A771" s="25"/>
      <c r="B771" s="26"/>
      <c r="C771" s="27"/>
    </row>
    <row r="772">
      <c r="A772" s="25"/>
      <c r="B772" s="26"/>
      <c r="C772" s="27"/>
    </row>
    <row r="773">
      <c r="A773" s="25"/>
      <c r="B773" s="26"/>
      <c r="C773" s="27"/>
    </row>
    <row r="774">
      <c r="A774" s="25"/>
      <c r="B774" s="26"/>
      <c r="C774" s="27"/>
    </row>
    <row r="775">
      <c r="A775" s="25"/>
      <c r="B775" s="26"/>
      <c r="C775" s="27"/>
    </row>
    <row r="776">
      <c r="A776" s="25"/>
      <c r="B776" s="26"/>
      <c r="C776" s="27"/>
    </row>
    <row r="777">
      <c r="A777" s="25"/>
      <c r="B777" s="26"/>
      <c r="C777" s="27"/>
    </row>
    <row r="778">
      <c r="A778" s="25"/>
      <c r="B778" s="26"/>
      <c r="C778" s="27"/>
    </row>
    <row r="779">
      <c r="A779" s="25"/>
      <c r="B779" s="26"/>
      <c r="C779" s="27"/>
    </row>
    <row r="780">
      <c r="A780" s="25"/>
      <c r="B780" s="26"/>
      <c r="C780" s="27"/>
    </row>
    <row r="781">
      <c r="A781" s="25"/>
      <c r="B781" s="26"/>
      <c r="C781" s="27"/>
    </row>
    <row r="782">
      <c r="A782" s="25"/>
      <c r="B782" s="26"/>
      <c r="C782" s="27"/>
    </row>
    <row r="783">
      <c r="A783" s="25"/>
      <c r="B783" s="26"/>
      <c r="C783" s="27"/>
    </row>
    <row r="784">
      <c r="A784" s="25"/>
      <c r="B784" s="26"/>
      <c r="C784" s="27"/>
    </row>
    <row r="785">
      <c r="A785" s="25"/>
      <c r="B785" s="26"/>
      <c r="C785" s="27"/>
    </row>
    <row r="786">
      <c r="A786" s="25"/>
      <c r="B786" s="26"/>
      <c r="C786" s="27"/>
    </row>
    <row r="787">
      <c r="A787" s="25"/>
      <c r="B787" s="26"/>
      <c r="C787" s="27"/>
    </row>
    <row r="788">
      <c r="A788" s="25"/>
      <c r="B788" s="26"/>
      <c r="C788" s="27"/>
    </row>
    <row r="789">
      <c r="A789" s="25"/>
      <c r="B789" s="26"/>
      <c r="C789" s="27"/>
    </row>
    <row r="790">
      <c r="A790" s="25"/>
      <c r="B790" s="26"/>
      <c r="C790" s="27"/>
    </row>
    <row r="791">
      <c r="A791" s="25"/>
      <c r="B791" s="26"/>
      <c r="C791" s="27"/>
    </row>
    <row r="792">
      <c r="A792" s="25"/>
      <c r="B792" s="26"/>
      <c r="C792" s="27"/>
    </row>
    <row r="793">
      <c r="A793" s="25"/>
      <c r="B793" s="26"/>
      <c r="C793" s="27"/>
    </row>
    <row r="794">
      <c r="A794" s="25"/>
      <c r="B794" s="26"/>
      <c r="C794" s="27"/>
    </row>
    <row r="795">
      <c r="A795" s="25"/>
      <c r="B795" s="26"/>
      <c r="C795" s="27"/>
    </row>
    <row r="796">
      <c r="A796" s="25"/>
      <c r="B796" s="26"/>
      <c r="C796" s="27"/>
    </row>
    <row r="797">
      <c r="A797" s="25"/>
      <c r="B797" s="26"/>
      <c r="C797" s="27"/>
    </row>
    <row r="798">
      <c r="A798" s="25"/>
      <c r="B798" s="26"/>
      <c r="C798" s="27"/>
    </row>
    <row r="799">
      <c r="A799" s="25"/>
      <c r="B799" s="26"/>
      <c r="C799" s="27"/>
    </row>
    <row r="800">
      <c r="A800" s="25"/>
      <c r="B800" s="26"/>
      <c r="C800" s="27"/>
    </row>
    <row r="801">
      <c r="A801" s="25"/>
      <c r="B801" s="26"/>
      <c r="C801" s="27"/>
    </row>
    <row r="802">
      <c r="A802" s="25"/>
      <c r="B802" s="26"/>
      <c r="C802" s="27"/>
    </row>
    <row r="803">
      <c r="A803" s="25"/>
      <c r="B803" s="26"/>
      <c r="C803" s="27"/>
    </row>
    <row r="804">
      <c r="A804" s="25"/>
      <c r="B804" s="26"/>
      <c r="C804" s="27"/>
    </row>
    <row r="805">
      <c r="A805" s="25"/>
      <c r="B805" s="26"/>
      <c r="C805" s="27"/>
    </row>
    <row r="806">
      <c r="A806" s="25"/>
      <c r="B806" s="26"/>
      <c r="C806" s="27"/>
    </row>
    <row r="807">
      <c r="A807" s="25"/>
      <c r="B807" s="26"/>
      <c r="C807" s="27"/>
    </row>
    <row r="808">
      <c r="A808" s="25"/>
      <c r="B808" s="26"/>
      <c r="C808" s="27"/>
    </row>
    <row r="809">
      <c r="A809" s="25"/>
      <c r="B809" s="26"/>
      <c r="C809" s="27"/>
    </row>
    <row r="810">
      <c r="A810" s="25"/>
      <c r="B810" s="26"/>
      <c r="C810" s="27"/>
    </row>
    <row r="811">
      <c r="A811" s="25"/>
      <c r="B811" s="26"/>
      <c r="C811" s="27"/>
    </row>
    <row r="812">
      <c r="A812" s="25"/>
      <c r="B812" s="26"/>
      <c r="C812" s="27"/>
    </row>
    <row r="813">
      <c r="A813" s="25"/>
      <c r="B813" s="26"/>
      <c r="C813" s="27"/>
    </row>
    <row r="814">
      <c r="A814" s="25"/>
      <c r="B814" s="26"/>
      <c r="C814" s="27"/>
    </row>
    <row r="815">
      <c r="A815" s="25"/>
      <c r="B815" s="26"/>
      <c r="C815" s="27"/>
    </row>
    <row r="816">
      <c r="A816" s="25"/>
      <c r="B816" s="26"/>
      <c r="C816" s="27"/>
    </row>
    <row r="817">
      <c r="A817" s="25"/>
      <c r="B817" s="26"/>
      <c r="C817" s="27"/>
    </row>
    <row r="818">
      <c r="A818" s="25"/>
      <c r="B818" s="26"/>
      <c r="C818" s="27"/>
    </row>
    <row r="819">
      <c r="A819" s="25"/>
      <c r="B819" s="26"/>
      <c r="C819" s="27"/>
    </row>
    <row r="820">
      <c r="A820" s="25"/>
      <c r="B820" s="26"/>
      <c r="C820" s="27"/>
    </row>
    <row r="821">
      <c r="A821" s="25"/>
      <c r="B821" s="26"/>
      <c r="C821" s="27"/>
    </row>
    <row r="822">
      <c r="A822" s="25"/>
      <c r="B822" s="26"/>
      <c r="C822" s="27"/>
    </row>
    <row r="823">
      <c r="A823" s="25"/>
      <c r="B823" s="26"/>
      <c r="C823" s="27"/>
    </row>
    <row r="824">
      <c r="A824" s="25"/>
      <c r="B824" s="26"/>
      <c r="C824" s="27"/>
    </row>
    <row r="825">
      <c r="A825" s="25"/>
      <c r="B825" s="26"/>
      <c r="C825" s="27"/>
    </row>
    <row r="826">
      <c r="A826" s="25"/>
      <c r="B826" s="26"/>
      <c r="C826" s="27"/>
    </row>
    <row r="827">
      <c r="A827" s="25"/>
      <c r="B827" s="26"/>
      <c r="C827" s="27"/>
    </row>
    <row r="828">
      <c r="A828" s="25"/>
      <c r="B828" s="26"/>
      <c r="C828" s="27"/>
    </row>
    <row r="829">
      <c r="A829" s="25"/>
      <c r="B829" s="26"/>
      <c r="C829" s="27"/>
    </row>
    <row r="830">
      <c r="A830" s="25"/>
      <c r="B830" s="26"/>
      <c r="C830" s="27"/>
    </row>
    <row r="831">
      <c r="A831" s="25"/>
      <c r="B831" s="26"/>
      <c r="C831" s="27"/>
    </row>
    <row r="832">
      <c r="A832" s="25"/>
      <c r="B832" s="26"/>
      <c r="C832" s="27"/>
    </row>
    <row r="833">
      <c r="A833" s="25"/>
      <c r="B833" s="26"/>
      <c r="C833" s="27"/>
    </row>
    <row r="834">
      <c r="A834" s="25"/>
      <c r="B834" s="26"/>
      <c r="C834" s="27"/>
    </row>
    <row r="835">
      <c r="A835" s="25"/>
      <c r="B835" s="26"/>
      <c r="C835" s="27"/>
    </row>
    <row r="836">
      <c r="A836" s="25"/>
      <c r="B836" s="26"/>
      <c r="C836" s="27"/>
    </row>
    <row r="837">
      <c r="A837" s="25"/>
      <c r="B837" s="26"/>
      <c r="C837" s="27"/>
    </row>
    <row r="838">
      <c r="A838" s="25"/>
      <c r="B838" s="26"/>
      <c r="C838" s="27"/>
    </row>
    <row r="839">
      <c r="A839" s="25"/>
      <c r="B839" s="26"/>
      <c r="C839" s="27"/>
    </row>
    <row r="840">
      <c r="A840" s="25"/>
      <c r="B840" s="26"/>
      <c r="C840" s="27"/>
    </row>
    <row r="841">
      <c r="A841" s="25"/>
      <c r="B841" s="26"/>
      <c r="C841" s="27"/>
    </row>
    <row r="842">
      <c r="A842" s="25"/>
      <c r="B842" s="26"/>
      <c r="C842" s="27"/>
    </row>
    <row r="843">
      <c r="A843" s="25"/>
      <c r="B843" s="26"/>
      <c r="C843" s="27"/>
    </row>
    <row r="844">
      <c r="A844" s="25"/>
      <c r="B844" s="26"/>
      <c r="C844" s="27"/>
    </row>
    <row r="845">
      <c r="A845" s="25"/>
      <c r="B845" s="26"/>
      <c r="C845" s="27"/>
    </row>
    <row r="846">
      <c r="A846" s="25"/>
      <c r="B846" s="26"/>
      <c r="C846" s="27"/>
    </row>
    <row r="847">
      <c r="A847" s="25"/>
      <c r="B847" s="26"/>
      <c r="C847" s="27"/>
    </row>
    <row r="848">
      <c r="A848" s="25"/>
      <c r="B848" s="26"/>
      <c r="C848" s="27"/>
    </row>
    <row r="849">
      <c r="A849" s="25"/>
      <c r="B849" s="26"/>
      <c r="C849" s="27"/>
    </row>
    <row r="850">
      <c r="A850" s="25"/>
      <c r="B850" s="26"/>
      <c r="C850" s="27"/>
    </row>
    <row r="851">
      <c r="A851" s="25"/>
      <c r="B851" s="26"/>
      <c r="C851" s="27"/>
    </row>
    <row r="852">
      <c r="A852" s="25"/>
      <c r="B852" s="26"/>
      <c r="C852" s="27"/>
    </row>
    <row r="853">
      <c r="A853" s="25"/>
      <c r="B853" s="26"/>
      <c r="C853" s="27"/>
    </row>
    <row r="854">
      <c r="A854" s="25"/>
      <c r="B854" s="26"/>
      <c r="C854" s="27"/>
    </row>
    <row r="855">
      <c r="A855" s="25"/>
      <c r="B855" s="26"/>
      <c r="C855" s="27"/>
    </row>
    <row r="856">
      <c r="A856" s="25"/>
      <c r="B856" s="26"/>
      <c r="C856" s="27"/>
    </row>
    <row r="857">
      <c r="A857" s="25"/>
      <c r="B857" s="26"/>
      <c r="C857" s="27"/>
    </row>
    <row r="858">
      <c r="A858" s="25"/>
      <c r="B858" s="26"/>
      <c r="C858" s="27"/>
    </row>
    <row r="859">
      <c r="A859" s="25"/>
      <c r="B859" s="26"/>
      <c r="C859" s="27"/>
    </row>
    <row r="860">
      <c r="A860" s="25"/>
      <c r="B860" s="26"/>
      <c r="C860" s="27"/>
    </row>
    <row r="861">
      <c r="A861" s="25"/>
      <c r="B861" s="26"/>
      <c r="C861" s="27"/>
    </row>
    <row r="862">
      <c r="A862" s="25"/>
      <c r="B862" s="26"/>
      <c r="C862" s="27"/>
    </row>
    <row r="863">
      <c r="A863" s="25"/>
      <c r="B863" s="26"/>
      <c r="C863" s="27"/>
    </row>
    <row r="864">
      <c r="A864" s="25"/>
      <c r="B864" s="26"/>
      <c r="C864" s="27"/>
    </row>
    <row r="865">
      <c r="A865" s="25"/>
      <c r="B865" s="26"/>
      <c r="C865" s="27"/>
    </row>
    <row r="866">
      <c r="A866" s="25"/>
      <c r="B866" s="26"/>
      <c r="C866" s="27"/>
    </row>
    <row r="867">
      <c r="A867" s="25"/>
      <c r="B867" s="26"/>
      <c r="C867" s="27"/>
    </row>
    <row r="868">
      <c r="A868" s="25"/>
      <c r="B868" s="26"/>
      <c r="C868" s="27"/>
    </row>
    <row r="869">
      <c r="A869" s="25"/>
      <c r="B869" s="26"/>
      <c r="C869" s="27"/>
    </row>
    <row r="870">
      <c r="A870" s="25"/>
      <c r="B870" s="26"/>
      <c r="C870" s="27"/>
    </row>
    <row r="871">
      <c r="A871" s="25"/>
      <c r="B871" s="26"/>
      <c r="C871" s="27"/>
    </row>
    <row r="872">
      <c r="A872" s="25"/>
      <c r="B872" s="26"/>
      <c r="C872" s="27"/>
    </row>
    <row r="873">
      <c r="A873" s="25"/>
      <c r="B873" s="26"/>
      <c r="C873" s="27"/>
    </row>
    <row r="874">
      <c r="A874" s="25"/>
      <c r="B874" s="26"/>
      <c r="C874" s="27"/>
    </row>
    <row r="875">
      <c r="A875" s="25"/>
      <c r="B875" s="26"/>
      <c r="C875" s="27"/>
    </row>
    <row r="876">
      <c r="A876" s="25"/>
      <c r="B876" s="26"/>
      <c r="C876" s="27"/>
    </row>
    <row r="877">
      <c r="A877" s="25"/>
      <c r="B877" s="26"/>
      <c r="C877" s="27"/>
    </row>
    <row r="878">
      <c r="A878" s="25"/>
      <c r="B878" s="26"/>
      <c r="C878" s="27"/>
    </row>
    <row r="879">
      <c r="A879" s="25"/>
      <c r="B879" s="26"/>
      <c r="C879" s="27"/>
    </row>
    <row r="880">
      <c r="A880" s="25"/>
      <c r="B880" s="26"/>
      <c r="C880" s="27"/>
    </row>
    <row r="881">
      <c r="A881" s="25"/>
      <c r="B881" s="26"/>
      <c r="C881" s="27"/>
    </row>
    <row r="882">
      <c r="A882" s="25"/>
      <c r="B882" s="26"/>
      <c r="C882" s="27"/>
    </row>
    <row r="883">
      <c r="A883" s="25"/>
      <c r="B883" s="26"/>
      <c r="C883" s="27"/>
    </row>
    <row r="884">
      <c r="A884" s="25"/>
      <c r="B884" s="26"/>
      <c r="C884" s="27"/>
    </row>
    <row r="885">
      <c r="A885" s="25"/>
      <c r="B885" s="26"/>
      <c r="C885" s="27"/>
    </row>
    <row r="886">
      <c r="A886" s="25"/>
      <c r="B886" s="26"/>
      <c r="C886" s="27"/>
    </row>
    <row r="887">
      <c r="A887" s="25"/>
      <c r="B887" s="26"/>
      <c r="C887" s="27"/>
    </row>
    <row r="888">
      <c r="A888" s="25"/>
      <c r="B888" s="26"/>
      <c r="C888" s="27"/>
    </row>
    <row r="889">
      <c r="A889" s="25"/>
      <c r="B889" s="26"/>
      <c r="C889" s="27"/>
    </row>
    <row r="890">
      <c r="A890" s="25"/>
      <c r="B890" s="26"/>
      <c r="C890" s="27"/>
    </row>
    <row r="891">
      <c r="A891" s="25"/>
      <c r="B891" s="26"/>
      <c r="C891" s="27"/>
    </row>
    <row r="892">
      <c r="A892" s="25"/>
      <c r="B892" s="26"/>
      <c r="C892" s="27"/>
    </row>
    <row r="893">
      <c r="A893" s="25"/>
      <c r="B893" s="26"/>
      <c r="C893" s="27"/>
    </row>
    <row r="894">
      <c r="A894" s="25"/>
      <c r="B894" s="26"/>
      <c r="C894" s="27"/>
    </row>
    <row r="895">
      <c r="A895" s="25"/>
      <c r="B895" s="26"/>
      <c r="C895" s="27"/>
    </row>
    <row r="896">
      <c r="A896" s="25"/>
      <c r="B896" s="26"/>
      <c r="C896" s="27"/>
    </row>
    <row r="897">
      <c r="A897" s="25"/>
      <c r="B897" s="26"/>
      <c r="C897" s="27"/>
    </row>
    <row r="898">
      <c r="A898" s="25"/>
      <c r="B898" s="26"/>
      <c r="C898" s="27"/>
    </row>
    <row r="899">
      <c r="A899" s="25"/>
      <c r="B899" s="26"/>
      <c r="C899" s="27"/>
    </row>
    <row r="900">
      <c r="A900" s="25"/>
      <c r="B900" s="26"/>
      <c r="C900" s="27"/>
    </row>
    <row r="901">
      <c r="A901" s="25"/>
      <c r="B901" s="26"/>
      <c r="C901" s="27"/>
    </row>
    <row r="902">
      <c r="A902" s="25"/>
      <c r="B902" s="26"/>
      <c r="C902" s="27"/>
    </row>
    <row r="903">
      <c r="A903" s="25"/>
      <c r="B903" s="26"/>
      <c r="C903" s="27"/>
    </row>
    <row r="904">
      <c r="A904" s="25"/>
      <c r="B904" s="26"/>
      <c r="C904" s="27"/>
    </row>
    <row r="905">
      <c r="A905" s="25"/>
      <c r="B905" s="26"/>
      <c r="C905" s="27"/>
    </row>
    <row r="906">
      <c r="A906" s="25"/>
      <c r="B906" s="26"/>
      <c r="C906" s="27"/>
    </row>
    <row r="907">
      <c r="A907" s="25"/>
      <c r="B907" s="26"/>
      <c r="C907" s="27"/>
    </row>
    <row r="908">
      <c r="A908" s="25"/>
      <c r="B908" s="26"/>
      <c r="C908" s="27"/>
    </row>
    <row r="909">
      <c r="A909" s="25"/>
      <c r="B909" s="26"/>
      <c r="C909" s="27"/>
    </row>
    <row r="910">
      <c r="A910" s="25"/>
      <c r="B910" s="26"/>
      <c r="C910" s="27"/>
    </row>
    <row r="911">
      <c r="A911" s="25"/>
      <c r="B911" s="26"/>
      <c r="C911" s="27"/>
    </row>
    <row r="912">
      <c r="A912" s="25"/>
      <c r="B912" s="26"/>
      <c r="C912" s="27"/>
    </row>
    <row r="913">
      <c r="A913" s="25"/>
      <c r="B913" s="26"/>
      <c r="C913" s="27"/>
    </row>
    <row r="914">
      <c r="A914" s="25"/>
      <c r="B914" s="26"/>
      <c r="C914" s="27"/>
    </row>
    <row r="915">
      <c r="A915" s="25"/>
      <c r="B915" s="26"/>
      <c r="C915" s="27"/>
    </row>
    <row r="916">
      <c r="A916" s="25"/>
      <c r="B916" s="26"/>
      <c r="C916" s="27"/>
    </row>
    <row r="917">
      <c r="A917" s="25"/>
      <c r="B917" s="26"/>
      <c r="C917" s="27"/>
    </row>
    <row r="918">
      <c r="A918" s="25"/>
      <c r="B918" s="26"/>
      <c r="C918" s="27"/>
    </row>
    <row r="919">
      <c r="A919" s="25"/>
      <c r="B919" s="26"/>
      <c r="C919" s="27"/>
    </row>
    <row r="920">
      <c r="A920" s="25"/>
      <c r="B920" s="26"/>
      <c r="C920" s="27"/>
    </row>
    <row r="921">
      <c r="A921" s="25"/>
      <c r="B921" s="26"/>
      <c r="C921" s="27"/>
    </row>
    <row r="922">
      <c r="A922" s="25"/>
      <c r="B922" s="26"/>
      <c r="C922" s="27"/>
    </row>
    <row r="923">
      <c r="A923" s="25"/>
      <c r="B923" s="26"/>
      <c r="C923" s="27"/>
    </row>
    <row r="924">
      <c r="A924" s="25"/>
      <c r="B924" s="26"/>
      <c r="C924" s="27"/>
    </row>
    <row r="925">
      <c r="A925" s="25"/>
      <c r="B925" s="26"/>
      <c r="C925" s="27"/>
    </row>
    <row r="926">
      <c r="A926" s="25"/>
      <c r="B926" s="26"/>
      <c r="C926" s="27"/>
    </row>
    <row r="927">
      <c r="A927" s="25"/>
      <c r="B927" s="26"/>
      <c r="C927" s="27"/>
    </row>
    <row r="928">
      <c r="A928" s="25"/>
      <c r="B928" s="26"/>
      <c r="C928" s="27"/>
    </row>
    <row r="929">
      <c r="A929" s="25"/>
      <c r="B929" s="26"/>
      <c r="C929" s="27"/>
    </row>
    <row r="930">
      <c r="A930" s="25"/>
      <c r="B930" s="26"/>
      <c r="C930" s="27"/>
    </row>
    <row r="931">
      <c r="A931" s="25"/>
      <c r="B931" s="26"/>
      <c r="C931" s="27"/>
    </row>
    <row r="932">
      <c r="A932" s="25"/>
      <c r="B932" s="26"/>
      <c r="C932" s="27"/>
    </row>
    <row r="933">
      <c r="A933" s="25"/>
      <c r="B933" s="26"/>
      <c r="C933" s="27"/>
    </row>
    <row r="934">
      <c r="A934" s="25"/>
      <c r="B934" s="26"/>
      <c r="C934" s="27"/>
    </row>
    <row r="935">
      <c r="A935" s="25"/>
      <c r="B935" s="26"/>
      <c r="C935" s="27"/>
    </row>
    <row r="936">
      <c r="A936" s="25"/>
      <c r="B936" s="26"/>
      <c r="C936" s="27"/>
    </row>
    <row r="937">
      <c r="A937" s="25"/>
      <c r="B937" s="26"/>
      <c r="C937" s="27"/>
    </row>
    <row r="938">
      <c r="A938" s="25"/>
      <c r="B938" s="26"/>
      <c r="C938" s="27"/>
    </row>
    <row r="939">
      <c r="A939" s="25"/>
      <c r="B939" s="26"/>
      <c r="C939" s="27"/>
    </row>
    <row r="940">
      <c r="A940" s="25"/>
      <c r="B940" s="26"/>
      <c r="C940" s="27"/>
    </row>
    <row r="941">
      <c r="A941" s="25"/>
      <c r="B941" s="26"/>
      <c r="C941" s="27"/>
    </row>
    <row r="942">
      <c r="A942" s="25"/>
      <c r="B942" s="26"/>
      <c r="C942" s="27"/>
    </row>
    <row r="943">
      <c r="A943" s="25"/>
      <c r="B943" s="26"/>
      <c r="C943" s="27"/>
    </row>
    <row r="944">
      <c r="A944" s="25"/>
      <c r="B944" s="26"/>
      <c r="C944" s="27"/>
    </row>
    <row r="945">
      <c r="A945" s="25"/>
      <c r="B945" s="26"/>
      <c r="C945" s="27"/>
    </row>
    <row r="946">
      <c r="A946" s="25"/>
      <c r="B946" s="26"/>
      <c r="C946" s="27"/>
    </row>
    <row r="947">
      <c r="A947" s="25"/>
      <c r="B947" s="26"/>
      <c r="C947" s="27"/>
    </row>
    <row r="948">
      <c r="A948" s="25"/>
      <c r="B948" s="26"/>
      <c r="C948" s="27"/>
    </row>
    <row r="949">
      <c r="A949" s="25"/>
      <c r="B949" s="26"/>
      <c r="C949" s="27"/>
    </row>
    <row r="950">
      <c r="A950" s="25"/>
      <c r="B950" s="26"/>
      <c r="C950" s="27"/>
    </row>
    <row r="951">
      <c r="A951" s="25"/>
      <c r="B951" s="26"/>
      <c r="C951" s="27"/>
    </row>
    <row r="952">
      <c r="A952" s="25"/>
      <c r="B952" s="26"/>
      <c r="C952" s="27"/>
    </row>
    <row r="953">
      <c r="A953" s="25"/>
      <c r="B953" s="26"/>
      <c r="C953" s="27"/>
    </row>
    <row r="954">
      <c r="A954" s="25"/>
      <c r="B954" s="26"/>
      <c r="C954" s="27"/>
    </row>
    <row r="955">
      <c r="A955" s="25"/>
      <c r="B955" s="26"/>
      <c r="C955" s="27"/>
    </row>
    <row r="956">
      <c r="A956" s="25"/>
      <c r="B956" s="26"/>
      <c r="C956" s="27"/>
    </row>
    <row r="957">
      <c r="A957" s="25"/>
      <c r="B957" s="26"/>
      <c r="C957" s="27"/>
    </row>
    <row r="958">
      <c r="A958" s="25"/>
      <c r="B958" s="26"/>
      <c r="C958" s="27"/>
    </row>
    <row r="959">
      <c r="A959" s="25"/>
      <c r="B959" s="26"/>
      <c r="C959" s="27"/>
    </row>
    <row r="960">
      <c r="A960" s="25"/>
      <c r="B960" s="26"/>
      <c r="C960" s="27"/>
    </row>
    <row r="961">
      <c r="A961" s="25"/>
      <c r="B961" s="26"/>
      <c r="C961" s="27"/>
    </row>
    <row r="962">
      <c r="A962" s="25"/>
      <c r="B962" s="26"/>
      <c r="C962" s="27"/>
    </row>
    <row r="963">
      <c r="A963" s="25"/>
      <c r="B963" s="26"/>
      <c r="C963" s="27"/>
    </row>
    <row r="964">
      <c r="A964" s="25"/>
      <c r="B964" s="26"/>
      <c r="C964" s="27"/>
    </row>
    <row r="965">
      <c r="A965" s="25"/>
      <c r="B965" s="26"/>
      <c r="C965" s="27"/>
    </row>
    <row r="966">
      <c r="A966" s="25"/>
      <c r="B966" s="26"/>
      <c r="C966" s="27"/>
    </row>
    <row r="967">
      <c r="A967" s="25"/>
      <c r="B967" s="26"/>
      <c r="C967" s="27"/>
    </row>
    <row r="968">
      <c r="A968" s="25"/>
      <c r="B968" s="26"/>
      <c r="C968" s="27"/>
    </row>
    <row r="969">
      <c r="A969" s="25"/>
      <c r="B969" s="26"/>
      <c r="C969" s="27"/>
    </row>
    <row r="970">
      <c r="A970" s="25"/>
      <c r="B970" s="26"/>
      <c r="C970" s="27"/>
    </row>
    <row r="971">
      <c r="A971" s="25"/>
      <c r="B971" s="26"/>
      <c r="C971" s="27"/>
    </row>
    <row r="972">
      <c r="A972" s="25"/>
      <c r="B972" s="26"/>
      <c r="C972" s="27"/>
    </row>
    <row r="973">
      <c r="A973" s="25"/>
      <c r="B973" s="26"/>
      <c r="C973" s="27"/>
    </row>
    <row r="974">
      <c r="A974" s="25"/>
      <c r="B974" s="26"/>
      <c r="C974" s="27"/>
    </row>
    <row r="975">
      <c r="A975" s="25"/>
      <c r="B975" s="26"/>
      <c r="C975" s="27"/>
    </row>
    <row r="976">
      <c r="A976" s="25"/>
      <c r="B976" s="26"/>
      <c r="C976" s="27"/>
    </row>
    <row r="977">
      <c r="A977" s="25"/>
      <c r="B977" s="26"/>
      <c r="C977" s="27"/>
    </row>
    <row r="978">
      <c r="A978" s="25"/>
      <c r="B978" s="26"/>
      <c r="C978" s="27"/>
    </row>
    <row r="979">
      <c r="A979" s="25"/>
      <c r="B979" s="26"/>
      <c r="C979" s="27"/>
    </row>
    <row r="980">
      <c r="A980" s="25"/>
      <c r="B980" s="26"/>
      <c r="C980" s="27"/>
    </row>
    <row r="981">
      <c r="A981" s="25"/>
      <c r="B981" s="26"/>
      <c r="C981" s="27"/>
    </row>
    <row r="982">
      <c r="A982" s="25"/>
      <c r="B982" s="26"/>
      <c r="C982" s="27"/>
    </row>
    <row r="983">
      <c r="A983" s="25"/>
      <c r="B983" s="26"/>
      <c r="C983" s="27"/>
    </row>
    <row r="984">
      <c r="A984" s="25"/>
      <c r="B984" s="26"/>
      <c r="C984" s="27"/>
    </row>
    <row r="985">
      <c r="A985" s="25"/>
      <c r="B985" s="26"/>
      <c r="C985" s="27"/>
    </row>
    <row r="986">
      <c r="A986" s="25"/>
      <c r="B986" s="26"/>
      <c r="C986" s="27"/>
    </row>
    <row r="987">
      <c r="A987" s="25"/>
      <c r="B987" s="26"/>
      <c r="C987" s="27"/>
    </row>
    <row r="988">
      <c r="A988" s="25"/>
      <c r="B988" s="26"/>
      <c r="C988" s="27"/>
    </row>
    <row r="989">
      <c r="A989" s="25"/>
      <c r="B989" s="26"/>
      <c r="C989" s="27"/>
    </row>
    <row r="990">
      <c r="A990" s="25"/>
      <c r="B990" s="26"/>
      <c r="C990" s="27"/>
    </row>
    <row r="991">
      <c r="A991" s="25"/>
      <c r="B991" s="26"/>
      <c r="C991" s="27"/>
    </row>
    <row r="992">
      <c r="A992" s="25"/>
      <c r="B992" s="26"/>
      <c r="C992" s="27"/>
    </row>
    <row r="993">
      <c r="A993" s="25"/>
      <c r="B993" s="26"/>
      <c r="C993" s="27"/>
    </row>
    <row r="994">
      <c r="A994" s="25"/>
      <c r="B994" s="26"/>
      <c r="C994" s="27"/>
    </row>
    <row r="995">
      <c r="A995" s="25"/>
      <c r="B995" s="26"/>
      <c r="C995" s="27"/>
    </row>
    <row r="996">
      <c r="A996" s="25"/>
      <c r="B996" s="26"/>
      <c r="C996" s="27"/>
    </row>
    <row r="997">
      <c r="A997" s="25"/>
      <c r="B997" s="26"/>
      <c r="C997" s="27"/>
    </row>
    <row r="998">
      <c r="A998" s="25"/>
      <c r="B998" s="26"/>
      <c r="C998" s="27"/>
    </row>
    <row r="999">
      <c r="A999" s="25"/>
      <c r="B999" s="26"/>
      <c r="C999" s="27"/>
    </row>
    <row r="1000">
      <c r="A1000" s="25"/>
      <c r="B1000" s="26"/>
      <c r="C1000" s="27"/>
    </row>
    <row r="1001">
      <c r="A1001" s="25"/>
      <c r="B1001" s="26"/>
      <c r="C1001" s="27"/>
    </row>
    <row r="1002">
      <c r="A1002" s="25"/>
      <c r="B1002" s="26"/>
      <c r="C1002" s="27"/>
    </row>
    <row r="1003">
      <c r="A1003" s="25"/>
      <c r="B1003" s="26"/>
      <c r="C1003" s="27"/>
    </row>
    <row r="1004">
      <c r="A1004" s="25"/>
      <c r="B1004" s="26"/>
      <c r="C1004" s="27"/>
    </row>
    <row r="1005">
      <c r="A1005" s="25"/>
      <c r="B1005" s="26"/>
      <c r="C1005" s="27"/>
    </row>
    <row r="1006">
      <c r="A1006" s="25"/>
      <c r="B1006" s="26"/>
      <c r="C1006" s="27"/>
    </row>
    <row r="1007">
      <c r="A1007" s="25"/>
      <c r="B1007" s="26"/>
      <c r="C1007" s="27"/>
    </row>
    <row r="1008">
      <c r="A1008" s="25"/>
      <c r="B1008" s="26"/>
      <c r="C1008" s="27"/>
    </row>
    <row r="1009">
      <c r="A1009" s="25"/>
      <c r="B1009" s="26"/>
      <c r="C1009" s="27"/>
    </row>
    <row r="1010">
      <c r="A1010" s="25"/>
      <c r="B1010" s="26"/>
      <c r="C1010" s="27"/>
    </row>
    <row r="1011">
      <c r="A1011" s="25"/>
      <c r="B1011" s="26"/>
      <c r="C1011" s="27"/>
    </row>
  </sheetData>
  <mergeCells count="1">
    <mergeCell ref="A1:C1"/>
  </mergeCells>
  <conditionalFormatting sqref="C347:C354">
    <cfRule type="cellIs" dxfId="0" priority="1" operator="lessThan">
      <formula>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0"/>
    <col customWidth="1" min="5" max="5" width="4.75"/>
    <col customWidth="1" min="6" max="6" width="16.88"/>
    <col customWidth="1" min="7" max="7" width="14.25"/>
    <col customWidth="1" min="8" max="8" width="4.5"/>
    <col customWidth="1" min="9" max="9" width="16.38"/>
  </cols>
  <sheetData>
    <row r="1">
      <c r="A1" s="7" t="s">
        <v>384</v>
      </c>
      <c r="B1" s="8"/>
      <c r="C1" s="8"/>
      <c r="D1" s="9"/>
      <c r="F1" s="10" t="s">
        <v>385</v>
      </c>
      <c r="G1" s="10" t="s">
        <v>386</v>
      </c>
      <c r="I1" s="16" t="str">
        <f>IF(I2&lt;0,"TOTAL FALTANTE","TOTAL PERDIDAS")</f>
        <v>TOTAL PERDIDAS</v>
      </c>
    </row>
    <row r="2">
      <c r="A2" s="11" t="s">
        <v>4</v>
      </c>
      <c r="B2" s="11" t="s">
        <v>5</v>
      </c>
      <c r="C2" s="11" t="s">
        <v>387</v>
      </c>
      <c r="D2" s="11" t="s">
        <v>388</v>
      </c>
      <c r="F2" s="12">
        <f t="shared" ref="F2:G2" si="1">SUM(C3:C1003)</f>
        <v>3517000</v>
      </c>
      <c r="G2" s="12">
        <f t="shared" si="1"/>
        <v>3517000</v>
      </c>
      <c r="H2" s="59" t="s">
        <v>389</v>
      </c>
      <c r="I2" s="5">
        <f>G2-F2</f>
        <v>0</v>
      </c>
    </row>
    <row r="3">
      <c r="A3" s="13">
        <v>44793.0</v>
      </c>
      <c r="B3" s="14" t="s">
        <v>390</v>
      </c>
      <c r="C3" s="15">
        <v>400000.0</v>
      </c>
      <c r="D3" s="15">
        <v>400000.0</v>
      </c>
      <c r="E3" s="16"/>
      <c r="F3" s="16"/>
      <c r="J3" s="16"/>
      <c r="M3" s="16"/>
    </row>
    <row r="4">
      <c r="A4" s="29">
        <v>44794.0</v>
      </c>
      <c r="B4" s="14" t="s">
        <v>391</v>
      </c>
      <c r="C4" s="15">
        <v>117000.0</v>
      </c>
      <c r="D4" s="15">
        <v>117000.0</v>
      </c>
    </row>
    <row r="5">
      <c r="A5" s="13">
        <v>45199.0</v>
      </c>
      <c r="B5" s="14" t="s">
        <v>392</v>
      </c>
      <c r="C5" s="15">
        <v>3000000.0</v>
      </c>
      <c r="D5" s="15">
        <f>2500000+500000</f>
        <v>3000000</v>
      </c>
    </row>
    <row r="6">
      <c r="A6" s="25"/>
      <c r="B6" s="26"/>
      <c r="C6" s="27"/>
      <c r="D6" s="15"/>
    </row>
    <row r="7">
      <c r="A7" s="25"/>
      <c r="B7" s="26"/>
      <c r="C7" s="27"/>
      <c r="D7" s="15"/>
    </row>
    <row r="8">
      <c r="A8" s="25"/>
      <c r="B8" s="26"/>
      <c r="C8" s="27"/>
      <c r="D8" s="27"/>
    </row>
    <row r="9">
      <c r="A9" s="25"/>
      <c r="B9" s="26"/>
      <c r="C9" s="27"/>
      <c r="D9" s="27"/>
    </row>
    <row r="10">
      <c r="A10" s="25"/>
      <c r="B10" s="26"/>
      <c r="C10" s="27"/>
      <c r="D10" s="27"/>
    </row>
    <row r="11">
      <c r="A11" s="25"/>
      <c r="B11" s="26"/>
      <c r="C11" s="27"/>
      <c r="D11" s="27"/>
    </row>
    <row r="12">
      <c r="A12" s="25"/>
      <c r="B12" s="26"/>
      <c r="C12" s="27"/>
      <c r="D12" s="27"/>
    </row>
    <row r="13">
      <c r="A13" s="25"/>
      <c r="B13" s="26"/>
      <c r="C13" s="27"/>
      <c r="D13" s="27"/>
    </row>
    <row r="14">
      <c r="A14" s="25"/>
      <c r="B14" s="26"/>
      <c r="C14" s="27"/>
      <c r="D14" s="27"/>
    </row>
    <row r="15">
      <c r="A15" s="25"/>
      <c r="B15" s="26"/>
      <c r="C15" s="27"/>
      <c r="D15" s="27"/>
    </row>
    <row r="16">
      <c r="A16" s="25"/>
      <c r="B16" s="26"/>
      <c r="C16" s="27"/>
      <c r="D16" s="27"/>
    </row>
    <row r="17">
      <c r="A17" s="25"/>
      <c r="B17" s="26"/>
      <c r="C17" s="27"/>
      <c r="D17" s="27"/>
    </row>
    <row r="18">
      <c r="A18" s="25"/>
      <c r="B18" s="26"/>
      <c r="C18" s="27"/>
      <c r="D18" s="27"/>
    </row>
    <row r="19">
      <c r="A19" s="25"/>
      <c r="B19" s="26"/>
      <c r="C19" s="27"/>
      <c r="D19" s="27"/>
    </row>
    <row r="20">
      <c r="A20" s="25"/>
      <c r="B20" s="26"/>
      <c r="C20" s="27"/>
      <c r="D20" s="27"/>
    </row>
    <row r="21">
      <c r="A21" s="25"/>
      <c r="B21" s="26"/>
      <c r="C21" s="27"/>
      <c r="D21" s="27"/>
    </row>
    <row r="22">
      <c r="A22" s="25"/>
      <c r="B22" s="26"/>
      <c r="C22" s="27"/>
      <c r="D22" s="27"/>
    </row>
    <row r="23">
      <c r="A23" s="25"/>
      <c r="B23" s="26"/>
      <c r="C23" s="27"/>
      <c r="D23" s="27"/>
    </row>
    <row r="24">
      <c r="A24" s="25"/>
      <c r="B24" s="26"/>
      <c r="C24" s="27"/>
      <c r="D24" s="27"/>
    </row>
    <row r="25">
      <c r="A25" s="25"/>
      <c r="B25" s="26"/>
      <c r="C25" s="27"/>
      <c r="D25" s="27"/>
    </row>
    <row r="26">
      <c r="A26" s="25"/>
      <c r="B26" s="26"/>
      <c r="C26" s="27"/>
      <c r="D26" s="27"/>
    </row>
    <row r="27">
      <c r="A27" s="25"/>
      <c r="B27" s="26"/>
      <c r="C27" s="27"/>
      <c r="D27" s="27"/>
    </row>
    <row r="28">
      <c r="A28" s="25"/>
      <c r="B28" s="26"/>
      <c r="C28" s="27"/>
      <c r="D28" s="27"/>
    </row>
    <row r="29">
      <c r="A29" s="25"/>
      <c r="B29" s="26"/>
      <c r="C29" s="27"/>
      <c r="D29" s="27"/>
    </row>
    <row r="30">
      <c r="A30" s="25"/>
      <c r="B30" s="26"/>
      <c r="C30" s="27"/>
      <c r="D30" s="27"/>
    </row>
    <row r="31">
      <c r="A31" s="25"/>
      <c r="B31" s="26"/>
      <c r="C31" s="27"/>
      <c r="D31" s="27"/>
    </row>
    <row r="32">
      <c r="A32" s="25"/>
      <c r="B32" s="26"/>
      <c r="C32" s="27"/>
      <c r="D32" s="27"/>
    </row>
    <row r="33">
      <c r="A33" s="25"/>
      <c r="B33" s="26"/>
      <c r="C33" s="27"/>
      <c r="D33" s="27"/>
    </row>
    <row r="34">
      <c r="A34" s="25"/>
      <c r="B34" s="26"/>
      <c r="C34" s="27"/>
      <c r="D34" s="27"/>
    </row>
    <row r="35">
      <c r="A35" s="25"/>
      <c r="B35" s="26"/>
      <c r="C35" s="27"/>
      <c r="D35" s="27"/>
    </row>
    <row r="36">
      <c r="A36" s="25"/>
      <c r="B36" s="26"/>
      <c r="C36" s="27"/>
      <c r="D36" s="27"/>
    </row>
    <row r="37">
      <c r="A37" s="25"/>
      <c r="B37" s="26"/>
      <c r="C37" s="27"/>
      <c r="D37" s="27"/>
    </row>
    <row r="38">
      <c r="A38" s="25"/>
      <c r="B38" s="26"/>
      <c r="C38" s="27"/>
      <c r="D38" s="27"/>
    </row>
    <row r="39">
      <c r="A39" s="25"/>
      <c r="B39" s="26"/>
      <c r="C39" s="27"/>
      <c r="D39" s="27"/>
    </row>
    <row r="40">
      <c r="A40" s="25"/>
      <c r="B40" s="26"/>
      <c r="C40" s="27"/>
      <c r="D40" s="27"/>
    </row>
    <row r="41">
      <c r="A41" s="25"/>
      <c r="B41" s="26"/>
      <c r="C41" s="27"/>
      <c r="D41" s="27"/>
    </row>
    <row r="42">
      <c r="A42" s="25"/>
      <c r="B42" s="26"/>
      <c r="C42" s="27"/>
      <c r="D42" s="27"/>
    </row>
    <row r="43">
      <c r="A43" s="25"/>
      <c r="B43" s="26"/>
      <c r="C43" s="27"/>
      <c r="D43" s="27"/>
    </row>
    <row r="44">
      <c r="A44" s="25"/>
      <c r="B44" s="26"/>
      <c r="C44" s="27"/>
      <c r="D44" s="27"/>
    </row>
    <row r="45">
      <c r="A45" s="25"/>
      <c r="B45" s="26"/>
      <c r="C45" s="27"/>
      <c r="D45" s="27"/>
    </row>
    <row r="46">
      <c r="A46" s="25"/>
      <c r="B46" s="26"/>
      <c r="C46" s="27"/>
      <c r="D46" s="27"/>
    </row>
    <row r="47">
      <c r="A47" s="25"/>
      <c r="B47" s="26"/>
      <c r="C47" s="27"/>
      <c r="D47" s="27"/>
    </row>
    <row r="48">
      <c r="A48" s="25"/>
      <c r="B48" s="26"/>
      <c r="C48" s="27"/>
      <c r="D48" s="27"/>
    </row>
    <row r="49">
      <c r="A49" s="25"/>
      <c r="B49" s="26"/>
      <c r="C49" s="27"/>
      <c r="D49" s="27"/>
    </row>
    <row r="50">
      <c r="A50" s="25"/>
      <c r="B50" s="26"/>
      <c r="C50" s="27"/>
      <c r="D50" s="27"/>
    </row>
    <row r="51">
      <c r="A51" s="25"/>
      <c r="B51" s="26"/>
      <c r="C51" s="27"/>
      <c r="D51" s="27"/>
    </row>
    <row r="52">
      <c r="A52" s="25"/>
      <c r="B52" s="26"/>
      <c r="C52" s="27"/>
      <c r="D52" s="27"/>
    </row>
    <row r="53">
      <c r="A53" s="25"/>
      <c r="B53" s="26"/>
      <c r="C53" s="27"/>
      <c r="D53" s="27"/>
    </row>
    <row r="54">
      <c r="A54" s="25"/>
      <c r="B54" s="26"/>
      <c r="C54" s="27"/>
      <c r="D54" s="27"/>
    </row>
    <row r="55">
      <c r="A55" s="25"/>
      <c r="B55" s="26"/>
      <c r="C55" s="27"/>
      <c r="D55" s="27"/>
    </row>
    <row r="56">
      <c r="A56" s="25"/>
      <c r="B56" s="26"/>
      <c r="C56" s="27"/>
      <c r="D56" s="27"/>
    </row>
    <row r="57">
      <c r="A57" s="25"/>
      <c r="B57" s="26"/>
      <c r="C57" s="27"/>
      <c r="D57" s="27"/>
    </row>
    <row r="58">
      <c r="A58" s="25"/>
      <c r="B58" s="26"/>
      <c r="C58" s="27"/>
      <c r="D58" s="27"/>
    </row>
    <row r="59">
      <c r="A59" s="25"/>
      <c r="B59" s="26"/>
      <c r="C59" s="27"/>
      <c r="D59" s="27"/>
    </row>
    <row r="60">
      <c r="A60" s="25"/>
      <c r="B60" s="26"/>
      <c r="C60" s="27"/>
      <c r="D60" s="27"/>
    </row>
    <row r="61">
      <c r="A61" s="25"/>
      <c r="B61" s="26"/>
      <c r="C61" s="27"/>
      <c r="D61" s="27"/>
    </row>
    <row r="62">
      <c r="A62" s="25"/>
      <c r="B62" s="26"/>
      <c r="C62" s="27"/>
      <c r="D62" s="27"/>
    </row>
    <row r="63">
      <c r="A63" s="25"/>
      <c r="B63" s="26"/>
      <c r="C63" s="27"/>
      <c r="D63" s="27"/>
    </row>
    <row r="64">
      <c r="A64" s="25"/>
      <c r="B64" s="26"/>
      <c r="C64" s="27"/>
      <c r="D64" s="27"/>
    </row>
    <row r="65">
      <c r="A65" s="25"/>
      <c r="B65" s="26"/>
      <c r="C65" s="27"/>
      <c r="D65" s="27"/>
    </row>
    <row r="66">
      <c r="A66" s="25"/>
      <c r="B66" s="26"/>
      <c r="C66" s="27"/>
      <c r="D66" s="27"/>
    </row>
    <row r="67">
      <c r="A67" s="25"/>
      <c r="B67" s="26"/>
      <c r="C67" s="27"/>
      <c r="D67" s="27"/>
    </row>
    <row r="68">
      <c r="A68" s="25"/>
      <c r="B68" s="26"/>
      <c r="C68" s="27"/>
      <c r="D68" s="27"/>
    </row>
    <row r="69">
      <c r="A69" s="25"/>
      <c r="B69" s="26"/>
      <c r="C69" s="27"/>
      <c r="D69" s="27"/>
    </row>
    <row r="70">
      <c r="A70" s="25"/>
      <c r="B70" s="26"/>
      <c r="C70" s="27"/>
      <c r="D70" s="27"/>
    </row>
    <row r="71">
      <c r="A71" s="25"/>
      <c r="B71" s="26"/>
      <c r="C71" s="27"/>
      <c r="D71" s="27"/>
    </row>
    <row r="72">
      <c r="A72" s="25"/>
      <c r="B72" s="26"/>
      <c r="C72" s="27"/>
      <c r="D72" s="27"/>
    </row>
    <row r="73">
      <c r="A73" s="25"/>
      <c r="B73" s="26"/>
      <c r="C73" s="27"/>
      <c r="D73" s="27"/>
    </row>
    <row r="74">
      <c r="A74" s="25"/>
      <c r="B74" s="26"/>
      <c r="C74" s="27"/>
      <c r="D74" s="27"/>
    </row>
    <row r="75">
      <c r="A75" s="25"/>
      <c r="B75" s="26"/>
      <c r="C75" s="27"/>
      <c r="D75" s="27"/>
    </row>
    <row r="76">
      <c r="A76" s="25"/>
      <c r="B76" s="26"/>
      <c r="C76" s="27"/>
      <c r="D76" s="27"/>
    </row>
    <row r="77">
      <c r="A77" s="25"/>
      <c r="B77" s="26"/>
      <c r="C77" s="27"/>
      <c r="D77" s="27"/>
    </row>
    <row r="78">
      <c r="A78" s="25"/>
      <c r="B78" s="26"/>
      <c r="C78" s="27"/>
      <c r="D78" s="27"/>
    </row>
    <row r="79">
      <c r="A79" s="25"/>
      <c r="B79" s="26"/>
      <c r="C79" s="27"/>
      <c r="D79" s="27"/>
    </row>
    <row r="80">
      <c r="A80" s="25"/>
      <c r="B80" s="26"/>
      <c r="C80" s="27"/>
      <c r="D80" s="27"/>
    </row>
    <row r="81">
      <c r="A81" s="25"/>
      <c r="B81" s="26"/>
      <c r="C81" s="27"/>
      <c r="D81" s="27"/>
    </row>
    <row r="82">
      <c r="A82" s="25"/>
      <c r="B82" s="26"/>
      <c r="C82" s="27"/>
      <c r="D82" s="27"/>
    </row>
    <row r="83">
      <c r="A83" s="25"/>
      <c r="B83" s="26"/>
      <c r="C83" s="27"/>
      <c r="D83" s="27"/>
    </row>
    <row r="84">
      <c r="A84" s="25"/>
      <c r="B84" s="26"/>
      <c r="C84" s="27"/>
      <c r="D84" s="27"/>
    </row>
    <row r="85">
      <c r="A85" s="25"/>
      <c r="B85" s="26"/>
      <c r="C85" s="27"/>
      <c r="D85" s="27"/>
    </row>
    <row r="86">
      <c r="A86" s="25"/>
      <c r="B86" s="26"/>
      <c r="C86" s="27"/>
      <c r="D86" s="27"/>
    </row>
    <row r="87">
      <c r="A87" s="25"/>
      <c r="B87" s="26"/>
      <c r="C87" s="27"/>
      <c r="D87" s="27"/>
    </row>
    <row r="88">
      <c r="A88" s="25"/>
      <c r="B88" s="26"/>
      <c r="C88" s="27"/>
      <c r="D88" s="27"/>
    </row>
    <row r="89">
      <c r="A89" s="25"/>
      <c r="B89" s="26"/>
      <c r="C89" s="27"/>
      <c r="D89" s="27"/>
    </row>
    <row r="90">
      <c r="A90" s="25"/>
      <c r="B90" s="26"/>
      <c r="C90" s="27"/>
      <c r="D90" s="27"/>
    </row>
    <row r="91">
      <c r="A91" s="25"/>
      <c r="B91" s="26"/>
      <c r="C91" s="27"/>
      <c r="D91" s="27"/>
    </row>
    <row r="92">
      <c r="A92" s="25"/>
      <c r="B92" s="26"/>
      <c r="C92" s="27"/>
      <c r="D92" s="27"/>
    </row>
    <row r="93">
      <c r="A93" s="25"/>
      <c r="B93" s="26"/>
      <c r="C93" s="27"/>
      <c r="D93" s="27"/>
    </row>
    <row r="94">
      <c r="A94" s="25"/>
      <c r="B94" s="26"/>
      <c r="C94" s="27"/>
      <c r="D94" s="27"/>
    </row>
    <row r="95">
      <c r="A95" s="25"/>
      <c r="B95" s="26"/>
      <c r="C95" s="27"/>
      <c r="D95" s="27"/>
    </row>
    <row r="96">
      <c r="A96" s="25"/>
      <c r="B96" s="26"/>
      <c r="C96" s="27"/>
      <c r="D96" s="27"/>
    </row>
    <row r="97">
      <c r="A97" s="25"/>
      <c r="B97" s="26"/>
      <c r="C97" s="27"/>
      <c r="D97" s="27"/>
    </row>
    <row r="98">
      <c r="A98" s="25"/>
      <c r="B98" s="26"/>
      <c r="C98" s="27"/>
      <c r="D98" s="27"/>
    </row>
    <row r="99">
      <c r="A99" s="25"/>
      <c r="B99" s="26"/>
      <c r="C99" s="27"/>
      <c r="D99" s="27"/>
    </row>
    <row r="100">
      <c r="A100" s="25"/>
      <c r="B100" s="26"/>
      <c r="C100" s="27"/>
      <c r="D100" s="27"/>
    </row>
    <row r="101">
      <c r="A101" s="25"/>
      <c r="B101" s="26"/>
      <c r="C101" s="27"/>
      <c r="D101" s="27"/>
    </row>
    <row r="102">
      <c r="A102" s="25"/>
      <c r="B102" s="26"/>
      <c r="C102" s="27"/>
      <c r="D102" s="27"/>
    </row>
    <row r="103">
      <c r="A103" s="25"/>
      <c r="B103" s="26"/>
      <c r="C103" s="27"/>
      <c r="D103" s="27"/>
    </row>
    <row r="104">
      <c r="A104" s="25"/>
      <c r="B104" s="26"/>
      <c r="C104" s="27"/>
      <c r="D104" s="27"/>
    </row>
    <row r="105">
      <c r="A105" s="25"/>
      <c r="B105" s="26"/>
      <c r="C105" s="27"/>
      <c r="D105" s="27"/>
    </row>
    <row r="106">
      <c r="A106" s="25"/>
      <c r="B106" s="26"/>
      <c r="C106" s="27"/>
      <c r="D106" s="27"/>
    </row>
    <row r="107">
      <c r="A107" s="25"/>
      <c r="B107" s="26"/>
      <c r="C107" s="27"/>
      <c r="D107" s="27"/>
    </row>
    <row r="108">
      <c r="A108" s="25"/>
      <c r="B108" s="26"/>
      <c r="C108" s="27"/>
      <c r="D108" s="27"/>
    </row>
    <row r="109">
      <c r="A109" s="25"/>
      <c r="B109" s="26"/>
      <c r="C109" s="27"/>
      <c r="D109" s="27"/>
    </row>
    <row r="110">
      <c r="A110" s="25"/>
      <c r="B110" s="26"/>
      <c r="C110" s="27"/>
      <c r="D110" s="27"/>
    </row>
    <row r="111">
      <c r="A111" s="25"/>
      <c r="B111" s="26"/>
      <c r="C111" s="27"/>
      <c r="D111" s="27"/>
    </row>
    <row r="112">
      <c r="A112" s="25"/>
      <c r="B112" s="26"/>
      <c r="C112" s="27"/>
      <c r="D112" s="27"/>
    </row>
    <row r="113">
      <c r="A113" s="25"/>
      <c r="B113" s="26"/>
      <c r="C113" s="27"/>
      <c r="D113" s="27"/>
    </row>
    <row r="114">
      <c r="A114" s="25"/>
      <c r="B114" s="26"/>
      <c r="C114" s="27"/>
      <c r="D114" s="27"/>
    </row>
    <row r="115">
      <c r="A115" s="25"/>
      <c r="B115" s="26"/>
      <c r="C115" s="27"/>
      <c r="D115" s="27"/>
    </row>
    <row r="116">
      <c r="A116" s="25"/>
      <c r="B116" s="26"/>
      <c r="C116" s="27"/>
      <c r="D116" s="27"/>
    </row>
    <row r="117">
      <c r="A117" s="25"/>
      <c r="B117" s="26"/>
      <c r="C117" s="27"/>
      <c r="D117" s="27"/>
    </row>
    <row r="118">
      <c r="A118" s="25"/>
      <c r="B118" s="26"/>
      <c r="C118" s="27"/>
      <c r="D118" s="27"/>
    </row>
    <row r="119">
      <c r="A119" s="25"/>
      <c r="B119" s="26"/>
      <c r="C119" s="27"/>
      <c r="D119" s="27"/>
    </row>
    <row r="120">
      <c r="A120" s="25"/>
      <c r="B120" s="26"/>
      <c r="C120" s="27"/>
      <c r="D120" s="27"/>
    </row>
    <row r="121">
      <c r="A121" s="25"/>
      <c r="B121" s="26"/>
      <c r="C121" s="27"/>
      <c r="D121" s="27"/>
    </row>
    <row r="122">
      <c r="A122" s="25"/>
      <c r="B122" s="26"/>
      <c r="C122" s="27"/>
      <c r="D122" s="27"/>
    </row>
    <row r="123">
      <c r="A123" s="25"/>
      <c r="B123" s="26"/>
      <c r="C123" s="27"/>
      <c r="D123" s="27"/>
    </row>
    <row r="124">
      <c r="A124" s="25"/>
      <c r="B124" s="26"/>
      <c r="C124" s="27"/>
      <c r="D124" s="27"/>
    </row>
    <row r="125">
      <c r="A125" s="25"/>
      <c r="B125" s="26"/>
      <c r="C125" s="27"/>
      <c r="D125" s="27"/>
    </row>
    <row r="126">
      <c r="A126" s="25"/>
      <c r="B126" s="26"/>
      <c r="C126" s="27"/>
      <c r="D126" s="27"/>
    </row>
    <row r="127">
      <c r="A127" s="25"/>
      <c r="B127" s="26"/>
      <c r="C127" s="27"/>
      <c r="D127" s="27"/>
    </row>
    <row r="128">
      <c r="A128" s="25"/>
      <c r="B128" s="26"/>
      <c r="C128" s="27"/>
      <c r="D128" s="27"/>
    </row>
    <row r="129">
      <c r="A129" s="25"/>
      <c r="B129" s="26"/>
      <c r="C129" s="27"/>
      <c r="D129" s="27"/>
    </row>
    <row r="130">
      <c r="A130" s="25"/>
      <c r="B130" s="26"/>
      <c r="C130" s="27"/>
      <c r="D130" s="27"/>
    </row>
    <row r="131">
      <c r="A131" s="25"/>
      <c r="B131" s="26"/>
      <c r="C131" s="27"/>
      <c r="D131" s="27"/>
    </row>
    <row r="132">
      <c r="A132" s="25"/>
      <c r="B132" s="26"/>
      <c r="C132" s="27"/>
      <c r="D132" s="27"/>
    </row>
    <row r="133">
      <c r="A133" s="25"/>
      <c r="B133" s="26"/>
      <c r="C133" s="27"/>
      <c r="D133" s="27"/>
    </row>
    <row r="134">
      <c r="A134" s="25"/>
      <c r="B134" s="26"/>
      <c r="C134" s="27"/>
      <c r="D134" s="27"/>
    </row>
    <row r="135">
      <c r="A135" s="25"/>
      <c r="B135" s="26"/>
      <c r="C135" s="27"/>
      <c r="D135" s="27"/>
    </row>
    <row r="136">
      <c r="A136" s="25"/>
      <c r="B136" s="26"/>
      <c r="C136" s="27"/>
      <c r="D136" s="27"/>
    </row>
    <row r="137">
      <c r="A137" s="25"/>
      <c r="B137" s="26"/>
      <c r="C137" s="27"/>
      <c r="D137" s="27"/>
    </row>
    <row r="138">
      <c r="A138" s="25"/>
      <c r="B138" s="26"/>
      <c r="C138" s="27"/>
      <c r="D138" s="27"/>
    </row>
    <row r="139">
      <c r="A139" s="25"/>
      <c r="B139" s="26"/>
      <c r="C139" s="27"/>
      <c r="D139" s="27"/>
    </row>
    <row r="140">
      <c r="A140" s="25"/>
      <c r="B140" s="26"/>
      <c r="C140" s="27"/>
      <c r="D140" s="27"/>
    </row>
    <row r="141">
      <c r="A141" s="25"/>
      <c r="B141" s="26"/>
      <c r="C141" s="27"/>
      <c r="D141" s="27"/>
    </row>
    <row r="142">
      <c r="A142" s="25"/>
      <c r="B142" s="26"/>
      <c r="C142" s="27"/>
      <c r="D142" s="27"/>
    </row>
    <row r="143">
      <c r="A143" s="25"/>
      <c r="B143" s="26"/>
      <c r="C143" s="27"/>
      <c r="D143" s="27"/>
    </row>
    <row r="144">
      <c r="A144" s="25"/>
      <c r="B144" s="26"/>
      <c r="C144" s="27"/>
      <c r="D144" s="27"/>
    </row>
    <row r="145">
      <c r="A145" s="25"/>
      <c r="B145" s="26"/>
      <c r="C145" s="27"/>
      <c r="D145" s="27"/>
    </row>
    <row r="146">
      <c r="A146" s="25"/>
      <c r="B146" s="26"/>
      <c r="C146" s="27"/>
      <c r="D146" s="27"/>
    </row>
    <row r="147">
      <c r="A147" s="25"/>
      <c r="B147" s="26"/>
      <c r="C147" s="27"/>
      <c r="D147" s="27"/>
    </row>
    <row r="148">
      <c r="A148" s="25"/>
      <c r="B148" s="26"/>
      <c r="C148" s="27"/>
      <c r="D148" s="27"/>
    </row>
    <row r="149">
      <c r="A149" s="25"/>
      <c r="B149" s="26"/>
      <c r="C149" s="27"/>
      <c r="D149" s="27"/>
    </row>
    <row r="150">
      <c r="A150" s="25"/>
      <c r="B150" s="26"/>
      <c r="C150" s="27"/>
      <c r="D150" s="27"/>
    </row>
    <row r="151">
      <c r="A151" s="25"/>
      <c r="B151" s="26"/>
      <c r="C151" s="27"/>
      <c r="D151" s="27"/>
    </row>
    <row r="152">
      <c r="A152" s="25"/>
      <c r="B152" s="26"/>
      <c r="C152" s="27"/>
      <c r="D152" s="27"/>
    </row>
    <row r="153">
      <c r="A153" s="25"/>
      <c r="B153" s="26"/>
      <c r="C153" s="27"/>
      <c r="D153" s="27"/>
    </row>
    <row r="154">
      <c r="A154" s="25"/>
      <c r="B154" s="26"/>
      <c r="C154" s="27"/>
      <c r="D154" s="27"/>
    </row>
    <row r="155">
      <c r="A155" s="25"/>
      <c r="B155" s="26"/>
      <c r="C155" s="27"/>
      <c r="D155" s="27"/>
    </row>
    <row r="156">
      <c r="A156" s="25"/>
      <c r="B156" s="26"/>
      <c r="C156" s="27"/>
      <c r="D156" s="27"/>
    </row>
    <row r="157">
      <c r="A157" s="25"/>
      <c r="B157" s="26"/>
      <c r="C157" s="27"/>
      <c r="D157" s="27"/>
    </row>
    <row r="158">
      <c r="A158" s="25"/>
      <c r="B158" s="26"/>
      <c r="C158" s="27"/>
      <c r="D158" s="27"/>
    </row>
    <row r="159">
      <c r="A159" s="25"/>
      <c r="B159" s="26"/>
      <c r="C159" s="27"/>
      <c r="D159" s="27"/>
    </row>
    <row r="160">
      <c r="A160" s="25"/>
      <c r="B160" s="26"/>
      <c r="C160" s="27"/>
      <c r="D160" s="27"/>
    </row>
    <row r="161">
      <c r="A161" s="25"/>
      <c r="B161" s="26"/>
      <c r="C161" s="27"/>
      <c r="D161" s="27"/>
    </row>
    <row r="162">
      <c r="A162" s="25"/>
      <c r="B162" s="26"/>
      <c r="C162" s="27"/>
      <c r="D162" s="27"/>
    </row>
    <row r="163">
      <c r="A163" s="25"/>
      <c r="B163" s="26"/>
      <c r="C163" s="27"/>
      <c r="D163" s="27"/>
    </row>
    <row r="164">
      <c r="A164" s="25"/>
      <c r="B164" s="26"/>
      <c r="C164" s="27"/>
      <c r="D164" s="27"/>
    </row>
    <row r="165">
      <c r="A165" s="25"/>
      <c r="B165" s="26"/>
      <c r="C165" s="27"/>
      <c r="D165" s="27"/>
    </row>
    <row r="166">
      <c r="A166" s="25"/>
      <c r="B166" s="26"/>
      <c r="C166" s="27"/>
      <c r="D166" s="27"/>
    </row>
    <row r="167">
      <c r="A167" s="25"/>
      <c r="B167" s="26"/>
      <c r="C167" s="27"/>
      <c r="D167" s="27"/>
    </row>
    <row r="168">
      <c r="A168" s="25"/>
      <c r="B168" s="26"/>
      <c r="C168" s="27"/>
      <c r="D168" s="27"/>
    </row>
    <row r="169">
      <c r="A169" s="25"/>
      <c r="B169" s="26"/>
      <c r="C169" s="27"/>
      <c r="D169" s="27"/>
    </row>
    <row r="170">
      <c r="A170" s="25"/>
      <c r="B170" s="26"/>
      <c r="C170" s="27"/>
      <c r="D170" s="27"/>
    </row>
    <row r="171">
      <c r="A171" s="25"/>
      <c r="B171" s="26"/>
      <c r="C171" s="27"/>
      <c r="D171" s="27"/>
    </row>
    <row r="172">
      <c r="A172" s="25"/>
      <c r="B172" s="26"/>
      <c r="C172" s="27"/>
      <c r="D172" s="27"/>
    </row>
    <row r="173">
      <c r="A173" s="25"/>
      <c r="B173" s="26"/>
      <c r="C173" s="27"/>
      <c r="D173" s="27"/>
    </row>
    <row r="174">
      <c r="A174" s="25"/>
      <c r="B174" s="26"/>
      <c r="C174" s="27"/>
      <c r="D174" s="27"/>
    </row>
    <row r="175">
      <c r="A175" s="25"/>
      <c r="B175" s="26"/>
      <c r="C175" s="27"/>
      <c r="D175" s="27"/>
    </row>
    <row r="176">
      <c r="A176" s="25"/>
      <c r="B176" s="26"/>
      <c r="C176" s="27"/>
      <c r="D176" s="27"/>
    </row>
    <row r="177">
      <c r="A177" s="25"/>
      <c r="B177" s="26"/>
      <c r="C177" s="27"/>
      <c r="D177" s="27"/>
    </row>
    <row r="178">
      <c r="A178" s="25"/>
      <c r="B178" s="26"/>
      <c r="C178" s="27"/>
      <c r="D178" s="27"/>
    </row>
    <row r="179">
      <c r="A179" s="25"/>
      <c r="B179" s="26"/>
      <c r="C179" s="27"/>
      <c r="D179" s="27"/>
    </row>
    <row r="180">
      <c r="A180" s="25"/>
      <c r="B180" s="26"/>
      <c r="C180" s="27"/>
      <c r="D180" s="27"/>
    </row>
    <row r="181">
      <c r="A181" s="25"/>
      <c r="B181" s="26"/>
      <c r="C181" s="27"/>
      <c r="D181" s="27"/>
    </row>
    <row r="182">
      <c r="A182" s="25"/>
      <c r="B182" s="26"/>
      <c r="C182" s="27"/>
      <c r="D182" s="27"/>
    </row>
    <row r="183">
      <c r="A183" s="25"/>
      <c r="B183" s="26"/>
      <c r="C183" s="27"/>
      <c r="D183" s="27"/>
    </row>
    <row r="184">
      <c r="A184" s="25"/>
      <c r="B184" s="26"/>
      <c r="C184" s="27"/>
      <c r="D184" s="27"/>
    </row>
    <row r="185">
      <c r="A185" s="25"/>
      <c r="B185" s="26"/>
      <c r="C185" s="27"/>
      <c r="D185" s="27"/>
    </row>
    <row r="186">
      <c r="A186" s="25"/>
      <c r="B186" s="26"/>
      <c r="C186" s="27"/>
      <c r="D186" s="27"/>
    </row>
    <row r="187">
      <c r="A187" s="25"/>
      <c r="B187" s="26"/>
      <c r="C187" s="27"/>
      <c r="D187" s="27"/>
    </row>
    <row r="188">
      <c r="A188" s="25"/>
      <c r="B188" s="26"/>
      <c r="C188" s="27"/>
      <c r="D188" s="27"/>
    </row>
    <row r="189">
      <c r="A189" s="25"/>
      <c r="B189" s="26"/>
      <c r="C189" s="27"/>
      <c r="D189" s="27"/>
    </row>
    <row r="190">
      <c r="A190" s="25"/>
      <c r="B190" s="26"/>
      <c r="C190" s="27"/>
      <c r="D190" s="27"/>
    </row>
    <row r="191">
      <c r="A191" s="25"/>
      <c r="B191" s="26"/>
      <c r="C191" s="27"/>
      <c r="D191" s="27"/>
    </row>
    <row r="192">
      <c r="A192" s="25"/>
      <c r="B192" s="26"/>
      <c r="C192" s="27"/>
      <c r="D192" s="27"/>
    </row>
    <row r="193">
      <c r="A193" s="25"/>
      <c r="B193" s="26"/>
      <c r="C193" s="27"/>
      <c r="D193" s="27"/>
    </row>
    <row r="194">
      <c r="A194" s="25"/>
      <c r="B194" s="26"/>
      <c r="C194" s="27"/>
      <c r="D194" s="27"/>
    </row>
    <row r="195">
      <c r="A195" s="25"/>
      <c r="B195" s="26"/>
      <c r="C195" s="27"/>
      <c r="D195" s="27"/>
    </row>
    <row r="196">
      <c r="A196" s="25"/>
      <c r="B196" s="26"/>
      <c r="C196" s="27"/>
      <c r="D196" s="27"/>
    </row>
    <row r="197">
      <c r="A197" s="25"/>
      <c r="B197" s="26"/>
      <c r="C197" s="27"/>
      <c r="D197" s="27"/>
    </row>
    <row r="198">
      <c r="A198" s="25"/>
      <c r="B198" s="26"/>
      <c r="C198" s="27"/>
      <c r="D198" s="27"/>
    </row>
    <row r="199">
      <c r="A199" s="25"/>
      <c r="B199" s="26"/>
      <c r="C199" s="27"/>
      <c r="D199" s="27"/>
    </row>
    <row r="200">
      <c r="A200" s="25"/>
      <c r="B200" s="26"/>
      <c r="C200" s="27"/>
      <c r="D200" s="27"/>
    </row>
    <row r="201">
      <c r="A201" s="25"/>
      <c r="B201" s="26"/>
      <c r="C201" s="27"/>
      <c r="D201" s="27"/>
    </row>
    <row r="202">
      <c r="A202" s="25"/>
      <c r="B202" s="26"/>
      <c r="C202" s="27"/>
      <c r="D202" s="27"/>
    </row>
    <row r="203">
      <c r="A203" s="25"/>
      <c r="B203" s="26"/>
      <c r="C203" s="27"/>
      <c r="D203" s="27"/>
    </row>
    <row r="204">
      <c r="A204" s="25"/>
      <c r="B204" s="26"/>
      <c r="C204" s="27"/>
      <c r="D204" s="27"/>
    </row>
    <row r="205">
      <c r="A205" s="25"/>
      <c r="B205" s="26"/>
      <c r="C205" s="27"/>
      <c r="D205" s="27"/>
    </row>
    <row r="206">
      <c r="A206" s="25"/>
      <c r="B206" s="26"/>
      <c r="C206" s="27"/>
      <c r="D206" s="27"/>
    </row>
    <row r="207">
      <c r="A207" s="25"/>
      <c r="B207" s="26"/>
      <c r="C207" s="27"/>
      <c r="D207" s="27"/>
    </row>
    <row r="208">
      <c r="A208" s="25"/>
      <c r="B208" s="26"/>
      <c r="C208" s="27"/>
      <c r="D208" s="27"/>
    </row>
    <row r="209">
      <c r="A209" s="25"/>
      <c r="B209" s="26"/>
      <c r="C209" s="27"/>
      <c r="D209" s="27"/>
    </row>
    <row r="210">
      <c r="A210" s="25"/>
      <c r="B210" s="26"/>
      <c r="C210" s="27"/>
      <c r="D210" s="27"/>
    </row>
    <row r="211">
      <c r="A211" s="25"/>
      <c r="B211" s="26"/>
      <c r="C211" s="27"/>
      <c r="D211" s="27"/>
    </row>
    <row r="212">
      <c r="A212" s="25"/>
      <c r="B212" s="26"/>
      <c r="C212" s="27"/>
      <c r="D212" s="27"/>
    </row>
    <row r="213">
      <c r="A213" s="25"/>
      <c r="B213" s="26"/>
      <c r="C213" s="27"/>
      <c r="D213" s="27"/>
    </row>
    <row r="214">
      <c r="A214" s="25"/>
      <c r="B214" s="26"/>
      <c r="C214" s="27"/>
      <c r="D214" s="27"/>
    </row>
    <row r="215">
      <c r="A215" s="25"/>
      <c r="B215" s="26"/>
      <c r="C215" s="27"/>
      <c r="D215" s="27"/>
    </row>
    <row r="216">
      <c r="A216" s="25"/>
      <c r="B216" s="26"/>
      <c r="C216" s="27"/>
      <c r="D216" s="27"/>
    </row>
    <row r="217">
      <c r="A217" s="25"/>
      <c r="B217" s="26"/>
      <c r="C217" s="27"/>
      <c r="D217" s="27"/>
    </row>
    <row r="218">
      <c r="A218" s="25"/>
      <c r="B218" s="26"/>
      <c r="C218" s="27"/>
      <c r="D218" s="27"/>
    </row>
    <row r="219">
      <c r="A219" s="25"/>
      <c r="B219" s="26"/>
      <c r="C219" s="27"/>
      <c r="D219" s="27"/>
    </row>
    <row r="220">
      <c r="A220" s="25"/>
      <c r="B220" s="26"/>
      <c r="C220" s="27"/>
      <c r="D220" s="27"/>
    </row>
    <row r="221">
      <c r="A221" s="25"/>
      <c r="B221" s="26"/>
      <c r="C221" s="27"/>
      <c r="D221" s="27"/>
    </row>
    <row r="222">
      <c r="A222" s="25"/>
      <c r="B222" s="26"/>
      <c r="C222" s="27"/>
      <c r="D222" s="27"/>
    </row>
    <row r="223">
      <c r="A223" s="25"/>
      <c r="B223" s="26"/>
      <c r="C223" s="27"/>
      <c r="D223" s="27"/>
    </row>
    <row r="224">
      <c r="A224" s="25"/>
      <c r="B224" s="26"/>
      <c r="C224" s="27"/>
      <c r="D224" s="27"/>
    </row>
    <row r="225">
      <c r="A225" s="25"/>
      <c r="B225" s="26"/>
      <c r="C225" s="27"/>
      <c r="D225" s="27"/>
    </row>
    <row r="226">
      <c r="A226" s="25"/>
      <c r="B226" s="26"/>
      <c r="C226" s="27"/>
      <c r="D226" s="27"/>
    </row>
    <row r="227">
      <c r="A227" s="25"/>
      <c r="B227" s="26"/>
      <c r="C227" s="27"/>
      <c r="D227" s="27"/>
    </row>
    <row r="228">
      <c r="A228" s="25"/>
      <c r="B228" s="26"/>
      <c r="C228" s="27"/>
      <c r="D228" s="27"/>
    </row>
    <row r="229">
      <c r="A229" s="25"/>
      <c r="B229" s="26"/>
      <c r="C229" s="27"/>
      <c r="D229" s="27"/>
    </row>
    <row r="230">
      <c r="A230" s="25"/>
      <c r="B230" s="26"/>
      <c r="C230" s="27"/>
      <c r="D230" s="27"/>
    </row>
    <row r="231">
      <c r="A231" s="25"/>
      <c r="B231" s="26"/>
      <c r="C231" s="27"/>
      <c r="D231" s="27"/>
    </row>
    <row r="232">
      <c r="A232" s="25"/>
      <c r="B232" s="26"/>
      <c r="C232" s="27"/>
      <c r="D232" s="27"/>
    </row>
    <row r="233">
      <c r="A233" s="25"/>
      <c r="B233" s="26"/>
      <c r="C233" s="27"/>
      <c r="D233" s="27"/>
    </row>
    <row r="234">
      <c r="A234" s="25"/>
      <c r="B234" s="26"/>
      <c r="C234" s="27"/>
      <c r="D234" s="27"/>
    </row>
    <row r="235">
      <c r="A235" s="25"/>
      <c r="B235" s="26"/>
      <c r="C235" s="27"/>
      <c r="D235" s="27"/>
    </row>
    <row r="236">
      <c r="A236" s="25"/>
      <c r="B236" s="26"/>
      <c r="C236" s="27"/>
      <c r="D236" s="27"/>
    </row>
    <row r="237">
      <c r="A237" s="25"/>
      <c r="B237" s="26"/>
      <c r="C237" s="27"/>
      <c r="D237" s="27"/>
    </row>
    <row r="238">
      <c r="A238" s="25"/>
      <c r="B238" s="26"/>
      <c r="C238" s="27"/>
      <c r="D238" s="27"/>
    </row>
    <row r="239">
      <c r="A239" s="25"/>
      <c r="B239" s="26"/>
      <c r="C239" s="27"/>
      <c r="D239" s="27"/>
    </row>
    <row r="240">
      <c r="A240" s="25"/>
      <c r="B240" s="26"/>
      <c r="C240" s="27"/>
      <c r="D240" s="27"/>
    </row>
    <row r="241">
      <c r="A241" s="25"/>
      <c r="B241" s="26"/>
      <c r="C241" s="27"/>
      <c r="D241" s="27"/>
    </row>
    <row r="242">
      <c r="A242" s="25"/>
      <c r="B242" s="26"/>
      <c r="C242" s="27"/>
      <c r="D242" s="27"/>
    </row>
    <row r="243">
      <c r="A243" s="25"/>
      <c r="B243" s="26"/>
      <c r="C243" s="27"/>
      <c r="D243" s="27"/>
    </row>
    <row r="244">
      <c r="A244" s="25"/>
      <c r="B244" s="26"/>
      <c r="C244" s="27"/>
      <c r="D244" s="27"/>
    </row>
    <row r="245">
      <c r="A245" s="25"/>
      <c r="B245" s="26"/>
      <c r="C245" s="27"/>
      <c r="D245" s="27"/>
    </row>
    <row r="246">
      <c r="A246" s="25"/>
      <c r="B246" s="26"/>
      <c r="C246" s="27"/>
      <c r="D246" s="27"/>
    </row>
    <row r="247">
      <c r="A247" s="25"/>
      <c r="B247" s="26"/>
      <c r="C247" s="27"/>
      <c r="D247" s="27"/>
    </row>
    <row r="248">
      <c r="A248" s="25"/>
      <c r="B248" s="26"/>
      <c r="C248" s="27"/>
      <c r="D248" s="27"/>
    </row>
    <row r="249">
      <c r="A249" s="25"/>
      <c r="B249" s="26"/>
      <c r="C249" s="27"/>
      <c r="D249" s="27"/>
    </row>
    <row r="250">
      <c r="A250" s="25"/>
      <c r="B250" s="26"/>
      <c r="C250" s="27"/>
      <c r="D250" s="27"/>
    </row>
    <row r="251">
      <c r="A251" s="25"/>
      <c r="B251" s="26"/>
      <c r="C251" s="27"/>
      <c r="D251" s="27"/>
    </row>
    <row r="252">
      <c r="A252" s="25"/>
      <c r="B252" s="26"/>
      <c r="C252" s="27"/>
      <c r="D252" s="27"/>
    </row>
    <row r="253">
      <c r="A253" s="25"/>
      <c r="B253" s="26"/>
      <c r="C253" s="27"/>
      <c r="D253" s="27"/>
    </row>
    <row r="254">
      <c r="A254" s="25"/>
      <c r="B254" s="26"/>
      <c r="C254" s="27"/>
      <c r="D254" s="27"/>
    </row>
    <row r="255">
      <c r="A255" s="25"/>
      <c r="B255" s="26"/>
      <c r="C255" s="27"/>
      <c r="D255" s="27"/>
    </row>
    <row r="256">
      <c r="A256" s="25"/>
      <c r="B256" s="26"/>
      <c r="C256" s="27"/>
      <c r="D256" s="27"/>
    </row>
    <row r="257">
      <c r="A257" s="25"/>
      <c r="B257" s="26"/>
      <c r="C257" s="27"/>
      <c r="D257" s="27"/>
    </row>
    <row r="258">
      <c r="A258" s="25"/>
      <c r="B258" s="26"/>
      <c r="C258" s="27"/>
      <c r="D258" s="27"/>
    </row>
    <row r="259">
      <c r="A259" s="25"/>
      <c r="B259" s="26"/>
      <c r="C259" s="27"/>
      <c r="D259" s="27"/>
    </row>
    <row r="260">
      <c r="A260" s="25"/>
      <c r="B260" s="26"/>
      <c r="C260" s="27"/>
      <c r="D260" s="27"/>
    </row>
    <row r="261">
      <c r="A261" s="25"/>
      <c r="B261" s="26"/>
      <c r="C261" s="27"/>
      <c r="D261" s="27"/>
    </row>
    <row r="262">
      <c r="A262" s="25"/>
      <c r="B262" s="26"/>
      <c r="C262" s="27"/>
      <c r="D262" s="27"/>
    </row>
    <row r="263">
      <c r="A263" s="25"/>
      <c r="B263" s="26"/>
      <c r="C263" s="27"/>
      <c r="D263" s="27"/>
    </row>
    <row r="264">
      <c r="A264" s="25"/>
      <c r="B264" s="26"/>
      <c r="C264" s="27"/>
      <c r="D264" s="27"/>
    </row>
    <row r="265">
      <c r="A265" s="25"/>
      <c r="B265" s="26"/>
      <c r="C265" s="27"/>
      <c r="D265" s="27"/>
    </row>
    <row r="266">
      <c r="A266" s="25"/>
      <c r="B266" s="26"/>
      <c r="C266" s="27"/>
      <c r="D266" s="27"/>
    </row>
    <row r="267">
      <c r="A267" s="25"/>
      <c r="B267" s="26"/>
      <c r="C267" s="27"/>
      <c r="D267" s="27"/>
    </row>
    <row r="268">
      <c r="A268" s="25"/>
      <c r="B268" s="26"/>
      <c r="C268" s="27"/>
      <c r="D268" s="27"/>
    </row>
    <row r="269">
      <c r="A269" s="25"/>
      <c r="B269" s="26"/>
      <c r="C269" s="27"/>
      <c r="D269" s="27"/>
    </row>
    <row r="270">
      <c r="A270" s="25"/>
      <c r="B270" s="26"/>
      <c r="C270" s="27"/>
      <c r="D270" s="27"/>
    </row>
    <row r="271">
      <c r="A271" s="25"/>
      <c r="B271" s="26"/>
      <c r="C271" s="27"/>
      <c r="D271" s="27"/>
    </row>
    <row r="272">
      <c r="A272" s="25"/>
      <c r="B272" s="26"/>
      <c r="C272" s="27"/>
      <c r="D272" s="27"/>
    </row>
    <row r="273">
      <c r="A273" s="25"/>
      <c r="B273" s="26"/>
      <c r="C273" s="27"/>
      <c r="D273" s="27"/>
    </row>
    <row r="274">
      <c r="A274" s="25"/>
      <c r="B274" s="26"/>
      <c r="C274" s="27"/>
      <c r="D274" s="27"/>
    </row>
    <row r="275">
      <c r="A275" s="25"/>
      <c r="B275" s="26"/>
      <c r="C275" s="27"/>
      <c r="D275" s="27"/>
    </row>
    <row r="276">
      <c r="A276" s="25"/>
      <c r="B276" s="26"/>
      <c r="C276" s="27"/>
      <c r="D276" s="27"/>
    </row>
    <row r="277">
      <c r="A277" s="25"/>
      <c r="B277" s="26"/>
      <c r="C277" s="27"/>
      <c r="D277" s="27"/>
    </row>
    <row r="278">
      <c r="A278" s="25"/>
      <c r="B278" s="26"/>
      <c r="C278" s="27"/>
      <c r="D278" s="27"/>
    </row>
    <row r="279">
      <c r="A279" s="25"/>
      <c r="B279" s="26"/>
      <c r="C279" s="27"/>
      <c r="D279" s="27"/>
    </row>
    <row r="280">
      <c r="A280" s="25"/>
      <c r="B280" s="26"/>
      <c r="C280" s="27"/>
      <c r="D280" s="27"/>
    </row>
    <row r="281">
      <c r="A281" s="25"/>
      <c r="B281" s="26"/>
      <c r="C281" s="27"/>
      <c r="D281" s="27"/>
    </row>
    <row r="282">
      <c r="A282" s="25"/>
      <c r="B282" s="26"/>
      <c r="C282" s="27"/>
      <c r="D282" s="27"/>
    </row>
    <row r="283">
      <c r="A283" s="25"/>
      <c r="B283" s="26"/>
      <c r="C283" s="27"/>
      <c r="D283" s="27"/>
    </row>
    <row r="284">
      <c r="A284" s="25"/>
      <c r="B284" s="26"/>
      <c r="C284" s="27"/>
      <c r="D284" s="27"/>
    </row>
    <row r="285">
      <c r="A285" s="25"/>
      <c r="B285" s="26"/>
      <c r="C285" s="27"/>
      <c r="D285" s="27"/>
    </row>
    <row r="286">
      <c r="A286" s="25"/>
      <c r="B286" s="26"/>
      <c r="C286" s="27"/>
      <c r="D286" s="27"/>
    </row>
    <row r="287">
      <c r="A287" s="25"/>
      <c r="B287" s="26"/>
      <c r="C287" s="27"/>
      <c r="D287" s="27"/>
    </row>
    <row r="288">
      <c r="A288" s="25"/>
      <c r="B288" s="26"/>
      <c r="C288" s="27"/>
      <c r="D288" s="27"/>
    </row>
    <row r="289">
      <c r="A289" s="25"/>
      <c r="B289" s="26"/>
      <c r="C289" s="27"/>
      <c r="D289" s="27"/>
    </row>
    <row r="290">
      <c r="A290" s="25"/>
      <c r="B290" s="26"/>
      <c r="C290" s="27"/>
      <c r="D290" s="27"/>
    </row>
    <row r="291">
      <c r="A291" s="25"/>
      <c r="B291" s="26"/>
      <c r="C291" s="27"/>
      <c r="D291" s="27"/>
    </row>
    <row r="292">
      <c r="A292" s="25"/>
      <c r="B292" s="26"/>
      <c r="C292" s="27"/>
      <c r="D292" s="27"/>
    </row>
    <row r="293">
      <c r="A293" s="25"/>
      <c r="B293" s="26"/>
      <c r="C293" s="27"/>
      <c r="D293" s="27"/>
    </row>
    <row r="294">
      <c r="A294" s="25"/>
      <c r="B294" s="26"/>
      <c r="C294" s="27"/>
      <c r="D294" s="27"/>
    </row>
    <row r="295">
      <c r="A295" s="25"/>
      <c r="B295" s="26"/>
      <c r="C295" s="27"/>
      <c r="D295" s="27"/>
    </row>
    <row r="296">
      <c r="A296" s="25"/>
      <c r="B296" s="26"/>
      <c r="C296" s="27"/>
      <c r="D296" s="27"/>
    </row>
    <row r="297">
      <c r="A297" s="25"/>
      <c r="B297" s="26"/>
      <c r="C297" s="27"/>
      <c r="D297" s="27"/>
    </row>
    <row r="298">
      <c r="A298" s="25"/>
      <c r="B298" s="26"/>
      <c r="C298" s="27"/>
      <c r="D298" s="27"/>
    </row>
    <row r="299">
      <c r="A299" s="25"/>
      <c r="B299" s="26"/>
      <c r="C299" s="27"/>
      <c r="D299" s="27"/>
    </row>
    <row r="300">
      <c r="A300" s="25"/>
      <c r="B300" s="26"/>
      <c r="C300" s="27"/>
      <c r="D300" s="27"/>
    </row>
    <row r="301">
      <c r="A301" s="25"/>
      <c r="B301" s="26"/>
      <c r="C301" s="27"/>
      <c r="D301" s="27"/>
    </row>
    <row r="302">
      <c r="A302" s="25"/>
      <c r="B302" s="26"/>
      <c r="C302" s="27"/>
      <c r="D302" s="27"/>
    </row>
    <row r="303">
      <c r="A303" s="25"/>
      <c r="B303" s="26"/>
      <c r="C303" s="27"/>
      <c r="D303" s="27"/>
    </row>
    <row r="304">
      <c r="A304" s="25"/>
      <c r="B304" s="26"/>
      <c r="C304" s="27"/>
      <c r="D304" s="27"/>
    </row>
    <row r="305">
      <c r="A305" s="25"/>
      <c r="B305" s="26"/>
      <c r="C305" s="27"/>
      <c r="D305" s="27"/>
    </row>
    <row r="306">
      <c r="A306" s="25"/>
      <c r="B306" s="26"/>
      <c r="C306" s="27"/>
      <c r="D306" s="27"/>
    </row>
    <row r="307">
      <c r="A307" s="25"/>
      <c r="B307" s="26"/>
      <c r="C307" s="27"/>
      <c r="D307" s="27"/>
    </row>
    <row r="308">
      <c r="A308" s="25"/>
      <c r="B308" s="26"/>
      <c r="C308" s="27"/>
      <c r="D308" s="27"/>
    </row>
    <row r="309">
      <c r="A309" s="25"/>
      <c r="B309" s="26"/>
      <c r="C309" s="27"/>
      <c r="D309" s="27"/>
    </row>
    <row r="310">
      <c r="A310" s="25"/>
      <c r="B310" s="26"/>
      <c r="C310" s="27"/>
      <c r="D310" s="27"/>
    </row>
    <row r="311">
      <c r="A311" s="25"/>
      <c r="B311" s="26"/>
      <c r="C311" s="27"/>
      <c r="D311" s="27"/>
    </row>
    <row r="312">
      <c r="A312" s="25"/>
      <c r="B312" s="26"/>
      <c r="C312" s="27"/>
      <c r="D312" s="27"/>
    </row>
    <row r="313">
      <c r="A313" s="25"/>
      <c r="B313" s="26"/>
      <c r="C313" s="27"/>
      <c r="D313" s="27"/>
    </row>
    <row r="314">
      <c r="A314" s="25"/>
      <c r="B314" s="26"/>
      <c r="C314" s="27"/>
      <c r="D314" s="27"/>
    </row>
    <row r="315">
      <c r="A315" s="25"/>
      <c r="B315" s="26"/>
      <c r="C315" s="27"/>
      <c r="D315" s="27"/>
    </row>
    <row r="316">
      <c r="A316" s="25"/>
      <c r="B316" s="26"/>
      <c r="C316" s="27"/>
      <c r="D316" s="27"/>
    </row>
    <row r="317">
      <c r="A317" s="25"/>
      <c r="B317" s="26"/>
      <c r="C317" s="27"/>
      <c r="D317" s="27"/>
    </row>
    <row r="318">
      <c r="A318" s="25"/>
      <c r="B318" s="26"/>
      <c r="C318" s="27"/>
      <c r="D318" s="27"/>
    </row>
    <row r="319">
      <c r="A319" s="25"/>
      <c r="B319" s="26"/>
      <c r="C319" s="27"/>
      <c r="D319" s="27"/>
    </row>
    <row r="320">
      <c r="A320" s="25"/>
      <c r="B320" s="26"/>
      <c r="C320" s="27"/>
      <c r="D320" s="27"/>
    </row>
    <row r="321">
      <c r="A321" s="25"/>
      <c r="B321" s="26"/>
      <c r="C321" s="27"/>
      <c r="D321" s="27"/>
    </row>
    <row r="322">
      <c r="A322" s="25"/>
      <c r="B322" s="26"/>
      <c r="C322" s="27"/>
      <c r="D322" s="27"/>
    </row>
    <row r="323">
      <c r="A323" s="25"/>
      <c r="B323" s="26"/>
      <c r="C323" s="27"/>
      <c r="D323" s="27"/>
    </row>
    <row r="324">
      <c r="A324" s="25"/>
      <c r="B324" s="26"/>
      <c r="C324" s="27"/>
      <c r="D324" s="27"/>
    </row>
    <row r="325">
      <c r="A325" s="25"/>
      <c r="B325" s="26"/>
      <c r="C325" s="27"/>
      <c r="D325" s="27"/>
    </row>
    <row r="326">
      <c r="A326" s="25"/>
      <c r="B326" s="26"/>
      <c r="C326" s="27"/>
      <c r="D326" s="27"/>
    </row>
    <row r="327">
      <c r="A327" s="25"/>
      <c r="B327" s="26"/>
      <c r="C327" s="27"/>
      <c r="D327" s="27"/>
    </row>
    <row r="328">
      <c r="A328" s="25"/>
      <c r="B328" s="26"/>
      <c r="C328" s="27"/>
      <c r="D328" s="27"/>
    </row>
    <row r="329">
      <c r="A329" s="25"/>
      <c r="B329" s="26"/>
      <c r="C329" s="27"/>
      <c r="D329" s="27"/>
    </row>
    <row r="330">
      <c r="A330" s="25"/>
      <c r="B330" s="26"/>
      <c r="C330" s="27"/>
      <c r="D330" s="27"/>
    </row>
    <row r="331">
      <c r="A331" s="25"/>
      <c r="B331" s="26"/>
      <c r="C331" s="27"/>
      <c r="D331" s="27"/>
    </row>
    <row r="332">
      <c r="A332" s="25"/>
      <c r="B332" s="26"/>
      <c r="C332" s="27"/>
      <c r="D332" s="27"/>
    </row>
    <row r="333">
      <c r="A333" s="25"/>
      <c r="B333" s="26"/>
      <c r="C333" s="27"/>
      <c r="D333" s="27"/>
    </row>
    <row r="334">
      <c r="A334" s="25"/>
      <c r="B334" s="26"/>
      <c r="C334" s="27"/>
      <c r="D334" s="27"/>
    </row>
    <row r="335">
      <c r="A335" s="25"/>
      <c r="B335" s="26"/>
      <c r="C335" s="27"/>
      <c r="D335" s="27"/>
    </row>
    <row r="336">
      <c r="A336" s="25"/>
      <c r="B336" s="26"/>
      <c r="C336" s="27"/>
      <c r="D336" s="27"/>
    </row>
    <row r="337">
      <c r="A337" s="25"/>
      <c r="B337" s="26"/>
      <c r="C337" s="27"/>
      <c r="D337" s="27"/>
    </row>
    <row r="338">
      <c r="A338" s="25"/>
      <c r="B338" s="26"/>
      <c r="C338" s="27"/>
      <c r="D338" s="27"/>
    </row>
    <row r="339">
      <c r="A339" s="25"/>
      <c r="B339" s="26"/>
      <c r="C339" s="27"/>
      <c r="D339" s="27"/>
    </row>
    <row r="340">
      <c r="A340" s="25"/>
      <c r="B340" s="26"/>
      <c r="C340" s="27"/>
      <c r="D340" s="27"/>
    </row>
    <row r="341">
      <c r="A341" s="25"/>
      <c r="B341" s="26"/>
      <c r="C341" s="27"/>
      <c r="D341" s="27"/>
    </row>
    <row r="342">
      <c r="A342" s="25"/>
      <c r="B342" s="26"/>
      <c r="C342" s="27"/>
      <c r="D342" s="27"/>
    </row>
    <row r="343">
      <c r="A343" s="25"/>
      <c r="B343" s="26"/>
      <c r="C343" s="27"/>
      <c r="D343" s="27"/>
    </row>
    <row r="344">
      <c r="A344" s="25"/>
      <c r="B344" s="26"/>
      <c r="C344" s="27"/>
      <c r="D344" s="27"/>
    </row>
    <row r="345">
      <c r="A345" s="25"/>
      <c r="B345" s="26"/>
      <c r="C345" s="27"/>
      <c r="D345" s="27"/>
    </row>
    <row r="346">
      <c r="A346" s="25"/>
      <c r="B346" s="26"/>
      <c r="C346" s="27"/>
      <c r="D346" s="27"/>
    </row>
    <row r="347">
      <c r="A347" s="25"/>
      <c r="B347" s="26"/>
      <c r="C347" s="27"/>
      <c r="D347" s="27"/>
    </row>
    <row r="348">
      <c r="A348" s="25"/>
      <c r="B348" s="26"/>
      <c r="C348" s="27"/>
      <c r="D348" s="27"/>
    </row>
    <row r="349">
      <c r="A349" s="25"/>
      <c r="B349" s="26"/>
      <c r="C349" s="27"/>
      <c r="D349" s="27"/>
    </row>
    <row r="350">
      <c r="A350" s="25"/>
      <c r="B350" s="26"/>
      <c r="C350" s="27"/>
      <c r="D350" s="27"/>
    </row>
    <row r="351">
      <c r="A351" s="25"/>
      <c r="B351" s="26"/>
      <c r="C351" s="27"/>
      <c r="D351" s="27"/>
    </row>
    <row r="352">
      <c r="A352" s="25"/>
      <c r="B352" s="26"/>
      <c r="C352" s="27"/>
      <c r="D352" s="27"/>
    </row>
    <row r="353">
      <c r="A353" s="25"/>
      <c r="B353" s="26"/>
      <c r="C353" s="27"/>
      <c r="D353" s="27"/>
    </row>
    <row r="354">
      <c r="A354" s="25"/>
      <c r="B354" s="26"/>
      <c r="C354" s="27"/>
      <c r="D354" s="27"/>
    </row>
    <row r="355">
      <c r="A355" s="25"/>
      <c r="B355" s="26"/>
      <c r="C355" s="27"/>
      <c r="D355" s="27"/>
    </row>
    <row r="356">
      <c r="A356" s="25"/>
      <c r="B356" s="26"/>
      <c r="C356" s="27"/>
      <c r="D356" s="27"/>
    </row>
    <row r="357">
      <c r="A357" s="25"/>
      <c r="B357" s="26"/>
      <c r="C357" s="27"/>
      <c r="D357" s="27"/>
    </row>
    <row r="358">
      <c r="A358" s="25"/>
      <c r="B358" s="26"/>
      <c r="C358" s="27"/>
      <c r="D358" s="27"/>
    </row>
    <row r="359">
      <c r="A359" s="25"/>
      <c r="B359" s="26"/>
      <c r="C359" s="27"/>
      <c r="D359" s="27"/>
    </row>
    <row r="360">
      <c r="A360" s="25"/>
      <c r="B360" s="26"/>
      <c r="C360" s="27"/>
      <c r="D360" s="27"/>
    </row>
    <row r="361">
      <c r="A361" s="25"/>
      <c r="B361" s="26"/>
      <c r="C361" s="27"/>
      <c r="D361" s="27"/>
    </row>
    <row r="362">
      <c r="A362" s="25"/>
      <c r="B362" s="26"/>
      <c r="C362" s="27"/>
      <c r="D362" s="27"/>
    </row>
    <row r="363">
      <c r="A363" s="25"/>
      <c r="B363" s="26"/>
      <c r="C363" s="27"/>
      <c r="D363" s="27"/>
    </row>
    <row r="364">
      <c r="A364" s="25"/>
      <c r="B364" s="26"/>
      <c r="C364" s="27"/>
      <c r="D364" s="27"/>
    </row>
    <row r="365">
      <c r="A365" s="25"/>
      <c r="B365" s="26"/>
      <c r="C365" s="27"/>
      <c r="D365" s="27"/>
    </row>
    <row r="366">
      <c r="A366" s="25"/>
      <c r="B366" s="26"/>
      <c r="C366" s="27"/>
      <c r="D366" s="27"/>
    </row>
    <row r="367">
      <c r="A367" s="25"/>
      <c r="B367" s="26"/>
      <c r="C367" s="27"/>
      <c r="D367" s="27"/>
    </row>
    <row r="368">
      <c r="A368" s="25"/>
      <c r="B368" s="26"/>
      <c r="C368" s="27"/>
      <c r="D368" s="27"/>
    </row>
    <row r="369">
      <c r="A369" s="25"/>
      <c r="B369" s="26"/>
      <c r="C369" s="27"/>
      <c r="D369" s="27"/>
    </row>
    <row r="370">
      <c r="A370" s="25"/>
      <c r="B370" s="26"/>
      <c r="C370" s="27"/>
      <c r="D370" s="27"/>
    </row>
    <row r="371">
      <c r="A371" s="25"/>
      <c r="B371" s="26"/>
      <c r="C371" s="27"/>
      <c r="D371" s="27"/>
    </row>
    <row r="372">
      <c r="A372" s="25"/>
      <c r="B372" s="26"/>
      <c r="C372" s="27"/>
      <c r="D372" s="27"/>
    </row>
    <row r="373">
      <c r="A373" s="25"/>
      <c r="B373" s="26"/>
      <c r="C373" s="27"/>
      <c r="D373" s="27"/>
    </row>
    <row r="374">
      <c r="A374" s="25"/>
      <c r="B374" s="26"/>
      <c r="C374" s="27"/>
      <c r="D374" s="27"/>
    </row>
    <row r="375">
      <c r="A375" s="25"/>
      <c r="B375" s="26"/>
      <c r="C375" s="27"/>
      <c r="D375" s="27"/>
    </row>
    <row r="376">
      <c r="A376" s="25"/>
      <c r="B376" s="26"/>
      <c r="C376" s="27"/>
      <c r="D376" s="27"/>
    </row>
    <row r="377">
      <c r="A377" s="25"/>
      <c r="B377" s="26"/>
      <c r="C377" s="27"/>
      <c r="D377" s="27"/>
    </row>
    <row r="378">
      <c r="A378" s="25"/>
      <c r="B378" s="26"/>
      <c r="C378" s="27"/>
      <c r="D378" s="27"/>
    </row>
    <row r="379">
      <c r="A379" s="25"/>
      <c r="B379" s="26"/>
      <c r="C379" s="27"/>
      <c r="D379" s="27"/>
    </row>
    <row r="380">
      <c r="A380" s="25"/>
      <c r="B380" s="26"/>
      <c r="C380" s="27"/>
      <c r="D380" s="27"/>
    </row>
    <row r="381">
      <c r="A381" s="25"/>
      <c r="B381" s="26"/>
      <c r="C381" s="27"/>
      <c r="D381" s="27"/>
    </row>
    <row r="382">
      <c r="A382" s="25"/>
      <c r="B382" s="26"/>
      <c r="C382" s="27"/>
      <c r="D382" s="27"/>
    </row>
    <row r="383">
      <c r="A383" s="25"/>
      <c r="B383" s="26"/>
      <c r="C383" s="27"/>
      <c r="D383" s="27"/>
    </row>
    <row r="384">
      <c r="A384" s="25"/>
      <c r="B384" s="26"/>
      <c r="C384" s="27"/>
      <c r="D384" s="27"/>
    </row>
    <row r="385">
      <c r="A385" s="25"/>
      <c r="B385" s="26"/>
      <c r="C385" s="27"/>
      <c r="D385" s="27"/>
    </row>
    <row r="386">
      <c r="A386" s="25"/>
      <c r="B386" s="26"/>
      <c r="C386" s="27"/>
      <c r="D386" s="27"/>
    </row>
    <row r="387">
      <c r="A387" s="25"/>
      <c r="B387" s="26"/>
      <c r="C387" s="27"/>
      <c r="D387" s="27"/>
    </row>
    <row r="388">
      <c r="A388" s="25"/>
      <c r="B388" s="26"/>
      <c r="C388" s="27"/>
      <c r="D388" s="27"/>
    </row>
    <row r="389">
      <c r="A389" s="25"/>
      <c r="B389" s="26"/>
      <c r="C389" s="27"/>
      <c r="D389" s="27"/>
    </row>
    <row r="390">
      <c r="A390" s="25"/>
      <c r="B390" s="26"/>
      <c r="C390" s="27"/>
      <c r="D390" s="27"/>
    </row>
    <row r="391">
      <c r="A391" s="25"/>
      <c r="B391" s="26"/>
      <c r="C391" s="27"/>
      <c r="D391" s="27"/>
    </row>
    <row r="392">
      <c r="A392" s="25"/>
      <c r="B392" s="26"/>
      <c r="C392" s="27"/>
      <c r="D392" s="27"/>
    </row>
    <row r="393">
      <c r="A393" s="25"/>
      <c r="B393" s="26"/>
      <c r="C393" s="27"/>
      <c r="D393" s="27"/>
    </row>
    <row r="394">
      <c r="A394" s="25"/>
      <c r="B394" s="26"/>
      <c r="C394" s="27"/>
      <c r="D394" s="27"/>
    </row>
    <row r="395">
      <c r="A395" s="25"/>
      <c r="B395" s="26"/>
      <c r="C395" s="27"/>
      <c r="D395" s="27"/>
    </row>
    <row r="396">
      <c r="A396" s="25"/>
      <c r="B396" s="26"/>
      <c r="C396" s="27"/>
      <c r="D396" s="27"/>
    </row>
    <row r="397">
      <c r="A397" s="25"/>
      <c r="B397" s="26"/>
      <c r="C397" s="27"/>
      <c r="D397" s="27"/>
    </row>
    <row r="398">
      <c r="A398" s="25"/>
      <c r="B398" s="26"/>
      <c r="C398" s="27"/>
      <c r="D398" s="27"/>
    </row>
    <row r="399">
      <c r="A399" s="25"/>
      <c r="B399" s="26"/>
      <c r="C399" s="27"/>
      <c r="D399" s="27"/>
    </row>
    <row r="400">
      <c r="A400" s="25"/>
      <c r="B400" s="26"/>
      <c r="C400" s="27"/>
      <c r="D400" s="27"/>
    </row>
    <row r="401">
      <c r="A401" s="25"/>
      <c r="B401" s="26"/>
      <c r="C401" s="27"/>
      <c r="D401" s="27"/>
    </row>
    <row r="402">
      <c r="A402" s="25"/>
      <c r="B402" s="26"/>
      <c r="C402" s="27"/>
      <c r="D402" s="27"/>
    </row>
    <row r="403">
      <c r="A403" s="25"/>
      <c r="B403" s="26"/>
      <c r="C403" s="27"/>
      <c r="D403" s="27"/>
    </row>
    <row r="404">
      <c r="A404" s="25"/>
      <c r="B404" s="26"/>
      <c r="C404" s="27"/>
      <c r="D404" s="27"/>
    </row>
    <row r="405">
      <c r="A405" s="25"/>
      <c r="B405" s="26"/>
      <c r="C405" s="27"/>
      <c r="D405" s="27"/>
    </row>
    <row r="406">
      <c r="A406" s="25"/>
      <c r="B406" s="26"/>
      <c r="C406" s="27"/>
      <c r="D406" s="27"/>
    </row>
    <row r="407">
      <c r="A407" s="25"/>
      <c r="B407" s="26"/>
      <c r="C407" s="27"/>
      <c r="D407" s="27"/>
    </row>
    <row r="408">
      <c r="A408" s="25"/>
      <c r="B408" s="26"/>
      <c r="C408" s="27"/>
      <c r="D408" s="27"/>
    </row>
    <row r="409">
      <c r="A409" s="25"/>
      <c r="B409" s="26"/>
      <c r="C409" s="27"/>
      <c r="D409" s="27"/>
    </row>
    <row r="410">
      <c r="A410" s="25"/>
      <c r="B410" s="26"/>
      <c r="C410" s="27"/>
      <c r="D410" s="27"/>
    </row>
    <row r="411">
      <c r="A411" s="25"/>
      <c r="B411" s="26"/>
      <c r="C411" s="27"/>
      <c r="D411" s="27"/>
    </row>
    <row r="412">
      <c r="A412" s="25"/>
      <c r="B412" s="26"/>
      <c r="C412" s="27"/>
      <c r="D412" s="27"/>
    </row>
    <row r="413">
      <c r="A413" s="25"/>
      <c r="B413" s="26"/>
      <c r="C413" s="27"/>
      <c r="D413" s="27"/>
    </row>
    <row r="414">
      <c r="A414" s="25"/>
      <c r="B414" s="26"/>
      <c r="C414" s="27"/>
      <c r="D414" s="27"/>
    </row>
    <row r="415">
      <c r="A415" s="25"/>
      <c r="B415" s="26"/>
      <c r="C415" s="27"/>
      <c r="D415" s="27"/>
    </row>
    <row r="416">
      <c r="A416" s="25"/>
      <c r="B416" s="26"/>
      <c r="C416" s="27"/>
      <c r="D416" s="27"/>
    </row>
    <row r="417">
      <c r="A417" s="25"/>
      <c r="B417" s="26"/>
      <c r="C417" s="27"/>
      <c r="D417" s="27"/>
    </row>
    <row r="418">
      <c r="A418" s="25"/>
      <c r="B418" s="26"/>
      <c r="C418" s="27"/>
      <c r="D418" s="27"/>
    </row>
    <row r="419">
      <c r="A419" s="25"/>
      <c r="B419" s="26"/>
      <c r="C419" s="27"/>
      <c r="D419" s="27"/>
    </row>
    <row r="420">
      <c r="A420" s="25"/>
      <c r="B420" s="26"/>
      <c r="C420" s="27"/>
      <c r="D420" s="27"/>
    </row>
    <row r="421">
      <c r="A421" s="25"/>
      <c r="B421" s="26"/>
      <c r="C421" s="27"/>
      <c r="D421" s="27"/>
    </row>
    <row r="422">
      <c r="A422" s="25"/>
      <c r="B422" s="26"/>
      <c r="C422" s="27"/>
      <c r="D422" s="27"/>
    </row>
    <row r="423">
      <c r="A423" s="25"/>
      <c r="B423" s="26"/>
      <c r="C423" s="27"/>
      <c r="D423" s="27"/>
    </row>
    <row r="424">
      <c r="A424" s="25"/>
      <c r="B424" s="26"/>
      <c r="C424" s="27"/>
      <c r="D424" s="27"/>
    </row>
    <row r="425">
      <c r="A425" s="25"/>
      <c r="B425" s="26"/>
      <c r="C425" s="27"/>
      <c r="D425" s="27"/>
    </row>
    <row r="426">
      <c r="A426" s="25"/>
      <c r="B426" s="26"/>
      <c r="C426" s="27"/>
      <c r="D426" s="27"/>
    </row>
    <row r="427">
      <c r="A427" s="25"/>
      <c r="B427" s="26"/>
      <c r="C427" s="27"/>
      <c r="D427" s="27"/>
    </row>
    <row r="428">
      <c r="A428" s="25"/>
      <c r="B428" s="26"/>
      <c r="C428" s="27"/>
      <c r="D428" s="27"/>
    </row>
    <row r="429">
      <c r="A429" s="25"/>
      <c r="B429" s="26"/>
      <c r="C429" s="27"/>
      <c r="D429" s="27"/>
    </row>
    <row r="430">
      <c r="A430" s="25"/>
      <c r="B430" s="26"/>
      <c r="C430" s="27"/>
      <c r="D430" s="27"/>
    </row>
    <row r="431">
      <c r="A431" s="25"/>
      <c r="B431" s="26"/>
      <c r="C431" s="27"/>
      <c r="D431" s="27"/>
    </row>
    <row r="432">
      <c r="A432" s="25"/>
      <c r="B432" s="26"/>
      <c r="C432" s="27"/>
      <c r="D432" s="27"/>
    </row>
    <row r="433">
      <c r="A433" s="25"/>
      <c r="B433" s="26"/>
      <c r="C433" s="27"/>
      <c r="D433" s="27"/>
    </row>
    <row r="434">
      <c r="A434" s="25"/>
      <c r="B434" s="26"/>
      <c r="C434" s="27"/>
      <c r="D434" s="27"/>
    </row>
    <row r="435">
      <c r="A435" s="25"/>
      <c r="B435" s="26"/>
      <c r="C435" s="27"/>
      <c r="D435" s="27"/>
    </row>
    <row r="436">
      <c r="A436" s="25"/>
      <c r="B436" s="26"/>
      <c r="C436" s="27"/>
      <c r="D436" s="27"/>
    </row>
    <row r="437">
      <c r="A437" s="25"/>
      <c r="B437" s="26"/>
      <c r="C437" s="27"/>
      <c r="D437" s="27"/>
    </row>
    <row r="438">
      <c r="A438" s="25"/>
      <c r="B438" s="26"/>
      <c r="C438" s="27"/>
      <c r="D438" s="27"/>
    </row>
    <row r="439">
      <c r="A439" s="25"/>
      <c r="B439" s="26"/>
      <c r="C439" s="27"/>
      <c r="D439" s="27"/>
    </row>
    <row r="440">
      <c r="A440" s="25"/>
      <c r="B440" s="26"/>
      <c r="C440" s="27"/>
      <c r="D440" s="27"/>
    </row>
    <row r="441">
      <c r="A441" s="25"/>
      <c r="B441" s="26"/>
      <c r="C441" s="27"/>
      <c r="D441" s="27"/>
    </row>
    <row r="442">
      <c r="A442" s="25"/>
      <c r="B442" s="26"/>
      <c r="C442" s="27"/>
      <c r="D442" s="27"/>
    </row>
    <row r="443">
      <c r="A443" s="25"/>
      <c r="B443" s="26"/>
      <c r="C443" s="27"/>
      <c r="D443" s="27"/>
    </row>
    <row r="444">
      <c r="A444" s="25"/>
      <c r="B444" s="26"/>
      <c r="C444" s="27"/>
      <c r="D444" s="27"/>
    </row>
    <row r="445">
      <c r="A445" s="25"/>
      <c r="B445" s="26"/>
      <c r="C445" s="27"/>
      <c r="D445" s="27"/>
    </row>
    <row r="446">
      <c r="A446" s="25"/>
      <c r="B446" s="26"/>
      <c r="C446" s="27"/>
      <c r="D446" s="27"/>
    </row>
    <row r="447">
      <c r="A447" s="25"/>
      <c r="B447" s="26"/>
      <c r="C447" s="27"/>
      <c r="D447" s="27"/>
    </row>
    <row r="448">
      <c r="A448" s="25"/>
      <c r="B448" s="26"/>
      <c r="C448" s="27"/>
      <c r="D448" s="27"/>
    </row>
    <row r="449">
      <c r="A449" s="25"/>
      <c r="B449" s="26"/>
      <c r="C449" s="27"/>
      <c r="D449" s="27"/>
    </row>
    <row r="450">
      <c r="A450" s="25"/>
      <c r="B450" s="26"/>
      <c r="C450" s="27"/>
      <c r="D450" s="27"/>
    </row>
    <row r="451">
      <c r="A451" s="25"/>
      <c r="B451" s="26"/>
      <c r="C451" s="27"/>
      <c r="D451" s="27"/>
    </row>
    <row r="452">
      <c r="A452" s="25"/>
      <c r="B452" s="26"/>
      <c r="C452" s="27"/>
      <c r="D452" s="27"/>
    </row>
    <row r="453">
      <c r="A453" s="25"/>
      <c r="B453" s="26"/>
      <c r="C453" s="27"/>
      <c r="D453" s="27"/>
    </row>
    <row r="454">
      <c r="A454" s="25"/>
      <c r="B454" s="26"/>
      <c r="C454" s="27"/>
      <c r="D454" s="27"/>
    </row>
    <row r="455">
      <c r="A455" s="25"/>
      <c r="B455" s="26"/>
      <c r="C455" s="27"/>
      <c r="D455" s="27"/>
    </row>
    <row r="456">
      <c r="A456" s="25"/>
      <c r="B456" s="26"/>
      <c r="C456" s="27"/>
      <c r="D456" s="27"/>
    </row>
    <row r="457">
      <c r="A457" s="25"/>
      <c r="B457" s="26"/>
      <c r="C457" s="27"/>
      <c r="D457" s="27"/>
    </row>
    <row r="458">
      <c r="A458" s="25"/>
      <c r="B458" s="26"/>
      <c r="C458" s="27"/>
      <c r="D458" s="27"/>
    </row>
    <row r="459">
      <c r="A459" s="25"/>
      <c r="B459" s="26"/>
      <c r="C459" s="27"/>
      <c r="D459" s="27"/>
    </row>
    <row r="460">
      <c r="A460" s="25"/>
      <c r="B460" s="26"/>
      <c r="C460" s="27"/>
      <c r="D460" s="27"/>
    </row>
    <row r="461">
      <c r="A461" s="25"/>
      <c r="B461" s="26"/>
      <c r="C461" s="27"/>
      <c r="D461" s="27"/>
    </row>
    <row r="462">
      <c r="A462" s="25"/>
      <c r="B462" s="26"/>
      <c r="C462" s="27"/>
      <c r="D462" s="27"/>
    </row>
    <row r="463">
      <c r="A463" s="25"/>
      <c r="B463" s="26"/>
      <c r="C463" s="27"/>
      <c r="D463" s="27"/>
    </row>
    <row r="464">
      <c r="A464" s="25"/>
      <c r="B464" s="26"/>
      <c r="C464" s="27"/>
      <c r="D464" s="27"/>
    </row>
    <row r="465">
      <c r="A465" s="25"/>
      <c r="B465" s="26"/>
      <c r="C465" s="27"/>
      <c r="D465" s="27"/>
    </row>
    <row r="466">
      <c r="A466" s="25"/>
      <c r="B466" s="26"/>
      <c r="C466" s="27"/>
      <c r="D466" s="27"/>
    </row>
    <row r="467">
      <c r="A467" s="25"/>
      <c r="B467" s="26"/>
      <c r="C467" s="27"/>
      <c r="D467" s="27"/>
    </row>
    <row r="468">
      <c r="A468" s="25"/>
      <c r="B468" s="26"/>
      <c r="C468" s="27"/>
      <c r="D468" s="27"/>
    </row>
    <row r="469">
      <c r="A469" s="25"/>
      <c r="B469" s="26"/>
      <c r="C469" s="27"/>
      <c r="D469" s="27"/>
    </row>
    <row r="470">
      <c r="A470" s="25"/>
      <c r="B470" s="26"/>
      <c r="C470" s="27"/>
      <c r="D470" s="27"/>
    </row>
    <row r="471">
      <c r="A471" s="25"/>
      <c r="B471" s="26"/>
      <c r="C471" s="27"/>
      <c r="D471" s="27"/>
    </row>
    <row r="472">
      <c r="A472" s="25"/>
      <c r="B472" s="26"/>
      <c r="C472" s="27"/>
      <c r="D472" s="27"/>
    </row>
    <row r="473">
      <c r="A473" s="25"/>
      <c r="B473" s="26"/>
      <c r="C473" s="27"/>
      <c r="D473" s="27"/>
    </row>
    <row r="474">
      <c r="A474" s="25"/>
      <c r="B474" s="26"/>
      <c r="C474" s="27"/>
      <c r="D474" s="27"/>
    </row>
    <row r="475">
      <c r="A475" s="25"/>
      <c r="B475" s="26"/>
      <c r="C475" s="27"/>
      <c r="D475" s="27"/>
    </row>
    <row r="476">
      <c r="A476" s="25"/>
      <c r="B476" s="26"/>
      <c r="C476" s="27"/>
      <c r="D476" s="27"/>
    </row>
    <row r="477">
      <c r="A477" s="25"/>
      <c r="B477" s="26"/>
      <c r="C477" s="27"/>
      <c r="D477" s="27"/>
    </row>
    <row r="478">
      <c r="A478" s="25"/>
      <c r="B478" s="26"/>
      <c r="C478" s="27"/>
      <c r="D478" s="27"/>
    </row>
    <row r="479">
      <c r="A479" s="25"/>
      <c r="B479" s="26"/>
      <c r="C479" s="27"/>
      <c r="D479" s="27"/>
    </row>
    <row r="480">
      <c r="A480" s="25"/>
      <c r="B480" s="26"/>
      <c r="C480" s="27"/>
      <c r="D480" s="27"/>
    </row>
    <row r="481">
      <c r="A481" s="25"/>
      <c r="B481" s="26"/>
      <c r="C481" s="27"/>
      <c r="D481" s="27"/>
    </row>
    <row r="482">
      <c r="A482" s="25"/>
      <c r="B482" s="26"/>
      <c r="C482" s="27"/>
      <c r="D482" s="27"/>
    </row>
    <row r="483">
      <c r="A483" s="25"/>
      <c r="B483" s="26"/>
      <c r="C483" s="27"/>
      <c r="D483" s="27"/>
    </row>
    <row r="484">
      <c r="A484" s="25"/>
      <c r="B484" s="26"/>
      <c r="C484" s="27"/>
      <c r="D484" s="27"/>
    </row>
    <row r="485">
      <c r="A485" s="25"/>
      <c r="B485" s="26"/>
      <c r="C485" s="27"/>
      <c r="D485" s="27"/>
    </row>
    <row r="486">
      <c r="A486" s="25"/>
      <c r="B486" s="26"/>
      <c r="C486" s="27"/>
      <c r="D486" s="27"/>
    </row>
    <row r="487">
      <c r="A487" s="25"/>
      <c r="B487" s="26"/>
      <c r="C487" s="27"/>
      <c r="D487" s="27"/>
    </row>
    <row r="488">
      <c r="A488" s="25"/>
      <c r="B488" s="26"/>
      <c r="C488" s="27"/>
      <c r="D488" s="27"/>
    </row>
    <row r="489">
      <c r="A489" s="25"/>
      <c r="B489" s="26"/>
      <c r="C489" s="27"/>
      <c r="D489" s="27"/>
    </row>
    <row r="490">
      <c r="A490" s="25"/>
      <c r="B490" s="26"/>
      <c r="C490" s="27"/>
      <c r="D490" s="27"/>
    </row>
    <row r="491">
      <c r="A491" s="25"/>
      <c r="B491" s="26"/>
      <c r="C491" s="27"/>
      <c r="D491" s="27"/>
    </row>
    <row r="492">
      <c r="A492" s="25"/>
      <c r="B492" s="26"/>
      <c r="C492" s="27"/>
      <c r="D492" s="27"/>
    </row>
    <row r="493">
      <c r="A493" s="25"/>
      <c r="B493" s="26"/>
      <c r="C493" s="27"/>
      <c r="D493" s="27"/>
    </row>
    <row r="494">
      <c r="A494" s="25"/>
      <c r="B494" s="26"/>
      <c r="C494" s="27"/>
      <c r="D494" s="27"/>
    </row>
    <row r="495">
      <c r="A495" s="25"/>
      <c r="B495" s="26"/>
      <c r="C495" s="27"/>
      <c r="D495" s="27"/>
    </row>
    <row r="496">
      <c r="A496" s="25"/>
      <c r="B496" s="26"/>
      <c r="C496" s="27"/>
      <c r="D496" s="27"/>
    </row>
    <row r="497">
      <c r="A497" s="25"/>
      <c r="B497" s="26"/>
      <c r="C497" s="27"/>
      <c r="D497" s="27"/>
    </row>
    <row r="498">
      <c r="A498" s="25"/>
      <c r="B498" s="26"/>
      <c r="C498" s="27"/>
      <c r="D498" s="27"/>
    </row>
    <row r="499">
      <c r="A499" s="25"/>
      <c r="B499" s="26"/>
      <c r="C499" s="27"/>
      <c r="D499" s="27"/>
    </row>
    <row r="500">
      <c r="A500" s="25"/>
      <c r="B500" s="26"/>
      <c r="C500" s="27"/>
      <c r="D500" s="27"/>
    </row>
    <row r="501">
      <c r="A501" s="25"/>
      <c r="B501" s="26"/>
      <c r="C501" s="27"/>
      <c r="D501" s="27"/>
    </row>
    <row r="502">
      <c r="A502" s="25"/>
      <c r="B502" s="26"/>
      <c r="C502" s="27"/>
      <c r="D502" s="27"/>
    </row>
    <row r="503">
      <c r="A503" s="25"/>
      <c r="B503" s="26"/>
      <c r="C503" s="27"/>
      <c r="D503" s="27"/>
    </row>
    <row r="504">
      <c r="A504" s="25"/>
      <c r="B504" s="26"/>
      <c r="C504" s="27"/>
      <c r="D504" s="27"/>
    </row>
    <row r="505">
      <c r="A505" s="25"/>
      <c r="B505" s="26"/>
      <c r="C505" s="27"/>
      <c r="D505" s="27"/>
    </row>
    <row r="506">
      <c r="A506" s="25"/>
      <c r="B506" s="26"/>
      <c r="C506" s="27"/>
      <c r="D506" s="27"/>
    </row>
    <row r="507">
      <c r="A507" s="25"/>
      <c r="B507" s="26"/>
      <c r="C507" s="27"/>
      <c r="D507" s="27"/>
    </row>
    <row r="508">
      <c r="A508" s="25"/>
      <c r="B508" s="26"/>
      <c r="C508" s="27"/>
      <c r="D508" s="27"/>
    </row>
    <row r="509">
      <c r="A509" s="25"/>
      <c r="B509" s="26"/>
      <c r="C509" s="27"/>
      <c r="D509" s="27"/>
    </row>
    <row r="510">
      <c r="A510" s="25"/>
      <c r="B510" s="26"/>
      <c r="C510" s="27"/>
      <c r="D510" s="27"/>
    </row>
    <row r="511">
      <c r="A511" s="25"/>
      <c r="B511" s="26"/>
      <c r="C511" s="27"/>
      <c r="D511" s="27"/>
    </row>
    <row r="512">
      <c r="A512" s="25"/>
      <c r="B512" s="26"/>
      <c r="C512" s="27"/>
      <c r="D512" s="27"/>
    </row>
    <row r="513">
      <c r="A513" s="25"/>
      <c r="B513" s="26"/>
      <c r="C513" s="27"/>
      <c r="D513" s="27"/>
    </row>
    <row r="514">
      <c r="A514" s="25"/>
      <c r="B514" s="26"/>
      <c r="C514" s="27"/>
      <c r="D514" s="27"/>
    </row>
    <row r="515">
      <c r="A515" s="25"/>
      <c r="B515" s="26"/>
      <c r="C515" s="27"/>
      <c r="D515" s="27"/>
    </row>
    <row r="516">
      <c r="A516" s="25"/>
      <c r="B516" s="26"/>
      <c r="C516" s="27"/>
      <c r="D516" s="27"/>
    </row>
    <row r="517">
      <c r="A517" s="25"/>
      <c r="B517" s="26"/>
      <c r="C517" s="27"/>
      <c r="D517" s="27"/>
    </row>
    <row r="518">
      <c r="A518" s="25"/>
      <c r="B518" s="26"/>
      <c r="C518" s="27"/>
      <c r="D518" s="27"/>
    </row>
    <row r="519">
      <c r="A519" s="25"/>
      <c r="B519" s="26"/>
      <c r="C519" s="27"/>
      <c r="D519" s="27"/>
    </row>
    <row r="520">
      <c r="A520" s="25"/>
      <c r="B520" s="26"/>
      <c r="C520" s="27"/>
      <c r="D520" s="27"/>
    </row>
    <row r="521">
      <c r="A521" s="25"/>
      <c r="B521" s="26"/>
      <c r="C521" s="27"/>
      <c r="D521" s="27"/>
    </row>
    <row r="522">
      <c r="A522" s="25"/>
      <c r="B522" s="26"/>
      <c r="C522" s="27"/>
      <c r="D522" s="27"/>
    </row>
    <row r="523">
      <c r="A523" s="25"/>
      <c r="B523" s="26"/>
      <c r="C523" s="27"/>
      <c r="D523" s="27"/>
    </row>
    <row r="524">
      <c r="A524" s="25"/>
      <c r="B524" s="26"/>
      <c r="C524" s="27"/>
      <c r="D524" s="27"/>
    </row>
    <row r="525">
      <c r="A525" s="25"/>
      <c r="B525" s="26"/>
      <c r="C525" s="27"/>
      <c r="D525" s="27"/>
    </row>
    <row r="526">
      <c r="A526" s="25"/>
      <c r="B526" s="26"/>
      <c r="C526" s="27"/>
      <c r="D526" s="27"/>
    </row>
    <row r="527">
      <c r="A527" s="25"/>
      <c r="B527" s="26"/>
      <c r="C527" s="27"/>
      <c r="D527" s="27"/>
    </row>
    <row r="528">
      <c r="A528" s="25"/>
      <c r="B528" s="26"/>
      <c r="C528" s="27"/>
      <c r="D528" s="27"/>
    </row>
    <row r="529">
      <c r="A529" s="25"/>
      <c r="B529" s="26"/>
      <c r="C529" s="27"/>
      <c r="D529" s="27"/>
    </row>
    <row r="530">
      <c r="A530" s="25"/>
      <c r="B530" s="26"/>
      <c r="C530" s="27"/>
      <c r="D530" s="27"/>
    </row>
    <row r="531">
      <c r="A531" s="25"/>
      <c r="B531" s="26"/>
      <c r="C531" s="27"/>
      <c r="D531" s="27"/>
    </row>
    <row r="532">
      <c r="A532" s="25"/>
      <c r="B532" s="26"/>
      <c r="C532" s="27"/>
      <c r="D532" s="27"/>
    </row>
    <row r="533">
      <c r="A533" s="25"/>
      <c r="B533" s="26"/>
      <c r="C533" s="27"/>
      <c r="D533" s="27"/>
    </row>
    <row r="534">
      <c r="A534" s="25"/>
      <c r="B534" s="26"/>
      <c r="C534" s="27"/>
      <c r="D534" s="27"/>
    </row>
    <row r="535">
      <c r="A535" s="25"/>
      <c r="B535" s="26"/>
      <c r="C535" s="27"/>
      <c r="D535" s="27"/>
    </row>
    <row r="536">
      <c r="A536" s="25"/>
      <c r="B536" s="26"/>
      <c r="C536" s="27"/>
      <c r="D536" s="27"/>
    </row>
    <row r="537">
      <c r="A537" s="25"/>
      <c r="B537" s="26"/>
      <c r="C537" s="27"/>
      <c r="D537" s="27"/>
    </row>
    <row r="538">
      <c r="A538" s="25"/>
      <c r="B538" s="26"/>
      <c r="C538" s="27"/>
      <c r="D538" s="27"/>
    </row>
    <row r="539">
      <c r="A539" s="25"/>
      <c r="B539" s="26"/>
      <c r="C539" s="27"/>
      <c r="D539" s="27"/>
    </row>
    <row r="540">
      <c r="A540" s="25"/>
      <c r="B540" s="26"/>
      <c r="C540" s="27"/>
      <c r="D540" s="27"/>
    </row>
    <row r="541">
      <c r="A541" s="25"/>
      <c r="B541" s="26"/>
      <c r="C541" s="27"/>
      <c r="D541" s="27"/>
    </row>
    <row r="542">
      <c r="A542" s="25"/>
      <c r="B542" s="26"/>
      <c r="C542" s="27"/>
      <c r="D542" s="27"/>
    </row>
    <row r="543">
      <c r="A543" s="25"/>
      <c r="B543" s="26"/>
      <c r="C543" s="27"/>
      <c r="D543" s="27"/>
    </row>
    <row r="544">
      <c r="A544" s="25"/>
      <c r="B544" s="26"/>
      <c r="C544" s="27"/>
      <c r="D544" s="27"/>
    </row>
    <row r="545">
      <c r="A545" s="25"/>
      <c r="B545" s="26"/>
      <c r="C545" s="27"/>
      <c r="D545" s="27"/>
    </row>
    <row r="546">
      <c r="A546" s="25"/>
      <c r="B546" s="26"/>
      <c r="C546" s="27"/>
      <c r="D546" s="27"/>
    </row>
    <row r="547">
      <c r="A547" s="25"/>
      <c r="B547" s="26"/>
      <c r="C547" s="27"/>
      <c r="D547" s="27"/>
    </row>
    <row r="548">
      <c r="A548" s="25"/>
      <c r="B548" s="26"/>
      <c r="C548" s="27"/>
      <c r="D548" s="27"/>
    </row>
    <row r="549">
      <c r="A549" s="25"/>
      <c r="B549" s="26"/>
      <c r="C549" s="27"/>
      <c r="D549" s="27"/>
    </row>
    <row r="550">
      <c r="A550" s="25"/>
      <c r="B550" s="26"/>
      <c r="C550" s="27"/>
      <c r="D550" s="27"/>
    </row>
    <row r="551">
      <c r="A551" s="25"/>
      <c r="B551" s="26"/>
      <c r="C551" s="27"/>
      <c r="D551" s="27"/>
    </row>
    <row r="552">
      <c r="A552" s="25"/>
      <c r="B552" s="26"/>
      <c r="C552" s="27"/>
      <c r="D552" s="27"/>
    </row>
    <row r="553">
      <c r="A553" s="25"/>
      <c r="B553" s="26"/>
      <c r="C553" s="27"/>
      <c r="D553" s="27"/>
    </row>
    <row r="554">
      <c r="A554" s="25"/>
      <c r="B554" s="26"/>
      <c r="C554" s="27"/>
      <c r="D554" s="27"/>
    </row>
    <row r="555">
      <c r="A555" s="25"/>
      <c r="B555" s="26"/>
      <c r="C555" s="27"/>
      <c r="D555" s="27"/>
    </row>
    <row r="556">
      <c r="A556" s="25"/>
      <c r="B556" s="26"/>
      <c r="C556" s="27"/>
      <c r="D556" s="27"/>
    </row>
    <row r="557">
      <c r="A557" s="25"/>
      <c r="B557" s="26"/>
      <c r="C557" s="27"/>
      <c r="D557" s="27"/>
    </row>
    <row r="558">
      <c r="A558" s="25"/>
      <c r="B558" s="26"/>
      <c r="C558" s="27"/>
      <c r="D558" s="27"/>
    </row>
    <row r="559">
      <c r="A559" s="25"/>
      <c r="B559" s="26"/>
      <c r="C559" s="27"/>
      <c r="D559" s="27"/>
    </row>
    <row r="560">
      <c r="A560" s="25"/>
      <c r="B560" s="26"/>
      <c r="C560" s="27"/>
      <c r="D560" s="27"/>
    </row>
    <row r="561">
      <c r="A561" s="25"/>
      <c r="B561" s="26"/>
      <c r="C561" s="27"/>
      <c r="D561" s="27"/>
    </row>
    <row r="562">
      <c r="A562" s="25"/>
      <c r="B562" s="26"/>
      <c r="C562" s="27"/>
      <c r="D562" s="27"/>
    </row>
    <row r="563">
      <c r="A563" s="25"/>
      <c r="B563" s="26"/>
      <c r="C563" s="27"/>
      <c r="D563" s="27"/>
    </row>
    <row r="564">
      <c r="A564" s="25"/>
      <c r="B564" s="26"/>
      <c r="C564" s="27"/>
      <c r="D564" s="27"/>
    </row>
    <row r="565">
      <c r="A565" s="25"/>
      <c r="B565" s="26"/>
      <c r="C565" s="27"/>
      <c r="D565" s="27"/>
    </row>
    <row r="566">
      <c r="A566" s="25"/>
      <c r="B566" s="26"/>
      <c r="C566" s="27"/>
      <c r="D566" s="27"/>
    </row>
    <row r="567">
      <c r="A567" s="25"/>
      <c r="B567" s="26"/>
      <c r="C567" s="27"/>
      <c r="D567" s="27"/>
    </row>
    <row r="568">
      <c r="A568" s="25"/>
      <c r="B568" s="26"/>
      <c r="C568" s="27"/>
      <c r="D568" s="27"/>
    </row>
    <row r="569">
      <c r="A569" s="25"/>
      <c r="B569" s="26"/>
      <c r="C569" s="27"/>
      <c r="D569" s="27"/>
    </row>
    <row r="570">
      <c r="A570" s="25"/>
      <c r="B570" s="26"/>
      <c r="C570" s="27"/>
      <c r="D570" s="27"/>
    </row>
    <row r="571">
      <c r="A571" s="25"/>
      <c r="B571" s="26"/>
      <c r="C571" s="27"/>
      <c r="D571" s="27"/>
    </row>
    <row r="572">
      <c r="A572" s="25"/>
      <c r="B572" s="26"/>
      <c r="C572" s="27"/>
      <c r="D572" s="27"/>
    </row>
    <row r="573">
      <c r="A573" s="25"/>
      <c r="B573" s="26"/>
      <c r="C573" s="27"/>
      <c r="D573" s="27"/>
    </row>
    <row r="574">
      <c r="A574" s="25"/>
      <c r="B574" s="26"/>
      <c r="C574" s="27"/>
      <c r="D574" s="27"/>
    </row>
    <row r="575">
      <c r="A575" s="25"/>
      <c r="B575" s="26"/>
      <c r="C575" s="27"/>
      <c r="D575" s="27"/>
    </row>
    <row r="576">
      <c r="A576" s="25"/>
      <c r="B576" s="26"/>
      <c r="C576" s="27"/>
      <c r="D576" s="27"/>
    </row>
    <row r="577">
      <c r="A577" s="25"/>
      <c r="B577" s="26"/>
      <c r="C577" s="27"/>
      <c r="D577" s="27"/>
    </row>
    <row r="578">
      <c r="A578" s="25"/>
      <c r="B578" s="26"/>
      <c r="C578" s="27"/>
      <c r="D578" s="27"/>
    </row>
    <row r="579">
      <c r="A579" s="25"/>
      <c r="B579" s="26"/>
      <c r="C579" s="27"/>
      <c r="D579" s="27"/>
    </row>
    <row r="580">
      <c r="A580" s="25"/>
      <c r="B580" s="26"/>
      <c r="C580" s="27"/>
      <c r="D580" s="27"/>
    </row>
    <row r="581">
      <c r="A581" s="25"/>
      <c r="B581" s="26"/>
      <c r="C581" s="27"/>
      <c r="D581" s="27"/>
    </row>
    <row r="582">
      <c r="A582" s="25"/>
      <c r="B582" s="26"/>
      <c r="C582" s="27"/>
      <c r="D582" s="27"/>
    </row>
    <row r="583">
      <c r="A583" s="25"/>
      <c r="B583" s="26"/>
      <c r="C583" s="27"/>
      <c r="D583" s="27"/>
    </row>
    <row r="584">
      <c r="A584" s="25"/>
      <c r="B584" s="26"/>
      <c r="C584" s="27"/>
      <c r="D584" s="27"/>
    </row>
    <row r="585">
      <c r="A585" s="25"/>
      <c r="B585" s="26"/>
      <c r="C585" s="27"/>
      <c r="D585" s="27"/>
    </row>
    <row r="586">
      <c r="A586" s="25"/>
      <c r="B586" s="26"/>
      <c r="C586" s="27"/>
      <c r="D586" s="27"/>
    </row>
    <row r="587">
      <c r="A587" s="25"/>
      <c r="B587" s="26"/>
      <c r="C587" s="27"/>
      <c r="D587" s="27"/>
    </row>
    <row r="588">
      <c r="A588" s="25"/>
      <c r="B588" s="26"/>
      <c r="C588" s="27"/>
      <c r="D588" s="27"/>
    </row>
    <row r="589">
      <c r="A589" s="25"/>
      <c r="B589" s="26"/>
      <c r="C589" s="27"/>
      <c r="D589" s="27"/>
    </row>
    <row r="590">
      <c r="A590" s="25"/>
      <c r="B590" s="26"/>
      <c r="C590" s="27"/>
      <c r="D590" s="27"/>
    </row>
    <row r="591">
      <c r="A591" s="25"/>
      <c r="B591" s="26"/>
      <c r="C591" s="27"/>
      <c r="D591" s="27"/>
    </row>
    <row r="592">
      <c r="A592" s="25"/>
      <c r="B592" s="26"/>
      <c r="C592" s="27"/>
      <c r="D592" s="27"/>
    </row>
    <row r="593">
      <c r="A593" s="25"/>
      <c r="B593" s="26"/>
      <c r="C593" s="27"/>
      <c r="D593" s="27"/>
    </row>
    <row r="594">
      <c r="A594" s="25"/>
      <c r="B594" s="26"/>
      <c r="C594" s="27"/>
      <c r="D594" s="27"/>
    </row>
    <row r="595">
      <c r="A595" s="25"/>
      <c r="B595" s="26"/>
      <c r="C595" s="27"/>
      <c r="D595" s="27"/>
    </row>
    <row r="596">
      <c r="A596" s="25"/>
      <c r="B596" s="26"/>
      <c r="C596" s="27"/>
      <c r="D596" s="27"/>
    </row>
    <row r="597">
      <c r="A597" s="25"/>
      <c r="B597" s="26"/>
      <c r="C597" s="27"/>
      <c r="D597" s="27"/>
    </row>
    <row r="598">
      <c r="A598" s="25"/>
      <c r="B598" s="26"/>
      <c r="C598" s="27"/>
      <c r="D598" s="27"/>
    </row>
    <row r="599">
      <c r="A599" s="25"/>
      <c r="B599" s="26"/>
      <c r="C599" s="27"/>
      <c r="D599" s="27"/>
    </row>
    <row r="600">
      <c r="A600" s="25"/>
      <c r="B600" s="26"/>
      <c r="C600" s="27"/>
      <c r="D600" s="27"/>
    </row>
    <row r="601">
      <c r="A601" s="25"/>
      <c r="B601" s="26"/>
      <c r="C601" s="27"/>
      <c r="D601" s="27"/>
    </row>
    <row r="602">
      <c r="A602" s="25"/>
      <c r="B602" s="26"/>
      <c r="C602" s="27"/>
      <c r="D602" s="27"/>
    </row>
    <row r="603">
      <c r="A603" s="25"/>
      <c r="B603" s="26"/>
      <c r="C603" s="27"/>
      <c r="D603" s="27"/>
    </row>
    <row r="604">
      <c r="A604" s="25"/>
      <c r="B604" s="26"/>
      <c r="C604" s="27"/>
      <c r="D604" s="27"/>
    </row>
    <row r="605">
      <c r="A605" s="25"/>
      <c r="B605" s="26"/>
      <c r="C605" s="27"/>
      <c r="D605" s="27"/>
    </row>
    <row r="606">
      <c r="A606" s="25"/>
      <c r="B606" s="26"/>
      <c r="C606" s="27"/>
      <c r="D606" s="27"/>
    </row>
    <row r="607">
      <c r="A607" s="25"/>
      <c r="B607" s="26"/>
      <c r="C607" s="27"/>
      <c r="D607" s="27"/>
    </row>
    <row r="608">
      <c r="A608" s="25"/>
      <c r="B608" s="26"/>
      <c r="C608" s="27"/>
      <c r="D608" s="27"/>
    </row>
    <row r="609">
      <c r="A609" s="25"/>
      <c r="B609" s="26"/>
      <c r="C609" s="27"/>
      <c r="D609" s="27"/>
    </row>
    <row r="610">
      <c r="A610" s="25"/>
      <c r="B610" s="26"/>
      <c r="C610" s="27"/>
      <c r="D610" s="27"/>
    </row>
    <row r="611">
      <c r="A611" s="25"/>
      <c r="B611" s="26"/>
      <c r="C611" s="27"/>
      <c r="D611" s="27"/>
    </row>
    <row r="612">
      <c r="A612" s="25"/>
      <c r="B612" s="26"/>
      <c r="C612" s="27"/>
      <c r="D612" s="27"/>
    </row>
    <row r="613">
      <c r="A613" s="25"/>
      <c r="B613" s="26"/>
      <c r="C613" s="27"/>
      <c r="D613" s="27"/>
    </row>
    <row r="614">
      <c r="A614" s="25"/>
      <c r="B614" s="26"/>
      <c r="C614" s="27"/>
      <c r="D614" s="27"/>
    </row>
    <row r="615">
      <c r="A615" s="25"/>
      <c r="B615" s="26"/>
      <c r="C615" s="27"/>
      <c r="D615" s="27"/>
    </row>
    <row r="616">
      <c r="A616" s="25"/>
      <c r="B616" s="26"/>
      <c r="C616" s="27"/>
      <c r="D616" s="27"/>
    </row>
    <row r="617">
      <c r="A617" s="25"/>
      <c r="B617" s="26"/>
      <c r="C617" s="27"/>
      <c r="D617" s="27"/>
    </row>
    <row r="618">
      <c r="A618" s="25"/>
      <c r="B618" s="26"/>
      <c r="C618" s="27"/>
      <c r="D618" s="27"/>
    </row>
    <row r="619">
      <c r="A619" s="25"/>
      <c r="B619" s="26"/>
      <c r="C619" s="27"/>
      <c r="D619" s="27"/>
    </row>
    <row r="620">
      <c r="A620" s="25"/>
      <c r="B620" s="26"/>
      <c r="C620" s="27"/>
      <c r="D620" s="27"/>
    </row>
    <row r="621">
      <c r="A621" s="25"/>
      <c r="B621" s="26"/>
      <c r="C621" s="27"/>
      <c r="D621" s="27"/>
    </row>
    <row r="622">
      <c r="A622" s="25"/>
      <c r="B622" s="26"/>
      <c r="C622" s="27"/>
      <c r="D622" s="27"/>
    </row>
    <row r="623">
      <c r="A623" s="25"/>
      <c r="B623" s="26"/>
      <c r="C623" s="27"/>
      <c r="D623" s="27"/>
    </row>
    <row r="624">
      <c r="A624" s="25"/>
      <c r="B624" s="26"/>
      <c r="C624" s="27"/>
      <c r="D624" s="27"/>
    </row>
    <row r="625">
      <c r="A625" s="25"/>
      <c r="B625" s="26"/>
      <c r="C625" s="27"/>
      <c r="D625" s="27"/>
    </row>
    <row r="626">
      <c r="A626" s="25"/>
      <c r="B626" s="26"/>
      <c r="C626" s="27"/>
      <c r="D626" s="27"/>
    </row>
    <row r="627">
      <c r="A627" s="25"/>
      <c r="B627" s="26"/>
      <c r="C627" s="27"/>
      <c r="D627" s="27"/>
    </row>
    <row r="628">
      <c r="A628" s="25"/>
      <c r="B628" s="26"/>
      <c r="C628" s="27"/>
      <c r="D628" s="27"/>
    </row>
    <row r="629">
      <c r="A629" s="25"/>
      <c r="B629" s="26"/>
      <c r="C629" s="27"/>
      <c r="D629" s="27"/>
    </row>
    <row r="630">
      <c r="A630" s="25"/>
      <c r="B630" s="26"/>
      <c r="C630" s="27"/>
      <c r="D630" s="27"/>
    </row>
    <row r="631">
      <c r="A631" s="25"/>
      <c r="B631" s="26"/>
      <c r="C631" s="27"/>
      <c r="D631" s="27"/>
    </row>
    <row r="632">
      <c r="A632" s="25"/>
      <c r="B632" s="26"/>
      <c r="C632" s="27"/>
      <c r="D632" s="27"/>
    </row>
    <row r="633">
      <c r="A633" s="25"/>
      <c r="B633" s="26"/>
      <c r="C633" s="27"/>
      <c r="D633" s="27"/>
    </row>
    <row r="634">
      <c r="A634" s="25"/>
      <c r="B634" s="26"/>
      <c r="C634" s="27"/>
      <c r="D634" s="27"/>
    </row>
    <row r="635">
      <c r="A635" s="25"/>
      <c r="B635" s="26"/>
      <c r="C635" s="27"/>
      <c r="D635" s="27"/>
    </row>
    <row r="636">
      <c r="A636" s="25"/>
      <c r="B636" s="26"/>
      <c r="C636" s="27"/>
      <c r="D636" s="27"/>
    </row>
    <row r="637">
      <c r="A637" s="25"/>
      <c r="B637" s="26"/>
      <c r="C637" s="27"/>
      <c r="D637" s="27"/>
    </row>
    <row r="638">
      <c r="A638" s="25"/>
      <c r="B638" s="26"/>
      <c r="C638" s="27"/>
      <c r="D638" s="27"/>
    </row>
    <row r="639">
      <c r="A639" s="25"/>
      <c r="B639" s="26"/>
      <c r="C639" s="27"/>
      <c r="D639" s="27"/>
    </row>
    <row r="640">
      <c r="A640" s="25"/>
      <c r="B640" s="26"/>
      <c r="C640" s="27"/>
      <c r="D640" s="27"/>
    </row>
    <row r="641">
      <c r="A641" s="25"/>
      <c r="B641" s="26"/>
      <c r="C641" s="27"/>
      <c r="D641" s="27"/>
    </row>
    <row r="642">
      <c r="A642" s="25"/>
      <c r="B642" s="26"/>
      <c r="C642" s="27"/>
      <c r="D642" s="27"/>
    </row>
    <row r="643">
      <c r="A643" s="25"/>
      <c r="B643" s="26"/>
      <c r="C643" s="27"/>
      <c r="D643" s="27"/>
    </row>
    <row r="644">
      <c r="A644" s="25"/>
      <c r="B644" s="26"/>
      <c r="C644" s="27"/>
      <c r="D644" s="27"/>
    </row>
    <row r="645">
      <c r="A645" s="25"/>
      <c r="B645" s="26"/>
      <c r="C645" s="27"/>
      <c r="D645" s="27"/>
    </row>
    <row r="646">
      <c r="A646" s="25"/>
      <c r="B646" s="26"/>
      <c r="C646" s="27"/>
      <c r="D646" s="27"/>
    </row>
    <row r="647">
      <c r="A647" s="25"/>
      <c r="B647" s="26"/>
      <c r="C647" s="27"/>
      <c r="D647" s="27"/>
    </row>
    <row r="648">
      <c r="A648" s="25"/>
      <c r="B648" s="26"/>
      <c r="C648" s="27"/>
      <c r="D648" s="27"/>
    </row>
    <row r="649">
      <c r="A649" s="25"/>
      <c r="B649" s="26"/>
      <c r="C649" s="27"/>
      <c r="D649" s="27"/>
    </row>
    <row r="650">
      <c r="A650" s="25"/>
      <c r="B650" s="26"/>
      <c r="C650" s="27"/>
      <c r="D650" s="27"/>
    </row>
    <row r="651">
      <c r="A651" s="25"/>
      <c r="B651" s="26"/>
      <c r="C651" s="27"/>
      <c r="D651" s="27"/>
    </row>
    <row r="652">
      <c r="A652" s="25"/>
      <c r="B652" s="26"/>
      <c r="C652" s="27"/>
      <c r="D652" s="27"/>
    </row>
    <row r="653">
      <c r="A653" s="25"/>
      <c r="B653" s="26"/>
      <c r="C653" s="27"/>
      <c r="D653" s="27"/>
    </row>
    <row r="654">
      <c r="A654" s="25"/>
      <c r="B654" s="26"/>
      <c r="C654" s="27"/>
      <c r="D654" s="27"/>
    </row>
    <row r="655">
      <c r="A655" s="25"/>
      <c r="B655" s="26"/>
      <c r="C655" s="27"/>
      <c r="D655" s="27"/>
    </row>
    <row r="656">
      <c r="A656" s="25"/>
      <c r="B656" s="26"/>
      <c r="C656" s="27"/>
      <c r="D656" s="27"/>
    </row>
    <row r="657">
      <c r="A657" s="25"/>
      <c r="B657" s="26"/>
      <c r="C657" s="27"/>
      <c r="D657" s="27"/>
    </row>
    <row r="658">
      <c r="A658" s="25"/>
      <c r="B658" s="26"/>
      <c r="C658" s="27"/>
      <c r="D658" s="27"/>
    </row>
    <row r="659">
      <c r="A659" s="25"/>
      <c r="B659" s="26"/>
      <c r="C659" s="27"/>
      <c r="D659" s="27"/>
    </row>
    <row r="660">
      <c r="A660" s="25"/>
      <c r="B660" s="26"/>
      <c r="C660" s="27"/>
      <c r="D660" s="27"/>
    </row>
    <row r="661">
      <c r="A661" s="25"/>
      <c r="B661" s="26"/>
      <c r="C661" s="27"/>
      <c r="D661" s="27"/>
    </row>
    <row r="662">
      <c r="A662" s="25"/>
      <c r="B662" s="26"/>
      <c r="C662" s="27"/>
      <c r="D662" s="27"/>
    </row>
    <row r="663">
      <c r="A663" s="25"/>
      <c r="B663" s="26"/>
      <c r="C663" s="27"/>
      <c r="D663" s="27"/>
    </row>
    <row r="664">
      <c r="A664" s="25"/>
      <c r="B664" s="26"/>
      <c r="C664" s="27"/>
      <c r="D664" s="27"/>
    </row>
    <row r="665">
      <c r="A665" s="25"/>
      <c r="B665" s="26"/>
      <c r="C665" s="27"/>
      <c r="D665" s="27"/>
    </row>
    <row r="666">
      <c r="A666" s="25"/>
      <c r="B666" s="26"/>
      <c r="C666" s="27"/>
      <c r="D666" s="27"/>
    </row>
    <row r="667">
      <c r="A667" s="25"/>
      <c r="B667" s="26"/>
      <c r="C667" s="27"/>
      <c r="D667" s="27"/>
    </row>
    <row r="668">
      <c r="A668" s="25"/>
      <c r="B668" s="26"/>
      <c r="C668" s="27"/>
      <c r="D668" s="27"/>
    </row>
    <row r="669">
      <c r="A669" s="25"/>
      <c r="B669" s="26"/>
      <c r="C669" s="27"/>
      <c r="D669" s="27"/>
    </row>
    <row r="670">
      <c r="A670" s="25"/>
      <c r="B670" s="26"/>
      <c r="C670" s="27"/>
      <c r="D670" s="27"/>
    </row>
    <row r="671">
      <c r="A671" s="25"/>
      <c r="B671" s="26"/>
      <c r="C671" s="27"/>
      <c r="D671" s="27"/>
    </row>
    <row r="672">
      <c r="A672" s="25"/>
      <c r="B672" s="26"/>
      <c r="C672" s="27"/>
      <c r="D672" s="27"/>
    </row>
    <row r="673">
      <c r="A673" s="25"/>
      <c r="B673" s="26"/>
      <c r="C673" s="27"/>
      <c r="D673" s="27"/>
    </row>
    <row r="674">
      <c r="A674" s="25"/>
      <c r="B674" s="26"/>
      <c r="C674" s="27"/>
      <c r="D674" s="27"/>
    </row>
    <row r="675">
      <c r="A675" s="25"/>
      <c r="B675" s="26"/>
      <c r="C675" s="27"/>
      <c r="D675" s="27"/>
    </row>
    <row r="676">
      <c r="A676" s="25"/>
      <c r="B676" s="26"/>
      <c r="C676" s="27"/>
      <c r="D676" s="27"/>
    </row>
    <row r="677">
      <c r="A677" s="25"/>
      <c r="B677" s="26"/>
      <c r="C677" s="27"/>
      <c r="D677" s="27"/>
    </row>
    <row r="678">
      <c r="A678" s="25"/>
      <c r="B678" s="26"/>
      <c r="C678" s="27"/>
      <c r="D678" s="27"/>
    </row>
    <row r="679">
      <c r="A679" s="25"/>
      <c r="B679" s="26"/>
      <c r="C679" s="27"/>
      <c r="D679" s="27"/>
    </row>
    <row r="680">
      <c r="A680" s="25"/>
      <c r="B680" s="26"/>
      <c r="C680" s="27"/>
      <c r="D680" s="27"/>
    </row>
    <row r="681">
      <c r="A681" s="25"/>
      <c r="B681" s="26"/>
      <c r="C681" s="27"/>
      <c r="D681" s="27"/>
    </row>
    <row r="682">
      <c r="A682" s="25"/>
      <c r="B682" s="26"/>
      <c r="C682" s="27"/>
      <c r="D682" s="27"/>
    </row>
    <row r="683">
      <c r="A683" s="25"/>
      <c r="B683" s="26"/>
      <c r="C683" s="27"/>
      <c r="D683" s="27"/>
    </row>
    <row r="684">
      <c r="A684" s="25"/>
      <c r="B684" s="26"/>
      <c r="C684" s="27"/>
      <c r="D684" s="27"/>
    </row>
    <row r="685">
      <c r="A685" s="25"/>
      <c r="B685" s="26"/>
      <c r="C685" s="27"/>
      <c r="D685" s="27"/>
    </row>
    <row r="686">
      <c r="A686" s="25"/>
      <c r="B686" s="26"/>
      <c r="C686" s="27"/>
      <c r="D686" s="27"/>
    </row>
    <row r="687">
      <c r="A687" s="25"/>
      <c r="B687" s="26"/>
      <c r="C687" s="27"/>
      <c r="D687" s="27"/>
    </row>
    <row r="688">
      <c r="A688" s="25"/>
      <c r="B688" s="26"/>
      <c r="C688" s="27"/>
      <c r="D688" s="27"/>
    </row>
    <row r="689">
      <c r="A689" s="25"/>
      <c r="B689" s="26"/>
      <c r="C689" s="27"/>
      <c r="D689" s="27"/>
    </row>
    <row r="690">
      <c r="A690" s="25"/>
      <c r="B690" s="26"/>
      <c r="C690" s="27"/>
      <c r="D690" s="27"/>
    </row>
    <row r="691">
      <c r="A691" s="25"/>
      <c r="B691" s="26"/>
      <c r="C691" s="27"/>
      <c r="D691" s="27"/>
    </row>
    <row r="692">
      <c r="A692" s="25"/>
      <c r="B692" s="26"/>
      <c r="C692" s="27"/>
      <c r="D692" s="27"/>
    </row>
    <row r="693">
      <c r="A693" s="25"/>
      <c r="B693" s="26"/>
      <c r="C693" s="27"/>
      <c r="D693" s="27"/>
    </row>
    <row r="694">
      <c r="A694" s="25"/>
      <c r="B694" s="26"/>
      <c r="C694" s="27"/>
      <c r="D694" s="27"/>
    </row>
    <row r="695">
      <c r="A695" s="25"/>
      <c r="B695" s="26"/>
      <c r="C695" s="27"/>
      <c r="D695" s="27"/>
    </row>
    <row r="696">
      <c r="A696" s="25"/>
      <c r="B696" s="26"/>
      <c r="C696" s="27"/>
      <c r="D696" s="27"/>
    </row>
    <row r="697">
      <c r="A697" s="25"/>
      <c r="B697" s="26"/>
      <c r="C697" s="27"/>
      <c r="D697" s="27"/>
    </row>
    <row r="698">
      <c r="A698" s="25"/>
      <c r="B698" s="26"/>
      <c r="C698" s="27"/>
      <c r="D698" s="27"/>
    </row>
    <row r="699">
      <c r="A699" s="25"/>
      <c r="B699" s="26"/>
      <c r="C699" s="27"/>
      <c r="D699" s="27"/>
    </row>
    <row r="700">
      <c r="A700" s="25"/>
      <c r="B700" s="26"/>
      <c r="C700" s="27"/>
      <c r="D700" s="27"/>
    </row>
    <row r="701">
      <c r="A701" s="25"/>
      <c r="B701" s="26"/>
      <c r="C701" s="27"/>
      <c r="D701" s="27"/>
    </row>
    <row r="702">
      <c r="A702" s="25"/>
      <c r="B702" s="26"/>
      <c r="C702" s="27"/>
      <c r="D702" s="27"/>
    </row>
    <row r="703">
      <c r="A703" s="25"/>
      <c r="B703" s="26"/>
      <c r="C703" s="27"/>
      <c r="D703" s="27"/>
    </row>
    <row r="704">
      <c r="A704" s="25"/>
      <c r="B704" s="26"/>
      <c r="C704" s="27"/>
      <c r="D704" s="27"/>
    </row>
    <row r="705">
      <c r="A705" s="25"/>
      <c r="B705" s="26"/>
      <c r="C705" s="27"/>
      <c r="D705" s="27"/>
    </row>
    <row r="706">
      <c r="A706" s="25"/>
      <c r="B706" s="26"/>
      <c r="C706" s="27"/>
      <c r="D706" s="27"/>
    </row>
    <row r="707">
      <c r="A707" s="25"/>
      <c r="B707" s="26"/>
      <c r="C707" s="27"/>
      <c r="D707" s="27"/>
    </row>
    <row r="708">
      <c r="A708" s="25"/>
      <c r="B708" s="26"/>
      <c r="C708" s="27"/>
      <c r="D708" s="27"/>
    </row>
    <row r="709">
      <c r="A709" s="25"/>
      <c r="B709" s="26"/>
      <c r="C709" s="27"/>
      <c r="D709" s="27"/>
    </row>
    <row r="710">
      <c r="A710" s="25"/>
      <c r="B710" s="26"/>
      <c r="C710" s="27"/>
      <c r="D710" s="27"/>
    </row>
    <row r="711">
      <c r="A711" s="25"/>
      <c r="B711" s="26"/>
      <c r="C711" s="27"/>
      <c r="D711" s="27"/>
    </row>
    <row r="712">
      <c r="A712" s="25"/>
      <c r="B712" s="26"/>
      <c r="C712" s="27"/>
      <c r="D712" s="27"/>
    </row>
    <row r="713">
      <c r="A713" s="25"/>
      <c r="B713" s="26"/>
      <c r="C713" s="27"/>
      <c r="D713" s="27"/>
    </row>
    <row r="714">
      <c r="A714" s="25"/>
      <c r="B714" s="26"/>
      <c r="C714" s="27"/>
      <c r="D714" s="27"/>
    </row>
    <row r="715">
      <c r="A715" s="25"/>
      <c r="B715" s="26"/>
      <c r="C715" s="27"/>
      <c r="D715" s="27"/>
    </row>
    <row r="716">
      <c r="A716" s="25"/>
      <c r="B716" s="26"/>
      <c r="C716" s="27"/>
      <c r="D716" s="27"/>
    </row>
    <row r="717">
      <c r="A717" s="25"/>
      <c r="B717" s="26"/>
      <c r="C717" s="27"/>
      <c r="D717" s="27"/>
    </row>
    <row r="718">
      <c r="A718" s="25"/>
      <c r="B718" s="26"/>
      <c r="C718" s="27"/>
      <c r="D718" s="27"/>
    </row>
    <row r="719">
      <c r="A719" s="25"/>
      <c r="B719" s="26"/>
      <c r="C719" s="27"/>
      <c r="D719" s="27"/>
    </row>
    <row r="720">
      <c r="A720" s="25"/>
      <c r="B720" s="26"/>
      <c r="C720" s="27"/>
      <c r="D720" s="27"/>
    </row>
    <row r="721">
      <c r="A721" s="25"/>
      <c r="B721" s="26"/>
      <c r="C721" s="27"/>
      <c r="D721" s="27"/>
    </row>
    <row r="722">
      <c r="A722" s="25"/>
      <c r="B722" s="26"/>
      <c r="C722" s="27"/>
      <c r="D722" s="27"/>
    </row>
    <row r="723">
      <c r="A723" s="25"/>
      <c r="B723" s="26"/>
      <c r="C723" s="27"/>
      <c r="D723" s="27"/>
    </row>
    <row r="724">
      <c r="A724" s="25"/>
      <c r="B724" s="26"/>
      <c r="C724" s="27"/>
      <c r="D724" s="27"/>
    </row>
    <row r="725">
      <c r="A725" s="25"/>
      <c r="B725" s="26"/>
      <c r="C725" s="27"/>
      <c r="D725" s="27"/>
    </row>
    <row r="726">
      <c r="A726" s="25"/>
      <c r="B726" s="26"/>
      <c r="C726" s="27"/>
      <c r="D726" s="27"/>
    </row>
    <row r="727">
      <c r="A727" s="25"/>
      <c r="B727" s="26"/>
      <c r="C727" s="27"/>
      <c r="D727" s="27"/>
    </row>
    <row r="728">
      <c r="A728" s="25"/>
      <c r="B728" s="26"/>
      <c r="C728" s="27"/>
      <c r="D728" s="27"/>
    </row>
    <row r="729">
      <c r="A729" s="25"/>
      <c r="B729" s="26"/>
      <c r="C729" s="27"/>
      <c r="D729" s="27"/>
    </row>
    <row r="730">
      <c r="A730" s="25"/>
      <c r="B730" s="26"/>
      <c r="C730" s="27"/>
      <c r="D730" s="27"/>
    </row>
    <row r="731">
      <c r="A731" s="25"/>
      <c r="B731" s="26"/>
      <c r="C731" s="27"/>
      <c r="D731" s="27"/>
    </row>
    <row r="732">
      <c r="A732" s="25"/>
      <c r="B732" s="26"/>
      <c r="C732" s="27"/>
      <c r="D732" s="27"/>
    </row>
    <row r="733">
      <c r="A733" s="25"/>
      <c r="B733" s="26"/>
      <c r="C733" s="27"/>
      <c r="D733" s="27"/>
    </row>
    <row r="734">
      <c r="A734" s="25"/>
      <c r="B734" s="26"/>
      <c r="C734" s="27"/>
      <c r="D734" s="27"/>
    </row>
    <row r="735">
      <c r="A735" s="25"/>
      <c r="B735" s="26"/>
      <c r="C735" s="27"/>
      <c r="D735" s="27"/>
    </row>
    <row r="736">
      <c r="A736" s="25"/>
      <c r="B736" s="26"/>
      <c r="C736" s="27"/>
      <c r="D736" s="27"/>
    </row>
    <row r="737">
      <c r="A737" s="25"/>
      <c r="B737" s="26"/>
      <c r="C737" s="27"/>
      <c r="D737" s="27"/>
    </row>
    <row r="738">
      <c r="A738" s="25"/>
      <c r="B738" s="26"/>
      <c r="C738" s="27"/>
      <c r="D738" s="27"/>
    </row>
    <row r="739">
      <c r="A739" s="25"/>
      <c r="B739" s="26"/>
      <c r="C739" s="27"/>
      <c r="D739" s="27"/>
    </row>
    <row r="740">
      <c r="A740" s="25"/>
      <c r="B740" s="26"/>
      <c r="C740" s="27"/>
      <c r="D740" s="27"/>
    </row>
    <row r="741">
      <c r="A741" s="25"/>
      <c r="B741" s="26"/>
      <c r="C741" s="27"/>
      <c r="D741" s="27"/>
    </row>
    <row r="742">
      <c r="A742" s="25"/>
      <c r="B742" s="26"/>
      <c r="C742" s="27"/>
      <c r="D742" s="27"/>
    </row>
    <row r="743">
      <c r="A743" s="25"/>
      <c r="B743" s="26"/>
      <c r="C743" s="27"/>
      <c r="D743" s="27"/>
    </row>
    <row r="744">
      <c r="A744" s="25"/>
      <c r="B744" s="26"/>
      <c r="C744" s="27"/>
      <c r="D744" s="27"/>
    </row>
    <row r="745">
      <c r="A745" s="25"/>
      <c r="B745" s="26"/>
      <c r="C745" s="27"/>
      <c r="D745" s="27"/>
    </row>
    <row r="746">
      <c r="A746" s="25"/>
      <c r="B746" s="26"/>
      <c r="C746" s="27"/>
      <c r="D746" s="27"/>
    </row>
    <row r="747">
      <c r="A747" s="25"/>
      <c r="B747" s="26"/>
      <c r="C747" s="27"/>
      <c r="D747" s="27"/>
    </row>
    <row r="748">
      <c r="A748" s="25"/>
      <c r="B748" s="26"/>
      <c r="C748" s="27"/>
      <c r="D748" s="27"/>
    </row>
    <row r="749">
      <c r="A749" s="25"/>
      <c r="B749" s="26"/>
      <c r="C749" s="27"/>
      <c r="D749" s="27"/>
    </row>
    <row r="750">
      <c r="A750" s="25"/>
      <c r="B750" s="26"/>
      <c r="C750" s="27"/>
      <c r="D750" s="27"/>
    </row>
    <row r="751">
      <c r="A751" s="25"/>
      <c r="B751" s="26"/>
      <c r="C751" s="27"/>
      <c r="D751" s="27"/>
    </row>
    <row r="752">
      <c r="A752" s="25"/>
      <c r="B752" s="26"/>
      <c r="C752" s="27"/>
      <c r="D752" s="27"/>
    </row>
    <row r="753">
      <c r="A753" s="25"/>
      <c r="B753" s="26"/>
      <c r="C753" s="27"/>
      <c r="D753" s="27"/>
    </row>
    <row r="754">
      <c r="A754" s="25"/>
      <c r="B754" s="26"/>
      <c r="C754" s="27"/>
      <c r="D754" s="27"/>
    </row>
    <row r="755">
      <c r="A755" s="25"/>
      <c r="B755" s="26"/>
      <c r="C755" s="27"/>
      <c r="D755" s="27"/>
    </row>
    <row r="756">
      <c r="A756" s="25"/>
      <c r="B756" s="26"/>
      <c r="C756" s="27"/>
      <c r="D756" s="27"/>
    </row>
    <row r="757">
      <c r="A757" s="25"/>
      <c r="B757" s="26"/>
      <c r="C757" s="27"/>
      <c r="D757" s="27"/>
    </row>
    <row r="758">
      <c r="A758" s="25"/>
      <c r="B758" s="26"/>
      <c r="C758" s="27"/>
      <c r="D758" s="27"/>
    </row>
    <row r="759">
      <c r="A759" s="25"/>
      <c r="B759" s="26"/>
      <c r="C759" s="27"/>
      <c r="D759" s="27"/>
    </row>
    <row r="760">
      <c r="A760" s="25"/>
      <c r="B760" s="26"/>
      <c r="C760" s="27"/>
      <c r="D760" s="27"/>
    </row>
    <row r="761">
      <c r="A761" s="25"/>
      <c r="B761" s="26"/>
      <c r="C761" s="27"/>
      <c r="D761" s="27"/>
    </row>
    <row r="762">
      <c r="A762" s="25"/>
      <c r="B762" s="26"/>
      <c r="C762" s="27"/>
      <c r="D762" s="27"/>
    </row>
    <row r="763">
      <c r="A763" s="25"/>
      <c r="B763" s="26"/>
      <c r="C763" s="27"/>
      <c r="D763" s="27"/>
    </row>
    <row r="764">
      <c r="A764" s="25"/>
      <c r="B764" s="26"/>
      <c r="C764" s="27"/>
      <c r="D764" s="27"/>
    </row>
    <row r="765">
      <c r="A765" s="25"/>
      <c r="B765" s="26"/>
      <c r="C765" s="27"/>
      <c r="D765" s="27"/>
    </row>
    <row r="766">
      <c r="A766" s="25"/>
      <c r="B766" s="26"/>
      <c r="C766" s="27"/>
      <c r="D766" s="27"/>
    </row>
    <row r="767">
      <c r="A767" s="25"/>
      <c r="B767" s="26"/>
      <c r="C767" s="27"/>
      <c r="D767" s="27"/>
    </row>
    <row r="768">
      <c r="A768" s="25"/>
      <c r="B768" s="26"/>
      <c r="C768" s="27"/>
      <c r="D768" s="27"/>
    </row>
    <row r="769">
      <c r="A769" s="25"/>
      <c r="B769" s="26"/>
      <c r="C769" s="27"/>
      <c r="D769" s="27"/>
    </row>
    <row r="770">
      <c r="A770" s="25"/>
      <c r="B770" s="26"/>
      <c r="C770" s="27"/>
      <c r="D770" s="27"/>
    </row>
    <row r="771">
      <c r="A771" s="25"/>
      <c r="B771" s="26"/>
      <c r="C771" s="27"/>
      <c r="D771" s="27"/>
    </row>
    <row r="772">
      <c r="A772" s="25"/>
      <c r="B772" s="26"/>
      <c r="C772" s="27"/>
      <c r="D772" s="27"/>
    </row>
    <row r="773">
      <c r="A773" s="25"/>
      <c r="B773" s="26"/>
      <c r="C773" s="27"/>
      <c r="D773" s="27"/>
    </row>
    <row r="774">
      <c r="A774" s="25"/>
      <c r="B774" s="26"/>
      <c r="C774" s="27"/>
      <c r="D774" s="27"/>
    </row>
    <row r="775">
      <c r="A775" s="25"/>
      <c r="B775" s="26"/>
      <c r="C775" s="27"/>
      <c r="D775" s="27"/>
    </row>
    <row r="776">
      <c r="A776" s="25"/>
      <c r="B776" s="26"/>
      <c r="C776" s="27"/>
      <c r="D776" s="27"/>
    </row>
    <row r="777">
      <c r="A777" s="25"/>
      <c r="B777" s="26"/>
      <c r="C777" s="27"/>
      <c r="D777" s="27"/>
    </row>
    <row r="778">
      <c r="A778" s="25"/>
      <c r="B778" s="26"/>
      <c r="C778" s="27"/>
      <c r="D778" s="27"/>
    </row>
    <row r="779">
      <c r="A779" s="25"/>
      <c r="B779" s="26"/>
      <c r="C779" s="27"/>
      <c r="D779" s="27"/>
    </row>
    <row r="780">
      <c r="A780" s="25"/>
      <c r="B780" s="26"/>
      <c r="C780" s="27"/>
      <c r="D780" s="27"/>
    </row>
    <row r="781">
      <c r="A781" s="25"/>
      <c r="B781" s="26"/>
      <c r="C781" s="27"/>
      <c r="D781" s="27"/>
    </row>
    <row r="782">
      <c r="A782" s="25"/>
      <c r="B782" s="26"/>
      <c r="C782" s="27"/>
      <c r="D782" s="27"/>
    </row>
    <row r="783">
      <c r="A783" s="25"/>
      <c r="B783" s="26"/>
      <c r="C783" s="27"/>
      <c r="D783" s="27"/>
    </row>
    <row r="784">
      <c r="A784" s="25"/>
      <c r="B784" s="26"/>
      <c r="C784" s="27"/>
      <c r="D784" s="27"/>
    </row>
    <row r="785">
      <c r="A785" s="25"/>
      <c r="B785" s="26"/>
      <c r="C785" s="27"/>
      <c r="D785" s="27"/>
    </row>
    <row r="786">
      <c r="A786" s="25"/>
      <c r="B786" s="26"/>
      <c r="C786" s="27"/>
      <c r="D786" s="27"/>
    </row>
    <row r="787">
      <c r="A787" s="25"/>
      <c r="B787" s="26"/>
      <c r="C787" s="27"/>
      <c r="D787" s="27"/>
    </row>
    <row r="788">
      <c r="A788" s="25"/>
      <c r="B788" s="26"/>
      <c r="C788" s="27"/>
      <c r="D788" s="27"/>
    </row>
    <row r="789">
      <c r="A789" s="25"/>
      <c r="B789" s="26"/>
      <c r="C789" s="27"/>
      <c r="D789" s="27"/>
    </row>
    <row r="790">
      <c r="A790" s="25"/>
      <c r="B790" s="26"/>
      <c r="C790" s="27"/>
      <c r="D790" s="27"/>
    </row>
    <row r="791">
      <c r="A791" s="25"/>
      <c r="B791" s="26"/>
      <c r="C791" s="27"/>
      <c r="D791" s="27"/>
    </row>
    <row r="792">
      <c r="A792" s="25"/>
      <c r="B792" s="26"/>
      <c r="C792" s="27"/>
      <c r="D792" s="27"/>
    </row>
    <row r="793">
      <c r="A793" s="25"/>
      <c r="B793" s="26"/>
      <c r="C793" s="27"/>
      <c r="D793" s="27"/>
    </row>
    <row r="794">
      <c r="A794" s="25"/>
      <c r="B794" s="26"/>
      <c r="C794" s="27"/>
      <c r="D794" s="27"/>
    </row>
    <row r="795">
      <c r="A795" s="25"/>
      <c r="B795" s="26"/>
      <c r="C795" s="27"/>
      <c r="D795" s="27"/>
    </row>
    <row r="796">
      <c r="A796" s="25"/>
      <c r="B796" s="26"/>
      <c r="C796" s="27"/>
      <c r="D796" s="27"/>
    </row>
    <row r="797">
      <c r="A797" s="25"/>
      <c r="B797" s="26"/>
      <c r="C797" s="27"/>
      <c r="D797" s="27"/>
    </row>
    <row r="798">
      <c r="A798" s="25"/>
      <c r="B798" s="26"/>
      <c r="C798" s="27"/>
      <c r="D798" s="27"/>
    </row>
    <row r="799">
      <c r="A799" s="25"/>
      <c r="B799" s="26"/>
      <c r="C799" s="27"/>
      <c r="D799" s="27"/>
    </row>
    <row r="800">
      <c r="A800" s="25"/>
      <c r="B800" s="26"/>
      <c r="C800" s="27"/>
      <c r="D800" s="27"/>
    </row>
    <row r="801">
      <c r="A801" s="25"/>
      <c r="B801" s="26"/>
      <c r="C801" s="27"/>
      <c r="D801" s="27"/>
    </row>
    <row r="802">
      <c r="A802" s="25"/>
      <c r="B802" s="26"/>
      <c r="C802" s="27"/>
      <c r="D802" s="27"/>
    </row>
    <row r="803">
      <c r="A803" s="25"/>
      <c r="B803" s="26"/>
      <c r="C803" s="27"/>
      <c r="D803" s="27"/>
    </row>
    <row r="804">
      <c r="A804" s="25"/>
      <c r="B804" s="26"/>
      <c r="C804" s="27"/>
      <c r="D804" s="27"/>
    </row>
    <row r="805">
      <c r="A805" s="25"/>
      <c r="B805" s="26"/>
      <c r="C805" s="27"/>
      <c r="D805" s="27"/>
    </row>
    <row r="806">
      <c r="A806" s="25"/>
      <c r="B806" s="26"/>
      <c r="C806" s="27"/>
      <c r="D806" s="27"/>
    </row>
    <row r="807">
      <c r="A807" s="25"/>
      <c r="B807" s="26"/>
      <c r="C807" s="27"/>
      <c r="D807" s="27"/>
    </row>
    <row r="808">
      <c r="A808" s="25"/>
      <c r="B808" s="26"/>
      <c r="C808" s="27"/>
      <c r="D808" s="27"/>
    </row>
    <row r="809">
      <c r="A809" s="25"/>
      <c r="B809" s="26"/>
      <c r="C809" s="27"/>
      <c r="D809" s="27"/>
    </row>
    <row r="810">
      <c r="A810" s="25"/>
      <c r="B810" s="26"/>
      <c r="C810" s="27"/>
      <c r="D810" s="27"/>
    </row>
    <row r="811">
      <c r="A811" s="25"/>
      <c r="B811" s="26"/>
      <c r="C811" s="27"/>
      <c r="D811" s="27"/>
    </row>
    <row r="812">
      <c r="A812" s="25"/>
      <c r="B812" s="26"/>
      <c r="C812" s="27"/>
      <c r="D812" s="27"/>
    </row>
    <row r="813">
      <c r="A813" s="25"/>
      <c r="B813" s="26"/>
      <c r="C813" s="27"/>
      <c r="D813" s="27"/>
    </row>
    <row r="814">
      <c r="A814" s="25"/>
      <c r="B814" s="26"/>
      <c r="C814" s="27"/>
      <c r="D814" s="27"/>
    </row>
    <row r="815">
      <c r="A815" s="25"/>
      <c r="B815" s="26"/>
      <c r="C815" s="27"/>
      <c r="D815" s="27"/>
    </row>
    <row r="816">
      <c r="A816" s="25"/>
      <c r="B816" s="26"/>
      <c r="C816" s="27"/>
      <c r="D816" s="27"/>
    </row>
    <row r="817">
      <c r="A817" s="25"/>
      <c r="B817" s="26"/>
      <c r="C817" s="27"/>
      <c r="D817" s="27"/>
    </row>
    <row r="818">
      <c r="A818" s="25"/>
      <c r="B818" s="26"/>
      <c r="C818" s="27"/>
      <c r="D818" s="27"/>
    </row>
    <row r="819">
      <c r="A819" s="25"/>
      <c r="B819" s="26"/>
      <c r="C819" s="27"/>
      <c r="D819" s="27"/>
    </row>
    <row r="820">
      <c r="A820" s="25"/>
      <c r="B820" s="26"/>
      <c r="C820" s="27"/>
      <c r="D820" s="27"/>
    </row>
    <row r="821">
      <c r="A821" s="25"/>
      <c r="B821" s="26"/>
      <c r="C821" s="27"/>
      <c r="D821" s="27"/>
    </row>
    <row r="822">
      <c r="A822" s="25"/>
      <c r="B822" s="26"/>
      <c r="C822" s="27"/>
      <c r="D822" s="27"/>
    </row>
    <row r="823">
      <c r="A823" s="25"/>
      <c r="B823" s="26"/>
      <c r="C823" s="27"/>
      <c r="D823" s="27"/>
    </row>
    <row r="824">
      <c r="A824" s="25"/>
      <c r="B824" s="26"/>
      <c r="C824" s="27"/>
      <c r="D824" s="27"/>
    </row>
    <row r="825">
      <c r="A825" s="25"/>
      <c r="B825" s="26"/>
      <c r="C825" s="27"/>
      <c r="D825" s="27"/>
    </row>
    <row r="826">
      <c r="A826" s="25"/>
      <c r="B826" s="26"/>
      <c r="C826" s="27"/>
      <c r="D826" s="27"/>
    </row>
    <row r="827">
      <c r="A827" s="25"/>
      <c r="B827" s="26"/>
      <c r="C827" s="27"/>
      <c r="D827" s="27"/>
    </row>
    <row r="828">
      <c r="A828" s="25"/>
      <c r="B828" s="26"/>
      <c r="C828" s="27"/>
      <c r="D828" s="27"/>
    </row>
    <row r="829">
      <c r="A829" s="25"/>
      <c r="B829" s="26"/>
      <c r="C829" s="27"/>
      <c r="D829" s="27"/>
    </row>
    <row r="830">
      <c r="A830" s="25"/>
      <c r="B830" s="26"/>
      <c r="C830" s="27"/>
      <c r="D830" s="27"/>
    </row>
    <row r="831">
      <c r="A831" s="25"/>
      <c r="B831" s="26"/>
      <c r="C831" s="27"/>
      <c r="D831" s="27"/>
    </row>
    <row r="832">
      <c r="A832" s="25"/>
      <c r="B832" s="26"/>
      <c r="C832" s="27"/>
      <c r="D832" s="27"/>
    </row>
    <row r="833">
      <c r="A833" s="25"/>
      <c r="B833" s="26"/>
      <c r="C833" s="27"/>
      <c r="D833" s="27"/>
    </row>
    <row r="834">
      <c r="A834" s="25"/>
      <c r="B834" s="26"/>
      <c r="C834" s="27"/>
      <c r="D834" s="27"/>
    </row>
    <row r="835">
      <c r="A835" s="25"/>
      <c r="B835" s="26"/>
      <c r="C835" s="27"/>
      <c r="D835" s="27"/>
    </row>
    <row r="836">
      <c r="A836" s="25"/>
      <c r="B836" s="26"/>
      <c r="C836" s="27"/>
      <c r="D836" s="27"/>
    </row>
    <row r="837">
      <c r="A837" s="25"/>
      <c r="B837" s="26"/>
      <c r="C837" s="27"/>
      <c r="D837" s="27"/>
    </row>
    <row r="838">
      <c r="A838" s="25"/>
      <c r="B838" s="26"/>
      <c r="C838" s="27"/>
      <c r="D838" s="27"/>
    </row>
    <row r="839">
      <c r="A839" s="25"/>
      <c r="B839" s="26"/>
      <c r="C839" s="27"/>
      <c r="D839" s="27"/>
    </row>
    <row r="840">
      <c r="A840" s="25"/>
      <c r="B840" s="26"/>
      <c r="C840" s="27"/>
      <c r="D840" s="27"/>
    </row>
    <row r="841">
      <c r="A841" s="25"/>
      <c r="B841" s="26"/>
      <c r="C841" s="27"/>
      <c r="D841" s="27"/>
    </row>
    <row r="842">
      <c r="A842" s="25"/>
      <c r="B842" s="26"/>
      <c r="C842" s="27"/>
      <c r="D842" s="27"/>
    </row>
    <row r="843">
      <c r="A843" s="25"/>
      <c r="B843" s="26"/>
      <c r="C843" s="27"/>
      <c r="D843" s="27"/>
    </row>
    <row r="844">
      <c r="A844" s="25"/>
      <c r="B844" s="26"/>
      <c r="C844" s="27"/>
      <c r="D844" s="27"/>
    </row>
    <row r="845">
      <c r="A845" s="25"/>
      <c r="B845" s="26"/>
      <c r="C845" s="27"/>
      <c r="D845" s="27"/>
    </row>
    <row r="846">
      <c r="A846" s="25"/>
      <c r="B846" s="26"/>
      <c r="C846" s="27"/>
      <c r="D846" s="27"/>
    </row>
    <row r="847">
      <c r="A847" s="25"/>
      <c r="B847" s="26"/>
      <c r="C847" s="27"/>
      <c r="D847" s="27"/>
    </row>
    <row r="848">
      <c r="A848" s="25"/>
      <c r="B848" s="26"/>
      <c r="C848" s="27"/>
      <c r="D848" s="27"/>
    </row>
    <row r="849">
      <c r="A849" s="25"/>
      <c r="B849" s="26"/>
      <c r="C849" s="27"/>
      <c r="D849" s="27"/>
    </row>
    <row r="850">
      <c r="A850" s="25"/>
      <c r="B850" s="26"/>
      <c r="C850" s="27"/>
      <c r="D850" s="27"/>
    </row>
    <row r="851">
      <c r="A851" s="25"/>
      <c r="B851" s="26"/>
      <c r="C851" s="27"/>
      <c r="D851" s="27"/>
    </row>
    <row r="852">
      <c r="A852" s="25"/>
      <c r="B852" s="26"/>
      <c r="C852" s="27"/>
      <c r="D852" s="27"/>
    </row>
    <row r="853">
      <c r="A853" s="25"/>
      <c r="B853" s="26"/>
      <c r="C853" s="27"/>
      <c r="D853" s="27"/>
    </row>
    <row r="854">
      <c r="A854" s="25"/>
      <c r="B854" s="26"/>
      <c r="C854" s="27"/>
      <c r="D854" s="27"/>
    </row>
    <row r="855">
      <c r="A855" s="25"/>
      <c r="B855" s="26"/>
      <c r="C855" s="27"/>
      <c r="D855" s="27"/>
    </row>
    <row r="856">
      <c r="A856" s="25"/>
      <c r="B856" s="26"/>
      <c r="C856" s="27"/>
      <c r="D856" s="27"/>
    </row>
    <row r="857">
      <c r="A857" s="25"/>
      <c r="B857" s="26"/>
      <c r="C857" s="27"/>
      <c r="D857" s="27"/>
    </row>
    <row r="858">
      <c r="A858" s="25"/>
      <c r="B858" s="26"/>
      <c r="C858" s="27"/>
      <c r="D858" s="27"/>
    </row>
    <row r="859">
      <c r="A859" s="25"/>
      <c r="B859" s="26"/>
      <c r="C859" s="27"/>
      <c r="D859" s="27"/>
    </row>
    <row r="860">
      <c r="A860" s="25"/>
      <c r="B860" s="26"/>
      <c r="C860" s="27"/>
      <c r="D860" s="27"/>
    </row>
    <row r="861">
      <c r="A861" s="25"/>
      <c r="B861" s="26"/>
      <c r="C861" s="27"/>
      <c r="D861" s="27"/>
    </row>
    <row r="862">
      <c r="A862" s="25"/>
      <c r="B862" s="26"/>
      <c r="C862" s="27"/>
      <c r="D862" s="27"/>
    </row>
    <row r="863">
      <c r="A863" s="25"/>
      <c r="B863" s="26"/>
      <c r="C863" s="27"/>
      <c r="D863" s="27"/>
    </row>
    <row r="864">
      <c r="A864" s="25"/>
      <c r="B864" s="26"/>
      <c r="C864" s="27"/>
      <c r="D864" s="27"/>
    </row>
    <row r="865">
      <c r="A865" s="25"/>
      <c r="B865" s="26"/>
      <c r="C865" s="27"/>
      <c r="D865" s="27"/>
    </row>
    <row r="866">
      <c r="A866" s="25"/>
      <c r="B866" s="26"/>
      <c r="C866" s="27"/>
      <c r="D866" s="27"/>
    </row>
    <row r="867">
      <c r="A867" s="25"/>
      <c r="B867" s="26"/>
      <c r="C867" s="27"/>
      <c r="D867" s="27"/>
    </row>
    <row r="868">
      <c r="A868" s="25"/>
      <c r="B868" s="26"/>
      <c r="C868" s="27"/>
      <c r="D868" s="27"/>
    </row>
    <row r="869">
      <c r="A869" s="25"/>
      <c r="B869" s="26"/>
      <c r="C869" s="27"/>
      <c r="D869" s="27"/>
    </row>
    <row r="870">
      <c r="A870" s="25"/>
      <c r="B870" s="26"/>
      <c r="C870" s="27"/>
      <c r="D870" s="27"/>
    </row>
    <row r="871">
      <c r="A871" s="25"/>
      <c r="B871" s="26"/>
      <c r="C871" s="27"/>
      <c r="D871" s="27"/>
    </row>
    <row r="872">
      <c r="A872" s="25"/>
      <c r="B872" s="26"/>
      <c r="C872" s="27"/>
      <c r="D872" s="27"/>
    </row>
    <row r="873">
      <c r="A873" s="25"/>
      <c r="B873" s="26"/>
      <c r="C873" s="27"/>
      <c r="D873" s="27"/>
    </row>
    <row r="874">
      <c r="A874" s="25"/>
      <c r="B874" s="26"/>
      <c r="C874" s="27"/>
      <c r="D874" s="27"/>
    </row>
    <row r="875">
      <c r="A875" s="25"/>
      <c r="B875" s="26"/>
      <c r="C875" s="27"/>
      <c r="D875" s="27"/>
    </row>
    <row r="876">
      <c r="A876" s="25"/>
      <c r="B876" s="26"/>
      <c r="C876" s="27"/>
      <c r="D876" s="27"/>
    </row>
    <row r="877">
      <c r="A877" s="25"/>
      <c r="B877" s="26"/>
      <c r="C877" s="27"/>
      <c r="D877" s="27"/>
    </row>
    <row r="878">
      <c r="A878" s="25"/>
      <c r="B878" s="26"/>
      <c r="C878" s="27"/>
      <c r="D878" s="27"/>
    </row>
    <row r="879">
      <c r="A879" s="25"/>
      <c r="B879" s="26"/>
      <c r="C879" s="27"/>
      <c r="D879" s="27"/>
    </row>
    <row r="880">
      <c r="A880" s="25"/>
      <c r="B880" s="26"/>
      <c r="C880" s="27"/>
      <c r="D880" s="27"/>
    </row>
    <row r="881">
      <c r="A881" s="25"/>
      <c r="B881" s="26"/>
      <c r="C881" s="27"/>
      <c r="D881" s="27"/>
    </row>
    <row r="882">
      <c r="A882" s="25"/>
      <c r="B882" s="26"/>
      <c r="C882" s="27"/>
      <c r="D882" s="27"/>
    </row>
    <row r="883">
      <c r="A883" s="25"/>
      <c r="B883" s="26"/>
      <c r="C883" s="27"/>
      <c r="D883" s="27"/>
    </row>
    <row r="884">
      <c r="A884" s="25"/>
      <c r="B884" s="26"/>
      <c r="C884" s="27"/>
      <c r="D884" s="27"/>
    </row>
    <row r="885">
      <c r="A885" s="25"/>
      <c r="B885" s="26"/>
      <c r="C885" s="27"/>
      <c r="D885" s="27"/>
    </row>
    <row r="886">
      <c r="A886" s="25"/>
      <c r="B886" s="26"/>
      <c r="C886" s="27"/>
      <c r="D886" s="27"/>
    </row>
    <row r="887">
      <c r="A887" s="25"/>
      <c r="B887" s="26"/>
      <c r="C887" s="27"/>
      <c r="D887" s="27"/>
    </row>
    <row r="888">
      <c r="A888" s="25"/>
      <c r="B888" s="26"/>
      <c r="C888" s="27"/>
      <c r="D888" s="27"/>
    </row>
    <row r="889">
      <c r="A889" s="25"/>
      <c r="B889" s="26"/>
      <c r="C889" s="27"/>
      <c r="D889" s="27"/>
    </row>
    <row r="890">
      <c r="A890" s="25"/>
      <c r="B890" s="26"/>
      <c r="C890" s="27"/>
      <c r="D890" s="27"/>
    </row>
    <row r="891">
      <c r="A891" s="25"/>
      <c r="B891" s="26"/>
      <c r="C891" s="27"/>
      <c r="D891" s="27"/>
    </row>
    <row r="892">
      <c r="A892" s="25"/>
      <c r="B892" s="26"/>
      <c r="C892" s="27"/>
      <c r="D892" s="27"/>
    </row>
    <row r="893">
      <c r="A893" s="25"/>
      <c r="B893" s="26"/>
      <c r="C893" s="27"/>
      <c r="D893" s="27"/>
    </row>
    <row r="894">
      <c r="A894" s="25"/>
      <c r="B894" s="26"/>
      <c r="C894" s="27"/>
      <c r="D894" s="27"/>
    </row>
    <row r="895">
      <c r="A895" s="25"/>
      <c r="B895" s="26"/>
      <c r="C895" s="27"/>
      <c r="D895" s="27"/>
    </row>
    <row r="896">
      <c r="A896" s="25"/>
      <c r="B896" s="26"/>
      <c r="C896" s="27"/>
      <c r="D896" s="27"/>
    </row>
    <row r="897">
      <c r="A897" s="25"/>
      <c r="B897" s="26"/>
      <c r="C897" s="27"/>
      <c r="D897" s="27"/>
    </row>
    <row r="898">
      <c r="A898" s="25"/>
      <c r="B898" s="26"/>
      <c r="C898" s="27"/>
      <c r="D898" s="27"/>
    </row>
    <row r="899">
      <c r="A899" s="25"/>
      <c r="B899" s="26"/>
      <c r="C899" s="27"/>
      <c r="D899" s="27"/>
    </row>
    <row r="900">
      <c r="A900" s="25"/>
      <c r="B900" s="26"/>
      <c r="C900" s="27"/>
      <c r="D900" s="27"/>
    </row>
    <row r="901">
      <c r="A901" s="25"/>
      <c r="B901" s="26"/>
      <c r="C901" s="27"/>
      <c r="D901" s="27"/>
    </row>
    <row r="902">
      <c r="A902" s="25"/>
      <c r="B902" s="26"/>
      <c r="C902" s="27"/>
      <c r="D902" s="27"/>
    </row>
    <row r="903">
      <c r="A903" s="25"/>
      <c r="B903" s="26"/>
      <c r="C903" s="27"/>
      <c r="D903" s="27"/>
    </row>
    <row r="904">
      <c r="A904" s="25"/>
      <c r="B904" s="26"/>
      <c r="C904" s="27"/>
      <c r="D904" s="27"/>
    </row>
    <row r="905">
      <c r="A905" s="25"/>
      <c r="B905" s="26"/>
      <c r="C905" s="27"/>
      <c r="D905" s="27"/>
    </row>
    <row r="906">
      <c r="A906" s="25"/>
      <c r="B906" s="26"/>
      <c r="C906" s="27"/>
      <c r="D906" s="27"/>
    </row>
    <row r="907">
      <c r="A907" s="25"/>
      <c r="B907" s="26"/>
      <c r="C907" s="27"/>
      <c r="D907" s="27"/>
    </row>
    <row r="908">
      <c r="A908" s="25"/>
      <c r="B908" s="26"/>
      <c r="C908" s="27"/>
      <c r="D908" s="27"/>
    </row>
    <row r="909">
      <c r="A909" s="25"/>
      <c r="B909" s="26"/>
      <c r="C909" s="27"/>
      <c r="D909" s="27"/>
    </row>
    <row r="910">
      <c r="A910" s="25"/>
      <c r="B910" s="26"/>
      <c r="C910" s="27"/>
      <c r="D910" s="27"/>
    </row>
    <row r="911">
      <c r="A911" s="25"/>
      <c r="B911" s="26"/>
      <c r="C911" s="27"/>
      <c r="D911" s="27"/>
    </row>
    <row r="912">
      <c r="A912" s="25"/>
      <c r="B912" s="26"/>
      <c r="C912" s="27"/>
      <c r="D912" s="27"/>
    </row>
    <row r="913">
      <c r="A913" s="25"/>
      <c r="B913" s="26"/>
      <c r="C913" s="27"/>
      <c r="D913" s="27"/>
    </row>
    <row r="914">
      <c r="A914" s="25"/>
      <c r="B914" s="26"/>
      <c r="C914" s="27"/>
      <c r="D914" s="27"/>
    </row>
    <row r="915">
      <c r="A915" s="25"/>
      <c r="B915" s="26"/>
      <c r="C915" s="27"/>
      <c r="D915" s="27"/>
    </row>
    <row r="916">
      <c r="A916" s="25"/>
      <c r="B916" s="26"/>
      <c r="C916" s="27"/>
      <c r="D916" s="27"/>
    </row>
    <row r="917">
      <c r="A917" s="25"/>
      <c r="B917" s="26"/>
      <c r="C917" s="27"/>
      <c r="D917" s="27"/>
    </row>
    <row r="918">
      <c r="A918" s="25"/>
      <c r="B918" s="26"/>
      <c r="C918" s="27"/>
      <c r="D918" s="27"/>
    </row>
    <row r="919">
      <c r="A919" s="25"/>
      <c r="B919" s="26"/>
      <c r="C919" s="27"/>
      <c r="D919" s="27"/>
    </row>
    <row r="920">
      <c r="A920" s="25"/>
      <c r="B920" s="26"/>
      <c r="C920" s="27"/>
      <c r="D920" s="27"/>
    </row>
    <row r="921">
      <c r="A921" s="25"/>
      <c r="B921" s="26"/>
      <c r="C921" s="27"/>
      <c r="D921" s="27"/>
    </row>
    <row r="922">
      <c r="A922" s="25"/>
      <c r="B922" s="26"/>
      <c r="C922" s="27"/>
      <c r="D922" s="27"/>
    </row>
    <row r="923">
      <c r="A923" s="25"/>
      <c r="B923" s="26"/>
      <c r="C923" s="27"/>
      <c r="D923" s="27"/>
    </row>
    <row r="924">
      <c r="A924" s="25"/>
      <c r="B924" s="26"/>
      <c r="C924" s="27"/>
      <c r="D924" s="27"/>
    </row>
    <row r="925">
      <c r="A925" s="25"/>
      <c r="B925" s="26"/>
      <c r="C925" s="27"/>
      <c r="D925" s="27"/>
    </row>
    <row r="926">
      <c r="A926" s="25"/>
      <c r="B926" s="26"/>
      <c r="C926" s="27"/>
      <c r="D926" s="27"/>
    </row>
    <row r="927">
      <c r="A927" s="25"/>
      <c r="B927" s="26"/>
      <c r="C927" s="27"/>
      <c r="D927" s="27"/>
    </row>
    <row r="928">
      <c r="A928" s="25"/>
      <c r="B928" s="26"/>
      <c r="C928" s="27"/>
      <c r="D928" s="27"/>
    </row>
    <row r="929">
      <c r="A929" s="25"/>
      <c r="B929" s="26"/>
      <c r="C929" s="27"/>
      <c r="D929" s="27"/>
    </row>
    <row r="930">
      <c r="A930" s="25"/>
      <c r="B930" s="26"/>
      <c r="C930" s="27"/>
      <c r="D930" s="27"/>
    </row>
    <row r="931">
      <c r="A931" s="25"/>
      <c r="B931" s="26"/>
      <c r="C931" s="27"/>
      <c r="D931" s="27"/>
    </row>
    <row r="932">
      <c r="A932" s="25"/>
      <c r="B932" s="26"/>
      <c r="C932" s="27"/>
      <c r="D932" s="27"/>
    </row>
    <row r="933">
      <c r="A933" s="25"/>
      <c r="B933" s="26"/>
      <c r="C933" s="27"/>
      <c r="D933" s="27"/>
    </row>
    <row r="934">
      <c r="A934" s="25"/>
      <c r="B934" s="26"/>
      <c r="C934" s="27"/>
      <c r="D934" s="27"/>
    </row>
    <row r="935">
      <c r="A935" s="25"/>
      <c r="B935" s="26"/>
      <c r="C935" s="27"/>
      <c r="D935" s="27"/>
    </row>
    <row r="936">
      <c r="A936" s="25"/>
      <c r="B936" s="26"/>
      <c r="C936" s="27"/>
      <c r="D936" s="27"/>
    </row>
    <row r="937">
      <c r="A937" s="25"/>
      <c r="B937" s="26"/>
      <c r="C937" s="27"/>
      <c r="D937" s="27"/>
    </row>
    <row r="938">
      <c r="A938" s="25"/>
      <c r="B938" s="26"/>
      <c r="C938" s="27"/>
      <c r="D938" s="27"/>
    </row>
    <row r="939">
      <c r="A939" s="25"/>
      <c r="B939" s="26"/>
      <c r="C939" s="27"/>
      <c r="D939" s="27"/>
    </row>
    <row r="940">
      <c r="A940" s="25"/>
      <c r="B940" s="26"/>
      <c r="C940" s="27"/>
      <c r="D940" s="27"/>
    </row>
    <row r="941">
      <c r="A941" s="25"/>
      <c r="B941" s="26"/>
      <c r="C941" s="27"/>
      <c r="D941" s="27"/>
    </row>
    <row r="942">
      <c r="A942" s="25"/>
      <c r="B942" s="26"/>
      <c r="C942" s="27"/>
      <c r="D942" s="27"/>
    </row>
    <row r="943">
      <c r="A943" s="25"/>
      <c r="B943" s="26"/>
      <c r="C943" s="27"/>
      <c r="D943" s="27"/>
    </row>
    <row r="944">
      <c r="A944" s="25"/>
      <c r="B944" s="26"/>
      <c r="C944" s="27"/>
      <c r="D944" s="27"/>
    </row>
    <row r="945">
      <c r="A945" s="25"/>
      <c r="B945" s="26"/>
      <c r="C945" s="27"/>
      <c r="D945" s="27"/>
    </row>
    <row r="946">
      <c r="A946" s="25"/>
      <c r="B946" s="26"/>
      <c r="C946" s="27"/>
      <c r="D946" s="27"/>
    </row>
    <row r="947">
      <c r="A947" s="25"/>
      <c r="B947" s="26"/>
      <c r="C947" s="27"/>
      <c r="D947" s="27"/>
    </row>
    <row r="948">
      <c r="A948" s="25"/>
      <c r="B948" s="26"/>
      <c r="C948" s="27"/>
      <c r="D948" s="27"/>
    </row>
    <row r="949">
      <c r="A949" s="25"/>
      <c r="B949" s="26"/>
      <c r="C949" s="27"/>
      <c r="D949" s="27"/>
    </row>
    <row r="950">
      <c r="A950" s="25"/>
      <c r="B950" s="26"/>
      <c r="C950" s="27"/>
      <c r="D950" s="27"/>
    </row>
    <row r="951">
      <c r="A951" s="25"/>
      <c r="B951" s="26"/>
      <c r="C951" s="27"/>
      <c r="D951" s="27"/>
    </row>
    <row r="952">
      <c r="A952" s="25"/>
      <c r="B952" s="26"/>
      <c r="C952" s="27"/>
      <c r="D952" s="27"/>
    </row>
    <row r="953">
      <c r="A953" s="25"/>
      <c r="B953" s="26"/>
      <c r="C953" s="27"/>
      <c r="D953" s="27"/>
    </row>
    <row r="954">
      <c r="A954" s="25"/>
      <c r="B954" s="26"/>
      <c r="C954" s="27"/>
      <c r="D954" s="27"/>
    </row>
    <row r="955">
      <c r="A955" s="25"/>
      <c r="B955" s="26"/>
      <c r="C955" s="27"/>
      <c r="D955" s="27"/>
    </row>
    <row r="956">
      <c r="A956" s="25"/>
      <c r="B956" s="26"/>
      <c r="C956" s="27"/>
      <c r="D956" s="27"/>
    </row>
    <row r="957">
      <c r="A957" s="25"/>
      <c r="B957" s="26"/>
      <c r="C957" s="27"/>
      <c r="D957" s="27"/>
    </row>
    <row r="958">
      <c r="A958" s="25"/>
      <c r="B958" s="26"/>
      <c r="C958" s="27"/>
      <c r="D958" s="27"/>
    </row>
    <row r="959">
      <c r="A959" s="25"/>
      <c r="B959" s="26"/>
      <c r="C959" s="27"/>
      <c r="D959" s="27"/>
    </row>
    <row r="960">
      <c r="A960" s="25"/>
      <c r="B960" s="26"/>
      <c r="C960" s="27"/>
      <c r="D960" s="27"/>
    </row>
    <row r="961">
      <c r="A961" s="25"/>
      <c r="B961" s="26"/>
      <c r="C961" s="27"/>
      <c r="D961" s="27"/>
    </row>
    <row r="962">
      <c r="A962" s="25"/>
      <c r="B962" s="26"/>
      <c r="C962" s="27"/>
      <c r="D962" s="27"/>
    </row>
    <row r="963">
      <c r="A963" s="25"/>
      <c r="B963" s="26"/>
      <c r="C963" s="27"/>
      <c r="D963" s="27"/>
    </row>
    <row r="964">
      <c r="A964" s="25"/>
      <c r="B964" s="26"/>
      <c r="C964" s="27"/>
      <c r="D964" s="27"/>
    </row>
    <row r="965">
      <c r="A965" s="25"/>
      <c r="B965" s="26"/>
      <c r="C965" s="27"/>
      <c r="D965" s="27"/>
    </row>
    <row r="966">
      <c r="A966" s="25"/>
      <c r="B966" s="26"/>
      <c r="C966" s="27"/>
      <c r="D966" s="27"/>
    </row>
    <row r="967">
      <c r="A967" s="25"/>
      <c r="B967" s="26"/>
      <c r="C967" s="27"/>
      <c r="D967" s="27"/>
    </row>
    <row r="968">
      <c r="A968" s="25"/>
      <c r="B968" s="26"/>
      <c r="C968" s="27"/>
      <c r="D968" s="27"/>
    </row>
    <row r="969">
      <c r="A969" s="25"/>
      <c r="B969" s="26"/>
      <c r="C969" s="27"/>
      <c r="D969" s="27"/>
    </row>
    <row r="970">
      <c r="A970" s="25"/>
      <c r="B970" s="26"/>
      <c r="C970" s="27"/>
      <c r="D970" s="27"/>
    </row>
    <row r="971">
      <c r="A971" s="25"/>
      <c r="B971" s="26"/>
      <c r="C971" s="27"/>
      <c r="D971" s="27"/>
    </row>
    <row r="972">
      <c r="A972" s="25"/>
      <c r="B972" s="26"/>
      <c r="C972" s="27"/>
      <c r="D972" s="27"/>
    </row>
    <row r="973">
      <c r="A973" s="25"/>
      <c r="B973" s="26"/>
      <c r="C973" s="27"/>
      <c r="D973" s="27"/>
    </row>
    <row r="974">
      <c r="A974" s="25"/>
      <c r="B974" s="26"/>
      <c r="C974" s="27"/>
      <c r="D974" s="27"/>
    </row>
    <row r="975">
      <c r="A975" s="25"/>
      <c r="B975" s="26"/>
      <c r="C975" s="27"/>
      <c r="D975" s="27"/>
    </row>
    <row r="976">
      <c r="A976" s="25"/>
      <c r="B976" s="26"/>
      <c r="C976" s="27"/>
      <c r="D976" s="27"/>
    </row>
    <row r="977">
      <c r="A977" s="25"/>
      <c r="B977" s="26"/>
      <c r="C977" s="27"/>
      <c r="D977" s="27"/>
    </row>
    <row r="978">
      <c r="A978" s="25"/>
      <c r="B978" s="26"/>
      <c r="C978" s="27"/>
      <c r="D978" s="27"/>
    </row>
    <row r="979">
      <c r="A979" s="25"/>
      <c r="B979" s="26"/>
      <c r="C979" s="27"/>
      <c r="D979" s="27"/>
    </row>
    <row r="980">
      <c r="A980" s="25"/>
      <c r="B980" s="26"/>
      <c r="C980" s="27"/>
      <c r="D980" s="27"/>
    </row>
    <row r="981">
      <c r="A981" s="25"/>
      <c r="B981" s="26"/>
      <c r="C981" s="27"/>
      <c r="D981" s="27"/>
    </row>
    <row r="982">
      <c r="A982" s="25"/>
      <c r="B982" s="26"/>
      <c r="C982" s="27"/>
      <c r="D982" s="27"/>
    </row>
    <row r="983">
      <c r="A983" s="25"/>
      <c r="B983" s="26"/>
      <c r="C983" s="27"/>
      <c r="D983" s="27"/>
    </row>
    <row r="984">
      <c r="A984" s="25"/>
      <c r="B984" s="26"/>
      <c r="C984" s="27"/>
      <c r="D984" s="27"/>
    </row>
    <row r="985">
      <c r="A985" s="25"/>
      <c r="B985" s="26"/>
      <c r="C985" s="27"/>
      <c r="D985" s="27"/>
    </row>
    <row r="986">
      <c r="A986" s="25"/>
      <c r="B986" s="26"/>
      <c r="C986" s="27"/>
      <c r="D986" s="27"/>
    </row>
    <row r="987">
      <c r="A987" s="25"/>
      <c r="B987" s="26"/>
      <c r="C987" s="27"/>
      <c r="D987" s="27"/>
    </row>
    <row r="988">
      <c r="A988" s="25"/>
      <c r="B988" s="26"/>
      <c r="C988" s="27"/>
      <c r="D988" s="27"/>
    </row>
    <row r="989">
      <c r="A989" s="25"/>
      <c r="B989" s="26"/>
      <c r="C989" s="27"/>
      <c r="D989" s="27"/>
    </row>
    <row r="990">
      <c r="A990" s="25"/>
      <c r="B990" s="26"/>
      <c r="C990" s="27"/>
      <c r="D990" s="27"/>
    </row>
    <row r="991">
      <c r="A991" s="25"/>
      <c r="B991" s="26"/>
      <c r="C991" s="27"/>
      <c r="D991" s="27"/>
    </row>
    <row r="992">
      <c r="A992" s="25"/>
      <c r="B992" s="26"/>
      <c r="C992" s="27"/>
      <c r="D992" s="27"/>
    </row>
    <row r="993">
      <c r="A993" s="25"/>
      <c r="B993" s="26"/>
      <c r="C993" s="27"/>
      <c r="D993" s="27"/>
    </row>
    <row r="994">
      <c r="A994" s="25"/>
      <c r="B994" s="26"/>
      <c r="C994" s="27"/>
      <c r="D994" s="27"/>
    </row>
    <row r="995">
      <c r="A995" s="25"/>
      <c r="B995" s="26"/>
      <c r="C995" s="27"/>
      <c r="D995" s="27"/>
    </row>
    <row r="996">
      <c r="A996" s="25"/>
      <c r="B996" s="26"/>
      <c r="C996" s="27"/>
      <c r="D996" s="27"/>
    </row>
    <row r="997">
      <c r="A997" s="25"/>
      <c r="B997" s="26"/>
      <c r="C997" s="27"/>
      <c r="D997" s="27"/>
    </row>
    <row r="998">
      <c r="A998" s="25"/>
      <c r="B998" s="26"/>
      <c r="C998" s="27"/>
      <c r="D998" s="27"/>
    </row>
    <row r="999">
      <c r="A999" s="25"/>
      <c r="B999" s="26"/>
      <c r="C999" s="27"/>
      <c r="D999" s="27"/>
    </row>
    <row r="1000">
      <c r="A1000" s="25"/>
      <c r="B1000" s="26"/>
      <c r="C1000" s="27"/>
      <c r="D1000" s="27"/>
    </row>
    <row r="1001">
      <c r="A1001" s="25"/>
      <c r="B1001" s="26"/>
      <c r="C1001" s="27"/>
      <c r="D1001" s="27"/>
    </row>
    <row r="1002">
      <c r="A1002" s="25"/>
      <c r="B1002" s="26"/>
      <c r="C1002" s="27"/>
      <c r="D1002" s="27"/>
    </row>
    <row r="1003">
      <c r="A1003" s="25"/>
      <c r="B1003" s="26"/>
      <c r="C1003" s="27"/>
      <c r="D1003" s="27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63"/>
  </cols>
  <sheetData>
    <row r="2">
      <c r="C2" s="60" t="s">
        <v>393</v>
      </c>
      <c r="D2" s="9"/>
      <c r="E2" s="31"/>
    </row>
    <row r="3">
      <c r="C3" s="10" t="s">
        <v>394</v>
      </c>
      <c r="D3" s="15">
        <f>270400+8000</f>
        <v>278400</v>
      </c>
      <c r="E3" s="31"/>
    </row>
    <row r="4">
      <c r="C4" s="10" t="s">
        <v>395</v>
      </c>
      <c r="D4" s="15">
        <f> 190000+36000</f>
        <v>226000</v>
      </c>
      <c r="E4" s="31"/>
    </row>
    <row r="5">
      <c r="C5" s="10" t="s">
        <v>396</v>
      </c>
      <c r="D5" s="15">
        <v>85000.0</v>
      </c>
      <c r="E5" s="31"/>
    </row>
    <row r="6">
      <c r="C6" s="10" t="s">
        <v>397</v>
      </c>
      <c r="D6" s="15">
        <v>37140.0</v>
      </c>
      <c r="E6" s="31"/>
    </row>
    <row r="7">
      <c r="C7" s="10" t="s">
        <v>398</v>
      </c>
      <c r="D7" s="15">
        <v>50000.0</v>
      </c>
      <c r="E7" s="31"/>
    </row>
    <row r="8">
      <c r="C8" s="10" t="s">
        <v>399</v>
      </c>
      <c r="D8" s="15">
        <v>8670.0</v>
      </c>
      <c r="E8" s="5"/>
    </row>
    <row r="9">
      <c r="C9" s="10" t="s">
        <v>400</v>
      </c>
      <c r="D9" s="15">
        <v>71500.0</v>
      </c>
    </row>
    <row r="10">
      <c r="C10" s="61"/>
      <c r="D10" s="27"/>
    </row>
    <row r="11">
      <c r="C11" s="10" t="s">
        <v>3</v>
      </c>
      <c r="D11" s="27">
        <f>SUM(D2:D9)</f>
        <v>756710</v>
      </c>
    </row>
    <row r="12">
      <c r="C12" s="10" t="s">
        <v>401</v>
      </c>
      <c r="D12" s="27">
        <f>D11/2</f>
        <v>378355</v>
      </c>
    </row>
    <row r="14">
      <c r="C14" s="60" t="s">
        <v>402</v>
      </c>
      <c r="D14" s="9"/>
    </row>
    <row r="15">
      <c r="C15" s="10" t="s">
        <v>394</v>
      </c>
      <c r="D15" s="15">
        <v>555000.0</v>
      </c>
    </row>
    <row r="16">
      <c r="C16" s="10" t="s">
        <v>395</v>
      </c>
      <c r="D16" s="15">
        <f>105000+130000+50000+27300</f>
        <v>312300</v>
      </c>
    </row>
    <row r="17">
      <c r="C17" s="10" t="s">
        <v>396</v>
      </c>
      <c r="D17" s="15">
        <v>85000.0</v>
      </c>
    </row>
    <row r="18">
      <c r="C18" s="10" t="s">
        <v>397</v>
      </c>
      <c r="D18" s="15">
        <v>39310.0</v>
      </c>
    </row>
    <row r="19">
      <c r="C19" s="10" t="s">
        <v>398</v>
      </c>
      <c r="D19" s="15">
        <v>50000.0</v>
      </c>
    </row>
    <row r="20">
      <c r="C20" s="10" t="s">
        <v>399</v>
      </c>
      <c r="D20" s="15">
        <v>8710.0</v>
      </c>
    </row>
    <row r="21">
      <c r="C21" s="10" t="s">
        <v>400</v>
      </c>
      <c r="D21" s="15">
        <v>71303.0</v>
      </c>
    </row>
    <row r="22">
      <c r="C22" s="61"/>
      <c r="D22" s="27"/>
    </row>
    <row r="23">
      <c r="C23" s="10" t="s">
        <v>3</v>
      </c>
      <c r="D23" s="27">
        <f>SUM(D14:D21)</f>
        <v>1121623</v>
      </c>
    </row>
    <row r="24">
      <c r="C24" s="10" t="s">
        <v>403</v>
      </c>
      <c r="D24" s="27">
        <f>D23-200000</f>
        <v>921623</v>
      </c>
    </row>
    <row r="25">
      <c r="C25" s="10" t="s">
        <v>401</v>
      </c>
      <c r="D25" s="27">
        <f>D24/2</f>
        <v>460811.5</v>
      </c>
    </row>
    <row r="28">
      <c r="C28" s="60" t="s">
        <v>404</v>
      </c>
      <c r="D28" s="9"/>
    </row>
    <row r="29">
      <c r="C29" s="10" t="s">
        <v>394</v>
      </c>
      <c r="D29" s="15">
        <f>111228+348000+184147+33260</f>
        <v>676635</v>
      </c>
    </row>
    <row r="30">
      <c r="C30" s="10" t="s">
        <v>405</v>
      </c>
      <c r="D30" s="15">
        <v>50000.0</v>
      </c>
    </row>
    <row r="31">
      <c r="C31" s="10" t="s">
        <v>395</v>
      </c>
      <c r="D31" s="15">
        <f>115000+70000+197600</f>
        <v>382600</v>
      </c>
    </row>
    <row r="32">
      <c r="C32" s="10" t="s">
        <v>396</v>
      </c>
      <c r="D32" s="15">
        <v>85000.0</v>
      </c>
    </row>
    <row r="33">
      <c r="C33" s="10" t="s">
        <v>397</v>
      </c>
      <c r="D33" s="15">
        <v>42230.0</v>
      </c>
    </row>
    <row r="34">
      <c r="C34" s="10" t="s">
        <v>398</v>
      </c>
      <c r="D34" s="15">
        <v>50000.0</v>
      </c>
    </row>
    <row r="35">
      <c r="C35" s="10" t="s">
        <v>399</v>
      </c>
      <c r="D35" s="15">
        <v>13990.0</v>
      </c>
    </row>
    <row r="36">
      <c r="C36" s="10" t="s">
        <v>400</v>
      </c>
      <c r="D36" s="15">
        <v>71400.0</v>
      </c>
    </row>
    <row r="37">
      <c r="C37" s="61"/>
      <c r="D37" s="27"/>
    </row>
    <row r="38">
      <c r="C38" s="10" t="s">
        <v>3</v>
      </c>
      <c r="D38" s="27">
        <f>SUM(D28:D36)</f>
        <v>1371855</v>
      </c>
    </row>
    <row r="39">
      <c r="C39" s="10" t="s">
        <v>403</v>
      </c>
      <c r="D39" s="27">
        <f>D38-200000</f>
        <v>1171855</v>
      </c>
    </row>
    <row r="40">
      <c r="C40" s="10" t="s">
        <v>401</v>
      </c>
      <c r="D40" s="27">
        <f>D39/2</f>
        <v>585927.5</v>
      </c>
      <c r="E40" s="5">
        <f>D29-D40</f>
        <v>90707.5</v>
      </c>
    </row>
    <row r="41">
      <c r="E41" s="5">
        <f>SUM(D32:D36,D31)-D40</f>
        <v>59292.5</v>
      </c>
    </row>
    <row r="42">
      <c r="E42" s="5">
        <f>E40+E41</f>
        <v>150000</v>
      </c>
    </row>
  </sheetData>
  <mergeCells count="3">
    <mergeCell ref="C2:D2"/>
    <mergeCell ref="C14:D14"/>
    <mergeCell ref="C28:D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2" max="2" width="21.0"/>
    <col customWidth="1" min="5" max="5" width="4.75"/>
    <col customWidth="1" min="6" max="6" width="16.88"/>
    <col customWidth="1" min="7" max="7" width="14.25"/>
    <col customWidth="1" min="9" max="9" width="14.75"/>
  </cols>
  <sheetData>
    <row r="1">
      <c r="A1" s="7" t="s">
        <v>406</v>
      </c>
      <c r="B1" s="8"/>
      <c r="C1" s="8"/>
      <c r="D1" s="9"/>
      <c r="F1" s="10" t="s">
        <v>407</v>
      </c>
      <c r="G1" s="10" t="s">
        <v>408</v>
      </c>
      <c r="I1" s="16" t="str">
        <f>IF((F2-G2)&lt;0,"TOTAL LIBRE","TOTAL PERDIDAS")</f>
        <v>TOTAL PERDIDAS</v>
      </c>
    </row>
    <row r="2">
      <c r="A2" s="11" t="s">
        <v>4</v>
      </c>
      <c r="B2" s="11" t="s">
        <v>5</v>
      </c>
      <c r="C2" s="11" t="s">
        <v>6</v>
      </c>
      <c r="D2" s="11" t="s">
        <v>409</v>
      </c>
      <c r="F2" s="12">
        <f t="shared" ref="F2:G2" si="1">SUM(C3:C1121)</f>
        <v>62639773</v>
      </c>
      <c r="G2" s="12">
        <f t="shared" si="1"/>
        <v>58173463</v>
      </c>
      <c r="H2" s="59" t="s">
        <v>389</v>
      </c>
      <c r="I2" s="5">
        <f>ABS(F2-G2)</f>
        <v>4466310</v>
      </c>
    </row>
    <row r="3">
      <c r="A3" s="62">
        <v>44743.0</v>
      </c>
      <c r="B3" s="63" t="s">
        <v>410</v>
      </c>
      <c r="C3" s="64">
        <v>6000000.0</v>
      </c>
      <c r="D3" s="64"/>
      <c r="E3" s="16"/>
      <c r="F3" s="16"/>
      <c r="J3" s="16"/>
      <c r="M3" s="16"/>
    </row>
    <row r="4">
      <c r="A4" s="65">
        <v>44805.0</v>
      </c>
      <c r="B4" s="66" t="s">
        <v>411</v>
      </c>
      <c r="C4" s="67"/>
      <c r="D4" s="67">
        <v>200000.0</v>
      </c>
      <c r="E4" s="16"/>
      <c r="F4" s="16"/>
      <c r="J4" s="16"/>
      <c r="M4" s="16"/>
    </row>
    <row r="5">
      <c r="A5" s="65">
        <v>44841.0</v>
      </c>
      <c r="B5" s="66" t="s">
        <v>412</v>
      </c>
      <c r="C5" s="67"/>
      <c r="D5" s="67">
        <v>300000.0</v>
      </c>
      <c r="E5" s="16"/>
      <c r="F5" s="16"/>
      <c r="J5" s="16"/>
      <c r="M5" s="16"/>
    </row>
    <row r="6">
      <c r="A6" s="65">
        <v>44865.0</v>
      </c>
      <c r="B6" s="66" t="s">
        <v>412</v>
      </c>
      <c r="C6" s="67"/>
      <c r="D6" s="67">
        <v>300000.0</v>
      </c>
      <c r="E6" s="16"/>
      <c r="F6" s="16"/>
      <c r="J6" s="16"/>
      <c r="M6" s="16"/>
    </row>
    <row r="7">
      <c r="A7" s="65">
        <v>44895.0</v>
      </c>
      <c r="B7" s="66" t="s">
        <v>411</v>
      </c>
      <c r="C7" s="67"/>
      <c r="D7" s="67">
        <v>300000.0</v>
      </c>
      <c r="E7" s="16"/>
      <c r="F7" s="16"/>
      <c r="J7" s="16"/>
      <c r="M7" s="16"/>
    </row>
    <row r="8">
      <c r="A8" s="65">
        <v>44923.0</v>
      </c>
      <c r="B8" s="66" t="s">
        <v>411</v>
      </c>
      <c r="C8" s="67"/>
      <c r="D8" s="67">
        <v>900000.0</v>
      </c>
      <c r="E8" s="16"/>
      <c r="F8" s="16"/>
      <c r="J8" s="16"/>
      <c r="M8" s="16"/>
    </row>
    <row r="9">
      <c r="A9" s="65">
        <v>44957.0</v>
      </c>
      <c r="B9" s="66" t="s">
        <v>412</v>
      </c>
      <c r="C9" s="67"/>
      <c r="D9" s="67">
        <v>550000.0</v>
      </c>
      <c r="E9" s="16"/>
      <c r="F9" s="37"/>
      <c r="J9" s="16"/>
      <c r="M9" s="16"/>
    </row>
    <row r="10">
      <c r="A10" s="65">
        <v>44986.0</v>
      </c>
      <c r="B10" s="66" t="s">
        <v>412</v>
      </c>
      <c r="C10" s="67"/>
      <c r="D10" s="67">
        <v>500000.0</v>
      </c>
      <c r="E10" s="16"/>
      <c r="F10" s="16"/>
      <c r="J10" s="16"/>
      <c r="M10" s="16"/>
    </row>
    <row r="11">
      <c r="A11" s="65">
        <v>45016.0</v>
      </c>
      <c r="B11" s="66" t="s">
        <v>412</v>
      </c>
      <c r="C11" s="67"/>
      <c r="D11" s="67">
        <v>500000.0</v>
      </c>
      <c r="E11" s="16"/>
      <c r="F11" s="16"/>
      <c r="J11" s="16"/>
      <c r="M11" s="16"/>
    </row>
    <row r="12">
      <c r="A12" s="65">
        <v>45046.0</v>
      </c>
      <c r="B12" s="66" t="s">
        <v>412</v>
      </c>
      <c r="C12" s="67"/>
      <c r="D12" s="67">
        <v>500000.0</v>
      </c>
      <c r="E12" s="16"/>
      <c r="F12" s="15">
        <f>C3-SUM(D4:D13)</f>
        <v>0</v>
      </c>
      <c r="H12" s="16" t="s">
        <v>413</v>
      </c>
      <c r="J12" s="16"/>
      <c r="M12" s="16"/>
    </row>
    <row r="13">
      <c r="A13" s="68">
        <v>45070.0</v>
      </c>
      <c r="B13" s="66" t="s">
        <v>412</v>
      </c>
      <c r="C13" s="67"/>
      <c r="D13" s="69">
        <v>1950000.0</v>
      </c>
      <c r="E13" s="16"/>
      <c r="F13" s="31"/>
      <c r="H13" s="16"/>
      <c r="J13" s="16"/>
      <c r="M13" s="16"/>
    </row>
    <row r="14">
      <c r="A14" s="13"/>
      <c r="B14" s="14"/>
      <c r="C14" s="15"/>
      <c r="H14" s="70">
        <f>F12+F22+C20+C28+C115+120000+C217</f>
        <v>5757000</v>
      </c>
    </row>
    <row r="15">
      <c r="A15" s="71">
        <v>44757.0</v>
      </c>
      <c r="B15" s="72" t="s">
        <v>414</v>
      </c>
      <c r="C15" s="73">
        <v>1000000.0</v>
      </c>
      <c r="D15" s="73"/>
      <c r="G15" s="74"/>
      <c r="H15" s="74"/>
      <c r="I15" s="74"/>
      <c r="J15" s="74"/>
      <c r="K15" s="74"/>
      <c r="L15" s="74"/>
      <c r="M15" s="74"/>
      <c r="N15" s="74"/>
    </row>
    <row r="16">
      <c r="A16" s="75">
        <v>45070.0</v>
      </c>
      <c r="B16" s="76" t="s">
        <v>388</v>
      </c>
      <c r="C16" s="77"/>
      <c r="D16" s="78">
        <v>50000.0</v>
      </c>
      <c r="E16" s="79"/>
      <c r="F16" s="79"/>
      <c r="G16" s="80"/>
      <c r="H16" s="81" t="s">
        <v>415</v>
      </c>
      <c r="I16" s="82">
        <f>(C184-SUM(D185:D187))+(C129-SUM(D130:D139))+(C213-D213)+(C234-D234)+(C246-D246)</f>
        <v>0</v>
      </c>
      <c r="J16" s="83"/>
      <c r="K16" s="83"/>
      <c r="L16" s="83"/>
      <c r="M16" s="83"/>
      <c r="N16" s="83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</row>
    <row r="17">
      <c r="A17" s="75">
        <v>45076.0</v>
      </c>
      <c r="B17" s="76" t="s">
        <v>388</v>
      </c>
      <c r="C17" s="77"/>
      <c r="D17" s="78">
        <v>500000.0</v>
      </c>
      <c r="E17" s="79"/>
      <c r="F17" s="79"/>
      <c r="G17" s="80"/>
      <c r="H17" s="84" t="s">
        <v>416</v>
      </c>
      <c r="I17" s="85">
        <f>C72-SUM(D73:D81)</f>
        <v>570000</v>
      </c>
      <c r="J17" s="83"/>
      <c r="K17" s="83"/>
      <c r="L17" s="83"/>
      <c r="M17" s="83"/>
      <c r="N17" s="83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</row>
    <row r="18">
      <c r="A18" s="75">
        <v>45105.0</v>
      </c>
      <c r="B18" s="76" t="s">
        <v>388</v>
      </c>
      <c r="C18" s="77"/>
      <c r="D18" s="78">
        <v>450000.0</v>
      </c>
      <c r="E18" s="79"/>
      <c r="F18" s="79"/>
      <c r="G18" s="80"/>
      <c r="H18" s="84" t="s">
        <v>413</v>
      </c>
      <c r="I18" s="85">
        <f>(C3-SUM(D4:D13))+(C15-SUM(D16:D18))+(C20-SUM(D21:D26))+(C28-SUM(D29:D32))+(C115-SUM(D116:D120))+120000+(C217-D217)+(C209-D209)</f>
        <v>4000000</v>
      </c>
      <c r="J18" s="83"/>
      <c r="K18" s="83"/>
      <c r="L18" s="83"/>
      <c r="M18" s="83"/>
      <c r="N18" s="83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</row>
    <row r="19">
      <c r="A19" s="86"/>
      <c r="B19" s="87"/>
      <c r="C19" s="88"/>
      <c r="D19" s="88"/>
      <c r="E19" s="79"/>
      <c r="F19" s="79"/>
      <c r="G19" s="80"/>
      <c r="H19" s="84" t="s">
        <v>417</v>
      </c>
      <c r="I19" s="85">
        <f>(C162-SUM(D163:D164))+(C193-SUM(D194:D196))+(C201-SUM(D202:D204))+(C238-D238)</f>
        <v>732000</v>
      </c>
      <c r="J19" s="83"/>
      <c r="K19" s="83"/>
      <c r="L19" s="83"/>
      <c r="M19" s="83"/>
      <c r="N19" s="83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</row>
    <row r="20">
      <c r="A20" s="89">
        <v>44757.0</v>
      </c>
      <c r="B20" s="90" t="s">
        <v>418</v>
      </c>
      <c r="C20" s="91">
        <v>2000000.0</v>
      </c>
      <c r="D20" s="91"/>
      <c r="E20" s="79"/>
      <c r="F20" s="79"/>
      <c r="G20" s="80"/>
      <c r="H20" s="84" t="s">
        <v>419</v>
      </c>
      <c r="I20" s="85">
        <f>(C103-SUM(D104:D111))+(C160-D160)+(C121-D121)+(C240-D240)</f>
        <v>189000</v>
      </c>
      <c r="J20" s="83"/>
      <c r="K20" s="83"/>
      <c r="L20" s="83"/>
      <c r="M20" s="83"/>
      <c r="N20" s="83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</row>
    <row r="21">
      <c r="A21" s="92">
        <v>45135.0</v>
      </c>
      <c r="B21" s="93" t="s">
        <v>388</v>
      </c>
      <c r="C21" s="94"/>
      <c r="D21" s="94">
        <v>500000.0</v>
      </c>
      <c r="E21" s="79"/>
      <c r="F21" s="79"/>
      <c r="G21" s="80"/>
      <c r="H21" s="84" t="s">
        <v>420</v>
      </c>
      <c r="I21" s="85">
        <f>(C166-SUM(D167:D176))</f>
        <v>250000</v>
      </c>
      <c r="J21" s="83"/>
      <c r="K21" s="83"/>
      <c r="L21" s="83"/>
      <c r="M21" s="83"/>
      <c r="N21" s="83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</row>
    <row r="22">
      <c r="A22" s="92">
        <v>45105.0</v>
      </c>
      <c r="B22" s="93" t="s">
        <v>421</v>
      </c>
      <c r="C22" s="94"/>
      <c r="D22" s="94">
        <v>50000.0</v>
      </c>
      <c r="E22" s="79"/>
      <c r="F22" s="15">
        <f>C15- SUM(D15:D18)</f>
        <v>0</v>
      </c>
      <c r="G22" s="80"/>
      <c r="H22" s="84" t="s">
        <v>422</v>
      </c>
      <c r="I22" s="85">
        <f>C34-SUM(D35:D39)+C216+80000+(C205-SUM(D206:D208))</f>
        <v>1335000</v>
      </c>
      <c r="J22" s="83"/>
      <c r="K22" s="83"/>
      <c r="L22" s="83"/>
      <c r="M22" s="83"/>
      <c r="N22" s="83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</row>
    <row r="23">
      <c r="A23" s="92">
        <v>45196.0</v>
      </c>
      <c r="B23" s="93" t="s">
        <v>423</v>
      </c>
      <c r="C23" s="94"/>
      <c r="D23" s="94">
        <v>506200.0</v>
      </c>
      <c r="E23" s="79"/>
      <c r="G23" s="83"/>
      <c r="H23" s="84" t="s">
        <v>424</v>
      </c>
      <c r="I23" s="85">
        <f>(C198-D198)+(C215-D215)+(C214-D214)+(C218-D218)+(C225-D225)+(C226-D226)+(C229-D229)+(C242-D242)+(C248-D248)</f>
        <v>2385000</v>
      </c>
      <c r="J23" s="83"/>
      <c r="K23" s="83"/>
      <c r="L23" s="83"/>
      <c r="M23" s="83"/>
      <c r="N23" s="83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</row>
    <row r="24">
      <c r="A24" s="92">
        <v>45229.0</v>
      </c>
      <c r="B24" s="93" t="s">
        <v>388</v>
      </c>
      <c r="C24" s="94"/>
      <c r="D24" s="94">
        <v>513800.0</v>
      </c>
      <c r="G24" s="74"/>
      <c r="H24" s="74"/>
      <c r="I24" s="74"/>
      <c r="J24" s="74"/>
      <c r="K24" s="74"/>
      <c r="L24" s="74"/>
      <c r="M24" s="74"/>
      <c r="N24" s="74"/>
    </row>
    <row r="25">
      <c r="A25" s="92"/>
      <c r="B25" s="93"/>
      <c r="C25" s="94"/>
      <c r="D25" s="94"/>
      <c r="I25" s="27">
        <f>SUM(I15:I24)</f>
        <v>9461000</v>
      </c>
    </row>
    <row r="26">
      <c r="A26" s="92"/>
      <c r="B26" s="93"/>
      <c r="C26" s="94"/>
      <c r="D26" s="94"/>
    </row>
    <row r="27">
      <c r="A27" s="13"/>
      <c r="B27" s="14"/>
      <c r="C27" s="15"/>
      <c r="D27" s="15"/>
    </row>
    <row r="28">
      <c r="A28" s="95">
        <v>44759.0</v>
      </c>
      <c r="B28" s="96" t="s">
        <v>425</v>
      </c>
      <c r="C28" s="97">
        <v>450000.0</v>
      </c>
      <c r="D28" s="97"/>
    </row>
    <row r="29">
      <c r="A29" s="98"/>
      <c r="B29" s="99"/>
      <c r="C29" s="100"/>
      <c r="D29" s="100"/>
    </row>
    <row r="30">
      <c r="A30" s="98"/>
      <c r="B30" s="99"/>
      <c r="C30" s="100"/>
      <c r="D30" s="100"/>
    </row>
    <row r="31">
      <c r="A31" s="98"/>
      <c r="B31" s="99"/>
      <c r="C31" s="100"/>
      <c r="D31" s="100"/>
    </row>
    <row r="32">
      <c r="A32" s="98"/>
      <c r="B32" s="99"/>
      <c r="C32" s="100"/>
      <c r="D32" s="100"/>
    </row>
    <row r="33">
      <c r="A33" s="13"/>
      <c r="B33" s="14"/>
      <c r="C33" s="15"/>
      <c r="D33" s="15"/>
    </row>
    <row r="34">
      <c r="A34" s="101">
        <v>44760.0</v>
      </c>
      <c r="B34" s="102" t="s">
        <v>426</v>
      </c>
      <c r="C34" s="103">
        <v>2600000.0</v>
      </c>
      <c r="D34" s="103"/>
    </row>
    <row r="35">
      <c r="A35" s="104">
        <v>45073.0</v>
      </c>
      <c r="B35" s="105" t="s">
        <v>427</v>
      </c>
      <c r="C35" s="106"/>
      <c r="D35" s="106">
        <v>500000.0</v>
      </c>
    </row>
    <row r="36">
      <c r="A36" s="104">
        <v>45122.0</v>
      </c>
      <c r="B36" s="105" t="s">
        <v>388</v>
      </c>
      <c r="C36" s="106"/>
      <c r="D36" s="106">
        <v>1000000.0</v>
      </c>
    </row>
    <row r="37">
      <c r="A37" s="104">
        <v>45130.0</v>
      </c>
      <c r="B37" s="105" t="s">
        <v>388</v>
      </c>
      <c r="C37" s="106"/>
      <c r="D37" s="106">
        <v>1000000.0</v>
      </c>
    </row>
    <row r="38">
      <c r="A38" s="104"/>
      <c r="B38" s="105"/>
      <c r="C38" s="106"/>
      <c r="D38" s="106"/>
    </row>
    <row r="39">
      <c r="A39" s="104"/>
      <c r="B39" s="105"/>
      <c r="C39" s="106"/>
      <c r="D39" s="106"/>
    </row>
    <row r="40">
      <c r="A40" s="13"/>
      <c r="B40" s="14"/>
      <c r="C40" s="15"/>
      <c r="D40" s="15"/>
    </row>
    <row r="41">
      <c r="A41" s="65">
        <v>44770.0</v>
      </c>
      <c r="B41" s="66" t="s">
        <v>428</v>
      </c>
      <c r="C41" s="67">
        <v>1420000.0</v>
      </c>
      <c r="D41" s="67">
        <v>1400000.0</v>
      </c>
    </row>
    <row r="42">
      <c r="A42" s="65">
        <v>44770.0</v>
      </c>
      <c r="B42" s="66" t="s">
        <v>429</v>
      </c>
      <c r="C42" s="67">
        <v>107000.0</v>
      </c>
      <c r="D42" s="67">
        <v>107000.0</v>
      </c>
    </row>
    <row r="43">
      <c r="A43" s="65">
        <v>44808.0</v>
      </c>
      <c r="B43" s="66" t="s">
        <v>430</v>
      </c>
      <c r="C43" s="67">
        <v>100000.0</v>
      </c>
      <c r="D43" s="67">
        <v>100000.0</v>
      </c>
    </row>
    <row r="44">
      <c r="A44" s="65">
        <v>44810.0</v>
      </c>
      <c r="B44" s="66" t="s">
        <v>431</v>
      </c>
      <c r="C44" s="67">
        <v>10000.0</v>
      </c>
      <c r="D44" s="67">
        <v>10000.0</v>
      </c>
    </row>
    <row r="45">
      <c r="A45" s="13"/>
      <c r="B45" s="14"/>
      <c r="C45" s="15"/>
      <c r="D45" s="27"/>
    </row>
    <row r="46">
      <c r="A46" s="44">
        <v>44805.0</v>
      </c>
      <c r="B46" s="45" t="s">
        <v>432</v>
      </c>
      <c r="C46" s="46">
        <v>835889.0</v>
      </c>
      <c r="D46" s="107"/>
    </row>
    <row r="47">
      <c r="A47" s="65">
        <v>44905.0</v>
      </c>
      <c r="B47" s="66" t="s">
        <v>427</v>
      </c>
      <c r="C47" s="67"/>
      <c r="D47" s="67">
        <v>230000.0</v>
      </c>
    </row>
    <row r="48">
      <c r="A48" s="65">
        <v>44933.0</v>
      </c>
      <c r="B48" s="66" t="s">
        <v>388</v>
      </c>
      <c r="C48" s="67"/>
      <c r="D48" s="67">
        <v>100000.0</v>
      </c>
    </row>
    <row r="49">
      <c r="A49" s="65">
        <v>45046.0</v>
      </c>
      <c r="B49" s="66" t="s">
        <v>388</v>
      </c>
      <c r="C49" s="67"/>
      <c r="D49" s="69">
        <v>510000.0</v>
      </c>
    </row>
    <row r="50">
      <c r="A50" s="13"/>
      <c r="B50" s="14"/>
      <c r="C50" s="15"/>
    </row>
    <row r="51">
      <c r="A51" s="108">
        <v>44805.0</v>
      </c>
      <c r="B51" s="109" t="s">
        <v>433</v>
      </c>
      <c r="C51" s="110">
        <v>1000000.0</v>
      </c>
      <c r="D51" s="111"/>
    </row>
    <row r="52">
      <c r="A52" s="65">
        <v>44859.0</v>
      </c>
      <c r="B52" s="66" t="s">
        <v>434</v>
      </c>
      <c r="C52" s="67"/>
      <c r="D52" s="67">
        <v>200000.0</v>
      </c>
    </row>
    <row r="53">
      <c r="A53" s="65">
        <v>44875.0</v>
      </c>
      <c r="B53" s="66" t="s">
        <v>434</v>
      </c>
      <c r="C53" s="67"/>
      <c r="D53" s="67">
        <v>200000.0</v>
      </c>
    </row>
    <row r="54">
      <c r="A54" s="65">
        <v>44916.0</v>
      </c>
      <c r="B54" s="66" t="s">
        <v>434</v>
      </c>
      <c r="C54" s="67"/>
      <c r="D54" s="67">
        <v>200000.0</v>
      </c>
      <c r="F54" s="27"/>
    </row>
    <row r="55">
      <c r="A55" s="65">
        <v>45050.0</v>
      </c>
      <c r="B55" s="66" t="s">
        <v>388</v>
      </c>
      <c r="C55" s="67"/>
      <c r="D55" s="67">
        <v>200000.0</v>
      </c>
    </row>
    <row r="56">
      <c r="A56" s="65">
        <v>45061.0</v>
      </c>
      <c r="B56" s="66" t="s">
        <v>388</v>
      </c>
      <c r="C56" s="67"/>
      <c r="D56" s="67">
        <v>200000.0</v>
      </c>
    </row>
    <row r="57">
      <c r="A57" s="13"/>
      <c r="B57" s="14"/>
      <c r="C57" s="15"/>
    </row>
    <row r="58">
      <c r="A58" s="65">
        <v>44833.0</v>
      </c>
      <c r="B58" s="66" t="s">
        <v>435</v>
      </c>
      <c r="C58" s="67">
        <v>20000.0</v>
      </c>
      <c r="D58" s="67">
        <v>20000.0</v>
      </c>
    </row>
    <row r="59">
      <c r="A59" s="65">
        <v>44835.0</v>
      </c>
      <c r="B59" s="66" t="s">
        <v>436</v>
      </c>
      <c r="C59" s="67">
        <v>150000.0</v>
      </c>
      <c r="D59" s="67">
        <v>50000.0</v>
      </c>
    </row>
    <row r="60">
      <c r="A60" s="65"/>
      <c r="B60" s="66" t="s">
        <v>437</v>
      </c>
      <c r="C60" s="67"/>
      <c r="D60" s="112">
        <v>100000.0</v>
      </c>
    </row>
    <row r="61">
      <c r="A61" s="65">
        <v>44843.0</v>
      </c>
      <c r="B61" s="66" t="s">
        <v>438</v>
      </c>
      <c r="C61" s="67">
        <v>200000.0</v>
      </c>
      <c r="D61" s="67">
        <v>200000.0</v>
      </c>
      <c r="F61" s="15">
        <f>C51- SUM(D52:D57)</f>
        <v>0</v>
      </c>
    </row>
    <row r="62">
      <c r="A62" s="113">
        <v>44848.0</v>
      </c>
      <c r="B62" s="76" t="s">
        <v>439</v>
      </c>
      <c r="C62" s="114">
        <v>240000.0</v>
      </c>
      <c r="D62" s="67">
        <v>240000.0</v>
      </c>
    </row>
    <row r="63">
      <c r="A63" s="113">
        <v>44849.0</v>
      </c>
      <c r="B63" s="76" t="s">
        <v>440</v>
      </c>
      <c r="C63" s="115">
        <v>200000.0</v>
      </c>
      <c r="D63" s="67">
        <v>200000.0</v>
      </c>
    </row>
    <row r="64">
      <c r="A64" s="13"/>
      <c r="B64" s="116"/>
      <c r="C64" s="117"/>
      <c r="D64" s="27"/>
    </row>
    <row r="65">
      <c r="A65" s="62">
        <v>44928.0</v>
      </c>
      <c r="B65" s="63" t="s">
        <v>441</v>
      </c>
      <c r="C65" s="64">
        <v>50000.0</v>
      </c>
      <c r="D65" s="118"/>
    </row>
    <row r="66">
      <c r="A66" s="62">
        <v>44934.0</v>
      </c>
      <c r="B66" s="63" t="s">
        <v>442</v>
      </c>
      <c r="C66" s="64">
        <v>350000.0</v>
      </c>
      <c r="D66" s="118"/>
    </row>
    <row r="67">
      <c r="A67" s="62">
        <v>44860.0</v>
      </c>
      <c r="B67" s="63" t="s">
        <v>443</v>
      </c>
      <c r="C67" s="64">
        <v>1060000.0</v>
      </c>
      <c r="D67" s="118"/>
    </row>
    <row r="68">
      <c r="A68" s="62">
        <v>44985.0</v>
      </c>
      <c r="B68" s="63" t="s">
        <v>444</v>
      </c>
      <c r="C68" s="64">
        <v>70000.0</v>
      </c>
      <c r="D68" s="118"/>
    </row>
    <row r="69">
      <c r="A69" s="119">
        <v>44893.0</v>
      </c>
      <c r="B69" s="120" t="s">
        <v>445</v>
      </c>
      <c r="C69" s="121"/>
      <c r="D69" s="121">
        <v>1400000.0</v>
      </c>
    </row>
    <row r="70">
      <c r="A70" s="119">
        <v>44979.0</v>
      </c>
      <c r="B70" s="120" t="s">
        <v>446</v>
      </c>
      <c r="C70" s="121"/>
      <c r="D70" s="121">
        <v>450000.0</v>
      </c>
    </row>
    <row r="71">
      <c r="A71" s="13"/>
      <c r="B71" s="14"/>
      <c r="C71" s="15"/>
      <c r="D71" s="27"/>
    </row>
    <row r="72">
      <c r="A72" s="122">
        <v>44862.0</v>
      </c>
      <c r="B72" s="123" t="s">
        <v>447</v>
      </c>
      <c r="C72" s="124">
        <v>1000000.0</v>
      </c>
      <c r="D72" s="125"/>
    </row>
    <row r="73">
      <c r="A73" s="92">
        <v>44905.0</v>
      </c>
      <c r="B73" s="93" t="s">
        <v>448</v>
      </c>
      <c r="C73" s="94"/>
      <c r="D73" s="94">
        <v>50000.0</v>
      </c>
    </row>
    <row r="74">
      <c r="A74" s="92">
        <v>44923.0</v>
      </c>
      <c r="B74" s="93" t="s">
        <v>448</v>
      </c>
      <c r="C74" s="94"/>
      <c r="D74" s="94">
        <v>50000.0</v>
      </c>
    </row>
    <row r="75">
      <c r="A75" s="92">
        <v>44930.0</v>
      </c>
      <c r="B75" s="93" t="s">
        <v>448</v>
      </c>
      <c r="C75" s="94"/>
      <c r="D75" s="94">
        <v>50000.0</v>
      </c>
    </row>
    <row r="76">
      <c r="A76" s="92">
        <v>44986.0</v>
      </c>
      <c r="B76" s="93" t="s">
        <v>448</v>
      </c>
      <c r="C76" s="94"/>
      <c r="D76" s="94">
        <v>50000.0</v>
      </c>
    </row>
    <row r="77">
      <c r="A77" s="92">
        <v>44931.0</v>
      </c>
      <c r="B77" s="93" t="s">
        <v>448</v>
      </c>
      <c r="C77" s="94"/>
      <c r="D77" s="94">
        <v>50000.0</v>
      </c>
    </row>
    <row r="78">
      <c r="A78" s="92">
        <v>45076.0</v>
      </c>
      <c r="B78" s="93" t="s">
        <v>448</v>
      </c>
      <c r="C78" s="94"/>
      <c r="D78" s="94">
        <v>30000.0</v>
      </c>
    </row>
    <row r="79">
      <c r="A79" s="92">
        <v>45089.0</v>
      </c>
      <c r="B79" s="93" t="s">
        <v>448</v>
      </c>
      <c r="C79" s="94"/>
      <c r="D79" s="94">
        <v>50000.0</v>
      </c>
    </row>
    <row r="80">
      <c r="A80" s="92">
        <v>45121.0</v>
      </c>
      <c r="B80" s="93" t="s">
        <v>448</v>
      </c>
      <c r="C80" s="94"/>
      <c r="D80" s="94">
        <v>50000.0</v>
      </c>
    </row>
    <row r="81">
      <c r="A81" s="92">
        <v>45157.0</v>
      </c>
      <c r="B81" s="93" t="s">
        <v>448</v>
      </c>
      <c r="C81" s="94"/>
      <c r="D81" s="94">
        <v>50000.0</v>
      </c>
    </row>
    <row r="82">
      <c r="A82" s="92">
        <v>45184.0</v>
      </c>
      <c r="B82" s="93" t="s">
        <v>448</v>
      </c>
      <c r="C82" s="94"/>
      <c r="D82" s="94">
        <v>50000.0</v>
      </c>
    </row>
    <row r="83">
      <c r="A83" s="92">
        <v>45205.0</v>
      </c>
      <c r="B83" s="93" t="s">
        <v>448</v>
      </c>
      <c r="C83" s="94"/>
      <c r="D83" s="94">
        <v>50000.0</v>
      </c>
    </row>
    <row r="84">
      <c r="A84" s="126">
        <v>45240.0</v>
      </c>
      <c r="B84" s="127" t="s">
        <v>448</v>
      </c>
      <c r="C84" s="128"/>
      <c r="D84" s="129">
        <v>50000.0</v>
      </c>
    </row>
    <row r="85">
      <c r="A85" s="92"/>
      <c r="B85" s="93"/>
      <c r="C85" s="94"/>
      <c r="D85" s="94"/>
    </row>
    <row r="86">
      <c r="A86" s="13"/>
      <c r="B86" s="14"/>
      <c r="C86" s="15"/>
      <c r="D86" s="27"/>
    </row>
    <row r="87">
      <c r="A87" s="65">
        <v>44865.0</v>
      </c>
      <c r="B87" s="66" t="s">
        <v>449</v>
      </c>
      <c r="C87" s="67">
        <v>20000.0</v>
      </c>
      <c r="D87" s="67">
        <v>20000.0</v>
      </c>
    </row>
    <row r="88" ht="18.75" customHeight="1">
      <c r="A88" s="65">
        <v>44866.0</v>
      </c>
      <c r="B88" s="66" t="s">
        <v>450</v>
      </c>
      <c r="C88" s="67">
        <v>50000.0</v>
      </c>
      <c r="D88" s="67">
        <v>50000.0</v>
      </c>
    </row>
    <row r="89">
      <c r="A89" s="65">
        <v>44871.0</v>
      </c>
      <c r="B89" s="66" t="s">
        <v>451</v>
      </c>
      <c r="C89" s="67">
        <v>100000.0</v>
      </c>
      <c r="D89" s="67">
        <v>100000.0</v>
      </c>
    </row>
    <row r="90">
      <c r="A90" s="25"/>
      <c r="B90" s="26"/>
      <c r="C90" s="27"/>
      <c r="D90" s="27"/>
    </row>
    <row r="91">
      <c r="A91" s="25"/>
      <c r="B91" s="26"/>
      <c r="C91" s="27"/>
      <c r="D91" s="27"/>
    </row>
    <row r="92">
      <c r="A92" s="65">
        <v>44881.0</v>
      </c>
      <c r="B92" s="66" t="s">
        <v>452</v>
      </c>
      <c r="C92" s="67">
        <v>100000.0</v>
      </c>
      <c r="D92" s="67">
        <v>100000.0</v>
      </c>
    </row>
    <row r="93">
      <c r="A93" s="25"/>
      <c r="B93" s="26"/>
      <c r="C93" s="27"/>
      <c r="D93" s="27"/>
      <c r="G93" s="130"/>
    </row>
    <row r="94">
      <c r="A94" s="122">
        <v>44875.0</v>
      </c>
      <c r="B94" s="123" t="s">
        <v>453</v>
      </c>
      <c r="C94" s="124">
        <v>1000000.0</v>
      </c>
      <c r="D94" s="125"/>
    </row>
    <row r="95">
      <c r="A95" s="65"/>
      <c r="B95" s="66" t="s">
        <v>388</v>
      </c>
      <c r="C95" s="67"/>
      <c r="D95" s="67">
        <v>300000.0</v>
      </c>
    </row>
    <row r="96">
      <c r="A96" s="65">
        <v>44964.0</v>
      </c>
      <c r="B96" s="66" t="s">
        <v>454</v>
      </c>
      <c r="C96" s="67"/>
      <c r="D96" s="67">
        <v>700000.0</v>
      </c>
    </row>
    <row r="97">
      <c r="A97" s="25"/>
      <c r="B97" s="26"/>
      <c r="C97" s="27"/>
      <c r="D97" s="27"/>
    </row>
    <row r="98">
      <c r="A98" s="65">
        <v>44883.0</v>
      </c>
      <c r="B98" s="66" t="s">
        <v>455</v>
      </c>
      <c r="C98" s="67">
        <v>70000.0</v>
      </c>
      <c r="D98" s="67">
        <v>70000.0</v>
      </c>
    </row>
    <row r="99">
      <c r="A99" s="65">
        <v>44886.0</v>
      </c>
      <c r="B99" s="66" t="s">
        <v>439</v>
      </c>
      <c r="C99" s="67">
        <v>250000.0</v>
      </c>
      <c r="D99" s="67">
        <v>250000.0</v>
      </c>
    </row>
    <row r="100">
      <c r="A100" s="65">
        <v>44891.0</v>
      </c>
      <c r="B100" s="66" t="s">
        <v>456</v>
      </c>
      <c r="C100" s="67">
        <v>50000.0</v>
      </c>
      <c r="D100" s="67">
        <v>50000.0</v>
      </c>
    </row>
    <row r="101">
      <c r="A101" s="65">
        <v>44894.0</v>
      </c>
      <c r="B101" s="66" t="s">
        <v>457</v>
      </c>
      <c r="C101" s="67">
        <v>22000.0</v>
      </c>
      <c r="D101" s="67">
        <v>22000.0</v>
      </c>
    </row>
    <row r="102">
      <c r="A102" s="25"/>
      <c r="B102" s="26"/>
      <c r="C102" s="27"/>
      <c r="D102" s="27"/>
    </row>
    <row r="103">
      <c r="A103" s="122">
        <v>44900.0</v>
      </c>
      <c r="B103" s="123" t="s">
        <v>458</v>
      </c>
      <c r="C103" s="124">
        <v>1050000.0</v>
      </c>
      <c r="D103" s="125"/>
    </row>
    <row r="104">
      <c r="A104" s="92">
        <v>45081.0</v>
      </c>
      <c r="B104" s="93" t="s">
        <v>388</v>
      </c>
      <c r="C104" s="94"/>
      <c r="D104" s="94">
        <v>200000.0</v>
      </c>
    </row>
    <row r="105">
      <c r="A105" s="92">
        <v>45130.0</v>
      </c>
      <c r="B105" s="93" t="s">
        <v>388</v>
      </c>
      <c r="C105" s="94"/>
      <c r="D105" s="94">
        <v>115000.0</v>
      </c>
    </row>
    <row r="106">
      <c r="A106" s="92">
        <v>45153.0</v>
      </c>
      <c r="B106" s="93" t="s">
        <v>388</v>
      </c>
      <c r="C106" s="94"/>
      <c r="D106" s="94">
        <v>200000.0</v>
      </c>
    </row>
    <row r="107">
      <c r="A107" s="92">
        <v>45168.0</v>
      </c>
      <c r="B107" s="93" t="s">
        <v>388</v>
      </c>
      <c r="C107" s="94"/>
      <c r="D107" s="94">
        <v>135000.0</v>
      </c>
    </row>
    <row r="108">
      <c r="A108" s="92">
        <v>45184.0</v>
      </c>
      <c r="B108" s="93" t="s">
        <v>388</v>
      </c>
      <c r="C108" s="94"/>
      <c r="D108" s="94">
        <v>100000.0</v>
      </c>
    </row>
    <row r="109">
      <c r="A109" s="92">
        <v>45230.0</v>
      </c>
      <c r="B109" s="93" t="s">
        <v>388</v>
      </c>
      <c r="C109" s="94"/>
      <c r="D109" s="94">
        <f>100000+24000+8000</f>
        <v>132000</v>
      </c>
    </row>
    <row r="110">
      <c r="A110" s="92"/>
      <c r="B110" s="93"/>
      <c r="C110" s="94"/>
      <c r="D110" s="94"/>
    </row>
    <row r="111">
      <c r="A111" s="92"/>
      <c r="B111" s="93"/>
      <c r="C111" s="94"/>
      <c r="D111" s="94"/>
    </row>
    <row r="112">
      <c r="A112" s="25"/>
      <c r="B112" s="26"/>
      <c r="C112" s="27"/>
      <c r="D112" s="27"/>
    </row>
    <row r="113">
      <c r="A113" s="65">
        <v>44908.0</v>
      </c>
      <c r="B113" s="66" t="s">
        <v>459</v>
      </c>
      <c r="C113" s="67">
        <v>50000.0</v>
      </c>
      <c r="D113" s="67">
        <v>50000.0</v>
      </c>
    </row>
    <row r="114">
      <c r="A114" s="25"/>
      <c r="B114" s="26"/>
      <c r="C114" s="27"/>
      <c r="D114" s="27"/>
    </row>
    <row r="115">
      <c r="A115" s="95">
        <v>44759.0</v>
      </c>
      <c r="B115" s="96" t="s">
        <v>460</v>
      </c>
      <c r="C115" s="97">
        <v>3000000.0</v>
      </c>
      <c r="D115" s="97"/>
    </row>
    <row r="116">
      <c r="A116" s="98"/>
      <c r="B116" s="99"/>
      <c r="C116" s="100"/>
      <c r="D116" s="100"/>
    </row>
    <row r="117">
      <c r="A117" s="98"/>
      <c r="B117" s="99"/>
      <c r="C117" s="100"/>
      <c r="D117" s="100"/>
    </row>
    <row r="118">
      <c r="A118" s="98"/>
      <c r="B118" s="99"/>
      <c r="C118" s="100"/>
      <c r="D118" s="100"/>
    </row>
    <row r="119">
      <c r="A119" s="98"/>
      <c r="B119" s="99"/>
      <c r="C119" s="100"/>
      <c r="D119" s="100"/>
    </row>
    <row r="120">
      <c r="A120" s="98"/>
      <c r="B120" s="99"/>
      <c r="C120" s="100"/>
      <c r="D120" s="100"/>
    </row>
    <row r="121">
      <c r="A121" s="65">
        <v>44925.0</v>
      </c>
      <c r="B121" s="66" t="s">
        <v>461</v>
      </c>
      <c r="C121" s="67">
        <v>55000.0</v>
      </c>
      <c r="D121" s="67">
        <v>55000.0</v>
      </c>
    </row>
    <row r="122">
      <c r="A122" s="65">
        <v>44917.0</v>
      </c>
      <c r="B122" s="66" t="s">
        <v>462</v>
      </c>
      <c r="C122" s="67">
        <v>17000.0</v>
      </c>
      <c r="D122" s="67">
        <v>100000.0</v>
      </c>
    </row>
    <row r="123">
      <c r="A123" s="65">
        <v>44917.0</v>
      </c>
      <c r="B123" s="66" t="s">
        <v>463</v>
      </c>
      <c r="C123" s="67">
        <v>30000.0</v>
      </c>
      <c r="D123" s="67">
        <v>30000.0</v>
      </c>
    </row>
    <row r="124">
      <c r="A124" s="25"/>
      <c r="B124" s="26"/>
      <c r="C124" s="27"/>
      <c r="D124" s="27"/>
    </row>
    <row r="125">
      <c r="A125" s="122">
        <v>44921.0</v>
      </c>
      <c r="B125" s="123" t="s">
        <v>464</v>
      </c>
      <c r="C125" s="124">
        <v>1000000.0</v>
      </c>
      <c r="D125" s="125"/>
    </row>
    <row r="126">
      <c r="A126" s="65">
        <v>45062.0</v>
      </c>
      <c r="B126" s="66" t="s">
        <v>465</v>
      </c>
      <c r="C126" s="67"/>
      <c r="D126" s="67">
        <v>100000.0</v>
      </c>
    </row>
    <row r="127">
      <c r="A127" s="65">
        <v>45081.0</v>
      </c>
      <c r="B127" s="66" t="s">
        <v>466</v>
      </c>
      <c r="C127" s="67"/>
      <c r="D127" s="67">
        <v>900000.0</v>
      </c>
    </row>
    <row r="128">
      <c r="A128" s="25"/>
      <c r="B128" s="26"/>
      <c r="C128" s="27"/>
      <c r="D128" s="27"/>
    </row>
    <row r="129">
      <c r="A129" s="62">
        <v>44923.0</v>
      </c>
      <c r="B129" s="63" t="s">
        <v>467</v>
      </c>
      <c r="C129" s="64">
        <v>8000000.0</v>
      </c>
      <c r="D129" s="118"/>
    </row>
    <row r="130">
      <c r="A130" s="65">
        <v>44960.0</v>
      </c>
      <c r="B130" s="66" t="s">
        <v>427</v>
      </c>
      <c r="C130" s="67"/>
      <c r="D130" s="67">
        <v>1000000.0</v>
      </c>
    </row>
    <row r="131">
      <c r="A131" s="65">
        <v>44988.0</v>
      </c>
      <c r="B131" s="66" t="s">
        <v>388</v>
      </c>
      <c r="C131" s="67"/>
      <c r="D131" s="67">
        <v>1200000.0</v>
      </c>
    </row>
    <row r="132">
      <c r="A132" s="65">
        <v>45021.0</v>
      </c>
      <c r="B132" s="66" t="s">
        <v>388</v>
      </c>
      <c r="C132" s="67"/>
      <c r="D132" s="67">
        <v>1200000.0</v>
      </c>
    </row>
    <row r="133">
      <c r="A133" s="65">
        <v>45051.0</v>
      </c>
      <c r="B133" s="66" t="s">
        <v>388</v>
      </c>
      <c r="C133" s="67"/>
      <c r="D133" s="69">
        <v>1200000.0</v>
      </c>
    </row>
    <row r="134">
      <c r="A134" s="65">
        <v>45083.0</v>
      </c>
      <c r="B134" s="66" t="s">
        <v>388</v>
      </c>
      <c r="C134" s="67"/>
      <c r="D134" s="69">
        <v>2000000.0</v>
      </c>
    </row>
    <row r="135">
      <c r="A135" s="65">
        <v>45113.0</v>
      </c>
      <c r="B135" s="66" t="s">
        <v>468</v>
      </c>
      <c r="C135" s="67"/>
      <c r="D135" s="69">
        <v>627500.0</v>
      </c>
    </row>
    <row r="136">
      <c r="A136" s="65">
        <v>45115.0</v>
      </c>
      <c r="B136" s="66" t="s">
        <v>388</v>
      </c>
      <c r="C136" s="67"/>
      <c r="D136" s="69">
        <v>570000.0</v>
      </c>
    </row>
    <row r="137">
      <c r="A137" s="65">
        <v>45148.0</v>
      </c>
      <c r="B137" s="66" t="s">
        <v>469</v>
      </c>
      <c r="C137" s="67"/>
      <c r="D137" s="69">
        <v>102500.0</v>
      </c>
    </row>
    <row r="138">
      <c r="A138" s="65">
        <v>45191.0</v>
      </c>
      <c r="B138" s="66" t="s">
        <v>470</v>
      </c>
      <c r="C138" s="67"/>
      <c r="D138" s="69">
        <v>100000.0</v>
      </c>
    </row>
    <row r="139">
      <c r="A139" s="119"/>
      <c r="B139" s="120"/>
      <c r="C139" s="121"/>
      <c r="D139" s="131"/>
    </row>
    <row r="140">
      <c r="A140" s="25"/>
      <c r="B140" s="26"/>
      <c r="C140" s="27"/>
    </row>
    <row r="141">
      <c r="A141" s="65">
        <v>44933.0</v>
      </c>
      <c r="B141" s="66" t="s">
        <v>471</v>
      </c>
      <c r="C141" s="67">
        <v>500000.0</v>
      </c>
      <c r="D141" s="67">
        <v>525000.0</v>
      </c>
    </row>
    <row r="142">
      <c r="A142" s="25"/>
      <c r="B142" s="26"/>
      <c r="C142" s="27"/>
      <c r="D142" s="27"/>
    </row>
    <row r="143">
      <c r="A143" s="65">
        <v>44936.0</v>
      </c>
      <c r="B143" s="66" t="s">
        <v>472</v>
      </c>
      <c r="C143" s="67">
        <v>600000.0</v>
      </c>
      <c r="D143" s="67">
        <v>600000.0</v>
      </c>
    </row>
    <row r="144">
      <c r="A144" s="25"/>
      <c r="B144" s="26"/>
      <c r="C144" s="27"/>
      <c r="D144" s="27"/>
      <c r="F144" s="27">
        <f>C129- SUM(D130:D134)</f>
        <v>1400000</v>
      </c>
    </row>
    <row r="145">
      <c r="A145" s="65">
        <v>44938.0</v>
      </c>
      <c r="B145" s="66" t="s">
        <v>473</v>
      </c>
      <c r="C145" s="67">
        <v>400000.0</v>
      </c>
      <c r="D145" s="67">
        <v>400000.0</v>
      </c>
    </row>
    <row r="146">
      <c r="A146" s="25"/>
      <c r="B146" s="26"/>
      <c r="C146" s="27"/>
      <c r="D146" s="27"/>
    </row>
    <row r="147">
      <c r="A147" s="44">
        <v>44942.0</v>
      </c>
      <c r="B147" s="45" t="s">
        <v>474</v>
      </c>
      <c r="C147" s="46">
        <v>811200.0</v>
      </c>
      <c r="D147" s="107"/>
    </row>
    <row r="148">
      <c r="A148" s="132">
        <v>44993.0</v>
      </c>
      <c r="B148" s="133" t="s">
        <v>475</v>
      </c>
      <c r="C148" s="134"/>
      <c r="D148" s="134">
        <v>1187663.0</v>
      </c>
    </row>
    <row r="149">
      <c r="A149" s="44">
        <v>44999.0</v>
      </c>
      <c r="B149" s="45" t="s">
        <v>476</v>
      </c>
      <c r="C149" s="46">
        <v>1303384.0</v>
      </c>
      <c r="D149" s="46"/>
    </row>
    <row r="150">
      <c r="A150" s="135">
        <v>45027.0</v>
      </c>
      <c r="B150" s="136" t="s">
        <v>475</v>
      </c>
      <c r="C150" s="137"/>
      <c r="D150" s="138">
        <v>1730000.0</v>
      </c>
    </row>
    <row r="151">
      <c r="A151" s="135">
        <v>45051.0</v>
      </c>
      <c r="B151" s="139" t="s">
        <v>475</v>
      </c>
      <c r="C151" s="137"/>
      <c r="D151" s="138">
        <v>700000.0</v>
      </c>
      <c r="M151" s="31"/>
    </row>
    <row r="152">
      <c r="A152" s="135">
        <v>45052.0</v>
      </c>
      <c r="B152" s="139" t="s">
        <v>477</v>
      </c>
      <c r="C152" s="137"/>
      <c r="D152" s="138">
        <v>280000.0</v>
      </c>
      <c r="M152" s="5"/>
    </row>
    <row r="153">
      <c r="A153" s="135">
        <v>45083.0</v>
      </c>
      <c r="B153" s="139" t="s">
        <v>475</v>
      </c>
      <c r="C153" s="137"/>
      <c r="D153" s="138">
        <f>1515000-643000</f>
        <v>872000</v>
      </c>
      <c r="F153" s="16" t="s">
        <v>478</v>
      </c>
    </row>
    <row r="154">
      <c r="A154" s="135">
        <v>45113.0</v>
      </c>
      <c r="B154" s="139" t="s">
        <v>475</v>
      </c>
      <c r="C154" s="137"/>
      <c r="D154" s="138">
        <v>827500.0</v>
      </c>
      <c r="F154" s="140">
        <f>SUM(D147:D155)-(C147+C149)</f>
        <v>4332579</v>
      </c>
      <c r="H154" s="16"/>
      <c r="I154" s="16"/>
    </row>
    <row r="155">
      <c r="A155" s="135">
        <v>45154.0</v>
      </c>
      <c r="B155" s="139" t="s">
        <v>475</v>
      </c>
      <c r="C155" s="137"/>
      <c r="D155" s="138">
        <v>850000.0</v>
      </c>
      <c r="H155" s="16"/>
      <c r="I155" s="16"/>
      <c r="M155" s="16"/>
      <c r="N155" s="16"/>
    </row>
    <row r="156">
      <c r="H156" s="16"/>
      <c r="I156" s="16"/>
      <c r="M156" s="16"/>
      <c r="N156" s="16"/>
    </row>
    <row r="157">
      <c r="A157" s="25"/>
      <c r="B157" s="26"/>
      <c r="C157" s="27"/>
      <c r="D157" s="27"/>
      <c r="H157" s="16"/>
      <c r="I157" s="16"/>
      <c r="M157" s="16"/>
      <c r="N157" s="16"/>
    </row>
    <row r="158">
      <c r="A158" s="65">
        <v>44946.0</v>
      </c>
      <c r="B158" s="66" t="s">
        <v>479</v>
      </c>
      <c r="C158" s="67">
        <v>200000.0</v>
      </c>
      <c r="D158" s="67">
        <v>200000.0</v>
      </c>
      <c r="H158" s="16"/>
      <c r="I158" s="16"/>
      <c r="M158" s="16"/>
      <c r="N158" s="16"/>
    </row>
    <row r="159">
      <c r="A159" s="65">
        <v>44951.0</v>
      </c>
      <c r="B159" s="66" t="s">
        <v>480</v>
      </c>
      <c r="C159" s="67">
        <v>50000.0</v>
      </c>
      <c r="D159" s="67">
        <v>50000.0</v>
      </c>
      <c r="H159" s="16"/>
      <c r="I159" s="16"/>
      <c r="M159" s="16"/>
      <c r="N159" s="16"/>
    </row>
    <row r="160">
      <c r="A160" s="65">
        <v>44949.0</v>
      </c>
      <c r="B160" s="66" t="s">
        <v>431</v>
      </c>
      <c r="C160" s="67">
        <v>10000.0</v>
      </c>
      <c r="D160" s="67">
        <v>10000.0</v>
      </c>
      <c r="H160" s="16"/>
      <c r="I160" s="16"/>
      <c r="M160" s="16"/>
      <c r="N160" s="16"/>
    </row>
    <row r="161">
      <c r="A161" s="25"/>
      <c r="B161" s="26"/>
      <c r="C161" s="27"/>
      <c r="D161" s="27"/>
    </row>
    <row r="162">
      <c r="A162" s="122">
        <v>44954.0</v>
      </c>
      <c r="B162" s="123" t="s">
        <v>481</v>
      </c>
      <c r="C162" s="124">
        <v>400000.0</v>
      </c>
      <c r="D162" s="124"/>
      <c r="E162" s="141"/>
      <c r="F162" s="141"/>
    </row>
    <row r="163">
      <c r="A163" s="65">
        <v>45081.0</v>
      </c>
      <c r="B163" s="66" t="s">
        <v>482</v>
      </c>
      <c r="C163" s="67"/>
      <c r="D163" s="67">
        <v>100000.0</v>
      </c>
      <c r="I163" s="5">
        <f>C160+C121+(C51-SUM(D52:D56))+C103</f>
        <v>1115000</v>
      </c>
      <c r="J163" s="16" t="s">
        <v>483</v>
      </c>
    </row>
    <row r="164">
      <c r="A164" s="65">
        <v>45104.0</v>
      </c>
      <c r="B164" s="66" t="s">
        <v>484</v>
      </c>
      <c r="C164" s="67"/>
      <c r="D164" s="67">
        <v>300000.0</v>
      </c>
    </row>
    <row r="165">
      <c r="A165" s="25"/>
      <c r="B165" s="26"/>
      <c r="C165" s="27"/>
      <c r="D165" s="27"/>
    </row>
    <row r="166">
      <c r="A166" s="62">
        <v>44967.0</v>
      </c>
      <c r="B166" s="63" t="s">
        <v>485</v>
      </c>
      <c r="C166" s="64">
        <v>1200000.0</v>
      </c>
      <c r="D166" s="118"/>
    </row>
    <row r="167">
      <c r="A167" s="119">
        <v>44993.0</v>
      </c>
      <c r="B167" s="120" t="s">
        <v>486</v>
      </c>
      <c r="C167" s="121"/>
      <c r="D167" s="121">
        <v>160000.0</v>
      </c>
    </row>
    <row r="168">
      <c r="A168" s="119">
        <v>45028.0</v>
      </c>
      <c r="B168" s="120" t="s">
        <v>486</v>
      </c>
      <c r="C168" s="121"/>
      <c r="D168" s="121">
        <v>155000.0</v>
      </c>
    </row>
    <row r="169">
      <c r="A169" s="119">
        <v>45050.0</v>
      </c>
      <c r="B169" s="120" t="s">
        <v>486</v>
      </c>
      <c r="C169" s="121"/>
      <c r="D169" s="121">
        <v>150000.0</v>
      </c>
    </row>
    <row r="170">
      <c r="A170" s="119">
        <v>45092.0</v>
      </c>
      <c r="B170" s="120" t="s">
        <v>486</v>
      </c>
      <c r="C170" s="121"/>
      <c r="D170" s="131">
        <v>145000.0</v>
      </c>
    </row>
    <row r="171">
      <c r="A171" s="119">
        <v>45120.0</v>
      </c>
      <c r="B171" s="120" t="s">
        <v>487</v>
      </c>
      <c r="C171" s="121"/>
      <c r="D171" s="131">
        <v>140000.0</v>
      </c>
    </row>
    <row r="172">
      <c r="A172" s="119">
        <v>45155.0</v>
      </c>
      <c r="B172" s="120" t="s">
        <v>488</v>
      </c>
      <c r="C172" s="121"/>
      <c r="D172" s="131">
        <v>35000.0</v>
      </c>
    </row>
    <row r="173">
      <c r="A173" s="119">
        <v>45173.0</v>
      </c>
      <c r="B173" s="120" t="s">
        <v>487</v>
      </c>
      <c r="C173" s="121"/>
      <c r="D173" s="131">
        <v>135000.0</v>
      </c>
    </row>
    <row r="174">
      <c r="A174" s="119">
        <v>45226.0</v>
      </c>
      <c r="B174" s="120" t="s">
        <v>488</v>
      </c>
      <c r="C174" s="121"/>
      <c r="D174" s="131">
        <v>30000.0</v>
      </c>
    </row>
    <row r="175">
      <c r="A175" s="119"/>
      <c r="B175" s="120"/>
      <c r="C175" s="121"/>
      <c r="D175" s="131"/>
    </row>
    <row r="176">
      <c r="A176" s="119"/>
      <c r="B176" s="120"/>
      <c r="C176" s="121"/>
      <c r="D176" s="131"/>
    </row>
    <row r="178">
      <c r="A178" s="25"/>
      <c r="B178" s="26"/>
      <c r="C178" s="27"/>
      <c r="D178" s="16"/>
    </row>
    <row r="179">
      <c r="A179" s="65">
        <v>44968.0</v>
      </c>
      <c r="B179" s="66" t="s">
        <v>489</v>
      </c>
      <c r="C179" s="67">
        <v>1000000.0</v>
      </c>
      <c r="D179" s="67">
        <v>1000000.0</v>
      </c>
    </row>
    <row r="180">
      <c r="A180" s="65">
        <v>44973.0</v>
      </c>
      <c r="B180" s="66" t="s">
        <v>490</v>
      </c>
      <c r="C180" s="67">
        <v>600000.0</v>
      </c>
      <c r="D180" s="67">
        <v>600000.0</v>
      </c>
    </row>
    <row r="181">
      <c r="A181" s="65">
        <v>44995.0</v>
      </c>
      <c r="B181" s="66" t="s">
        <v>491</v>
      </c>
      <c r="C181" s="67">
        <v>3500000.0</v>
      </c>
      <c r="D181" s="67">
        <f>1900000+1600000</f>
        <v>3500000</v>
      </c>
    </row>
    <row r="182">
      <c r="A182" s="65">
        <v>45007.0</v>
      </c>
      <c r="B182" s="66" t="s">
        <v>492</v>
      </c>
      <c r="C182" s="67">
        <v>298000.0</v>
      </c>
      <c r="D182" s="67">
        <f>215000+83000</f>
        <v>298000</v>
      </c>
    </row>
    <row r="183">
      <c r="A183" s="25"/>
      <c r="B183" s="26"/>
      <c r="C183" s="27"/>
      <c r="D183" s="27"/>
    </row>
    <row r="184">
      <c r="A184" s="62">
        <v>45029.0</v>
      </c>
      <c r="B184" s="63" t="s">
        <v>493</v>
      </c>
      <c r="C184" s="64">
        <v>4000000.0</v>
      </c>
      <c r="D184" s="118"/>
    </row>
    <row r="185">
      <c r="A185" s="65">
        <v>45139.0</v>
      </c>
      <c r="B185" s="66" t="s">
        <v>388</v>
      </c>
      <c r="C185" s="67"/>
      <c r="D185" s="67">
        <v>2500000.0</v>
      </c>
      <c r="F185" s="27"/>
    </row>
    <row r="186">
      <c r="A186" s="65"/>
      <c r="B186" s="66"/>
      <c r="C186" s="67"/>
      <c r="D186" s="67">
        <v>1097500.0</v>
      </c>
    </row>
    <row r="187">
      <c r="A187" s="65"/>
      <c r="B187" s="66" t="s">
        <v>494</v>
      </c>
      <c r="C187" s="67"/>
      <c r="D187" s="67">
        <f>870000-467500</f>
        <v>402500</v>
      </c>
    </row>
    <row r="188">
      <c r="A188" s="25"/>
      <c r="B188" s="26"/>
      <c r="C188" s="27"/>
      <c r="D188" s="27"/>
    </row>
    <row r="189">
      <c r="A189" s="50">
        <v>45026.0</v>
      </c>
      <c r="B189" s="51" t="s">
        <v>495</v>
      </c>
      <c r="C189" s="52">
        <v>1200000.0</v>
      </c>
      <c r="D189" s="142"/>
    </row>
    <row r="190">
      <c r="A190" s="65">
        <v>45028.0</v>
      </c>
      <c r="B190" s="66" t="s">
        <v>496</v>
      </c>
      <c r="C190" s="143"/>
      <c r="D190" s="67">
        <v>300000.0</v>
      </c>
    </row>
    <row r="191">
      <c r="A191" s="144">
        <v>45028.0</v>
      </c>
      <c r="B191" s="76" t="s">
        <v>497</v>
      </c>
      <c r="C191" s="77"/>
      <c r="D191" s="114">
        <v>800000.0</v>
      </c>
    </row>
    <row r="192">
      <c r="A192" s="25"/>
      <c r="B192" s="26"/>
      <c r="C192" s="27"/>
      <c r="D192" s="27"/>
    </row>
    <row r="193">
      <c r="A193" s="62">
        <v>45038.0</v>
      </c>
      <c r="B193" s="63" t="s">
        <v>464</v>
      </c>
      <c r="C193" s="64">
        <v>400000.0</v>
      </c>
      <c r="D193" s="118"/>
    </row>
    <row r="194">
      <c r="A194" s="119">
        <v>45104.0</v>
      </c>
      <c r="B194" s="120" t="s">
        <v>498</v>
      </c>
      <c r="C194" s="121"/>
      <c r="D194" s="121">
        <v>100000.0</v>
      </c>
    </row>
    <row r="195">
      <c r="A195" s="119">
        <v>45205.0</v>
      </c>
      <c r="B195" s="120" t="s">
        <v>499</v>
      </c>
      <c r="C195" s="121"/>
      <c r="D195" s="121">
        <v>700000.0</v>
      </c>
    </row>
    <row r="196">
      <c r="A196" s="119"/>
      <c r="B196" s="120"/>
      <c r="C196" s="121"/>
      <c r="D196" s="121"/>
    </row>
    <row r="197">
      <c r="A197" s="25"/>
      <c r="B197" s="26"/>
      <c r="C197" s="27"/>
      <c r="D197" s="27"/>
    </row>
    <row r="198">
      <c r="A198" s="13">
        <v>45056.0</v>
      </c>
      <c r="B198" s="14" t="s">
        <v>500</v>
      </c>
      <c r="C198" s="15">
        <v>200000.0</v>
      </c>
      <c r="D198" s="27"/>
    </row>
    <row r="199">
      <c r="A199" s="25"/>
      <c r="B199" s="26"/>
      <c r="C199" s="27"/>
      <c r="D199" s="27"/>
    </row>
    <row r="200">
      <c r="A200" s="71">
        <v>45060.0</v>
      </c>
      <c r="B200" s="72" t="str">
        <f>UPPER("Organizacion viaje fin de año famila $4,341,000" )</f>
        <v>ORGANIZACION VIAJE FIN DE AÑO FAMILA $4,341,000</v>
      </c>
      <c r="C200" s="145"/>
      <c r="D200" s="146"/>
    </row>
    <row r="201">
      <c r="A201" s="71">
        <v>45060.0</v>
      </c>
      <c r="B201" s="72" t="s">
        <v>501</v>
      </c>
      <c r="C201" s="73">
        <v>1345000.0</v>
      </c>
      <c r="D201" s="146"/>
    </row>
    <row r="202">
      <c r="A202" s="147">
        <v>45205.0</v>
      </c>
      <c r="B202" s="148" t="s">
        <v>502</v>
      </c>
      <c r="C202" s="149"/>
      <c r="D202" s="150">
        <v>300000.0</v>
      </c>
    </row>
    <row r="203">
      <c r="A203" s="151"/>
      <c r="B203" s="152"/>
      <c r="C203" s="149"/>
      <c r="D203" s="149"/>
    </row>
    <row r="204">
      <c r="A204" s="151"/>
      <c r="B204" s="152"/>
      <c r="C204" s="149"/>
      <c r="D204" s="149"/>
    </row>
    <row r="205">
      <c r="A205" s="71">
        <v>45060.0</v>
      </c>
      <c r="B205" s="72" t="s">
        <v>503</v>
      </c>
      <c r="C205" s="73">
        <v>910000.0</v>
      </c>
      <c r="D205" s="146"/>
    </row>
    <row r="206">
      <c r="A206" s="151"/>
      <c r="B206" s="152"/>
      <c r="C206" s="149"/>
      <c r="D206" s="149"/>
    </row>
    <row r="207">
      <c r="A207" s="151"/>
      <c r="B207" s="152"/>
      <c r="C207" s="149"/>
      <c r="D207" s="149"/>
    </row>
    <row r="208">
      <c r="A208" s="151"/>
      <c r="B208" s="152"/>
      <c r="C208" s="149"/>
      <c r="D208" s="149"/>
    </row>
    <row r="209">
      <c r="A209" s="65">
        <v>45060.0</v>
      </c>
      <c r="B209" s="66" t="s">
        <v>504</v>
      </c>
      <c r="C209" s="67">
        <v>454000.0</v>
      </c>
      <c r="D209" s="67">
        <v>454000.0</v>
      </c>
    </row>
    <row r="210">
      <c r="A210" s="151"/>
      <c r="B210" s="152"/>
      <c r="C210" s="149"/>
      <c r="D210" s="150"/>
    </row>
    <row r="211">
      <c r="A211" s="151"/>
      <c r="B211" s="152"/>
      <c r="C211" s="149"/>
      <c r="D211" s="149"/>
    </row>
    <row r="212">
      <c r="A212" s="151"/>
      <c r="B212" s="152"/>
      <c r="C212" s="149"/>
      <c r="D212" s="149"/>
    </row>
    <row r="213">
      <c r="A213" s="65">
        <v>45060.0</v>
      </c>
      <c r="B213" s="66" t="s">
        <v>505</v>
      </c>
      <c r="C213" s="67">
        <v>1169000.0</v>
      </c>
      <c r="D213" s="67">
        <v>1169000.0</v>
      </c>
    </row>
    <row r="214">
      <c r="A214" s="65">
        <v>45060.0</v>
      </c>
      <c r="B214" s="66" t="s">
        <v>506</v>
      </c>
      <c r="C214" s="67">
        <v>241000.0</v>
      </c>
      <c r="D214" s="67">
        <v>241000.0</v>
      </c>
    </row>
    <row r="215">
      <c r="A215" s="65">
        <v>45059.0</v>
      </c>
      <c r="B215" s="66" t="s">
        <v>507</v>
      </c>
      <c r="C215" s="67">
        <v>150000.0</v>
      </c>
      <c r="D215" s="67">
        <v>150000.0</v>
      </c>
    </row>
    <row r="216">
      <c r="A216" s="13">
        <v>45061.0</v>
      </c>
      <c r="B216" s="14" t="s">
        <v>508</v>
      </c>
      <c r="C216" s="15">
        <v>245000.0</v>
      </c>
      <c r="D216" s="27"/>
    </row>
    <row r="217">
      <c r="A217" s="65">
        <v>45060.0</v>
      </c>
      <c r="B217" s="66" t="s">
        <v>509</v>
      </c>
      <c r="C217" s="67">
        <v>187000.0</v>
      </c>
      <c r="D217" s="67">
        <v>187000.0</v>
      </c>
    </row>
    <row r="218">
      <c r="A218" s="65">
        <v>45084.0</v>
      </c>
      <c r="B218" s="66" t="s">
        <v>510</v>
      </c>
      <c r="C218" s="67">
        <v>1000000.0</v>
      </c>
      <c r="D218" s="67">
        <v>1000000.0</v>
      </c>
    </row>
    <row r="219">
      <c r="A219" s="65">
        <v>45090.0</v>
      </c>
      <c r="B219" s="66" t="s">
        <v>511</v>
      </c>
      <c r="C219" s="67">
        <v>250000.0</v>
      </c>
      <c r="D219" s="67">
        <v>250000.0</v>
      </c>
    </row>
    <row r="220">
      <c r="A220" s="13"/>
      <c r="B220" s="14"/>
      <c r="C220" s="15"/>
      <c r="D220" s="27"/>
    </row>
    <row r="221">
      <c r="A221" s="65">
        <v>45123.0</v>
      </c>
      <c r="B221" s="66" t="s">
        <v>512</v>
      </c>
      <c r="C221" s="67">
        <v>300000.0</v>
      </c>
      <c r="D221" s="143">
        <f>100000+100000+100000</f>
        <v>300000</v>
      </c>
    </row>
    <row r="222">
      <c r="A222" s="65">
        <v>45089.0</v>
      </c>
      <c r="B222" s="66" t="s">
        <v>513</v>
      </c>
      <c r="C222" s="67">
        <v>200000.0</v>
      </c>
      <c r="D222" s="143">
        <f>67000+65000+68000</f>
        <v>200000</v>
      </c>
    </row>
    <row r="223">
      <c r="A223" s="25"/>
      <c r="B223" s="26"/>
      <c r="C223" s="27"/>
      <c r="D223" s="27"/>
    </row>
    <row r="224">
      <c r="A224" s="65">
        <v>45099.0</v>
      </c>
      <c r="B224" s="66" t="s">
        <v>514</v>
      </c>
      <c r="C224" s="67">
        <v>2000000.0</v>
      </c>
      <c r="D224" s="67">
        <v>2000000.0</v>
      </c>
    </row>
    <row r="225">
      <c r="A225" s="13">
        <v>45100.0</v>
      </c>
      <c r="B225" s="14" t="s">
        <v>515</v>
      </c>
      <c r="C225" s="15">
        <v>200000.0</v>
      </c>
      <c r="D225" s="27"/>
    </row>
    <row r="226">
      <c r="A226" s="65">
        <v>45082.0</v>
      </c>
      <c r="B226" s="66" t="s">
        <v>516</v>
      </c>
      <c r="C226" s="67">
        <v>350000.0</v>
      </c>
      <c r="D226" s="143">
        <f>141000+209000</f>
        <v>350000</v>
      </c>
    </row>
    <row r="227">
      <c r="A227" s="25"/>
      <c r="B227" s="26"/>
      <c r="C227" s="27"/>
      <c r="D227" s="27"/>
    </row>
    <row r="228">
      <c r="A228" s="65">
        <v>45116.0</v>
      </c>
      <c r="B228" s="66" t="s">
        <v>517</v>
      </c>
      <c r="C228" s="67">
        <v>81500.0</v>
      </c>
      <c r="D228" s="67">
        <v>81500.0</v>
      </c>
    </row>
    <row r="229">
      <c r="A229" s="65">
        <v>45116.0</v>
      </c>
      <c r="B229" s="66" t="s">
        <v>518</v>
      </c>
      <c r="C229" s="67">
        <v>55000.0</v>
      </c>
      <c r="D229" s="67">
        <v>70000.0</v>
      </c>
    </row>
    <row r="230">
      <c r="A230" s="25"/>
      <c r="B230" s="26"/>
      <c r="C230" s="27"/>
      <c r="D230" s="27"/>
    </row>
    <row r="231">
      <c r="A231" s="65">
        <v>45128.0</v>
      </c>
      <c r="B231" s="66" t="s">
        <v>519</v>
      </c>
      <c r="C231" s="67">
        <v>238800.0</v>
      </c>
      <c r="D231" s="67">
        <v>238800.0</v>
      </c>
    </row>
    <row r="232">
      <c r="A232" s="25"/>
      <c r="B232" s="26"/>
      <c r="C232" s="27"/>
      <c r="D232" s="27"/>
    </row>
    <row r="233">
      <c r="A233" s="65">
        <v>45130.0</v>
      </c>
      <c r="B233" s="66" t="s">
        <v>520</v>
      </c>
      <c r="C233" s="67">
        <v>61000.0</v>
      </c>
      <c r="D233" s="67">
        <v>61000.0</v>
      </c>
    </row>
    <row r="234">
      <c r="A234" s="65">
        <v>45136.0</v>
      </c>
      <c r="B234" s="66" t="s">
        <v>521</v>
      </c>
      <c r="C234" s="67">
        <v>150000.0</v>
      </c>
      <c r="D234" s="67">
        <f>467500-317500</f>
        <v>150000</v>
      </c>
    </row>
    <row r="235">
      <c r="A235" s="25"/>
      <c r="B235" s="26"/>
      <c r="C235" s="27"/>
      <c r="D235" s="27"/>
    </row>
    <row r="236">
      <c r="A236" s="65">
        <v>45134.0</v>
      </c>
      <c r="B236" s="66" t="s">
        <v>522</v>
      </c>
      <c r="C236" s="67">
        <v>87000.0</v>
      </c>
      <c r="D236" s="67">
        <v>87000.0</v>
      </c>
    </row>
    <row r="237">
      <c r="A237" s="65">
        <v>45134.0</v>
      </c>
      <c r="B237" s="66" t="s">
        <v>523</v>
      </c>
      <c r="C237" s="67">
        <v>87000.0</v>
      </c>
      <c r="D237" s="67">
        <v>87000.0</v>
      </c>
    </row>
    <row r="238">
      <c r="A238" s="13">
        <v>45134.0</v>
      </c>
      <c r="B238" s="14" t="s">
        <v>524</v>
      </c>
      <c r="C238" s="15">
        <v>87000.0</v>
      </c>
      <c r="D238" s="27"/>
      <c r="F238" s="16" t="s">
        <v>525</v>
      </c>
    </row>
    <row r="239">
      <c r="A239" s="25"/>
      <c r="B239" s="26"/>
      <c r="C239" s="27"/>
      <c r="D239" s="27"/>
    </row>
    <row r="240">
      <c r="A240" s="13">
        <v>45139.0</v>
      </c>
      <c r="B240" s="14" t="s">
        <v>526</v>
      </c>
      <c r="C240" s="15">
        <v>21000.0</v>
      </c>
      <c r="D240" s="27"/>
    </row>
    <row r="241">
      <c r="A241" s="25"/>
      <c r="B241" s="26"/>
      <c r="C241" s="27"/>
      <c r="D241" s="27"/>
    </row>
    <row r="242">
      <c r="A242" s="13">
        <v>45157.0</v>
      </c>
      <c r="B242" s="14" t="s">
        <v>527</v>
      </c>
      <c r="C242" s="27">
        <f>600000+400000</f>
        <v>1000000</v>
      </c>
      <c r="D242" s="27"/>
    </row>
    <row r="243">
      <c r="A243" s="25"/>
      <c r="B243" s="26"/>
      <c r="C243" s="27"/>
      <c r="D243" s="27"/>
    </row>
    <row r="244">
      <c r="A244" s="65">
        <v>45168.0</v>
      </c>
      <c r="B244" s="66" t="s">
        <v>528</v>
      </c>
      <c r="C244" s="67">
        <v>40000.0</v>
      </c>
      <c r="D244" s="143">
        <f>10000+30000</f>
        <v>40000</v>
      </c>
    </row>
    <row r="245">
      <c r="A245" s="25"/>
      <c r="B245" s="26"/>
      <c r="C245" s="27"/>
      <c r="D245" s="27"/>
    </row>
    <row r="246">
      <c r="A246" s="65">
        <v>45179.0</v>
      </c>
      <c r="B246" s="66" t="s">
        <v>529</v>
      </c>
      <c r="C246" s="67">
        <v>331000.0</v>
      </c>
      <c r="D246" s="67">
        <v>331000.0</v>
      </c>
    </row>
    <row r="247">
      <c r="A247" s="25"/>
      <c r="B247" s="26"/>
      <c r="C247" s="27"/>
      <c r="D247" s="27"/>
    </row>
    <row r="248">
      <c r="A248" s="13">
        <v>45190.0</v>
      </c>
      <c r="B248" s="14" t="s">
        <v>530</v>
      </c>
      <c r="C248" s="15">
        <v>1000000.0</v>
      </c>
      <c r="D248" s="27"/>
    </row>
    <row r="249">
      <c r="A249" s="25"/>
      <c r="B249" s="26"/>
      <c r="C249" s="27"/>
      <c r="D249" s="27"/>
    </row>
    <row r="250">
      <c r="A250" s="13"/>
      <c r="B250" s="14"/>
      <c r="C250" s="27"/>
      <c r="D250" s="27"/>
    </row>
    <row r="251">
      <c r="A251" s="13"/>
      <c r="B251" s="14"/>
      <c r="C251" s="15"/>
      <c r="D251" s="27"/>
      <c r="G251" s="31"/>
    </row>
    <row r="252">
      <c r="A252" s="25"/>
      <c r="B252" s="26"/>
      <c r="C252" s="27"/>
      <c r="D252" s="27"/>
    </row>
    <row r="253">
      <c r="A253" s="25"/>
      <c r="B253" s="26"/>
      <c r="C253" s="27"/>
      <c r="D253" s="27"/>
    </row>
    <row r="254">
      <c r="A254" s="25"/>
      <c r="B254" s="26"/>
      <c r="C254" s="27"/>
      <c r="D254" s="27"/>
    </row>
    <row r="255">
      <c r="A255" s="25"/>
      <c r="B255" s="26"/>
      <c r="C255" s="27"/>
      <c r="D255" s="27"/>
    </row>
    <row r="256">
      <c r="A256" s="25"/>
      <c r="B256" s="26"/>
      <c r="C256" s="27"/>
      <c r="D256" s="27"/>
    </row>
    <row r="257">
      <c r="A257" s="25"/>
      <c r="B257" s="26"/>
      <c r="C257" s="27"/>
      <c r="D257" s="27"/>
    </row>
    <row r="258">
      <c r="A258" s="25"/>
      <c r="B258" s="26"/>
      <c r="C258" s="27"/>
      <c r="D258" s="27"/>
    </row>
    <row r="259">
      <c r="A259" s="25"/>
      <c r="B259" s="26"/>
      <c r="C259" s="27"/>
      <c r="D259" s="27"/>
    </row>
    <row r="260">
      <c r="A260" s="25"/>
      <c r="B260" s="26"/>
      <c r="C260" s="27"/>
      <c r="D260" s="27"/>
    </row>
    <row r="261">
      <c r="A261" s="25"/>
      <c r="B261" s="26"/>
      <c r="C261" s="27"/>
      <c r="D261" s="27"/>
    </row>
    <row r="262">
      <c r="A262" s="25"/>
      <c r="B262" s="26"/>
      <c r="C262" s="27"/>
      <c r="D262" s="27"/>
    </row>
    <row r="263">
      <c r="A263" s="25"/>
      <c r="B263" s="26"/>
      <c r="C263" s="27"/>
      <c r="D263" s="27"/>
    </row>
    <row r="264">
      <c r="A264" s="25"/>
      <c r="B264" s="26"/>
      <c r="C264" s="27"/>
      <c r="D264" s="27"/>
    </row>
    <row r="265">
      <c r="A265" s="25"/>
      <c r="B265" s="26"/>
      <c r="C265" s="27"/>
      <c r="D265" s="27"/>
    </row>
    <row r="266">
      <c r="A266" s="25"/>
      <c r="B266" s="26"/>
      <c r="C266" s="27"/>
      <c r="D266" s="27"/>
    </row>
    <row r="267">
      <c r="A267" s="25"/>
      <c r="B267" s="26"/>
      <c r="C267" s="27"/>
      <c r="D267" s="27"/>
    </row>
    <row r="268">
      <c r="A268" s="25"/>
      <c r="B268" s="26"/>
      <c r="C268" s="27"/>
      <c r="D268" s="27"/>
    </row>
    <row r="269">
      <c r="A269" s="25"/>
      <c r="B269" s="26"/>
      <c r="C269" s="27"/>
      <c r="D269" s="27"/>
    </row>
    <row r="270">
      <c r="A270" s="25"/>
      <c r="B270" s="26"/>
      <c r="C270" s="27"/>
      <c r="D270" s="27"/>
    </row>
    <row r="271">
      <c r="A271" s="25"/>
      <c r="B271" s="26"/>
      <c r="C271" s="27"/>
      <c r="D271" s="27"/>
    </row>
    <row r="272">
      <c r="A272" s="25"/>
      <c r="B272" s="26"/>
      <c r="C272" s="27"/>
      <c r="D272" s="27"/>
    </row>
    <row r="273">
      <c r="A273" s="25"/>
      <c r="B273" s="26"/>
      <c r="C273" s="27"/>
      <c r="D273" s="27"/>
    </row>
    <row r="274">
      <c r="A274" s="25"/>
      <c r="B274" s="26"/>
      <c r="C274" s="27"/>
      <c r="D274" s="27"/>
    </row>
    <row r="275">
      <c r="A275" s="25"/>
      <c r="B275" s="26"/>
      <c r="C275" s="27"/>
      <c r="D275" s="27"/>
    </row>
    <row r="276">
      <c r="A276" s="25"/>
      <c r="B276" s="26"/>
      <c r="C276" s="27"/>
      <c r="D276" s="27"/>
    </row>
    <row r="277">
      <c r="A277" s="25"/>
      <c r="B277" s="26"/>
      <c r="C277" s="27"/>
      <c r="D277" s="27"/>
    </row>
    <row r="278">
      <c r="A278" s="25"/>
      <c r="B278" s="26"/>
      <c r="C278" s="27"/>
      <c r="D278" s="27"/>
    </row>
    <row r="279">
      <c r="A279" s="25"/>
      <c r="B279" s="26"/>
      <c r="C279" s="27"/>
      <c r="D279" s="27"/>
    </row>
    <row r="280">
      <c r="A280" s="25"/>
      <c r="B280" s="26"/>
      <c r="C280" s="27"/>
      <c r="D280" s="27"/>
    </row>
    <row r="281">
      <c r="A281" s="25"/>
      <c r="B281" s="26"/>
      <c r="C281" s="27"/>
      <c r="D281" s="27"/>
    </row>
    <row r="282">
      <c r="A282" s="25"/>
      <c r="B282" s="26"/>
      <c r="C282" s="27"/>
      <c r="D282" s="27"/>
    </row>
    <row r="283">
      <c r="A283" s="25"/>
      <c r="B283" s="26"/>
      <c r="C283" s="27"/>
      <c r="D283" s="27"/>
    </row>
    <row r="284">
      <c r="A284" s="25"/>
      <c r="B284" s="26"/>
      <c r="C284" s="27"/>
      <c r="D284" s="27"/>
    </row>
    <row r="285">
      <c r="A285" s="25"/>
      <c r="B285" s="26"/>
      <c r="C285" s="27"/>
      <c r="D285" s="27"/>
    </row>
    <row r="286">
      <c r="A286" s="25"/>
      <c r="B286" s="26"/>
      <c r="C286" s="27"/>
      <c r="D286" s="27"/>
    </row>
    <row r="287">
      <c r="A287" s="25"/>
      <c r="B287" s="26"/>
      <c r="C287" s="27"/>
      <c r="D287" s="27"/>
    </row>
    <row r="288">
      <c r="A288" s="25"/>
      <c r="B288" s="26"/>
      <c r="C288" s="27"/>
      <c r="D288" s="27"/>
    </row>
    <row r="289">
      <c r="A289" s="25"/>
      <c r="B289" s="26"/>
      <c r="C289" s="27"/>
      <c r="D289" s="27"/>
    </row>
    <row r="290">
      <c r="A290" s="25"/>
      <c r="B290" s="26"/>
      <c r="C290" s="27"/>
      <c r="D290" s="27"/>
    </row>
    <row r="291">
      <c r="A291" s="25"/>
      <c r="B291" s="26"/>
      <c r="C291" s="27"/>
      <c r="D291" s="27"/>
    </row>
    <row r="292">
      <c r="A292" s="25"/>
      <c r="B292" s="26"/>
      <c r="C292" s="27"/>
      <c r="D292" s="27"/>
    </row>
    <row r="293">
      <c r="A293" s="25"/>
      <c r="B293" s="26"/>
      <c r="C293" s="27"/>
      <c r="D293" s="27"/>
    </row>
    <row r="294">
      <c r="A294" s="25"/>
      <c r="B294" s="26"/>
      <c r="C294" s="27"/>
      <c r="D294" s="27"/>
    </row>
    <row r="295">
      <c r="A295" s="25"/>
      <c r="B295" s="26"/>
      <c r="C295" s="27"/>
      <c r="D295" s="27"/>
    </row>
    <row r="296">
      <c r="A296" s="25"/>
      <c r="B296" s="26"/>
      <c r="C296" s="27"/>
      <c r="D296" s="27"/>
    </row>
    <row r="297">
      <c r="A297" s="25"/>
      <c r="B297" s="26"/>
      <c r="C297" s="27"/>
      <c r="D297" s="27"/>
    </row>
    <row r="298">
      <c r="A298" s="25"/>
      <c r="B298" s="26"/>
      <c r="C298" s="27"/>
      <c r="D298" s="27"/>
    </row>
    <row r="299">
      <c r="A299" s="25"/>
      <c r="B299" s="26"/>
      <c r="C299" s="27"/>
      <c r="D299" s="27"/>
    </row>
    <row r="300">
      <c r="A300" s="25"/>
      <c r="B300" s="26"/>
      <c r="C300" s="27"/>
      <c r="D300" s="27"/>
    </row>
    <row r="301">
      <c r="A301" s="25"/>
      <c r="B301" s="26"/>
      <c r="C301" s="27"/>
      <c r="D301" s="27"/>
    </row>
    <row r="302">
      <c r="A302" s="25"/>
      <c r="B302" s="26"/>
      <c r="C302" s="27"/>
      <c r="D302" s="27"/>
    </row>
    <row r="303">
      <c r="A303" s="25"/>
      <c r="B303" s="26"/>
      <c r="C303" s="27"/>
      <c r="D303" s="27"/>
    </row>
    <row r="304">
      <c r="A304" s="25"/>
      <c r="B304" s="26"/>
      <c r="C304" s="27"/>
      <c r="D304" s="27"/>
    </row>
    <row r="305">
      <c r="A305" s="25"/>
      <c r="B305" s="26"/>
      <c r="C305" s="27"/>
      <c r="D305" s="27"/>
    </row>
    <row r="306">
      <c r="A306" s="25"/>
      <c r="B306" s="26"/>
      <c r="C306" s="27"/>
      <c r="D306" s="27"/>
    </row>
    <row r="307">
      <c r="A307" s="25"/>
      <c r="B307" s="26"/>
      <c r="C307" s="27"/>
      <c r="D307" s="27"/>
    </row>
    <row r="308">
      <c r="A308" s="25"/>
      <c r="B308" s="26"/>
      <c r="C308" s="27"/>
      <c r="D308" s="27"/>
    </row>
    <row r="309">
      <c r="A309" s="25"/>
      <c r="B309" s="26"/>
      <c r="C309" s="27"/>
      <c r="D309" s="27"/>
    </row>
    <row r="310">
      <c r="A310" s="25"/>
      <c r="B310" s="26"/>
      <c r="C310" s="27"/>
      <c r="D310" s="27"/>
    </row>
    <row r="311">
      <c r="A311" s="25"/>
      <c r="B311" s="26"/>
      <c r="C311" s="27"/>
      <c r="D311" s="27"/>
    </row>
    <row r="312">
      <c r="A312" s="25"/>
      <c r="B312" s="26"/>
      <c r="C312" s="27"/>
      <c r="D312" s="27"/>
    </row>
    <row r="313">
      <c r="A313" s="25"/>
      <c r="B313" s="26"/>
      <c r="C313" s="27"/>
      <c r="D313" s="27"/>
    </row>
    <row r="314">
      <c r="A314" s="25"/>
      <c r="B314" s="26"/>
      <c r="C314" s="27"/>
      <c r="D314" s="27"/>
    </row>
    <row r="315">
      <c r="A315" s="25"/>
      <c r="B315" s="26"/>
      <c r="C315" s="27"/>
      <c r="D315" s="27"/>
    </row>
    <row r="316">
      <c r="A316" s="25"/>
      <c r="B316" s="26"/>
      <c r="C316" s="27"/>
      <c r="D316" s="27"/>
    </row>
    <row r="317">
      <c r="A317" s="25"/>
      <c r="B317" s="26"/>
      <c r="C317" s="27"/>
      <c r="D317" s="27"/>
    </row>
    <row r="318">
      <c r="A318" s="25"/>
      <c r="B318" s="26"/>
      <c r="C318" s="27"/>
      <c r="D318" s="27"/>
    </row>
    <row r="319">
      <c r="A319" s="25"/>
      <c r="B319" s="26"/>
      <c r="C319" s="27"/>
      <c r="D319" s="27"/>
    </row>
    <row r="320">
      <c r="A320" s="25"/>
      <c r="B320" s="26"/>
      <c r="C320" s="27"/>
      <c r="D320" s="27"/>
    </row>
    <row r="321">
      <c r="A321" s="25"/>
      <c r="B321" s="26"/>
      <c r="C321" s="27"/>
      <c r="D321" s="27"/>
    </row>
    <row r="322">
      <c r="A322" s="25"/>
      <c r="B322" s="26"/>
      <c r="C322" s="27"/>
      <c r="D322" s="27"/>
    </row>
    <row r="323">
      <c r="A323" s="25"/>
      <c r="B323" s="26"/>
      <c r="C323" s="27"/>
      <c r="D323" s="27"/>
    </row>
    <row r="324">
      <c r="A324" s="25"/>
      <c r="B324" s="26"/>
      <c r="C324" s="27"/>
      <c r="D324" s="27"/>
    </row>
    <row r="325">
      <c r="A325" s="25"/>
      <c r="B325" s="26"/>
      <c r="C325" s="27"/>
      <c r="D325" s="27"/>
    </row>
    <row r="326">
      <c r="A326" s="25"/>
      <c r="B326" s="26"/>
      <c r="C326" s="27"/>
      <c r="D326" s="27"/>
    </row>
    <row r="327">
      <c r="A327" s="25"/>
      <c r="B327" s="26"/>
      <c r="C327" s="27"/>
      <c r="D327" s="27"/>
    </row>
    <row r="328">
      <c r="A328" s="25"/>
      <c r="B328" s="26"/>
      <c r="C328" s="27"/>
      <c r="D328" s="27"/>
    </row>
    <row r="329">
      <c r="A329" s="25"/>
      <c r="B329" s="26"/>
      <c r="C329" s="27"/>
      <c r="D329" s="27"/>
    </row>
    <row r="330">
      <c r="A330" s="25"/>
      <c r="B330" s="26"/>
      <c r="C330" s="27"/>
      <c r="D330" s="27"/>
    </row>
    <row r="331">
      <c r="A331" s="25"/>
      <c r="B331" s="26"/>
      <c r="C331" s="27"/>
      <c r="D331" s="27"/>
    </row>
    <row r="332">
      <c r="A332" s="25"/>
      <c r="B332" s="26"/>
      <c r="C332" s="27"/>
      <c r="D332" s="27"/>
    </row>
    <row r="333">
      <c r="A333" s="25"/>
      <c r="B333" s="26"/>
      <c r="C333" s="27"/>
      <c r="D333" s="27"/>
    </row>
    <row r="334">
      <c r="A334" s="25"/>
      <c r="B334" s="26"/>
      <c r="C334" s="27"/>
      <c r="D334" s="27"/>
    </row>
    <row r="335">
      <c r="A335" s="25"/>
      <c r="B335" s="26"/>
      <c r="C335" s="27"/>
      <c r="D335" s="27"/>
    </row>
    <row r="336">
      <c r="A336" s="25"/>
      <c r="B336" s="26"/>
      <c r="C336" s="27"/>
      <c r="D336" s="27"/>
    </row>
    <row r="337">
      <c r="A337" s="25"/>
      <c r="B337" s="26"/>
      <c r="C337" s="27"/>
      <c r="D337" s="27"/>
    </row>
    <row r="338">
      <c r="A338" s="25"/>
      <c r="B338" s="26"/>
      <c r="C338" s="27"/>
      <c r="D338" s="27"/>
    </row>
    <row r="339">
      <c r="A339" s="25"/>
      <c r="B339" s="26"/>
      <c r="C339" s="27"/>
      <c r="D339" s="27"/>
    </row>
    <row r="340">
      <c r="A340" s="25"/>
      <c r="B340" s="26"/>
      <c r="C340" s="27"/>
      <c r="D340" s="27"/>
    </row>
    <row r="341">
      <c r="A341" s="25"/>
      <c r="B341" s="26"/>
      <c r="C341" s="27"/>
      <c r="D341" s="27"/>
    </row>
    <row r="342">
      <c r="A342" s="25"/>
      <c r="B342" s="26"/>
      <c r="C342" s="27"/>
      <c r="D342" s="27"/>
    </row>
    <row r="343">
      <c r="A343" s="25"/>
      <c r="B343" s="26"/>
      <c r="C343" s="27"/>
      <c r="D343" s="27"/>
    </row>
    <row r="344">
      <c r="A344" s="25"/>
      <c r="B344" s="26"/>
      <c r="C344" s="27"/>
      <c r="D344" s="27"/>
    </row>
    <row r="345">
      <c r="A345" s="25"/>
      <c r="B345" s="26"/>
      <c r="C345" s="27"/>
      <c r="D345" s="27"/>
    </row>
    <row r="346">
      <c r="A346" s="25"/>
      <c r="B346" s="26"/>
      <c r="C346" s="27"/>
      <c r="D346" s="27"/>
    </row>
    <row r="347">
      <c r="A347" s="25"/>
      <c r="B347" s="26"/>
      <c r="C347" s="27"/>
      <c r="D347" s="27"/>
    </row>
    <row r="348">
      <c r="A348" s="25"/>
      <c r="B348" s="26"/>
      <c r="C348" s="27"/>
      <c r="D348" s="27"/>
    </row>
    <row r="349">
      <c r="A349" s="25"/>
      <c r="B349" s="26"/>
      <c r="C349" s="27"/>
      <c r="D349" s="27"/>
    </row>
    <row r="350">
      <c r="A350" s="25"/>
      <c r="B350" s="26"/>
      <c r="C350" s="27"/>
      <c r="D350" s="27"/>
    </row>
    <row r="351">
      <c r="A351" s="25"/>
      <c r="B351" s="26"/>
      <c r="C351" s="27"/>
      <c r="D351" s="27"/>
    </row>
    <row r="352">
      <c r="A352" s="25"/>
      <c r="B352" s="26"/>
      <c r="C352" s="27"/>
      <c r="D352" s="27"/>
    </row>
    <row r="353">
      <c r="A353" s="25"/>
      <c r="B353" s="26"/>
      <c r="C353" s="27"/>
      <c r="D353" s="27"/>
    </row>
    <row r="354">
      <c r="A354" s="25"/>
      <c r="B354" s="26"/>
      <c r="C354" s="27"/>
      <c r="D354" s="27"/>
    </row>
    <row r="355">
      <c r="A355" s="25"/>
      <c r="B355" s="26"/>
      <c r="C355" s="27"/>
      <c r="D355" s="27"/>
    </row>
    <row r="356">
      <c r="A356" s="25"/>
      <c r="B356" s="26"/>
      <c r="C356" s="27"/>
      <c r="D356" s="27"/>
    </row>
    <row r="357">
      <c r="A357" s="25"/>
      <c r="B357" s="26"/>
      <c r="C357" s="27"/>
      <c r="D357" s="27"/>
    </row>
    <row r="358">
      <c r="A358" s="25"/>
      <c r="B358" s="26"/>
      <c r="C358" s="27"/>
      <c r="D358" s="27"/>
    </row>
    <row r="359">
      <c r="A359" s="25"/>
      <c r="B359" s="26"/>
      <c r="C359" s="27"/>
      <c r="D359" s="27"/>
    </row>
    <row r="360">
      <c r="A360" s="25"/>
      <c r="B360" s="26"/>
      <c r="C360" s="27"/>
      <c r="D360" s="27"/>
    </row>
    <row r="361">
      <c r="A361" s="25"/>
      <c r="B361" s="26"/>
      <c r="C361" s="27"/>
      <c r="D361" s="27"/>
    </row>
    <row r="362">
      <c r="A362" s="25"/>
      <c r="B362" s="26"/>
      <c r="C362" s="27"/>
      <c r="D362" s="27"/>
    </row>
    <row r="363">
      <c r="A363" s="25"/>
      <c r="B363" s="26"/>
      <c r="C363" s="27"/>
      <c r="D363" s="27"/>
    </row>
    <row r="364">
      <c r="A364" s="25"/>
      <c r="B364" s="26"/>
      <c r="C364" s="27"/>
      <c r="D364" s="27"/>
    </row>
    <row r="365">
      <c r="A365" s="25"/>
      <c r="B365" s="26"/>
      <c r="C365" s="27"/>
      <c r="D365" s="27"/>
    </row>
    <row r="366">
      <c r="A366" s="25"/>
      <c r="B366" s="26"/>
      <c r="C366" s="27"/>
      <c r="D366" s="27"/>
    </row>
    <row r="367">
      <c r="A367" s="25"/>
      <c r="B367" s="26"/>
      <c r="C367" s="27"/>
      <c r="D367" s="27"/>
    </row>
    <row r="368">
      <c r="A368" s="25"/>
      <c r="B368" s="26"/>
      <c r="C368" s="27"/>
      <c r="D368" s="27"/>
    </row>
    <row r="369">
      <c r="A369" s="25"/>
      <c r="B369" s="26"/>
      <c r="C369" s="27"/>
      <c r="D369" s="27"/>
    </row>
    <row r="370">
      <c r="A370" s="25"/>
      <c r="B370" s="26"/>
      <c r="C370" s="27"/>
      <c r="D370" s="27"/>
    </row>
    <row r="371">
      <c r="A371" s="25"/>
      <c r="B371" s="26"/>
      <c r="C371" s="27"/>
      <c r="D371" s="27"/>
    </row>
    <row r="372">
      <c r="A372" s="25"/>
      <c r="B372" s="26"/>
      <c r="C372" s="27"/>
      <c r="D372" s="27"/>
    </row>
    <row r="373">
      <c r="A373" s="25"/>
      <c r="B373" s="26"/>
      <c r="C373" s="27"/>
      <c r="D373" s="27"/>
    </row>
    <row r="374">
      <c r="A374" s="25"/>
      <c r="B374" s="26"/>
      <c r="C374" s="27"/>
      <c r="D374" s="27"/>
    </row>
    <row r="375">
      <c r="A375" s="25"/>
      <c r="B375" s="26"/>
      <c r="C375" s="27"/>
      <c r="D375" s="27"/>
    </row>
    <row r="376">
      <c r="A376" s="25"/>
      <c r="B376" s="26"/>
      <c r="C376" s="27"/>
      <c r="D376" s="27"/>
    </row>
    <row r="377">
      <c r="A377" s="25"/>
      <c r="B377" s="26"/>
      <c r="C377" s="27"/>
      <c r="D377" s="27"/>
    </row>
    <row r="378">
      <c r="A378" s="25"/>
      <c r="B378" s="26"/>
      <c r="C378" s="27"/>
      <c r="D378" s="27"/>
    </row>
    <row r="379">
      <c r="A379" s="25"/>
      <c r="B379" s="26"/>
      <c r="C379" s="27"/>
      <c r="D379" s="27"/>
    </row>
    <row r="380">
      <c r="A380" s="25"/>
      <c r="B380" s="26"/>
      <c r="C380" s="27"/>
      <c r="D380" s="27"/>
    </row>
    <row r="381">
      <c r="A381" s="25"/>
      <c r="B381" s="26"/>
      <c r="C381" s="27"/>
      <c r="D381" s="27"/>
    </row>
    <row r="382">
      <c r="A382" s="25"/>
      <c r="B382" s="26"/>
      <c r="C382" s="27"/>
      <c r="D382" s="27"/>
    </row>
    <row r="383">
      <c r="A383" s="25"/>
      <c r="B383" s="26"/>
      <c r="C383" s="27"/>
      <c r="D383" s="27"/>
    </row>
    <row r="384">
      <c r="A384" s="25"/>
      <c r="B384" s="26"/>
      <c r="C384" s="27"/>
      <c r="D384" s="27"/>
    </row>
    <row r="385">
      <c r="A385" s="25"/>
      <c r="B385" s="26"/>
      <c r="C385" s="27"/>
      <c r="D385" s="27"/>
    </row>
    <row r="386">
      <c r="A386" s="25"/>
      <c r="B386" s="26"/>
      <c r="C386" s="27"/>
      <c r="D386" s="27"/>
    </row>
    <row r="387">
      <c r="A387" s="25"/>
      <c r="B387" s="26"/>
      <c r="C387" s="27"/>
      <c r="D387" s="27"/>
    </row>
    <row r="388">
      <c r="A388" s="25"/>
      <c r="B388" s="26"/>
      <c r="C388" s="27"/>
      <c r="D388" s="27"/>
    </row>
    <row r="389">
      <c r="A389" s="25"/>
      <c r="B389" s="26"/>
      <c r="C389" s="27"/>
      <c r="D389" s="27"/>
    </row>
    <row r="390">
      <c r="A390" s="25"/>
      <c r="B390" s="26"/>
      <c r="C390" s="27"/>
      <c r="D390" s="27"/>
    </row>
    <row r="391">
      <c r="A391" s="25"/>
      <c r="B391" s="26"/>
      <c r="C391" s="27"/>
      <c r="D391" s="27"/>
    </row>
    <row r="392">
      <c r="A392" s="25"/>
      <c r="B392" s="26"/>
      <c r="C392" s="27"/>
      <c r="D392" s="27"/>
    </row>
    <row r="393">
      <c r="A393" s="25"/>
      <c r="B393" s="26"/>
      <c r="C393" s="27"/>
      <c r="D393" s="27"/>
    </row>
    <row r="394">
      <c r="A394" s="25"/>
      <c r="B394" s="26"/>
      <c r="C394" s="27"/>
      <c r="D394" s="27"/>
    </row>
    <row r="395">
      <c r="A395" s="25"/>
      <c r="B395" s="26"/>
      <c r="C395" s="27"/>
      <c r="D395" s="27"/>
    </row>
    <row r="396">
      <c r="A396" s="25"/>
      <c r="B396" s="26"/>
      <c r="C396" s="27"/>
      <c r="D396" s="27"/>
    </row>
    <row r="397">
      <c r="A397" s="25"/>
      <c r="B397" s="26"/>
      <c r="C397" s="27"/>
      <c r="D397" s="27"/>
    </row>
    <row r="398">
      <c r="A398" s="25"/>
      <c r="B398" s="26"/>
      <c r="C398" s="27"/>
      <c r="D398" s="27"/>
    </row>
    <row r="399">
      <c r="A399" s="25"/>
      <c r="B399" s="26"/>
      <c r="C399" s="27"/>
      <c r="D399" s="27"/>
    </row>
    <row r="400">
      <c r="A400" s="25"/>
      <c r="B400" s="26"/>
      <c r="C400" s="27"/>
      <c r="D400" s="27"/>
    </row>
    <row r="401">
      <c r="A401" s="25"/>
      <c r="B401" s="26"/>
      <c r="C401" s="27"/>
      <c r="D401" s="27"/>
    </row>
    <row r="402">
      <c r="A402" s="25"/>
      <c r="B402" s="26"/>
      <c r="C402" s="27"/>
      <c r="D402" s="27"/>
    </row>
    <row r="403">
      <c r="A403" s="25"/>
      <c r="B403" s="26"/>
      <c r="C403" s="27"/>
      <c r="D403" s="27"/>
    </row>
    <row r="404">
      <c r="A404" s="25"/>
      <c r="B404" s="26"/>
      <c r="C404" s="27"/>
      <c r="D404" s="27"/>
    </row>
    <row r="405">
      <c r="A405" s="25"/>
      <c r="B405" s="26"/>
      <c r="C405" s="27"/>
      <c r="D405" s="27"/>
    </row>
    <row r="406">
      <c r="A406" s="25"/>
      <c r="B406" s="26"/>
      <c r="C406" s="27"/>
      <c r="D406" s="27"/>
    </row>
    <row r="407">
      <c r="A407" s="25"/>
      <c r="B407" s="26"/>
      <c r="C407" s="27"/>
      <c r="D407" s="27"/>
    </row>
    <row r="408">
      <c r="A408" s="25"/>
      <c r="B408" s="26"/>
      <c r="C408" s="27"/>
      <c r="D408" s="27"/>
    </row>
    <row r="409">
      <c r="A409" s="25"/>
      <c r="B409" s="26"/>
      <c r="C409" s="27"/>
      <c r="D409" s="27"/>
    </row>
    <row r="410">
      <c r="A410" s="25"/>
      <c r="B410" s="26"/>
      <c r="C410" s="27"/>
      <c r="D410" s="27"/>
    </row>
    <row r="411">
      <c r="A411" s="25"/>
      <c r="B411" s="26"/>
      <c r="C411" s="27"/>
      <c r="D411" s="27"/>
    </row>
    <row r="412">
      <c r="A412" s="25"/>
      <c r="B412" s="26"/>
      <c r="C412" s="27"/>
      <c r="D412" s="27"/>
    </row>
    <row r="413">
      <c r="A413" s="25"/>
      <c r="B413" s="26"/>
      <c r="C413" s="27"/>
      <c r="D413" s="27"/>
    </row>
    <row r="414">
      <c r="A414" s="25"/>
      <c r="B414" s="26"/>
      <c r="C414" s="27"/>
      <c r="D414" s="27"/>
    </row>
    <row r="415">
      <c r="A415" s="25"/>
      <c r="B415" s="26"/>
      <c r="C415" s="27"/>
      <c r="D415" s="27"/>
    </row>
    <row r="416">
      <c r="A416" s="25"/>
      <c r="B416" s="26"/>
      <c r="C416" s="27"/>
      <c r="D416" s="27"/>
    </row>
    <row r="417">
      <c r="A417" s="25"/>
      <c r="B417" s="26"/>
      <c r="C417" s="27"/>
      <c r="D417" s="27"/>
    </row>
    <row r="418">
      <c r="A418" s="25"/>
      <c r="B418" s="26"/>
      <c r="C418" s="27"/>
      <c r="D418" s="27"/>
    </row>
    <row r="419">
      <c r="A419" s="25"/>
      <c r="B419" s="26"/>
      <c r="C419" s="27"/>
      <c r="D419" s="27"/>
    </row>
    <row r="420">
      <c r="A420" s="25"/>
      <c r="B420" s="26"/>
      <c r="C420" s="27"/>
      <c r="D420" s="27"/>
    </row>
    <row r="421">
      <c r="A421" s="25"/>
      <c r="B421" s="26"/>
      <c r="C421" s="27"/>
      <c r="D421" s="27"/>
    </row>
    <row r="422">
      <c r="A422" s="25"/>
      <c r="B422" s="26"/>
      <c r="C422" s="27"/>
      <c r="D422" s="27"/>
    </row>
    <row r="423">
      <c r="A423" s="25"/>
      <c r="B423" s="26"/>
      <c r="C423" s="27"/>
      <c r="D423" s="27"/>
    </row>
    <row r="424">
      <c r="A424" s="25"/>
      <c r="B424" s="26"/>
      <c r="C424" s="27"/>
      <c r="D424" s="27"/>
    </row>
    <row r="425">
      <c r="A425" s="25"/>
      <c r="B425" s="26"/>
      <c r="C425" s="27"/>
      <c r="D425" s="27"/>
    </row>
    <row r="426">
      <c r="A426" s="25"/>
      <c r="B426" s="26"/>
      <c r="C426" s="27"/>
      <c r="D426" s="27"/>
    </row>
    <row r="427">
      <c r="A427" s="25"/>
      <c r="B427" s="26"/>
      <c r="C427" s="27"/>
      <c r="D427" s="27"/>
    </row>
    <row r="428">
      <c r="A428" s="25"/>
      <c r="B428" s="26"/>
      <c r="C428" s="27"/>
      <c r="D428" s="27"/>
    </row>
    <row r="429">
      <c r="A429" s="25"/>
      <c r="B429" s="26"/>
      <c r="C429" s="27"/>
      <c r="D429" s="27"/>
    </row>
    <row r="430">
      <c r="A430" s="25"/>
      <c r="B430" s="26"/>
      <c r="C430" s="27"/>
      <c r="D430" s="27"/>
    </row>
    <row r="431">
      <c r="A431" s="25"/>
      <c r="B431" s="26"/>
      <c r="C431" s="27"/>
      <c r="D431" s="27"/>
    </row>
    <row r="432">
      <c r="A432" s="25"/>
      <c r="B432" s="26"/>
      <c r="C432" s="27"/>
      <c r="D432" s="27"/>
    </row>
    <row r="433">
      <c r="A433" s="25"/>
      <c r="B433" s="26"/>
      <c r="C433" s="27"/>
      <c r="D433" s="27"/>
    </row>
    <row r="434">
      <c r="A434" s="25"/>
      <c r="B434" s="26"/>
      <c r="C434" s="27"/>
      <c r="D434" s="27"/>
    </row>
    <row r="435">
      <c r="A435" s="25"/>
      <c r="B435" s="26"/>
      <c r="C435" s="27"/>
      <c r="D435" s="27"/>
    </row>
    <row r="436">
      <c r="A436" s="25"/>
      <c r="B436" s="26"/>
      <c r="C436" s="27"/>
      <c r="D436" s="27"/>
    </row>
    <row r="437">
      <c r="A437" s="25"/>
      <c r="B437" s="26"/>
      <c r="C437" s="27"/>
      <c r="D437" s="27"/>
    </row>
    <row r="438">
      <c r="A438" s="25"/>
      <c r="B438" s="26"/>
      <c r="C438" s="27"/>
      <c r="D438" s="27"/>
    </row>
    <row r="439">
      <c r="A439" s="25"/>
      <c r="B439" s="26"/>
      <c r="C439" s="27"/>
      <c r="D439" s="27"/>
    </row>
    <row r="440">
      <c r="A440" s="25"/>
      <c r="B440" s="26"/>
      <c r="C440" s="27"/>
      <c r="D440" s="27"/>
    </row>
    <row r="441">
      <c r="A441" s="25"/>
      <c r="B441" s="26"/>
      <c r="C441" s="27"/>
      <c r="D441" s="27"/>
    </row>
    <row r="442">
      <c r="A442" s="25"/>
      <c r="B442" s="26"/>
      <c r="C442" s="27"/>
      <c r="D442" s="27"/>
    </row>
    <row r="443">
      <c r="A443" s="25"/>
      <c r="B443" s="26"/>
      <c r="C443" s="27"/>
      <c r="D443" s="27"/>
    </row>
    <row r="444">
      <c r="A444" s="25"/>
      <c r="B444" s="26"/>
      <c r="C444" s="27"/>
      <c r="D444" s="27"/>
    </row>
    <row r="445">
      <c r="A445" s="25"/>
      <c r="B445" s="26"/>
      <c r="C445" s="27"/>
      <c r="D445" s="27"/>
    </row>
    <row r="446">
      <c r="A446" s="25"/>
      <c r="B446" s="26"/>
      <c r="C446" s="27"/>
      <c r="D446" s="27"/>
    </row>
    <row r="447">
      <c r="A447" s="25"/>
      <c r="B447" s="26"/>
      <c r="C447" s="27"/>
      <c r="D447" s="27"/>
    </row>
    <row r="448">
      <c r="A448" s="25"/>
      <c r="B448" s="26"/>
      <c r="C448" s="27"/>
      <c r="D448" s="27"/>
    </row>
    <row r="449">
      <c r="A449" s="25"/>
      <c r="B449" s="26"/>
      <c r="C449" s="27"/>
      <c r="D449" s="27"/>
    </row>
    <row r="450">
      <c r="A450" s="25"/>
      <c r="B450" s="26"/>
      <c r="C450" s="27"/>
      <c r="D450" s="27"/>
    </row>
    <row r="451">
      <c r="A451" s="25"/>
      <c r="B451" s="26"/>
      <c r="C451" s="27"/>
      <c r="D451" s="27"/>
    </row>
    <row r="452">
      <c r="A452" s="25"/>
      <c r="B452" s="26"/>
      <c r="C452" s="27"/>
      <c r="D452" s="27"/>
    </row>
    <row r="453">
      <c r="A453" s="25"/>
      <c r="B453" s="26"/>
      <c r="C453" s="27"/>
      <c r="D453" s="27"/>
    </row>
    <row r="454">
      <c r="A454" s="25"/>
      <c r="B454" s="26"/>
      <c r="C454" s="27"/>
      <c r="D454" s="27"/>
    </row>
    <row r="455">
      <c r="A455" s="25"/>
      <c r="B455" s="26"/>
      <c r="C455" s="27"/>
      <c r="D455" s="27"/>
    </row>
    <row r="456">
      <c r="A456" s="25"/>
      <c r="B456" s="26"/>
      <c r="C456" s="27"/>
      <c r="D456" s="27"/>
    </row>
    <row r="457">
      <c r="A457" s="25"/>
      <c r="B457" s="26"/>
      <c r="C457" s="27"/>
      <c r="D457" s="27"/>
    </row>
    <row r="458">
      <c r="A458" s="25"/>
      <c r="B458" s="26"/>
      <c r="C458" s="27"/>
      <c r="D458" s="27"/>
    </row>
    <row r="459">
      <c r="A459" s="25"/>
      <c r="B459" s="26"/>
      <c r="C459" s="27"/>
      <c r="D459" s="27"/>
    </row>
    <row r="460">
      <c r="A460" s="25"/>
      <c r="B460" s="26"/>
      <c r="C460" s="27"/>
      <c r="D460" s="27"/>
    </row>
    <row r="461">
      <c r="A461" s="25"/>
      <c r="B461" s="26"/>
      <c r="C461" s="27"/>
      <c r="D461" s="27"/>
    </row>
    <row r="462">
      <c r="A462" s="25"/>
      <c r="B462" s="26"/>
      <c r="C462" s="27"/>
      <c r="D462" s="27"/>
    </row>
    <row r="463">
      <c r="A463" s="25"/>
      <c r="B463" s="26"/>
      <c r="C463" s="27"/>
      <c r="D463" s="27"/>
    </row>
    <row r="464">
      <c r="A464" s="25"/>
      <c r="B464" s="26"/>
      <c r="C464" s="27"/>
      <c r="D464" s="27"/>
    </row>
    <row r="465">
      <c r="A465" s="25"/>
      <c r="B465" s="26"/>
      <c r="C465" s="27"/>
      <c r="D465" s="27"/>
    </row>
    <row r="466">
      <c r="A466" s="25"/>
      <c r="B466" s="26"/>
      <c r="C466" s="27"/>
      <c r="D466" s="27"/>
    </row>
    <row r="467">
      <c r="A467" s="25"/>
      <c r="B467" s="26"/>
      <c r="C467" s="27"/>
      <c r="D467" s="27"/>
    </row>
    <row r="468">
      <c r="A468" s="25"/>
      <c r="B468" s="26"/>
      <c r="C468" s="27"/>
      <c r="D468" s="27"/>
    </row>
    <row r="469">
      <c r="A469" s="25"/>
      <c r="B469" s="26"/>
      <c r="C469" s="27"/>
      <c r="D469" s="27"/>
    </row>
    <row r="470">
      <c r="A470" s="25"/>
      <c r="B470" s="26"/>
      <c r="C470" s="27"/>
      <c r="D470" s="27"/>
    </row>
    <row r="471">
      <c r="A471" s="25"/>
      <c r="B471" s="26"/>
      <c r="C471" s="27"/>
      <c r="D471" s="27"/>
    </row>
    <row r="472">
      <c r="A472" s="25"/>
      <c r="B472" s="26"/>
      <c r="C472" s="27"/>
      <c r="D472" s="27"/>
    </row>
    <row r="473">
      <c r="A473" s="25"/>
      <c r="B473" s="26"/>
      <c r="C473" s="27"/>
      <c r="D473" s="27"/>
    </row>
    <row r="474">
      <c r="A474" s="25"/>
      <c r="B474" s="26"/>
      <c r="C474" s="27"/>
      <c r="D474" s="27"/>
    </row>
    <row r="475">
      <c r="A475" s="25"/>
      <c r="B475" s="26"/>
      <c r="C475" s="27"/>
      <c r="D475" s="27"/>
    </row>
    <row r="476">
      <c r="A476" s="25"/>
      <c r="B476" s="26"/>
      <c r="C476" s="27"/>
      <c r="D476" s="27"/>
    </row>
    <row r="477">
      <c r="A477" s="25"/>
      <c r="B477" s="26"/>
      <c r="C477" s="27"/>
      <c r="D477" s="27"/>
    </row>
    <row r="478">
      <c r="A478" s="25"/>
      <c r="B478" s="26"/>
      <c r="C478" s="27"/>
      <c r="D478" s="27"/>
    </row>
    <row r="479">
      <c r="A479" s="25"/>
      <c r="B479" s="26"/>
      <c r="C479" s="27"/>
      <c r="D479" s="27"/>
    </row>
    <row r="480">
      <c r="A480" s="25"/>
      <c r="B480" s="26"/>
      <c r="C480" s="27"/>
      <c r="D480" s="27"/>
    </row>
    <row r="481">
      <c r="A481" s="25"/>
      <c r="B481" s="26"/>
      <c r="C481" s="27"/>
      <c r="D481" s="27"/>
    </row>
    <row r="482">
      <c r="A482" s="25"/>
      <c r="B482" s="26"/>
      <c r="C482" s="27"/>
      <c r="D482" s="27"/>
    </row>
    <row r="483">
      <c r="A483" s="25"/>
      <c r="B483" s="26"/>
      <c r="C483" s="27"/>
      <c r="D483" s="27"/>
    </row>
    <row r="484">
      <c r="A484" s="25"/>
      <c r="B484" s="26"/>
      <c r="C484" s="27"/>
      <c r="D484" s="27"/>
    </row>
    <row r="485">
      <c r="A485" s="25"/>
      <c r="B485" s="26"/>
      <c r="C485" s="27"/>
      <c r="D485" s="27"/>
    </row>
    <row r="486">
      <c r="A486" s="25"/>
      <c r="B486" s="26"/>
      <c r="C486" s="27"/>
      <c r="D486" s="27"/>
    </row>
    <row r="487">
      <c r="A487" s="25"/>
      <c r="B487" s="26"/>
      <c r="C487" s="27"/>
      <c r="D487" s="27"/>
    </row>
    <row r="488">
      <c r="A488" s="25"/>
      <c r="B488" s="26"/>
      <c r="C488" s="27"/>
      <c r="D488" s="27"/>
    </row>
    <row r="489">
      <c r="A489" s="25"/>
      <c r="B489" s="26"/>
      <c r="C489" s="27"/>
      <c r="D489" s="27"/>
    </row>
    <row r="490">
      <c r="A490" s="25"/>
      <c r="B490" s="26"/>
      <c r="C490" s="27"/>
      <c r="D490" s="27"/>
    </row>
    <row r="491">
      <c r="A491" s="25"/>
      <c r="B491" s="26"/>
      <c r="C491" s="27"/>
      <c r="D491" s="27"/>
    </row>
    <row r="492">
      <c r="A492" s="25"/>
      <c r="B492" s="26"/>
      <c r="C492" s="27"/>
      <c r="D492" s="27"/>
    </row>
    <row r="493">
      <c r="A493" s="25"/>
      <c r="B493" s="26"/>
      <c r="C493" s="27"/>
      <c r="D493" s="27"/>
    </row>
    <row r="494">
      <c r="A494" s="25"/>
      <c r="B494" s="26"/>
      <c r="C494" s="27"/>
      <c r="D494" s="27"/>
    </row>
    <row r="495">
      <c r="A495" s="25"/>
      <c r="B495" s="26"/>
      <c r="C495" s="27"/>
      <c r="D495" s="27"/>
    </row>
    <row r="496">
      <c r="A496" s="25"/>
      <c r="B496" s="26"/>
      <c r="C496" s="27"/>
      <c r="D496" s="27"/>
    </row>
    <row r="497">
      <c r="A497" s="25"/>
      <c r="B497" s="26"/>
      <c r="C497" s="27"/>
      <c r="D497" s="27"/>
    </row>
    <row r="498">
      <c r="A498" s="25"/>
      <c r="B498" s="26"/>
      <c r="C498" s="27"/>
      <c r="D498" s="27"/>
    </row>
    <row r="499">
      <c r="A499" s="25"/>
      <c r="B499" s="26"/>
      <c r="C499" s="27"/>
      <c r="D499" s="27"/>
    </row>
    <row r="500">
      <c r="A500" s="25"/>
      <c r="B500" s="26"/>
      <c r="C500" s="27"/>
      <c r="D500" s="27"/>
    </row>
    <row r="501">
      <c r="A501" s="25"/>
      <c r="B501" s="26"/>
      <c r="C501" s="27"/>
      <c r="D501" s="27"/>
    </row>
    <row r="502">
      <c r="A502" s="25"/>
      <c r="B502" s="26"/>
      <c r="C502" s="27"/>
      <c r="D502" s="27"/>
    </row>
    <row r="503">
      <c r="A503" s="25"/>
      <c r="B503" s="26"/>
      <c r="C503" s="27"/>
      <c r="D503" s="27"/>
    </row>
    <row r="504">
      <c r="A504" s="25"/>
      <c r="B504" s="26"/>
      <c r="C504" s="27"/>
      <c r="D504" s="27"/>
    </row>
    <row r="505">
      <c r="A505" s="25"/>
      <c r="B505" s="26"/>
      <c r="C505" s="27"/>
      <c r="D505" s="27"/>
    </row>
    <row r="506">
      <c r="A506" s="25"/>
      <c r="B506" s="26"/>
      <c r="C506" s="27"/>
      <c r="D506" s="27"/>
    </row>
    <row r="507">
      <c r="A507" s="25"/>
      <c r="B507" s="26"/>
      <c r="C507" s="27"/>
      <c r="D507" s="27"/>
    </row>
    <row r="508">
      <c r="A508" s="25"/>
      <c r="B508" s="26"/>
      <c r="C508" s="27"/>
      <c r="D508" s="27"/>
    </row>
    <row r="509">
      <c r="A509" s="25"/>
      <c r="B509" s="26"/>
      <c r="C509" s="27"/>
      <c r="D509" s="27"/>
    </row>
    <row r="510">
      <c r="A510" s="25"/>
      <c r="B510" s="26"/>
      <c r="C510" s="27"/>
      <c r="D510" s="27"/>
    </row>
    <row r="511">
      <c r="A511" s="25"/>
      <c r="B511" s="26"/>
      <c r="C511" s="27"/>
      <c r="D511" s="27"/>
    </row>
    <row r="512">
      <c r="A512" s="25"/>
      <c r="B512" s="26"/>
      <c r="C512" s="27"/>
      <c r="D512" s="27"/>
    </row>
    <row r="513">
      <c r="A513" s="25"/>
      <c r="B513" s="26"/>
      <c r="C513" s="27"/>
      <c r="D513" s="27"/>
    </row>
    <row r="514">
      <c r="A514" s="25"/>
      <c r="B514" s="26"/>
      <c r="C514" s="27"/>
      <c r="D514" s="27"/>
    </row>
    <row r="515">
      <c r="A515" s="25"/>
      <c r="B515" s="26"/>
      <c r="C515" s="27"/>
      <c r="D515" s="27"/>
    </row>
    <row r="516">
      <c r="A516" s="25"/>
      <c r="B516" s="26"/>
      <c r="C516" s="27"/>
      <c r="D516" s="27"/>
    </row>
    <row r="517">
      <c r="A517" s="25"/>
      <c r="B517" s="26"/>
      <c r="C517" s="27"/>
      <c r="D517" s="27"/>
    </row>
    <row r="518">
      <c r="A518" s="25"/>
      <c r="B518" s="26"/>
      <c r="C518" s="27"/>
      <c r="D518" s="27"/>
    </row>
    <row r="519">
      <c r="A519" s="25"/>
      <c r="B519" s="26"/>
      <c r="C519" s="27"/>
      <c r="D519" s="27"/>
    </row>
    <row r="520">
      <c r="A520" s="25"/>
      <c r="B520" s="26"/>
      <c r="C520" s="27"/>
      <c r="D520" s="27"/>
    </row>
    <row r="521">
      <c r="A521" s="25"/>
      <c r="B521" s="26"/>
      <c r="C521" s="27"/>
      <c r="D521" s="27"/>
    </row>
    <row r="522">
      <c r="A522" s="25"/>
      <c r="B522" s="26"/>
      <c r="C522" s="27"/>
      <c r="D522" s="27"/>
    </row>
    <row r="523">
      <c r="A523" s="25"/>
      <c r="B523" s="26"/>
      <c r="C523" s="27"/>
      <c r="D523" s="27"/>
    </row>
    <row r="524">
      <c r="A524" s="25"/>
      <c r="B524" s="26"/>
      <c r="C524" s="27"/>
      <c r="D524" s="27"/>
    </row>
    <row r="525">
      <c r="A525" s="25"/>
      <c r="B525" s="26"/>
      <c r="C525" s="27"/>
      <c r="D525" s="27"/>
    </row>
    <row r="526">
      <c r="A526" s="25"/>
      <c r="B526" s="26"/>
      <c r="C526" s="27"/>
      <c r="D526" s="27"/>
    </row>
    <row r="527">
      <c r="A527" s="25"/>
      <c r="B527" s="26"/>
      <c r="C527" s="27"/>
      <c r="D527" s="27"/>
    </row>
    <row r="528">
      <c r="A528" s="25"/>
      <c r="B528" s="26"/>
      <c r="C528" s="27"/>
      <c r="D528" s="27"/>
    </row>
    <row r="529">
      <c r="A529" s="25"/>
      <c r="B529" s="26"/>
      <c r="C529" s="27"/>
      <c r="D529" s="27"/>
    </row>
    <row r="530">
      <c r="A530" s="25"/>
      <c r="B530" s="26"/>
      <c r="C530" s="27"/>
      <c r="D530" s="27"/>
    </row>
    <row r="531">
      <c r="A531" s="25"/>
      <c r="B531" s="26"/>
      <c r="C531" s="27"/>
      <c r="D531" s="27"/>
    </row>
    <row r="532">
      <c r="A532" s="25"/>
      <c r="B532" s="26"/>
      <c r="C532" s="27"/>
      <c r="D532" s="27"/>
    </row>
    <row r="533">
      <c r="A533" s="25"/>
      <c r="B533" s="26"/>
      <c r="C533" s="27"/>
      <c r="D533" s="27"/>
    </row>
    <row r="534">
      <c r="A534" s="25"/>
      <c r="B534" s="26"/>
      <c r="C534" s="27"/>
      <c r="D534" s="27"/>
    </row>
    <row r="535">
      <c r="A535" s="25"/>
      <c r="B535" s="26"/>
      <c r="C535" s="27"/>
      <c r="D535" s="27"/>
    </row>
    <row r="536">
      <c r="A536" s="25"/>
      <c r="B536" s="26"/>
      <c r="C536" s="27"/>
      <c r="D536" s="27"/>
    </row>
    <row r="537">
      <c r="A537" s="25"/>
      <c r="B537" s="26"/>
      <c r="C537" s="27"/>
      <c r="D537" s="27"/>
    </row>
    <row r="538">
      <c r="A538" s="25"/>
      <c r="B538" s="26"/>
      <c r="C538" s="27"/>
      <c r="D538" s="27"/>
    </row>
    <row r="539">
      <c r="A539" s="25"/>
      <c r="B539" s="26"/>
      <c r="C539" s="27"/>
      <c r="D539" s="27"/>
    </row>
    <row r="540">
      <c r="A540" s="25"/>
      <c r="B540" s="26"/>
      <c r="C540" s="27"/>
      <c r="D540" s="27"/>
    </row>
    <row r="541">
      <c r="A541" s="25"/>
      <c r="B541" s="26"/>
      <c r="C541" s="27"/>
      <c r="D541" s="27"/>
    </row>
    <row r="542">
      <c r="A542" s="25"/>
      <c r="B542" s="26"/>
      <c r="C542" s="27"/>
      <c r="D542" s="27"/>
    </row>
    <row r="543">
      <c r="A543" s="25"/>
      <c r="B543" s="26"/>
      <c r="C543" s="27"/>
      <c r="D543" s="27"/>
    </row>
    <row r="544">
      <c r="A544" s="25"/>
      <c r="B544" s="26"/>
      <c r="C544" s="27"/>
      <c r="D544" s="27"/>
    </row>
    <row r="545">
      <c r="A545" s="25"/>
      <c r="B545" s="26"/>
      <c r="C545" s="27"/>
      <c r="D545" s="27"/>
    </row>
    <row r="546">
      <c r="A546" s="25"/>
      <c r="B546" s="26"/>
      <c r="C546" s="27"/>
      <c r="D546" s="27"/>
    </row>
    <row r="547">
      <c r="A547" s="25"/>
      <c r="B547" s="26"/>
      <c r="C547" s="27"/>
      <c r="D547" s="27"/>
    </row>
    <row r="548">
      <c r="A548" s="25"/>
      <c r="B548" s="26"/>
      <c r="C548" s="27"/>
      <c r="D548" s="27"/>
    </row>
    <row r="549">
      <c r="A549" s="25"/>
      <c r="B549" s="26"/>
      <c r="C549" s="27"/>
      <c r="D549" s="27"/>
    </row>
    <row r="550">
      <c r="A550" s="25"/>
      <c r="B550" s="26"/>
      <c r="C550" s="27"/>
      <c r="D550" s="27"/>
    </row>
    <row r="551">
      <c r="A551" s="25"/>
      <c r="B551" s="26"/>
      <c r="C551" s="27"/>
      <c r="D551" s="27"/>
    </row>
    <row r="552">
      <c r="A552" s="25"/>
      <c r="B552" s="26"/>
      <c r="C552" s="27"/>
      <c r="D552" s="27"/>
    </row>
    <row r="553">
      <c r="A553" s="25"/>
      <c r="B553" s="26"/>
      <c r="C553" s="27"/>
      <c r="D553" s="27"/>
    </row>
    <row r="554">
      <c r="A554" s="25"/>
      <c r="B554" s="26"/>
      <c r="C554" s="27"/>
      <c r="D554" s="27"/>
    </row>
    <row r="555">
      <c r="A555" s="25"/>
      <c r="B555" s="26"/>
      <c r="C555" s="27"/>
      <c r="D555" s="27"/>
    </row>
    <row r="556">
      <c r="A556" s="25"/>
      <c r="B556" s="26"/>
      <c r="C556" s="27"/>
      <c r="D556" s="27"/>
    </row>
    <row r="557">
      <c r="A557" s="25"/>
      <c r="B557" s="26"/>
      <c r="C557" s="27"/>
      <c r="D557" s="27"/>
    </row>
    <row r="558">
      <c r="A558" s="25"/>
      <c r="B558" s="26"/>
      <c r="C558" s="27"/>
      <c r="D558" s="27"/>
    </row>
    <row r="559">
      <c r="A559" s="25"/>
      <c r="B559" s="26"/>
      <c r="C559" s="27"/>
      <c r="D559" s="27"/>
    </row>
    <row r="560">
      <c r="A560" s="25"/>
      <c r="B560" s="26"/>
      <c r="C560" s="27"/>
      <c r="D560" s="27"/>
    </row>
    <row r="561">
      <c r="A561" s="25"/>
      <c r="B561" s="26"/>
      <c r="C561" s="27"/>
      <c r="D561" s="27"/>
    </row>
    <row r="562">
      <c r="A562" s="25"/>
      <c r="B562" s="26"/>
      <c r="C562" s="27"/>
      <c r="D562" s="27"/>
    </row>
    <row r="563">
      <c r="A563" s="25"/>
      <c r="B563" s="26"/>
      <c r="C563" s="27"/>
      <c r="D563" s="27"/>
    </row>
    <row r="564">
      <c r="A564" s="25"/>
      <c r="B564" s="26"/>
      <c r="C564" s="27"/>
      <c r="D564" s="27"/>
    </row>
    <row r="565">
      <c r="A565" s="25"/>
      <c r="B565" s="26"/>
      <c r="C565" s="27"/>
      <c r="D565" s="27"/>
    </row>
    <row r="566">
      <c r="A566" s="25"/>
      <c r="B566" s="26"/>
      <c r="C566" s="27"/>
      <c r="D566" s="27"/>
    </row>
    <row r="567">
      <c r="A567" s="25"/>
      <c r="B567" s="26"/>
      <c r="C567" s="27"/>
      <c r="D567" s="27"/>
    </row>
    <row r="568">
      <c r="A568" s="25"/>
      <c r="B568" s="26"/>
      <c r="C568" s="27"/>
      <c r="D568" s="27"/>
    </row>
    <row r="569">
      <c r="A569" s="25"/>
      <c r="B569" s="26"/>
      <c r="C569" s="27"/>
      <c r="D569" s="27"/>
    </row>
    <row r="570">
      <c r="A570" s="25"/>
      <c r="B570" s="26"/>
      <c r="C570" s="27"/>
      <c r="D570" s="27"/>
    </row>
    <row r="571">
      <c r="A571" s="25"/>
      <c r="B571" s="26"/>
      <c r="C571" s="27"/>
      <c r="D571" s="27"/>
    </row>
    <row r="572">
      <c r="A572" s="25"/>
      <c r="B572" s="26"/>
      <c r="C572" s="27"/>
      <c r="D572" s="27"/>
    </row>
    <row r="573">
      <c r="A573" s="25"/>
      <c r="B573" s="26"/>
      <c r="C573" s="27"/>
      <c r="D573" s="27"/>
    </row>
    <row r="574">
      <c r="A574" s="25"/>
      <c r="B574" s="26"/>
      <c r="C574" s="27"/>
      <c r="D574" s="27"/>
    </row>
    <row r="575">
      <c r="A575" s="25"/>
      <c r="B575" s="26"/>
      <c r="C575" s="27"/>
      <c r="D575" s="27"/>
    </row>
    <row r="576">
      <c r="A576" s="25"/>
      <c r="B576" s="26"/>
      <c r="C576" s="27"/>
      <c r="D576" s="27"/>
    </row>
    <row r="577">
      <c r="A577" s="25"/>
      <c r="B577" s="26"/>
      <c r="C577" s="27"/>
      <c r="D577" s="27"/>
    </row>
    <row r="578">
      <c r="A578" s="25"/>
      <c r="B578" s="26"/>
      <c r="C578" s="27"/>
      <c r="D578" s="27"/>
    </row>
    <row r="579">
      <c r="A579" s="25"/>
      <c r="B579" s="26"/>
      <c r="C579" s="27"/>
      <c r="D579" s="27"/>
    </row>
    <row r="580">
      <c r="A580" s="25"/>
      <c r="B580" s="26"/>
      <c r="C580" s="27"/>
      <c r="D580" s="27"/>
    </row>
    <row r="581">
      <c r="A581" s="25"/>
      <c r="B581" s="26"/>
      <c r="C581" s="27"/>
      <c r="D581" s="27"/>
    </row>
    <row r="582">
      <c r="A582" s="25"/>
      <c r="B582" s="26"/>
      <c r="C582" s="27"/>
      <c r="D582" s="27"/>
    </row>
    <row r="583">
      <c r="A583" s="25"/>
      <c r="B583" s="26"/>
      <c r="C583" s="27"/>
      <c r="D583" s="27"/>
    </row>
    <row r="584">
      <c r="A584" s="25"/>
      <c r="B584" s="26"/>
      <c r="C584" s="27"/>
      <c r="D584" s="27"/>
    </row>
    <row r="585">
      <c r="A585" s="25"/>
      <c r="B585" s="26"/>
      <c r="C585" s="27"/>
      <c r="D585" s="27"/>
    </row>
    <row r="586">
      <c r="A586" s="25"/>
      <c r="B586" s="26"/>
      <c r="C586" s="27"/>
      <c r="D586" s="27"/>
    </row>
    <row r="587">
      <c r="A587" s="25"/>
      <c r="B587" s="26"/>
      <c r="C587" s="27"/>
      <c r="D587" s="27"/>
    </row>
    <row r="588">
      <c r="A588" s="25"/>
      <c r="B588" s="26"/>
      <c r="C588" s="27"/>
      <c r="D588" s="27"/>
    </row>
    <row r="589">
      <c r="A589" s="25"/>
      <c r="B589" s="26"/>
      <c r="C589" s="27"/>
      <c r="D589" s="27"/>
    </row>
    <row r="590">
      <c r="A590" s="25"/>
      <c r="B590" s="26"/>
      <c r="C590" s="27"/>
      <c r="D590" s="27"/>
    </row>
    <row r="591">
      <c r="A591" s="25"/>
      <c r="B591" s="26"/>
      <c r="C591" s="27"/>
      <c r="D591" s="27"/>
    </row>
    <row r="592">
      <c r="A592" s="25"/>
      <c r="B592" s="26"/>
      <c r="C592" s="27"/>
      <c r="D592" s="27"/>
    </row>
    <row r="593">
      <c r="A593" s="25"/>
      <c r="B593" s="26"/>
      <c r="C593" s="27"/>
      <c r="D593" s="27"/>
    </row>
    <row r="594">
      <c r="A594" s="25"/>
      <c r="B594" s="26"/>
      <c r="C594" s="27"/>
      <c r="D594" s="27"/>
    </row>
    <row r="595">
      <c r="A595" s="25"/>
      <c r="B595" s="26"/>
      <c r="C595" s="27"/>
      <c r="D595" s="27"/>
    </row>
    <row r="596">
      <c r="A596" s="25"/>
      <c r="B596" s="26"/>
      <c r="C596" s="27"/>
      <c r="D596" s="27"/>
    </row>
    <row r="597">
      <c r="A597" s="25"/>
      <c r="B597" s="26"/>
      <c r="C597" s="27"/>
      <c r="D597" s="27"/>
    </row>
    <row r="598">
      <c r="A598" s="25"/>
      <c r="B598" s="26"/>
      <c r="C598" s="27"/>
      <c r="D598" s="27"/>
    </row>
    <row r="599">
      <c r="A599" s="25"/>
      <c r="B599" s="26"/>
      <c r="C599" s="27"/>
      <c r="D599" s="27"/>
    </row>
    <row r="600">
      <c r="A600" s="25"/>
      <c r="B600" s="26"/>
      <c r="C600" s="27"/>
      <c r="D600" s="27"/>
    </row>
    <row r="601">
      <c r="A601" s="25"/>
      <c r="B601" s="26"/>
      <c r="C601" s="27"/>
      <c r="D601" s="27"/>
    </row>
    <row r="602">
      <c r="A602" s="25"/>
      <c r="B602" s="26"/>
      <c r="C602" s="27"/>
      <c r="D602" s="27"/>
    </row>
    <row r="603">
      <c r="A603" s="25"/>
      <c r="B603" s="26"/>
      <c r="C603" s="27"/>
      <c r="D603" s="27"/>
    </row>
    <row r="604">
      <c r="A604" s="25"/>
      <c r="B604" s="26"/>
      <c r="C604" s="27"/>
      <c r="D604" s="27"/>
    </row>
    <row r="605">
      <c r="A605" s="25"/>
      <c r="B605" s="26"/>
      <c r="C605" s="27"/>
      <c r="D605" s="27"/>
    </row>
    <row r="606">
      <c r="A606" s="25"/>
      <c r="B606" s="26"/>
      <c r="C606" s="27"/>
      <c r="D606" s="27"/>
    </row>
    <row r="607">
      <c r="A607" s="25"/>
      <c r="B607" s="26"/>
      <c r="C607" s="27"/>
      <c r="D607" s="27"/>
    </row>
    <row r="608">
      <c r="A608" s="25"/>
      <c r="B608" s="26"/>
      <c r="C608" s="27"/>
      <c r="D608" s="27"/>
    </row>
    <row r="609">
      <c r="A609" s="25"/>
      <c r="B609" s="26"/>
      <c r="C609" s="27"/>
      <c r="D609" s="27"/>
    </row>
    <row r="610">
      <c r="A610" s="25"/>
      <c r="B610" s="26"/>
      <c r="C610" s="27"/>
      <c r="D610" s="27"/>
    </row>
    <row r="611">
      <c r="A611" s="25"/>
      <c r="B611" s="26"/>
      <c r="C611" s="27"/>
      <c r="D611" s="27"/>
    </row>
    <row r="612">
      <c r="A612" s="25"/>
      <c r="B612" s="26"/>
      <c r="C612" s="27"/>
      <c r="D612" s="27"/>
    </row>
    <row r="613">
      <c r="A613" s="25"/>
      <c r="B613" s="26"/>
      <c r="C613" s="27"/>
      <c r="D613" s="27"/>
    </row>
    <row r="614">
      <c r="A614" s="25"/>
      <c r="B614" s="26"/>
      <c r="C614" s="27"/>
      <c r="D614" s="27"/>
    </row>
    <row r="615">
      <c r="A615" s="25"/>
      <c r="B615" s="26"/>
      <c r="C615" s="27"/>
      <c r="D615" s="27"/>
    </row>
    <row r="616">
      <c r="A616" s="25"/>
      <c r="B616" s="26"/>
      <c r="C616" s="27"/>
      <c r="D616" s="27"/>
    </row>
    <row r="617">
      <c r="A617" s="25"/>
      <c r="B617" s="26"/>
      <c r="C617" s="27"/>
      <c r="D617" s="27"/>
    </row>
    <row r="618">
      <c r="A618" s="25"/>
      <c r="B618" s="26"/>
      <c r="C618" s="27"/>
      <c r="D618" s="27"/>
    </row>
    <row r="619">
      <c r="A619" s="25"/>
      <c r="B619" s="26"/>
      <c r="C619" s="27"/>
      <c r="D619" s="27"/>
    </row>
    <row r="620">
      <c r="A620" s="25"/>
      <c r="B620" s="26"/>
      <c r="C620" s="27"/>
      <c r="D620" s="27"/>
    </row>
    <row r="621">
      <c r="A621" s="25"/>
      <c r="B621" s="26"/>
      <c r="C621" s="27"/>
      <c r="D621" s="27"/>
    </row>
    <row r="622">
      <c r="A622" s="25"/>
      <c r="B622" s="26"/>
      <c r="C622" s="27"/>
      <c r="D622" s="27"/>
    </row>
    <row r="623">
      <c r="A623" s="25"/>
      <c r="B623" s="26"/>
      <c r="C623" s="27"/>
      <c r="D623" s="27"/>
    </row>
    <row r="624">
      <c r="A624" s="25"/>
      <c r="B624" s="26"/>
      <c r="C624" s="27"/>
      <c r="D624" s="27"/>
    </row>
    <row r="625">
      <c r="A625" s="25"/>
      <c r="B625" s="26"/>
      <c r="C625" s="27"/>
      <c r="D625" s="27"/>
    </row>
    <row r="626">
      <c r="A626" s="25"/>
      <c r="B626" s="26"/>
      <c r="C626" s="27"/>
      <c r="D626" s="27"/>
    </row>
    <row r="627">
      <c r="A627" s="25"/>
      <c r="B627" s="26"/>
      <c r="C627" s="27"/>
      <c r="D627" s="27"/>
    </row>
    <row r="628">
      <c r="A628" s="25"/>
      <c r="B628" s="26"/>
      <c r="C628" s="27"/>
      <c r="D628" s="27"/>
    </row>
    <row r="629">
      <c r="A629" s="25"/>
      <c r="B629" s="26"/>
      <c r="C629" s="27"/>
      <c r="D629" s="27"/>
    </row>
    <row r="630">
      <c r="A630" s="25"/>
      <c r="B630" s="26"/>
      <c r="C630" s="27"/>
      <c r="D630" s="27"/>
    </row>
    <row r="631">
      <c r="A631" s="25"/>
      <c r="B631" s="26"/>
      <c r="C631" s="27"/>
      <c r="D631" s="27"/>
    </row>
    <row r="632">
      <c r="A632" s="25"/>
      <c r="B632" s="26"/>
      <c r="C632" s="27"/>
      <c r="D632" s="27"/>
    </row>
    <row r="633">
      <c r="A633" s="25"/>
      <c r="B633" s="26"/>
      <c r="C633" s="27"/>
      <c r="D633" s="27"/>
    </row>
    <row r="634">
      <c r="A634" s="25"/>
      <c r="B634" s="26"/>
      <c r="C634" s="27"/>
      <c r="D634" s="27"/>
    </row>
    <row r="635">
      <c r="A635" s="25"/>
      <c r="B635" s="26"/>
      <c r="C635" s="27"/>
      <c r="D635" s="27"/>
    </row>
    <row r="636">
      <c r="A636" s="25"/>
      <c r="B636" s="26"/>
      <c r="C636" s="27"/>
      <c r="D636" s="27"/>
    </row>
    <row r="637">
      <c r="A637" s="25"/>
      <c r="B637" s="26"/>
      <c r="C637" s="27"/>
      <c r="D637" s="27"/>
    </row>
    <row r="638">
      <c r="A638" s="25"/>
      <c r="B638" s="26"/>
      <c r="C638" s="27"/>
      <c r="D638" s="27"/>
    </row>
    <row r="639">
      <c r="A639" s="25"/>
      <c r="B639" s="26"/>
      <c r="C639" s="27"/>
      <c r="D639" s="27"/>
    </row>
    <row r="640">
      <c r="A640" s="25"/>
      <c r="B640" s="26"/>
      <c r="C640" s="27"/>
      <c r="D640" s="27"/>
    </row>
    <row r="641">
      <c r="A641" s="25"/>
      <c r="B641" s="26"/>
      <c r="C641" s="27"/>
      <c r="D641" s="27"/>
    </row>
    <row r="642">
      <c r="A642" s="25"/>
      <c r="B642" s="26"/>
      <c r="C642" s="27"/>
      <c r="D642" s="27"/>
    </row>
    <row r="643">
      <c r="A643" s="25"/>
      <c r="B643" s="26"/>
      <c r="C643" s="27"/>
      <c r="D643" s="27"/>
    </row>
    <row r="644">
      <c r="A644" s="25"/>
      <c r="B644" s="26"/>
      <c r="C644" s="27"/>
      <c r="D644" s="27"/>
    </row>
    <row r="645">
      <c r="A645" s="25"/>
      <c r="B645" s="26"/>
      <c r="C645" s="27"/>
      <c r="D645" s="27"/>
    </row>
    <row r="646">
      <c r="A646" s="25"/>
      <c r="B646" s="26"/>
      <c r="C646" s="27"/>
      <c r="D646" s="27"/>
    </row>
    <row r="647">
      <c r="A647" s="25"/>
      <c r="B647" s="26"/>
      <c r="C647" s="27"/>
      <c r="D647" s="27"/>
    </row>
    <row r="648">
      <c r="A648" s="25"/>
      <c r="B648" s="26"/>
      <c r="C648" s="27"/>
      <c r="D648" s="27"/>
    </row>
    <row r="649">
      <c r="A649" s="25"/>
      <c r="B649" s="26"/>
      <c r="C649" s="27"/>
      <c r="D649" s="27"/>
    </row>
    <row r="650">
      <c r="A650" s="25"/>
      <c r="B650" s="26"/>
      <c r="C650" s="27"/>
      <c r="D650" s="27"/>
    </row>
    <row r="651">
      <c r="A651" s="25"/>
      <c r="B651" s="26"/>
      <c r="C651" s="27"/>
      <c r="D651" s="27"/>
    </row>
    <row r="652">
      <c r="A652" s="25"/>
      <c r="B652" s="26"/>
      <c r="C652" s="27"/>
      <c r="D652" s="27"/>
    </row>
    <row r="653">
      <c r="A653" s="25"/>
      <c r="B653" s="26"/>
      <c r="C653" s="27"/>
      <c r="D653" s="27"/>
    </row>
    <row r="654">
      <c r="A654" s="25"/>
      <c r="B654" s="26"/>
      <c r="C654" s="27"/>
      <c r="D654" s="27"/>
    </row>
    <row r="655">
      <c r="A655" s="25"/>
      <c r="B655" s="26"/>
      <c r="C655" s="27"/>
      <c r="D655" s="27"/>
    </row>
    <row r="656">
      <c r="A656" s="25"/>
      <c r="B656" s="26"/>
      <c r="C656" s="27"/>
      <c r="D656" s="27"/>
    </row>
    <row r="657">
      <c r="A657" s="25"/>
      <c r="B657" s="26"/>
      <c r="C657" s="27"/>
      <c r="D657" s="27"/>
    </row>
    <row r="658">
      <c r="A658" s="25"/>
      <c r="B658" s="26"/>
      <c r="C658" s="27"/>
      <c r="D658" s="27"/>
    </row>
    <row r="659">
      <c r="A659" s="25"/>
      <c r="B659" s="26"/>
      <c r="C659" s="27"/>
      <c r="D659" s="27"/>
    </row>
    <row r="660">
      <c r="A660" s="25"/>
      <c r="B660" s="26"/>
      <c r="C660" s="27"/>
      <c r="D660" s="27"/>
    </row>
    <row r="661">
      <c r="A661" s="25"/>
      <c r="B661" s="26"/>
      <c r="C661" s="27"/>
      <c r="D661" s="27"/>
    </row>
    <row r="662">
      <c r="A662" s="25"/>
      <c r="B662" s="26"/>
      <c r="C662" s="27"/>
      <c r="D662" s="27"/>
    </row>
    <row r="663">
      <c r="A663" s="25"/>
      <c r="B663" s="26"/>
      <c r="C663" s="27"/>
      <c r="D663" s="27"/>
    </row>
    <row r="664">
      <c r="A664" s="25"/>
      <c r="B664" s="26"/>
      <c r="C664" s="27"/>
      <c r="D664" s="27"/>
    </row>
    <row r="665">
      <c r="A665" s="25"/>
      <c r="B665" s="26"/>
      <c r="C665" s="27"/>
      <c r="D665" s="27"/>
    </row>
    <row r="666">
      <c r="A666" s="25"/>
      <c r="B666" s="26"/>
      <c r="C666" s="27"/>
      <c r="D666" s="27"/>
    </row>
    <row r="667">
      <c r="A667" s="25"/>
      <c r="B667" s="26"/>
      <c r="C667" s="27"/>
      <c r="D667" s="27"/>
    </row>
    <row r="668">
      <c r="A668" s="25"/>
      <c r="B668" s="26"/>
      <c r="C668" s="27"/>
      <c r="D668" s="27"/>
    </row>
    <row r="669">
      <c r="A669" s="25"/>
      <c r="B669" s="26"/>
      <c r="C669" s="27"/>
      <c r="D669" s="27"/>
    </row>
    <row r="670">
      <c r="A670" s="25"/>
      <c r="B670" s="26"/>
      <c r="C670" s="27"/>
      <c r="D670" s="27"/>
    </row>
    <row r="671">
      <c r="A671" s="25"/>
      <c r="B671" s="26"/>
      <c r="C671" s="27"/>
      <c r="D671" s="27"/>
    </row>
    <row r="672">
      <c r="A672" s="25"/>
      <c r="B672" s="26"/>
      <c r="C672" s="27"/>
      <c r="D672" s="27"/>
    </row>
    <row r="673">
      <c r="A673" s="25"/>
      <c r="B673" s="26"/>
      <c r="C673" s="27"/>
      <c r="D673" s="27"/>
    </row>
    <row r="674">
      <c r="A674" s="25"/>
      <c r="B674" s="26"/>
      <c r="C674" s="27"/>
      <c r="D674" s="27"/>
    </row>
    <row r="675">
      <c r="A675" s="25"/>
      <c r="B675" s="26"/>
      <c r="C675" s="27"/>
      <c r="D675" s="27"/>
    </row>
    <row r="676">
      <c r="A676" s="25"/>
      <c r="B676" s="26"/>
      <c r="C676" s="27"/>
      <c r="D676" s="27"/>
    </row>
    <row r="677">
      <c r="A677" s="25"/>
      <c r="B677" s="26"/>
      <c r="C677" s="27"/>
      <c r="D677" s="27"/>
    </row>
    <row r="678">
      <c r="A678" s="25"/>
      <c r="B678" s="26"/>
      <c r="C678" s="27"/>
      <c r="D678" s="27"/>
    </row>
    <row r="679">
      <c r="A679" s="25"/>
      <c r="B679" s="26"/>
      <c r="C679" s="27"/>
      <c r="D679" s="27"/>
    </row>
    <row r="680">
      <c r="A680" s="25"/>
      <c r="B680" s="26"/>
      <c r="C680" s="27"/>
      <c r="D680" s="27"/>
    </row>
    <row r="681">
      <c r="A681" s="25"/>
      <c r="B681" s="26"/>
      <c r="C681" s="27"/>
      <c r="D681" s="27"/>
    </row>
    <row r="682">
      <c r="A682" s="25"/>
      <c r="B682" s="26"/>
      <c r="C682" s="27"/>
      <c r="D682" s="27"/>
    </row>
    <row r="683">
      <c r="A683" s="25"/>
      <c r="B683" s="26"/>
      <c r="C683" s="27"/>
      <c r="D683" s="27"/>
    </row>
    <row r="684">
      <c r="A684" s="25"/>
      <c r="B684" s="26"/>
      <c r="C684" s="27"/>
      <c r="D684" s="27"/>
    </row>
    <row r="685">
      <c r="A685" s="25"/>
      <c r="B685" s="26"/>
      <c r="C685" s="27"/>
      <c r="D685" s="27"/>
    </row>
    <row r="686">
      <c r="A686" s="25"/>
      <c r="B686" s="26"/>
      <c r="C686" s="27"/>
      <c r="D686" s="27"/>
    </row>
    <row r="687">
      <c r="A687" s="25"/>
      <c r="B687" s="26"/>
      <c r="C687" s="27"/>
      <c r="D687" s="27"/>
    </row>
    <row r="688">
      <c r="A688" s="25"/>
      <c r="B688" s="26"/>
      <c r="C688" s="27"/>
      <c r="D688" s="27"/>
    </row>
    <row r="689">
      <c r="A689" s="25"/>
      <c r="B689" s="26"/>
      <c r="C689" s="27"/>
      <c r="D689" s="27"/>
    </row>
    <row r="690">
      <c r="A690" s="25"/>
      <c r="B690" s="26"/>
      <c r="C690" s="27"/>
      <c r="D690" s="27"/>
    </row>
    <row r="691">
      <c r="A691" s="25"/>
      <c r="B691" s="26"/>
      <c r="C691" s="27"/>
      <c r="D691" s="27"/>
    </row>
    <row r="692">
      <c r="A692" s="25"/>
      <c r="B692" s="26"/>
      <c r="C692" s="27"/>
      <c r="D692" s="27"/>
    </row>
    <row r="693">
      <c r="A693" s="25"/>
      <c r="B693" s="26"/>
      <c r="C693" s="27"/>
      <c r="D693" s="27"/>
    </row>
    <row r="694">
      <c r="A694" s="25"/>
      <c r="B694" s="26"/>
      <c r="C694" s="27"/>
      <c r="D694" s="27"/>
    </row>
    <row r="695">
      <c r="A695" s="25"/>
      <c r="B695" s="26"/>
      <c r="C695" s="27"/>
      <c r="D695" s="27"/>
    </row>
    <row r="696">
      <c r="A696" s="25"/>
      <c r="B696" s="26"/>
      <c r="C696" s="27"/>
      <c r="D696" s="27"/>
    </row>
    <row r="697">
      <c r="A697" s="25"/>
      <c r="B697" s="26"/>
      <c r="C697" s="27"/>
      <c r="D697" s="27"/>
    </row>
    <row r="698">
      <c r="A698" s="25"/>
      <c r="B698" s="26"/>
      <c r="C698" s="27"/>
      <c r="D698" s="27"/>
    </row>
    <row r="699">
      <c r="A699" s="25"/>
      <c r="B699" s="26"/>
      <c r="C699" s="27"/>
      <c r="D699" s="27"/>
    </row>
    <row r="700">
      <c r="A700" s="25"/>
      <c r="B700" s="26"/>
      <c r="C700" s="27"/>
      <c r="D700" s="27"/>
    </row>
    <row r="701">
      <c r="A701" s="25"/>
      <c r="B701" s="26"/>
      <c r="C701" s="27"/>
      <c r="D701" s="27"/>
    </row>
    <row r="702">
      <c r="A702" s="25"/>
      <c r="B702" s="26"/>
      <c r="C702" s="27"/>
      <c r="D702" s="27"/>
    </row>
    <row r="703">
      <c r="A703" s="25"/>
      <c r="B703" s="26"/>
      <c r="C703" s="27"/>
      <c r="D703" s="27"/>
    </row>
    <row r="704">
      <c r="A704" s="25"/>
      <c r="B704" s="26"/>
      <c r="C704" s="27"/>
      <c r="D704" s="27"/>
    </row>
    <row r="705">
      <c r="A705" s="25"/>
      <c r="B705" s="26"/>
      <c r="C705" s="27"/>
      <c r="D705" s="27"/>
    </row>
    <row r="706">
      <c r="A706" s="25"/>
      <c r="B706" s="26"/>
      <c r="C706" s="27"/>
      <c r="D706" s="27"/>
    </row>
    <row r="707">
      <c r="A707" s="25"/>
      <c r="B707" s="26"/>
      <c r="C707" s="27"/>
      <c r="D707" s="27"/>
    </row>
    <row r="708">
      <c r="A708" s="25"/>
      <c r="B708" s="26"/>
      <c r="C708" s="27"/>
      <c r="D708" s="27"/>
    </row>
    <row r="709">
      <c r="A709" s="25"/>
      <c r="B709" s="26"/>
      <c r="C709" s="27"/>
      <c r="D709" s="27"/>
    </row>
    <row r="710">
      <c r="A710" s="25"/>
      <c r="B710" s="26"/>
      <c r="C710" s="27"/>
      <c r="D710" s="27"/>
    </row>
    <row r="711">
      <c r="A711" s="25"/>
      <c r="B711" s="26"/>
      <c r="C711" s="27"/>
      <c r="D711" s="27"/>
    </row>
    <row r="712">
      <c r="A712" s="25"/>
      <c r="B712" s="26"/>
      <c r="C712" s="27"/>
      <c r="D712" s="27"/>
    </row>
    <row r="713">
      <c r="A713" s="25"/>
      <c r="B713" s="26"/>
      <c r="C713" s="27"/>
      <c r="D713" s="27"/>
    </row>
    <row r="714">
      <c r="A714" s="25"/>
      <c r="B714" s="26"/>
      <c r="C714" s="27"/>
      <c r="D714" s="27"/>
    </row>
    <row r="715">
      <c r="A715" s="25"/>
      <c r="B715" s="26"/>
      <c r="C715" s="27"/>
      <c r="D715" s="27"/>
    </row>
    <row r="716">
      <c r="A716" s="25"/>
      <c r="B716" s="26"/>
      <c r="C716" s="27"/>
      <c r="D716" s="27"/>
    </row>
    <row r="717">
      <c r="A717" s="25"/>
      <c r="B717" s="26"/>
      <c r="C717" s="27"/>
      <c r="D717" s="27"/>
    </row>
    <row r="718">
      <c r="A718" s="25"/>
      <c r="B718" s="26"/>
      <c r="C718" s="27"/>
      <c r="D718" s="27"/>
    </row>
    <row r="719">
      <c r="A719" s="25"/>
      <c r="B719" s="26"/>
      <c r="C719" s="27"/>
      <c r="D719" s="27"/>
    </row>
    <row r="720">
      <c r="A720" s="25"/>
      <c r="B720" s="26"/>
      <c r="C720" s="27"/>
      <c r="D720" s="27"/>
    </row>
    <row r="721">
      <c r="A721" s="25"/>
      <c r="B721" s="26"/>
      <c r="C721" s="27"/>
      <c r="D721" s="27"/>
    </row>
    <row r="722">
      <c r="A722" s="25"/>
      <c r="B722" s="26"/>
      <c r="C722" s="27"/>
      <c r="D722" s="27"/>
    </row>
    <row r="723">
      <c r="A723" s="25"/>
      <c r="B723" s="26"/>
      <c r="C723" s="27"/>
      <c r="D723" s="27"/>
    </row>
    <row r="724">
      <c r="A724" s="25"/>
      <c r="B724" s="26"/>
      <c r="C724" s="27"/>
      <c r="D724" s="27"/>
    </row>
    <row r="725">
      <c r="A725" s="25"/>
      <c r="B725" s="26"/>
      <c r="C725" s="27"/>
      <c r="D725" s="27"/>
    </row>
    <row r="726">
      <c r="A726" s="25"/>
      <c r="B726" s="26"/>
      <c r="C726" s="27"/>
      <c r="D726" s="27"/>
    </row>
    <row r="727">
      <c r="A727" s="25"/>
      <c r="B727" s="26"/>
      <c r="C727" s="27"/>
      <c r="D727" s="27"/>
    </row>
    <row r="728">
      <c r="A728" s="25"/>
      <c r="B728" s="26"/>
      <c r="C728" s="27"/>
      <c r="D728" s="27"/>
    </row>
    <row r="729">
      <c r="A729" s="25"/>
      <c r="B729" s="26"/>
      <c r="C729" s="27"/>
      <c r="D729" s="27"/>
    </row>
    <row r="730">
      <c r="A730" s="25"/>
      <c r="B730" s="26"/>
      <c r="C730" s="27"/>
      <c r="D730" s="27"/>
    </row>
    <row r="731">
      <c r="A731" s="25"/>
      <c r="B731" s="26"/>
      <c r="C731" s="27"/>
      <c r="D731" s="27"/>
    </row>
    <row r="732">
      <c r="A732" s="25"/>
      <c r="B732" s="26"/>
      <c r="C732" s="27"/>
      <c r="D732" s="27"/>
    </row>
    <row r="733">
      <c r="A733" s="25"/>
      <c r="B733" s="26"/>
      <c r="C733" s="27"/>
      <c r="D733" s="27"/>
    </row>
    <row r="734">
      <c r="A734" s="25"/>
      <c r="B734" s="26"/>
      <c r="C734" s="27"/>
      <c r="D734" s="27"/>
    </row>
    <row r="735">
      <c r="A735" s="25"/>
      <c r="B735" s="26"/>
      <c r="C735" s="27"/>
      <c r="D735" s="27"/>
    </row>
    <row r="736">
      <c r="A736" s="25"/>
      <c r="B736" s="26"/>
      <c r="C736" s="27"/>
      <c r="D736" s="27"/>
    </row>
    <row r="737">
      <c r="A737" s="25"/>
      <c r="B737" s="26"/>
      <c r="C737" s="27"/>
      <c r="D737" s="27"/>
    </row>
    <row r="738">
      <c r="A738" s="25"/>
      <c r="B738" s="26"/>
      <c r="C738" s="27"/>
      <c r="D738" s="27"/>
    </row>
    <row r="739">
      <c r="A739" s="25"/>
      <c r="B739" s="26"/>
      <c r="C739" s="27"/>
      <c r="D739" s="27"/>
    </row>
    <row r="740">
      <c r="A740" s="25"/>
      <c r="B740" s="26"/>
      <c r="C740" s="27"/>
      <c r="D740" s="27"/>
    </row>
    <row r="741">
      <c r="A741" s="25"/>
      <c r="B741" s="26"/>
      <c r="C741" s="27"/>
      <c r="D741" s="27"/>
    </row>
    <row r="742">
      <c r="A742" s="25"/>
      <c r="B742" s="26"/>
      <c r="C742" s="27"/>
      <c r="D742" s="27"/>
    </row>
    <row r="743">
      <c r="A743" s="25"/>
      <c r="B743" s="26"/>
      <c r="C743" s="27"/>
      <c r="D743" s="27"/>
    </row>
    <row r="744">
      <c r="A744" s="25"/>
      <c r="B744" s="26"/>
      <c r="C744" s="27"/>
      <c r="D744" s="27"/>
    </row>
    <row r="745">
      <c r="A745" s="25"/>
      <c r="B745" s="26"/>
      <c r="C745" s="27"/>
      <c r="D745" s="27"/>
    </row>
    <row r="746">
      <c r="A746" s="25"/>
      <c r="B746" s="26"/>
      <c r="C746" s="27"/>
      <c r="D746" s="27"/>
    </row>
    <row r="747">
      <c r="A747" s="25"/>
      <c r="B747" s="26"/>
      <c r="C747" s="27"/>
      <c r="D747" s="27"/>
    </row>
    <row r="748">
      <c r="A748" s="25"/>
      <c r="B748" s="26"/>
      <c r="C748" s="27"/>
      <c r="D748" s="27"/>
    </row>
    <row r="749">
      <c r="A749" s="25"/>
      <c r="B749" s="26"/>
      <c r="C749" s="27"/>
      <c r="D749" s="27"/>
    </row>
    <row r="750">
      <c r="A750" s="25"/>
      <c r="B750" s="26"/>
      <c r="C750" s="27"/>
      <c r="D750" s="27"/>
    </row>
    <row r="751">
      <c r="A751" s="25"/>
      <c r="B751" s="26"/>
      <c r="C751" s="27"/>
      <c r="D751" s="27"/>
    </row>
    <row r="752">
      <c r="A752" s="25"/>
      <c r="B752" s="26"/>
      <c r="C752" s="27"/>
      <c r="D752" s="27"/>
    </row>
    <row r="753">
      <c r="A753" s="25"/>
      <c r="B753" s="26"/>
      <c r="C753" s="27"/>
      <c r="D753" s="27"/>
    </row>
    <row r="754">
      <c r="A754" s="25"/>
      <c r="B754" s="26"/>
      <c r="C754" s="27"/>
      <c r="D754" s="27"/>
    </row>
    <row r="755">
      <c r="A755" s="25"/>
      <c r="B755" s="26"/>
      <c r="C755" s="27"/>
      <c r="D755" s="27"/>
    </row>
    <row r="756">
      <c r="A756" s="25"/>
      <c r="B756" s="26"/>
      <c r="C756" s="27"/>
      <c r="D756" s="27"/>
    </row>
    <row r="757">
      <c r="A757" s="25"/>
      <c r="B757" s="26"/>
      <c r="C757" s="27"/>
      <c r="D757" s="27"/>
    </row>
    <row r="758">
      <c r="A758" s="25"/>
      <c r="B758" s="26"/>
      <c r="C758" s="27"/>
      <c r="D758" s="27"/>
    </row>
    <row r="759">
      <c r="A759" s="25"/>
      <c r="B759" s="26"/>
      <c r="C759" s="27"/>
      <c r="D759" s="27"/>
    </row>
    <row r="760">
      <c r="A760" s="25"/>
      <c r="B760" s="26"/>
      <c r="C760" s="27"/>
      <c r="D760" s="27"/>
    </row>
    <row r="761">
      <c r="A761" s="25"/>
      <c r="B761" s="26"/>
      <c r="C761" s="27"/>
      <c r="D761" s="27"/>
    </row>
    <row r="762">
      <c r="A762" s="25"/>
      <c r="B762" s="26"/>
      <c r="C762" s="27"/>
      <c r="D762" s="27"/>
    </row>
    <row r="763">
      <c r="A763" s="25"/>
      <c r="B763" s="26"/>
      <c r="C763" s="27"/>
      <c r="D763" s="27"/>
    </row>
    <row r="764">
      <c r="A764" s="25"/>
      <c r="B764" s="26"/>
      <c r="C764" s="27"/>
      <c r="D764" s="27"/>
    </row>
    <row r="765">
      <c r="A765" s="25"/>
      <c r="B765" s="26"/>
      <c r="C765" s="27"/>
      <c r="D765" s="27"/>
    </row>
    <row r="766">
      <c r="A766" s="25"/>
      <c r="B766" s="26"/>
      <c r="C766" s="27"/>
      <c r="D766" s="27"/>
    </row>
    <row r="767">
      <c r="A767" s="25"/>
      <c r="B767" s="26"/>
      <c r="C767" s="27"/>
      <c r="D767" s="27"/>
    </row>
    <row r="768">
      <c r="A768" s="25"/>
      <c r="B768" s="26"/>
      <c r="C768" s="27"/>
      <c r="D768" s="27"/>
    </row>
    <row r="769">
      <c r="A769" s="25"/>
      <c r="B769" s="26"/>
      <c r="C769" s="27"/>
      <c r="D769" s="27"/>
    </row>
    <row r="770">
      <c r="A770" s="25"/>
      <c r="B770" s="26"/>
      <c r="C770" s="27"/>
      <c r="D770" s="27"/>
    </row>
    <row r="771">
      <c r="A771" s="25"/>
      <c r="B771" s="26"/>
      <c r="C771" s="27"/>
      <c r="D771" s="27"/>
    </row>
    <row r="772">
      <c r="A772" s="25"/>
      <c r="B772" s="26"/>
      <c r="C772" s="27"/>
      <c r="D772" s="27"/>
    </row>
    <row r="773">
      <c r="A773" s="25"/>
      <c r="B773" s="26"/>
      <c r="C773" s="27"/>
      <c r="D773" s="27"/>
    </row>
    <row r="774">
      <c r="A774" s="25"/>
      <c r="B774" s="26"/>
      <c r="C774" s="27"/>
      <c r="D774" s="27"/>
    </row>
    <row r="775">
      <c r="A775" s="25"/>
      <c r="B775" s="26"/>
      <c r="C775" s="27"/>
      <c r="D775" s="27"/>
    </row>
    <row r="776">
      <c r="A776" s="25"/>
      <c r="B776" s="26"/>
      <c r="C776" s="27"/>
      <c r="D776" s="27"/>
    </row>
    <row r="777">
      <c r="A777" s="25"/>
      <c r="B777" s="26"/>
      <c r="C777" s="27"/>
      <c r="D777" s="27"/>
    </row>
    <row r="778">
      <c r="A778" s="25"/>
      <c r="B778" s="26"/>
      <c r="C778" s="27"/>
      <c r="D778" s="27"/>
    </row>
    <row r="779">
      <c r="A779" s="25"/>
      <c r="B779" s="26"/>
      <c r="C779" s="27"/>
      <c r="D779" s="27"/>
    </row>
    <row r="780">
      <c r="A780" s="25"/>
      <c r="B780" s="26"/>
      <c r="C780" s="27"/>
      <c r="D780" s="27"/>
    </row>
    <row r="781">
      <c r="A781" s="25"/>
      <c r="B781" s="26"/>
      <c r="C781" s="27"/>
      <c r="D781" s="27"/>
    </row>
    <row r="782">
      <c r="A782" s="25"/>
      <c r="B782" s="26"/>
      <c r="C782" s="27"/>
      <c r="D782" s="27"/>
    </row>
    <row r="783">
      <c r="A783" s="25"/>
      <c r="B783" s="26"/>
      <c r="C783" s="27"/>
      <c r="D783" s="27"/>
    </row>
    <row r="784">
      <c r="A784" s="25"/>
      <c r="B784" s="26"/>
      <c r="C784" s="27"/>
      <c r="D784" s="27"/>
    </row>
    <row r="785">
      <c r="A785" s="25"/>
      <c r="B785" s="26"/>
      <c r="C785" s="27"/>
      <c r="D785" s="27"/>
    </row>
    <row r="786">
      <c r="A786" s="25"/>
      <c r="B786" s="26"/>
      <c r="C786" s="27"/>
      <c r="D786" s="27"/>
    </row>
    <row r="787">
      <c r="A787" s="25"/>
      <c r="B787" s="26"/>
      <c r="C787" s="27"/>
      <c r="D787" s="27"/>
    </row>
    <row r="788">
      <c r="A788" s="25"/>
      <c r="B788" s="26"/>
      <c r="C788" s="27"/>
      <c r="D788" s="27"/>
    </row>
    <row r="789">
      <c r="A789" s="25"/>
      <c r="B789" s="26"/>
      <c r="C789" s="27"/>
      <c r="D789" s="27"/>
    </row>
    <row r="790">
      <c r="A790" s="25"/>
      <c r="B790" s="26"/>
      <c r="C790" s="27"/>
      <c r="D790" s="27"/>
    </row>
    <row r="791">
      <c r="A791" s="25"/>
      <c r="B791" s="26"/>
      <c r="C791" s="27"/>
      <c r="D791" s="27"/>
    </row>
    <row r="792">
      <c r="A792" s="25"/>
      <c r="B792" s="26"/>
      <c r="C792" s="27"/>
      <c r="D792" s="27"/>
    </row>
    <row r="793">
      <c r="A793" s="25"/>
      <c r="B793" s="26"/>
      <c r="C793" s="27"/>
      <c r="D793" s="27"/>
    </row>
    <row r="794">
      <c r="A794" s="25"/>
      <c r="B794" s="26"/>
      <c r="C794" s="27"/>
      <c r="D794" s="27"/>
    </row>
    <row r="795">
      <c r="A795" s="25"/>
      <c r="B795" s="26"/>
      <c r="C795" s="27"/>
      <c r="D795" s="27"/>
    </row>
    <row r="796">
      <c r="A796" s="25"/>
      <c r="B796" s="26"/>
      <c r="C796" s="27"/>
      <c r="D796" s="27"/>
    </row>
    <row r="797">
      <c r="A797" s="25"/>
      <c r="B797" s="26"/>
      <c r="C797" s="27"/>
      <c r="D797" s="27"/>
    </row>
    <row r="798">
      <c r="A798" s="25"/>
      <c r="B798" s="26"/>
      <c r="C798" s="27"/>
      <c r="D798" s="27"/>
    </row>
    <row r="799">
      <c r="A799" s="25"/>
      <c r="B799" s="26"/>
      <c r="C799" s="27"/>
      <c r="D799" s="27"/>
    </row>
    <row r="800">
      <c r="A800" s="25"/>
      <c r="B800" s="26"/>
      <c r="C800" s="27"/>
      <c r="D800" s="27"/>
    </row>
    <row r="801">
      <c r="A801" s="25"/>
      <c r="B801" s="26"/>
      <c r="C801" s="27"/>
      <c r="D801" s="27"/>
    </row>
    <row r="802">
      <c r="A802" s="25"/>
      <c r="B802" s="26"/>
      <c r="C802" s="27"/>
      <c r="D802" s="27"/>
    </row>
    <row r="803">
      <c r="A803" s="25"/>
      <c r="B803" s="26"/>
      <c r="C803" s="27"/>
      <c r="D803" s="27"/>
    </row>
    <row r="804">
      <c r="A804" s="25"/>
      <c r="B804" s="26"/>
      <c r="C804" s="27"/>
      <c r="D804" s="27"/>
    </row>
    <row r="805">
      <c r="A805" s="25"/>
      <c r="B805" s="26"/>
      <c r="C805" s="27"/>
      <c r="D805" s="27"/>
    </row>
    <row r="806">
      <c r="A806" s="25"/>
      <c r="B806" s="26"/>
      <c r="C806" s="27"/>
      <c r="D806" s="27"/>
    </row>
    <row r="807">
      <c r="A807" s="25"/>
      <c r="B807" s="26"/>
      <c r="C807" s="27"/>
      <c r="D807" s="27"/>
    </row>
    <row r="808">
      <c r="A808" s="25"/>
      <c r="B808" s="26"/>
      <c r="C808" s="27"/>
      <c r="D808" s="27"/>
    </row>
    <row r="809">
      <c r="A809" s="25"/>
      <c r="B809" s="26"/>
      <c r="C809" s="27"/>
      <c r="D809" s="27"/>
    </row>
    <row r="810">
      <c r="A810" s="25"/>
      <c r="B810" s="26"/>
      <c r="C810" s="27"/>
      <c r="D810" s="27"/>
    </row>
    <row r="811">
      <c r="A811" s="25"/>
      <c r="B811" s="26"/>
      <c r="C811" s="27"/>
      <c r="D811" s="27"/>
    </row>
    <row r="812">
      <c r="A812" s="25"/>
      <c r="B812" s="26"/>
      <c r="C812" s="27"/>
      <c r="D812" s="27"/>
    </row>
    <row r="813">
      <c r="A813" s="25"/>
      <c r="B813" s="26"/>
      <c r="C813" s="27"/>
      <c r="D813" s="27"/>
    </row>
    <row r="814">
      <c r="A814" s="25"/>
      <c r="B814" s="26"/>
      <c r="C814" s="27"/>
      <c r="D814" s="27"/>
    </row>
    <row r="815">
      <c r="A815" s="25"/>
      <c r="B815" s="26"/>
      <c r="C815" s="27"/>
      <c r="D815" s="27"/>
    </row>
    <row r="816">
      <c r="A816" s="25"/>
      <c r="B816" s="26"/>
      <c r="C816" s="27"/>
      <c r="D816" s="27"/>
    </row>
    <row r="817">
      <c r="A817" s="25"/>
      <c r="B817" s="26"/>
      <c r="C817" s="27"/>
      <c r="D817" s="27"/>
    </row>
    <row r="818">
      <c r="A818" s="25"/>
      <c r="B818" s="26"/>
      <c r="C818" s="27"/>
      <c r="D818" s="27"/>
    </row>
    <row r="819">
      <c r="A819" s="25"/>
      <c r="B819" s="26"/>
      <c r="C819" s="27"/>
      <c r="D819" s="27"/>
    </row>
    <row r="820">
      <c r="A820" s="25"/>
      <c r="B820" s="26"/>
      <c r="C820" s="27"/>
      <c r="D820" s="27"/>
    </row>
    <row r="821">
      <c r="A821" s="25"/>
      <c r="B821" s="26"/>
      <c r="C821" s="27"/>
      <c r="D821" s="27"/>
    </row>
    <row r="822">
      <c r="A822" s="25"/>
      <c r="B822" s="26"/>
      <c r="C822" s="27"/>
      <c r="D822" s="27"/>
    </row>
    <row r="823">
      <c r="A823" s="25"/>
      <c r="B823" s="26"/>
      <c r="C823" s="27"/>
      <c r="D823" s="27"/>
    </row>
    <row r="824">
      <c r="A824" s="25"/>
      <c r="B824" s="26"/>
      <c r="C824" s="27"/>
      <c r="D824" s="27"/>
    </row>
    <row r="825">
      <c r="A825" s="25"/>
      <c r="B825" s="26"/>
      <c r="C825" s="27"/>
      <c r="D825" s="27"/>
    </row>
    <row r="826">
      <c r="A826" s="25"/>
      <c r="B826" s="26"/>
      <c r="C826" s="27"/>
      <c r="D826" s="27"/>
    </row>
    <row r="827">
      <c r="A827" s="25"/>
      <c r="B827" s="26"/>
      <c r="C827" s="27"/>
      <c r="D827" s="27"/>
    </row>
    <row r="828">
      <c r="A828" s="25"/>
      <c r="B828" s="26"/>
      <c r="C828" s="27"/>
      <c r="D828" s="27"/>
    </row>
    <row r="829">
      <c r="A829" s="25"/>
      <c r="B829" s="26"/>
      <c r="C829" s="27"/>
      <c r="D829" s="27"/>
    </row>
    <row r="830">
      <c r="A830" s="25"/>
      <c r="B830" s="26"/>
      <c r="C830" s="27"/>
      <c r="D830" s="27"/>
    </row>
    <row r="831">
      <c r="A831" s="25"/>
      <c r="B831" s="26"/>
      <c r="C831" s="27"/>
      <c r="D831" s="27"/>
    </row>
    <row r="832">
      <c r="A832" s="25"/>
      <c r="B832" s="26"/>
      <c r="C832" s="27"/>
      <c r="D832" s="27"/>
    </row>
    <row r="833">
      <c r="A833" s="25"/>
      <c r="B833" s="26"/>
      <c r="C833" s="27"/>
      <c r="D833" s="27"/>
    </row>
    <row r="834">
      <c r="A834" s="25"/>
      <c r="B834" s="26"/>
      <c r="C834" s="27"/>
      <c r="D834" s="27"/>
    </row>
    <row r="835">
      <c r="A835" s="25"/>
      <c r="B835" s="26"/>
      <c r="C835" s="27"/>
      <c r="D835" s="27"/>
    </row>
    <row r="836">
      <c r="A836" s="25"/>
      <c r="B836" s="26"/>
      <c r="C836" s="27"/>
      <c r="D836" s="27"/>
    </row>
    <row r="837">
      <c r="A837" s="25"/>
      <c r="B837" s="26"/>
      <c r="C837" s="27"/>
      <c r="D837" s="27"/>
    </row>
    <row r="838">
      <c r="A838" s="25"/>
      <c r="B838" s="26"/>
      <c r="C838" s="27"/>
      <c r="D838" s="27"/>
    </row>
    <row r="839">
      <c r="A839" s="25"/>
      <c r="B839" s="26"/>
      <c r="C839" s="27"/>
      <c r="D839" s="27"/>
    </row>
    <row r="840">
      <c r="A840" s="25"/>
      <c r="B840" s="26"/>
      <c r="C840" s="27"/>
      <c r="D840" s="27"/>
    </row>
    <row r="841">
      <c r="A841" s="25"/>
      <c r="B841" s="26"/>
      <c r="C841" s="27"/>
      <c r="D841" s="27"/>
    </row>
    <row r="842">
      <c r="A842" s="25"/>
      <c r="B842" s="26"/>
      <c r="C842" s="27"/>
      <c r="D842" s="27"/>
    </row>
    <row r="843">
      <c r="A843" s="25"/>
      <c r="B843" s="26"/>
      <c r="C843" s="27"/>
      <c r="D843" s="27"/>
    </row>
    <row r="844">
      <c r="A844" s="25"/>
      <c r="B844" s="26"/>
      <c r="C844" s="27"/>
      <c r="D844" s="27"/>
    </row>
    <row r="845">
      <c r="A845" s="25"/>
      <c r="B845" s="26"/>
      <c r="C845" s="27"/>
      <c r="D845" s="27"/>
    </row>
    <row r="846">
      <c r="A846" s="25"/>
      <c r="B846" s="26"/>
      <c r="C846" s="27"/>
      <c r="D846" s="27"/>
    </row>
    <row r="847">
      <c r="A847" s="25"/>
      <c r="B847" s="26"/>
      <c r="C847" s="27"/>
      <c r="D847" s="27"/>
    </row>
    <row r="848">
      <c r="A848" s="25"/>
      <c r="B848" s="26"/>
      <c r="C848" s="27"/>
      <c r="D848" s="27"/>
    </row>
    <row r="849">
      <c r="A849" s="25"/>
      <c r="B849" s="26"/>
      <c r="C849" s="27"/>
      <c r="D849" s="27"/>
    </row>
    <row r="850">
      <c r="A850" s="25"/>
      <c r="B850" s="26"/>
      <c r="C850" s="27"/>
      <c r="D850" s="27"/>
    </row>
    <row r="851">
      <c r="A851" s="25"/>
      <c r="B851" s="26"/>
      <c r="C851" s="27"/>
      <c r="D851" s="27"/>
    </row>
    <row r="852">
      <c r="A852" s="25"/>
      <c r="B852" s="26"/>
      <c r="C852" s="27"/>
      <c r="D852" s="27"/>
    </row>
    <row r="853">
      <c r="A853" s="25"/>
      <c r="B853" s="26"/>
      <c r="C853" s="27"/>
      <c r="D853" s="27"/>
    </row>
    <row r="854">
      <c r="A854" s="25"/>
      <c r="B854" s="26"/>
      <c r="C854" s="27"/>
      <c r="D854" s="27"/>
    </row>
    <row r="855">
      <c r="A855" s="25"/>
      <c r="B855" s="26"/>
      <c r="C855" s="27"/>
      <c r="D855" s="27"/>
    </row>
    <row r="856">
      <c r="A856" s="25"/>
      <c r="B856" s="26"/>
      <c r="C856" s="27"/>
      <c r="D856" s="27"/>
    </row>
    <row r="857">
      <c r="A857" s="25"/>
      <c r="B857" s="26"/>
      <c r="C857" s="27"/>
      <c r="D857" s="27"/>
    </row>
    <row r="858">
      <c r="A858" s="25"/>
      <c r="B858" s="26"/>
      <c r="C858" s="27"/>
      <c r="D858" s="27"/>
    </row>
    <row r="859">
      <c r="A859" s="25"/>
      <c r="B859" s="26"/>
      <c r="C859" s="27"/>
      <c r="D859" s="27"/>
    </row>
    <row r="860">
      <c r="A860" s="25"/>
      <c r="B860" s="26"/>
      <c r="C860" s="27"/>
      <c r="D860" s="27"/>
    </row>
    <row r="861">
      <c r="A861" s="25"/>
      <c r="B861" s="26"/>
      <c r="C861" s="27"/>
      <c r="D861" s="27"/>
    </row>
    <row r="862">
      <c r="A862" s="25"/>
      <c r="B862" s="26"/>
      <c r="C862" s="27"/>
      <c r="D862" s="27"/>
    </row>
    <row r="863">
      <c r="A863" s="25"/>
      <c r="B863" s="26"/>
      <c r="C863" s="27"/>
      <c r="D863" s="27"/>
    </row>
    <row r="864">
      <c r="A864" s="25"/>
      <c r="B864" s="26"/>
      <c r="C864" s="27"/>
      <c r="D864" s="27"/>
    </row>
    <row r="865">
      <c r="A865" s="25"/>
      <c r="B865" s="26"/>
      <c r="C865" s="27"/>
      <c r="D865" s="27"/>
    </row>
    <row r="866">
      <c r="A866" s="25"/>
      <c r="B866" s="26"/>
      <c r="C866" s="27"/>
      <c r="D866" s="27"/>
    </row>
    <row r="867">
      <c r="A867" s="25"/>
      <c r="B867" s="26"/>
      <c r="C867" s="27"/>
      <c r="D867" s="27"/>
    </row>
    <row r="868">
      <c r="A868" s="25"/>
      <c r="B868" s="26"/>
      <c r="C868" s="27"/>
      <c r="D868" s="27"/>
    </row>
    <row r="869">
      <c r="A869" s="25"/>
      <c r="B869" s="26"/>
      <c r="C869" s="27"/>
      <c r="D869" s="27"/>
    </row>
    <row r="870">
      <c r="A870" s="25"/>
      <c r="B870" s="26"/>
      <c r="C870" s="27"/>
      <c r="D870" s="27"/>
    </row>
    <row r="871">
      <c r="A871" s="25"/>
      <c r="B871" s="26"/>
      <c r="C871" s="27"/>
      <c r="D871" s="27"/>
    </row>
    <row r="872">
      <c r="A872" s="25"/>
      <c r="B872" s="26"/>
      <c r="C872" s="27"/>
      <c r="D872" s="27"/>
    </row>
    <row r="873">
      <c r="A873" s="25"/>
      <c r="B873" s="26"/>
      <c r="C873" s="27"/>
      <c r="D873" s="27"/>
    </row>
    <row r="874">
      <c r="A874" s="25"/>
      <c r="B874" s="26"/>
      <c r="C874" s="27"/>
      <c r="D874" s="27"/>
    </row>
    <row r="875">
      <c r="A875" s="25"/>
      <c r="B875" s="26"/>
      <c r="C875" s="27"/>
      <c r="D875" s="27"/>
    </row>
    <row r="876">
      <c r="A876" s="25"/>
      <c r="B876" s="26"/>
      <c r="C876" s="27"/>
      <c r="D876" s="27"/>
    </row>
    <row r="877">
      <c r="A877" s="25"/>
      <c r="B877" s="26"/>
      <c r="C877" s="27"/>
      <c r="D877" s="27"/>
    </row>
    <row r="878">
      <c r="A878" s="25"/>
      <c r="B878" s="26"/>
      <c r="C878" s="27"/>
      <c r="D878" s="27"/>
    </row>
    <row r="879">
      <c r="A879" s="25"/>
      <c r="B879" s="26"/>
      <c r="C879" s="27"/>
      <c r="D879" s="27"/>
    </row>
    <row r="880">
      <c r="A880" s="25"/>
      <c r="B880" s="26"/>
      <c r="C880" s="27"/>
      <c r="D880" s="27"/>
    </row>
    <row r="881">
      <c r="A881" s="25"/>
      <c r="B881" s="26"/>
      <c r="C881" s="27"/>
      <c r="D881" s="27"/>
    </row>
    <row r="882">
      <c r="A882" s="25"/>
      <c r="B882" s="26"/>
      <c r="C882" s="27"/>
      <c r="D882" s="27"/>
    </row>
    <row r="883">
      <c r="A883" s="25"/>
      <c r="B883" s="26"/>
      <c r="C883" s="27"/>
      <c r="D883" s="27"/>
    </row>
    <row r="884">
      <c r="A884" s="25"/>
      <c r="B884" s="26"/>
      <c r="C884" s="27"/>
      <c r="D884" s="27"/>
    </row>
    <row r="885">
      <c r="A885" s="25"/>
      <c r="B885" s="26"/>
      <c r="C885" s="27"/>
      <c r="D885" s="27"/>
    </row>
    <row r="886">
      <c r="A886" s="25"/>
      <c r="B886" s="26"/>
      <c r="C886" s="27"/>
      <c r="D886" s="27"/>
    </row>
    <row r="887">
      <c r="A887" s="25"/>
      <c r="B887" s="26"/>
      <c r="C887" s="27"/>
      <c r="D887" s="27"/>
    </row>
    <row r="888">
      <c r="A888" s="25"/>
      <c r="B888" s="26"/>
      <c r="C888" s="27"/>
      <c r="D888" s="27"/>
    </row>
    <row r="889">
      <c r="A889" s="25"/>
      <c r="B889" s="26"/>
      <c r="C889" s="27"/>
      <c r="D889" s="27"/>
    </row>
    <row r="890">
      <c r="A890" s="25"/>
      <c r="B890" s="26"/>
      <c r="C890" s="27"/>
      <c r="D890" s="27"/>
    </row>
    <row r="891">
      <c r="A891" s="25"/>
      <c r="B891" s="26"/>
      <c r="C891" s="27"/>
      <c r="D891" s="27"/>
    </row>
    <row r="892">
      <c r="A892" s="25"/>
      <c r="B892" s="26"/>
      <c r="C892" s="27"/>
      <c r="D892" s="27"/>
    </row>
    <row r="893">
      <c r="A893" s="25"/>
      <c r="B893" s="26"/>
      <c r="C893" s="27"/>
      <c r="D893" s="27"/>
    </row>
    <row r="894">
      <c r="A894" s="25"/>
      <c r="B894" s="26"/>
      <c r="C894" s="27"/>
      <c r="D894" s="27"/>
    </row>
    <row r="895">
      <c r="A895" s="25"/>
      <c r="B895" s="26"/>
      <c r="C895" s="27"/>
      <c r="D895" s="27"/>
    </row>
    <row r="896">
      <c r="A896" s="25"/>
      <c r="B896" s="26"/>
      <c r="C896" s="27"/>
      <c r="D896" s="27"/>
    </row>
    <row r="897">
      <c r="A897" s="25"/>
      <c r="B897" s="26"/>
      <c r="C897" s="27"/>
      <c r="D897" s="27"/>
    </row>
    <row r="898">
      <c r="A898" s="25"/>
      <c r="B898" s="26"/>
      <c r="C898" s="27"/>
      <c r="D898" s="27"/>
    </row>
    <row r="899">
      <c r="A899" s="25"/>
      <c r="B899" s="26"/>
      <c r="C899" s="27"/>
      <c r="D899" s="27"/>
    </row>
    <row r="900">
      <c r="A900" s="25"/>
      <c r="B900" s="26"/>
      <c r="C900" s="27"/>
      <c r="D900" s="27"/>
    </row>
    <row r="901">
      <c r="A901" s="25"/>
      <c r="B901" s="26"/>
      <c r="C901" s="27"/>
      <c r="D901" s="27"/>
    </row>
    <row r="902">
      <c r="A902" s="25"/>
      <c r="B902" s="26"/>
      <c r="C902" s="27"/>
      <c r="D902" s="27"/>
    </row>
    <row r="903">
      <c r="A903" s="25"/>
      <c r="B903" s="26"/>
      <c r="C903" s="27"/>
      <c r="D903" s="27"/>
    </row>
    <row r="904">
      <c r="A904" s="25"/>
      <c r="B904" s="26"/>
      <c r="C904" s="27"/>
      <c r="D904" s="27"/>
    </row>
    <row r="905">
      <c r="A905" s="25"/>
      <c r="B905" s="26"/>
      <c r="C905" s="27"/>
      <c r="D905" s="27"/>
    </row>
    <row r="906">
      <c r="A906" s="25"/>
      <c r="B906" s="26"/>
      <c r="C906" s="27"/>
      <c r="D906" s="27"/>
    </row>
    <row r="907">
      <c r="A907" s="25"/>
      <c r="B907" s="26"/>
      <c r="C907" s="27"/>
      <c r="D907" s="27"/>
    </row>
    <row r="908">
      <c r="A908" s="25"/>
      <c r="B908" s="26"/>
      <c r="C908" s="27"/>
      <c r="D908" s="27"/>
    </row>
    <row r="909">
      <c r="A909" s="25"/>
      <c r="B909" s="26"/>
      <c r="C909" s="27"/>
      <c r="D909" s="27"/>
    </row>
    <row r="910">
      <c r="A910" s="25"/>
      <c r="B910" s="26"/>
      <c r="C910" s="27"/>
      <c r="D910" s="27"/>
    </row>
    <row r="911">
      <c r="A911" s="25"/>
      <c r="B911" s="26"/>
      <c r="C911" s="27"/>
      <c r="D911" s="27"/>
    </row>
    <row r="912">
      <c r="A912" s="25"/>
      <c r="B912" s="26"/>
      <c r="C912" s="27"/>
      <c r="D912" s="27"/>
    </row>
    <row r="913">
      <c r="A913" s="25"/>
      <c r="B913" s="26"/>
      <c r="C913" s="27"/>
      <c r="D913" s="27"/>
    </row>
    <row r="914">
      <c r="A914" s="25"/>
      <c r="B914" s="26"/>
      <c r="C914" s="27"/>
      <c r="D914" s="27"/>
    </row>
    <row r="915">
      <c r="A915" s="25"/>
      <c r="B915" s="26"/>
      <c r="C915" s="27"/>
      <c r="D915" s="27"/>
    </row>
    <row r="916">
      <c r="A916" s="25"/>
      <c r="B916" s="26"/>
      <c r="C916" s="27"/>
      <c r="D916" s="27"/>
    </row>
    <row r="917">
      <c r="A917" s="25"/>
      <c r="B917" s="26"/>
      <c r="C917" s="27"/>
      <c r="D917" s="27"/>
    </row>
    <row r="918">
      <c r="A918" s="25"/>
      <c r="B918" s="26"/>
      <c r="C918" s="27"/>
      <c r="D918" s="27"/>
    </row>
    <row r="919">
      <c r="A919" s="25"/>
      <c r="B919" s="26"/>
      <c r="C919" s="27"/>
      <c r="D919" s="27"/>
    </row>
    <row r="920">
      <c r="A920" s="25"/>
      <c r="B920" s="26"/>
      <c r="C920" s="27"/>
      <c r="D920" s="27"/>
    </row>
    <row r="921">
      <c r="A921" s="25"/>
      <c r="B921" s="26"/>
      <c r="C921" s="27"/>
      <c r="D921" s="27"/>
    </row>
    <row r="922">
      <c r="A922" s="25"/>
      <c r="B922" s="26"/>
      <c r="C922" s="27"/>
      <c r="D922" s="27"/>
    </row>
    <row r="923">
      <c r="A923" s="25"/>
      <c r="B923" s="26"/>
      <c r="C923" s="27"/>
      <c r="D923" s="27"/>
    </row>
    <row r="924">
      <c r="A924" s="25"/>
      <c r="B924" s="26"/>
      <c r="C924" s="27"/>
      <c r="D924" s="27"/>
    </row>
    <row r="925">
      <c r="A925" s="25"/>
      <c r="B925" s="26"/>
      <c r="C925" s="27"/>
      <c r="D925" s="27"/>
    </row>
    <row r="926">
      <c r="A926" s="25"/>
      <c r="B926" s="26"/>
      <c r="C926" s="27"/>
      <c r="D926" s="27"/>
    </row>
    <row r="927">
      <c r="A927" s="25"/>
      <c r="B927" s="26"/>
      <c r="C927" s="27"/>
      <c r="D927" s="27"/>
    </row>
    <row r="928">
      <c r="A928" s="25"/>
      <c r="B928" s="26"/>
      <c r="C928" s="27"/>
      <c r="D928" s="27"/>
    </row>
    <row r="929">
      <c r="A929" s="25"/>
      <c r="B929" s="26"/>
      <c r="C929" s="27"/>
      <c r="D929" s="27"/>
    </row>
    <row r="930">
      <c r="A930" s="25"/>
      <c r="B930" s="26"/>
      <c r="C930" s="27"/>
      <c r="D930" s="27"/>
    </row>
    <row r="931">
      <c r="A931" s="25"/>
      <c r="B931" s="26"/>
      <c r="C931" s="27"/>
      <c r="D931" s="27"/>
    </row>
    <row r="932">
      <c r="A932" s="25"/>
      <c r="B932" s="26"/>
      <c r="C932" s="27"/>
      <c r="D932" s="27"/>
    </row>
    <row r="933">
      <c r="A933" s="25"/>
      <c r="B933" s="26"/>
      <c r="C933" s="27"/>
      <c r="D933" s="27"/>
    </row>
    <row r="934">
      <c r="A934" s="25"/>
      <c r="B934" s="26"/>
      <c r="C934" s="27"/>
      <c r="D934" s="27"/>
    </row>
    <row r="935">
      <c r="A935" s="25"/>
      <c r="B935" s="26"/>
      <c r="C935" s="27"/>
      <c r="D935" s="27"/>
    </row>
    <row r="936">
      <c r="A936" s="25"/>
      <c r="B936" s="26"/>
      <c r="C936" s="27"/>
      <c r="D936" s="27"/>
    </row>
    <row r="937">
      <c r="A937" s="25"/>
      <c r="B937" s="26"/>
      <c r="C937" s="27"/>
      <c r="D937" s="27"/>
    </row>
    <row r="938">
      <c r="A938" s="25"/>
      <c r="B938" s="26"/>
      <c r="C938" s="27"/>
      <c r="D938" s="27"/>
    </row>
    <row r="939">
      <c r="A939" s="25"/>
      <c r="B939" s="26"/>
      <c r="C939" s="27"/>
      <c r="D939" s="27"/>
    </row>
    <row r="940">
      <c r="A940" s="25"/>
      <c r="B940" s="26"/>
      <c r="C940" s="27"/>
      <c r="D940" s="27"/>
    </row>
    <row r="941">
      <c r="A941" s="25"/>
      <c r="B941" s="26"/>
      <c r="C941" s="27"/>
      <c r="D941" s="27"/>
    </row>
    <row r="942">
      <c r="A942" s="25"/>
      <c r="B942" s="26"/>
      <c r="C942" s="27"/>
      <c r="D942" s="27"/>
    </row>
    <row r="943">
      <c r="A943" s="25"/>
      <c r="B943" s="26"/>
      <c r="C943" s="27"/>
      <c r="D943" s="27"/>
    </row>
    <row r="944">
      <c r="A944" s="25"/>
      <c r="B944" s="26"/>
      <c r="C944" s="27"/>
      <c r="D944" s="27"/>
    </row>
    <row r="945">
      <c r="A945" s="25"/>
      <c r="B945" s="26"/>
      <c r="C945" s="27"/>
      <c r="D945" s="27"/>
    </row>
    <row r="946">
      <c r="A946" s="25"/>
      <c r="B946" s="26"/>
      <c r="C946" s="27"/>
      <c r="D946" s="27"/>
    </row>
    <row r="947">
      <c r="A947" s="25"/>
      <c r="B947" s="26"/>
      <c r="C947" s="27"/>
      <c r="D947" s="27"/>
    </row>
    <row r="948">
      <c r="A948" s="25"/>
      <c r="B948" s="26"/>
      <c r="C948" s="27"/>
      <c r="D948" s="27"/>
    </row>
    <row r="949">
      <c r="A949" s="25"/>
      <c r="B949" s="26"/>
      <c r="C949" s="27"/>
      <c r="D949" s="27"/>
    </row>
    <row r="950">
      <c r="A950" s="25"/>
      <c r="B950" s="26"/>
      <c r="C950" s="27"/>
      <c r="D950" s="27"/>
    </row>
    <row r="951">
      <c r="A951" s="25"/>
      <c r="B951" s="26"/>
      <c r="C951" s="27"/>
      <c r="D951" s="27"/>
    </row>
    <row r="952">
      <c r="A952" s="25"/>
      <c r="B952" s="26"/>
      <c r="C952" s="27"/>
      <c r="D952" s="27"/>
    </row>
    <row r="953">
      <c r="A953" s="25"/>
      <c r="B953" s="26"/>
      <c r="C953" s="27"/>
      <c r="D953" s="27"/>
    </row>
    <row r="954">
      <c r="A954" s="25"/>
      <c r="B954" s="26"/>
      <c r="C954" s="27"/>
      <c r="D954" s="27"/>
    </row>
    <row r="955">
      <c r="A955" s="25"/>
      <c r="B955" s="26"/>
      <c r="C955" s="27"/>
      <c r="D955" s="27"/>
    </row>
    <row r="956">
      <c r="A956" s="25"/>
      <c r="B956" s="26"/>
      <c r="C956" s="27"/>
      <c r="D956" s="27"/>
    </row>
    <row r="957">
      <c r="A957" s="25"/>
      <c r="B957" s="26"/>
      <c r="C957" s="27"/>
      <c r="D957" s="27"/>
    </row>
    <row r="958">
      <c r="A958" s="25"/>
      <c r="B958" s="26"/>
      <c r="C958" s="27"/>
      <c r="D958" s="27"/>
    </row>
    <row r="959">
      <c r="A959" s="25"/>
      <c r="B959" s="26"/>
      <c r="C959" s="27"/>
      <c r="D959" s="27"/>
    </row>
    <row r="960">
      <c r="A960" s="25"/>
      <c r="B960" s="26"/>
      <c r="C960" s="27"/>
      <c r="D960" s="27"/>
    </row>
    <row r="961">
      <c r="A961" s="25"/>
      <c r="B961" s="26"/>
      <c r="C961" s="27"/>
      <c r="D961" s="27"/>
    </row>
    <row r="962">
      <c r="A962" s="25"/>
      <c r="B962" s="26"/>
      <c r="C962" s="27"/>
      <c r="D962" s="27"/>
    </row>
    <row r="963">
      <c r="A963" s="25"/>
      <c r="B963" s="26"/>
      <c r="C963" s="27"/>
      <c r="D963" s="27"/>
    </row>
    <row r="964">
      <c r="A964" s="25"/>
      <c r="B964" s="26"/>
      <c r="C964" s="27"/>
      <c r="D964" s="27"/>
    </row>
    <row r="965">
      <c r="A965" s="25"/>
      <c r="B965" s="26"/>
      <c r="C965" s="27"/>
      <c r="D965" s="27"/>
    </row>
    <row r="966">
      <c r="A966" s="25"/>
      <c r="B966" s="26"/>
      <c r="C966" s="27"/>
      <c r="D966" s="27"/>
    </row>
    <row r="967">
      <c r="A967" s="25"/>
      <c r="B967" s="26"/>
      <c r="C967" s="27"/>
      <c r="D967" s="27"/>
    </row>
    <row r="968">
      <c r="A968" s="25"/>
      <c r="B968" s="26"/>
      <c r="C968" s="27"/>
      <c r="D968" s="27"/>
    </row>
    <row r="969">
      <c r="A969" s="25"/>
      <c r="B969" s="26"/>
      <c r="C969" s="27"/>
      <c r="D969" s="27"/>
    </row>
    <row r="970">
      <c r="A970" s="25"/>
      <c r="B970" s="26"/>
      <c r="C970" s="27"/>
      <c r="D970" s="27"/>
    </row>
    <row r="971">
      <c r="A971" s="25"/>
      <c r="B971" s="26"/>
      <c r="C971" s="27"/>
      <c r="D971" s="27"/>
    </row>
    <row r="972">
      <c r="A972" s="25"/>
      <c r="B972" s="26"/>
      <c r="C972" s="27"/>
      <c r="D972" s="27"/>
    </row>
    <row r="973">
      <c r="A973" s="25"/>
      <c r="B973" s="26"/>
      <c r="C973" s="27"/>
      <c r="D973" s="27"/>
    </row>
    <row r="974">
      <c r="A974" s="25"/>
      <c r="B974" s="26"/>
      <c r="C974" s="27"/>
      <c r="D974" s="27"/>
    </row>
    <row r="975">
      <c r="A975" s="25"/>
      <c r="B975" s="26"/>
      <c r="C975" s="27"/>
      <c r="D975" s="27"/>
    </row>
    <row r="976">
      <c r="A976" s="25"/>
      <c r="B976" s="26"/>
      <c r="C976" s="27"/>
      <c r="D976" s="27"/>
    </row>
    <row r="977">
      <c r="A977" s="25"/>
      <c r="B977" s="26"/>
      <c r="C977" s="27"/>
      <c r="D977" s="27"/>
    </row>
    <row r="978">
      <c r="A978" s="25"/>
      <c r="B978" s="26"/>
      <c r="C978" s="27"/>
      <c r="D978" s="27"/>
    </row>
    <row r="979">
      <c r="A979" s="25"/>
      <c r="B979" s="26"/>
      <c r="C979" s="27"/>
      <c r="D979" s="27"/>
    </row>
    <row r="980">
      <c r="A980" s="25"/>
      <c r="B980" s="26"/>
      <c r="C980" s="27"/>
      <c r="D980" s="27"/>
    </row>
    <row r="981">
      <c r="A981" s="25"/>
      <c r="B981" s="26"/>
      <c r="C981" s="27"/>
      <c r="D981" s="27"/>
    </row>
    <row r="982">
      <c r="A982" s="25"/>
      <c r="B982" s="26"/>
      <c r="C982" s="27"/>
      <c r="D982" s="27"/>
    </row>
    <row r="983">
      <c r="A983" s="25"/>
      <c r="B983" s="26"/>
      <c r="C983" s="27"/>
      <c r="D983" s="27"/>
    </row>
    <row r="984">
      <c r="A984" s="25"/>
      <c r="B984" s="26"/>
      <c r="C984" s="27"/>
      <c r="D984" s="27"/>
    </row>
    <row r="985">
      <c r="A985" s="25"/>
      <c r="B985" s="26"/>
      <c r="C985" s="27"/>
      <c r="D985" s="27"/>
    </row>
    <row r="986">
      <c r="A986" s="25"/>
      <c r="B986" s="26"/>
      <c r="C986" s="27"/>
      <c r="D986" s="27"/>
    </row>
    <row r="987">
      <c r="A987" s="25"/>
      <c r="B987" s="26"/>
      <c r="C987" s="27"/>
      <c r="D987" s="27"/>
    </row>
    <row r="988">
      <c r="A988" s="25"/>
      <c r="B988" s="26"/>
      <c r="C988" s="27"/>
      <c r="D988" s="27"/>
    </row>
    <row r="989">
      <c r="A989" s="25"/>
      <c r="B989" s="26"/>
      <c r="C989" s="27"/>
      <c r="D989" s="27"/>
    </row>
    <row r="990">
      <c r="A990" s="25"/>
      <c r="B990" s="26"/>
      <c r="C990" s="27"/>
      <c r="D990" s="27"/>
    </row>
    <row r="991">
      <c r="A991" s="25"/>
      <c r="B991" s="26"/>
      <c r="C991" s="27"/>
      <c r="D991" s="27"/>
    </row>
    <row r="992">
      <c r="A992" s="25"/>
      <c r="B992" s="26"/>
      <c r="C992" s="27"/>
      <c r="D992" s="27"/>
    </row>
    <row r="993">
      <c r="A993" s="25"/>
      <c r="B993" s="26"/>
      <c r="C993" s="27"/>
      <c r="D993" s="27"/>
    </row>
    <row r="994">
      <c r="A994" s="25"/>
      <c r="B994" s="26"/>
      <c r="C994" s="27"/>
      <c r="D994" s="27"/>
    </row>
    <row r="995">
      <c r="A995" s="25"/>
      <c r="B995" s="26"/>
      <c r="C995" s="27"/>
      <c r="D995" s="27"/>
    </row>
    <row r="996">
      <c r="A996" s="25"/>
      <c r="B996" s="26"/>
      <c r="C996" s="27"/>
      <c r="D996" s="27"/>
    </row>
    <row r="997">
      <c r="A997" s="25"/>
      <c r="B997" s="26"/>
      <c r="C997" s="27"/>
      <c r="D997" s="27"/>
    </row>
    <row r="998">
      <c r="A998" s="25"/>
      <c r="B998" s="26"/>
      <c r="C998" s="27"/>
      <c r="D998" s="27"/>
    </row>
    <row r="999">
      <c r="A999" s="25"/>
      <c r="B999" s="26"/>
      <c r="C999" s="27"/>
      <c r="D999" s="27"/>
    </row>
    <row r="1000">
      <c r="A1000" s="25"/>
      <c r="B1000" s="26"/>
      <c r="C1000" s="27"/>
      <c r="D1000" s="27"/>
    </row>
    <row r="1001">
      <c r="A1001" s="25"/>
      <c r="B1001" s="26"/>
      <c r="C1001" s="27"/>
      <c r="D1001" s="27"/>
    </row>
    <row r="1002">
      <c r="A1002" s="25"/>
      <c r="B1002" s="26"/>
      <c r="C1002" s="27"/>
      <c r="D1002" s="27"/>
    </row>
    <row r="1003">
      <c r="A1003" s="25"/>
      <c r="B1003" s="26"/>
      <c r="C1003" s="27"/>
      <c r="D1003" s="27"/>
    </row>
    <row r="1004">
      <c r="A1004" s="25"/>
      <c r="B1004" s="26"/>
      <c r="C1004" s="27"/>
      <c r="D1004" s="27"/>
    </row>
    <row r="1005">
      <c r="A1005" s="25"/>
      <c r="B1005" s="26"/>
      <c r="C1005" s="27"/>
      <c r="D1005" s="27"/>
    </row>
    <row r="1006">
      <c r="A1006" s="25"/>
      <c r="B1006" s="26"/>
      <c r="C1006" s="27"/>
      <c r="D1006" s="27"/>
    </row>
    <row r="1007">
      <c r="A1007" s="25"/>
      <c r="B1007" s="26"/>
      <c r="C1007" s="27"/>
      <c r="D1007" s="27"/>
    </row>
    <row r="1008">
      <c r="A1008" s="25"/>
      <c r="B1008" s="26"/>
      <c r="C1008" s="27"/>
      <c r="D1008" s="27"/>
    </row>
    <row r="1009">
      <c r="A1009" s="25"/>
      <c r="B1009" s="26"/>
      <c r="C1009" s="27"/>
      <c r="D1009" s="27"/>
    </row>
    <row r="1010">
      <c r="A1010" s="25"/>
      <c r="B1010" s="26"/>
      <c r="C1010" s="27"/>
      <c r="D1010" s="27"/>
    </row>
    <row r="1011">
      <c r="A1011" s="25"/>
      <c r="B1011" s="26"/>
      <c r="C1011" s="27"/>
      <c r="D1011" s="27"/>
    </row>
    <row r="1012">
      <c r="A1012" s="25"/>
      <c r="B1012" s="26"/>
      <c r="C1012" s="27"/>
      <c r="D1012" s="27"/>
    </row>
    <row r="1013">
      <c r="A1013" s="25"/>
      <c r="B1013" s="26"/>
      <c r="C1013" s="27"/>
      <c r="D1013" s="27"/>
    </row>
    <row r="1014">
      <c r="A1014" s="25"/>
      <c r="B1014" s="26"/>
      <c r="C1014" s="27"/>
      <c r="D1014" s="27"/>
    </row>
    <row r="1015">
      <c r="A1015" s="25"/>
      <c r="B1015" s="26"/>
      <c r="C1015" s="27"/>
      <c r="D1015" s="27"/>
    </row>
    <row r="1016">
      <c r="A1016" s="25"/>
      <c r="B1016" s="26"/>
      <c r="C1016" s="27"/>
      <c r="D1016" s="27"/>
    </row>
    <row r="1017">
      <c r="A1017" s="25"/>
      <c r="B1017" s="26"/>
      <c r="C1017" s="27"/>
      <c r="D1017" s="27"/>
    </row>
    <row r="1018">
      <c r="A1018" s="25"/>
      <c r="B1018" s="26"/>
      <c r="C1018" s="27"/>
      <c r="D1018" s="27"/>
    </row>
    <row r="1019">
      <c r="A1019" s="25"/>
      <c r="B1019" s="26"/>
      <c r="C1019" s="27"/>
      <c r="D1019" s="27"/>
    </row>
    <row r="1020">
      <c r="A1020" s="25"/>
      <c r="B1020" s="26"/>
      <c r="C1020" s="27"/>
      <c r="D1020" s="27"/>
    </row>
    <row r="1021">
      <c r="A1021" s="25"/>
      <c r="B1021" s="26"/>
      <c r="C1021" s="27"/>
      <c r="D1021" s="27"/>
    </row>
    <row r="1022">
      <c r="A1022" s="25"/>
      <c r="B1022" s="26"/>
      <c r="C1022" s="27"/>
      <c r="D1022" s="27"/>
    </row>
    <row r="1023">
      <c r="A1023" s="25"/>
      <c r="B1023" s="26"/>
      <c r="C1023" s="27"/>
      <c r="D1023" s="27"/>
    </row>
    <row r="1024">
      <c r="A1024" s="25"/>
      <c r="B1024" s="26"/>
      <c r="C1024" s="27"/>
      <c r="D1024" s="27"/>
    </row>
    <row r="1025">
      <c r="A1025" s="25"/>
      <c r="B1025" s="26"/>
      <c r="C1025" s="27"/>
      <c r="D1025" s="27"/>
    </row>
    <row r="1026">
      <c r="A1026" s="25"/>
      <c r="B1026" s="26"/>
      <c r="C1026" s="27"/>
      <c r="D1026" s="27"/>
    </row>
    <row r="1027">
      <c r="A1027" s="25"/>
      <c r="B1027" s="26"/>
      <c r="C1027" s="27"/>
      <c r="D1027" s="27"/>
    </row>
    <row r="1028">
      <c r="A1028" s="25"/>
      <c r="B1028" s="26"/>
      <c r="C1028" s="27"/>
      <c r="D1028" s="27"/>
    </row>
    <row r="1029">
      <c r="A1029" s="25"/>
      <c r="B1029" s="26"/>
      <c r="C1029" s="27"/>
      <c r="D1029" s="27"/>
    </row>
    <row r="1030">
      <c r="A1030" s="25"/>
      <c r="B1030" s="26"/>
      <c r="C1030" s="27"/>
      <c r="D1030" s="27"/>
    </row>
    <row r="1031">
      <c r="A1031" s="25"/>
      <c r="B1031" s="26"/>
      <c r="C1031" s="27"/>
      <c r="D1031" s="27"/>
    </row>
    <row r="1032">
      <c r="A1032" s="25"/>
      <c r="B1032" s="26"/>
      <c r="C1032" s="27"/>
      <c r="D1032" s="27"/>
    </row>
    <row r="1033">
      <c r="A1033" s="25"/>
      <c r="B1033" s="26"/>
      <c r="C1033" s="27"/>
      <c r="D1033" s="27"/>
    </row>
    <row r="1034">
      <c r="A1034" s="25"/>
      <c r="B1034" s="26"/>
      <c r="C1034" s="27"/>
      <c r="D1034" s="27"/>
    </row>
    <row r="1035">
      <c r="A1035" s="25"/>
      <c r="B1035" s="26"/>
      <c r="C1035" s="27"/>
      <c r="D1035" s="27"/>
    </row>
    <row r="1036">
      <c r="A1036" s="25"/>
      <c r="B1036" s="26"/>
      <c r="C1036" s="27"/>
      <c r="D1036" s="27"/>
    </row>
    <row r="1037">
      <c r="A1037" s="25"/>
      <c r="B1037" s="26"/>
      <c r="C1037" s="27"/>
      <c r="D1037" s="27"/>
    </row>
    <row r="1038">
      <c r="A1038" s="25"/>
      <c r="B1038" s="26"/>
      <c r="C1038" s="27"/>
      <c r="D1038" s="27"/>
    </row>
    <row r="1039">
      <c r="A1039" s="25"/>
      <c r="B1039" s="26"/>
      <c r="C1039" s="27"/>
      <c r="D1039" s="27"/>
    </row>
    <row r="1040">
      <c r="A1040" s="25"/>
      <c r="B1040" s="26"/>
      <c r="C1040" s="27"/>
      <c r="D1040" s="27"/>
    </row>
    <row r="1041">
      <c r="A1041" s="25"/>
      <c r="B1041" s="26"/>
      <c r="C1041" s="27"/>
      <c r="D1041" s="27"/>
    </row>
    <row r="1042">
      <c r="A1042" s="25"/>
      <c r="B1042" s="26"/>
      <c r="C1042" s="27"/>
      <c r="D1042" s="27"/>
    </row>
    <row r="1043">
      <c r="A1043" s="25"/>
      <c r="B1043" s="26"/>
      <c r="C1043" s="27"/>
      <c r="D1043" s="27"/>
    </row>
    <row r="1044">
      <c r="A1044" s="25"/>
      <c r="B1044" s="26"/>
      <c r="C1044" s="27"/>
      <c r="D1044" s="27"/>
    </row>
    <row r="1045">
      <c r="A1045" s="25"/>
      <c r="B1045" s="26"/>
      <c r="C1045" s="27"/>
      <c r="D1045" s="27"/>
    </row>
    <row r="1046">
      <c r="A1046" s="25"/>
      <c r="B1046" s="26"/>
      <c r="C1046" s="27"/>
      <c r="D1046" s="27"/>
    </row>
    <row r="1047">
      <c r="A1047" s="25"/>
      <c r="B1047" s="26"/>
      <c r="C1047" s="27"/>
      <c r="D1047" s="27"/>
    </row>
    <row r="1048">
      <c r="A1048" s="25"/>
      <c r="B1048" s="26"/>
      <c r="C1048" s="27"/>
      <c r="D1048" s="27"/>
    </row>
    <row r="1049">
      <c r="A1049" s="25"/>
      <c r="B1049" s="26"/>
      <c r="C1049" s="27"/>
      <c r="D1049" s="27"/>
    </row>
    <row r="1050">
      <c r="A1050" s="25"/>
      <c r="B1050" s="26"/>
      <c r="C1050" s="27"/>
      <c r="D1050" s="27"/>
    </row>
    <row r="1051">
      <c r="A1051" s="25"/>
      <c r="B1051" s="26"/>
      <c r="C1051" s="27"/>
      <c r="D1051" s="27"/>
    </row>
    <row r="1052">
      <c r="A1052" s="25"/>
      <c r="B1052" s="26"/>
      <c r="C1052" s="27"/>
      <c r="D1052" s="27"/>
    </row>
    <row r="1053">
      <c r="A1053" s="25"/>
      <c r="B1053" s="26"/>
      <c r="C1053" s="27"/>
      <c r="D1053" s="27"/>
    </row>
    <row r="1054">
      <c r="A1054" s="25"/>
      <c r="B1054" s="26"/>
      <c r="C1054" s="27"/>
      <c r="D1054" s="27"/>
    </row>
    <row r="1055">
      <c r="A1055" s="25"/>
      <c r="B1055" s="26"/>
      <c r="C1055" s="27"/>
      <c r="D1055" s="27"/>
    </row>
    <row r="1056">
      <c r="A1056" s="25"/>
      <c r="B1056" s="26"/>
      <c r="C1056" s="27"/>
      <c r="D1056" s="27"/>
    </row>
    <row r="1057">
      <c r="A1057" s="25"/>
      <c r="B1057" s="26"/>
      <c r="C1057" s="27"/>
      <c r="D1057" s="27"/>
    </row>
    <row r="1058">
      <c r="A1058" s="25"/>
      <c r="B1058" s="26"/>
      <c r="C1058" s="27"/>
      <c r="D1058" s="27"/>
    </row>
    <row r="1059">
      <c r="A1059" s="25"/>
      <c r="B1059" s="26"/>
      <c r="C1059" s="27"/>
      <c r="D1059" s="27"/>
    </row>
    <row r="1060">
      <c r="A1060" s="25"/>
      <c r="B1060" s="26"/>
      <c r="C1060" s="27"/>
      <c r="D1060" s="27"/>
    </row>
    <row r="1061">
      <c r="A1061" s="25"/>
      <c r="B1061" s="26"/>
      <c r="C1061" s="27"/>
      <c r="D1061" s="27"/>
    </row>
    <row r="1062">
      <c r="A1062" s="25"/>
      <c r="B1062" s="26"/>
      <c r="C1062" s="27"/>
      <c r="D1062" s="27"/>
    </row>
    <row r="1063">
      <c r="A1063" s="25"/>
      <c r="B1063" s="26"/>
      <c r="C1063" s="27"/>
      <c r="D1063" s="27"/>
    </row>
    <row r="1064">
      <c r="A1064" s="25"/>
      <c r="B1064" s="26"/>
      <c r="C1064" s="27"/>
      <c r="D1064" s="27"/>
    </row>
    <row r="1065">
      <c r="A1065" s="25"/>
      <c r="B1065" s="26"/>
      <c r="C1065" s="27"/>
      <c r="D1065" s="27"/>
    </row>
    <row r="1066">
      <c r="A1066" s="25"/>
      <c r="B1066" s="26"/>
      <c r="C1066" s="27"/>
      <c r="D1066" s="27"/>
    </row>
    <row r="1067">
      <c r="A1067" s="25"/>
      <c r="B1067" s="26"/>
      <c r="C1067" s="27"/>
      <c r="D1067" s="27"/>
    </row>
    <row r="1068">
      <c r="A1068" s="25"/>
      <c r="B1068" s="26"/>
      <c r="C1068" s="27"/>
      <c r="D1068" s="27"/>
    </row>
    <row r="1069">
      <c r="A1069" s="25"/>
      <c r="B1069" s="26"/>
      <c r="C1069" s="27"/>
      <c r="D1069" s="27"/>
    </row>
    <row r="1070">
      <c r="A1070" s="25"/>
      <c r="B1070" s="26"/>
      <c r="C1070" s="27"/>
      <c r="D1070" s="27"/>
    </row>
    <row r="1071">
      <c r="A1071" s="25"/>
      <c r="B1071" s="26"/>
      <c r="C1071" s="27"/>
      <c r="D1071" s="27"/>
    </row>
    <row r="1072">
      <c r="A1072" s="25"/>
      <c r="B1072" s="26"/>
      <c r="C1072" s="27"/>
      <c r="D1072" s="27"/>
    </row>
    <row r="1073">
      <c r="A1073" s="25"/>
      <c r="B1073" s="26"/>
      <c r="C1073" s="27"/>
      <c r="D1073" s="27"/>
    </row>
    <row r="1074">
      <c r="A1074" s="25"/>
      <c r="B1074" s="26"/>
      <c r="C1074" s="27"/>
      <c r="D1074" s="27"/>
    </row>
    <row r="1075">
      <c r="A1075" s="25"/>
      <c r="B1075" s="26"/>
      <c r="C1075" s="27"/>
      <c r="D1075" s="27"/>
    </row>
    <row r="1076">
      <c r="A1076" s="25"/>
      <c r="B1076" s="26"/>
      <c r="C1076" s="27"/>
      <c r="D1076" s="27"/>
    </row>
    <row r="1077">
      <c r="A1077" s="25"/>
      <c r="B1077" s="26"/>
      <c r="C1077" s="27"/>
      <c r="D1077" s="27"/>
    </row>
    <row r="1078">
      <c r="A1078" s="25"/>
      <c r="B1078" s="26"/>
      <c r="C1078" s="27"/>
      <c r="D1078" s="27"/>
    </row>
    <row r="1079">
      <c r="A1079" s="25"/>
      <c r="B1079" s="26"/>
      <c r="C1079" s="27"/>
      <c r="D1079" s="27"/>
    </row>
    <row r="1080">
      <c r="A1080" s="25"/>
      <c r="B1080" s="26"/>
      <c r="C1080" s="27"/>
      <c r="D1080" s="27"/>
    </row>
    <row r="1081">
      <c r="A1081" s="25"/>
      <c r="B1081" s="26"/>
      <c r="C1081" s="27"/>
      <c r="D1081" s="27"/>
    </row>
    <row r="1082">
      <c r="A1082" s="25"/>
      <c r="B1082" s="26"/>
      <c r="C1082" s="27"/>
      <c r="D1082" s="27"/>
    </row>
    <row r="1083">
      <c r="A1083" s="25"/>
      <c r="B1083" s="26"/>
      <c r="C1083" s="27"/>
      <c r="D1083" s="27"/>
    </row>
    <row r="1084">
      <c r="A1084" s="25"/>
      <c r="B1084" s="26"/>
      <c r="C1084" s="27"/>
      <c r="D1084" s="27"/>
    </row>
    <row r="1085">
      <c r="A1085" s="25"/>
      <c r="B1085" s="26"/>
      <c r="C1085" s="27"/>
      <c r="D1085" s="27"/>
    </row>
    <row r="1086">
      <c r="A1086" s="25"/>
      <c r="B1086" s="26"/>
      <c r="C1086" s="27"/>
      <c r="D1086" s="27"/>
    </row>
    <row r="1087">
      <c r="A1087" s="25"/>
      <c r="B1087" s="26"/>
      <c r="C1087" s="27"/>
      <c r="D1087" s="27"/>
    </row>
    <row r="1088">
      <c r="A1088" s="25"/>
      <c r="B1088" s="26"/>
      <c r="C1088" s="27"/>
      <c r="D1088" s="27"/>
    </row>
    <row r="1089">
      <c r="A1089" s="25"/>
      <c r="B1089" s="26"/>
      <c r="C1089" s="27"/>
      <c r="D1089" s="27"/>
    </row>
    <row r="1090">
      <c r="A1090" s="25"/>
      <c r="B1090" s="26"/>
      <c r="C1090" s="27"/>
      <c r="D1090" s="27"/>
    </row>
    <row r="1091">
      <c r="A1091" s="25"/>
      <c r="B1091" s="26"/>
      <c r="C1091" s="27"/>
      <c r="D1091" s="27"/>
    </row>
    <row r="1092">
      <c r="A1092" s="25"/>
      <c r="B1092" s="26"/>
      <c r="C1092" s="27"/>
      <c r="D1092" s="27"/>
    </row>
    <row r="1093">
      <c r="A1093" s="25"/>
      <c r="B1093" s="26"/>
      <c r="C1093" s="27"/>
      <c r="D1093" s="27"/>
    </row>
    <row r="1094">
      <c r="A1094" s="25"/>
      <c r="B1094" s="26"/>
      <c r="C1094" s="27"/>
      <c r="D1094" s="27"/>
    </row>
    <row r="1095">
      <c r="A1095" s="25"/>
      <c r="B1095" s="26"/>
      <c r="C1095" s="27"/>
      <c r="D1095" s="27"/>
    </row>
    <row r="1096">
      <c r="A1096" s="25"/>
      <c r="B1096" s="26"/>
      <c r="C1096" s="27"/>
      <c r="D1096" s="27"/>
    </row>
    <row r="1097">
      <c r="A1097" s="25"/>
      <c r="B1097" s="26"/>
      <c r="C1097" s="27"/>
      <c r="D1097" s="27"/>
    </row>
    <row r="1098">
      <c r="A1098" s="25"/>
      <c r="B1098" s="26"/>
      <c r="C1098" s="27"/>
      <c r="D1098" s="27"/>
    </row>
    <row r="1099">
      <c r="A1099" s="25"/>
      <c r="B1099" s="26"/>
      <c r="C1099" s="27"/>
      <c r="D1099" s="27"/>
    </row>
    <row r="1100">
      <c r="A1100" s="25"/>
      <c r="B1100" s="26"/>
      <c r="C1100" s="27"/>
      <c r="D1100" s="27"/>
    </row>
    <row r="1101">
      <c r="A1101" s="25"/>
      <c r="B1101" s="26"/>
      <c r="C1101" s="27"/>
      <c r="D1101" s="27"/>
    </row>
    <row r="1102">
      <c r="A1102" s="25"/>
      <c r="B1102" s="26"/>
      <c r="C1102" s="27"/>
      <c r="D1102" s="27"/>
    </row>
    <row r="1103">
      <c r="A1103" s="25"/>
      <c r="B1103" s="26"/>
      <c r="C1103" s="27"/>
      <c r="D1103" s="27"/>
    </row>
    <row r="1104">
      <c r="A1104" s="25"/>
      <c r="B1104" s="26"/>
      <c r="C1104" s="27"/>
      <c r="D1104" s="27"/>
    </row>
    <row r="1105">
      <c r="A1105" s="25"/>
      <c r="B1105" s="26"/>
      <c r="C1105" s="27"/>
      <c r="D1105" s="27"/>
    </row>
    <row r="1106">
      <c r="A1106" s="25"/>
      <c r="B1106" s="26"/>
      <c r="C1106" s="27"/>
      <c r="D1106" s="27"/>
    </row>
    <row r="1107">
      <c r="A1107" s="25"/>
      <c r="B1107" s="26"/>
      <c r="C1107" s="27"/>
      <c r="D1107" s="27"/>
    </row>
    <row r="1108">
      <c r="A1108" s="25"/>
      <c r="B1108" s="26"/>
      <c r="C1108" s="27"/>
      <c r="D1108" s="27"/>
    </row>
    <row r="1109">
      <c r="A1109" s="25"/>
      <c r="B1109" s="26"/>
      <c r="C1109" s="27"/>
      <c r="D1109" s="27"/>
    </row>
    <row r="1110">
      <c r="A1110" s="25"/>
      <c r="B1110" s="26"/>
      <c r="C1110" s="27"/>
      <c r="D1110" s="27"/>
    </row>
    <row r="1111">
      <c r="A1111" s="25"/>
      <c r="B1111" s="26"/>
      <c r="C1111" s="27"/>
      <c r="D1111" s="27"/>
    </row>
    <row r="1112">
      <c r="A1112" s="25"/>
      <c r="B1112" s="26"/>
      <c r="C1112" s="27"/>
      <c r="D1112" s="27"/>
    </row>
    <row r="1113">
      <c r="A1113" s="25"/>
      <c r="B1113" s="26"/>
      <c r="C1113" s="27"/>
      <c r="D1113" s="27"/>
    </row>
    <row r="1114">
      <c r="A1114" s="25"/>
      <c r="B1114" s="26"/>
      <c r="C1114" s="27"/>
      <c r="D1114" s="27"/>
    </row>
    <row r="1115">
      <c r="A1115" s="25"/>
      <c r="B1115" s="26"/>
      <c r="C1115" s="27"/>
      <c r="D1115" s="27"/>
    </row>
    <row r="1116">
      <c r="A1116" s="25"/>
      <c r="B1116" s="26"/>
      <c r="C1116" s="27"/>
      <c r="D1116" s="27"/>
    </row>
    <row r="1117">
      <c r="A1117" s="25"/>
      <c r="B1117" s="26"/>
      <c r="C1117" s="27"/>
      <c r="D1117" s="27"/>
    </row>
    <row r="1118">
      <c r="A1118" s="25"/>
      <c r="B1118" s="26"/>
      <c r="C1118" s="27"/>
      <c r="D1118" s="27"/>
    </row>
    <row r="1119">
      <c r="A1119" s="25"/>
      <c r="B1119" s="26"/>
      <c r="C1119" s="27"/>
      <c r="D1119" s="27"/>
    </row>
    <row r="1120">
      <c r="A1120" s="25"/>
      <c r="B1120" s="26"/>
      <c r="C1120" s="27"/>
      <c r="D1120" s="27"/>
    </row>
    <row r="1121">
      <c r="A1121" s="25"/>
      <c r="B1121" s="26"/>
      <c r="C1121" s="27"/>
      <c r="D1121" s="27"/>
    </row>
  </sheetData>
  <mergeCells count="1">
    <mergeCell ref="A1:D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0"/>
    <col customWidth="1" min="2" max="2" width="27.88"/>
    <col customWidth="1" min="3" max="3" width="25.25"/>
  </cols>
  <sheetData>
    <row r="1">
      <c r="A1" s="153" t="s">
        <v>531</v>
      </c>
      <c r="B1" s="8"/>
      <c r="C1" s="9"/>
      <c r="D1" s="154"/>
    </row>
    <row r="2">
      <c r="A2" s="155" t="s">
        <v>532</v>
      </c>
      <c r="B2" s="155" t="s">
        <v>533</v>
      </c>
      <c r="C2" s="155" t="s">
        <v>534</v>
      </c>
      <c r="D2" s="79"/>
    </row>
    <row r="3">
      <c r="A3" s="156">
        <v>45225.0</v>
      </c>
      <c r="B3" s="157" t="s">
        <v>535</v>
      </c>
      <c r="C3" s="158">
        <v>0.0</v>
      </c>
    </row>
    <row r="4">
      <c r="A4" s="159"/>
      <c r="B4" s="160" t="s">
        <v>536</v>
      </c>
      <c r="C4" s="158">
        <v>329000.0</v>
      </c>
      <c r="D4" s="161" t="s">
        <v>537</v>
      </c>
      <c r="E4" s="5">
        <f> CAPITAL!$B$3 </f>
        <v>13598543</v>
      </c>
    </row>
    <row r="5">
      <c r="A5" s="159"/>
      <c r="B5" s="160" t="s">
        <v>538</v>
      </c>
      <c r="C5" s="158">
        <f>'Efectivo Admin. Hermana'!$B$171</f>
        <v>2456500</v>
      </c>
      <c r="D5" s="161" t="s">
        <v>539</v>
      </c>
      <c r="E5" s="5">
        <f> CAPITAL!$B$3 -SUM(C3:C8)</f>
        <v>-154957</v>
      </c>
    </row>
    <row r="6">
      <c r="A6" s="159"/>
      <c r="B6" s="162" t="s">
        <v>540</v>
      </c>
      <c r="C6" s="158">
        <v>0.0</v>
      </c>
    </row>
    <row r="7">
      <c r="A7" s="159"/>
      <c r="B7" s="162" t="s">
        <v>541</v>
      </c>
      <c r="C7" s="158">
        <f>(6000000+2805000+2000000+2000000+2000000+2500000+1450000+4000000+3000000+5000000+4000000+4500000)-(5000000+3000000+2000000+2000000+4000000+1305000+1450000+1000000+4000000+2000000+2000000+4000000+500000+2000000)</f>
        <v>5000000</v>
      </c>
      <c r="D7" s="163">
        <v>45240.0</v>
      </c>
    </row>
    <row r="8">
      <c r="A8" s="164"/>
      <c r="B8" s="162" t="s">
        <v>542</v>
      </c>
      <c r="C8" s="158">
        <v>5968000.0</v>
      </c>
    </row>
    <row r="10">
      <c r="C10" s="5">
        <f>SUM(C3:C9)</f>
        <v>13753500</v>
      </c>
    </row>
    <row r="15">
      <c r="E15" s="31"/>
      <c r="F15" s="31"/>
    </row>
    <row r="16">
      <c r="F16" s="31"/>
    </row>
    <row r="17">
      <c r="F17" s="31"/>
    </row>
    <row r="18">
      <c r="F18" s="31"/>
    </row>
    <row r="19">
      <c r="F19" s="31"/>
    </row>
    <row r="20">
      <c r="D20" s="31"/>
    </row>
  </sheetData>
  <mergeCells count="2">
    <mergeCell ref="A1:C1"/>
    <mergeCell ref="A3:A8"/>
  </mergeCells>
  <conditionalFormatting sqref="E4">
    <cfRule type="cellIs" dxfId="1" priority="1" operator="lessThan">
      <formula>SUM(C3:C7)</formula>
    </cfRule>
  </conditionalFormatting>
  <conditionalFormatting sqref="E4">
    <cfRule type="cellIs" dxfId="2" priority="2" operator="greaterThan">
      <formula>SUM(C3:C7)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3.38"/>
    <col customWidth="1" min="3" max="3" width="45.88"/>
    <col customWidth="1" min="4" max="4" width="26.13"/>
  </cols>
  <sheetData>
    <row r="1">
      <c r="A1" s="165" t="s">
        <v>4</v>
      </c>
      <c r="B1" s="166" t="s">
        <v>543</v>
      </c>
      <c r="C1" s="166" t="s">
        <v>544</v>
      </c>
      <c r="D1" s="166" t="s">
        <v>545</v>
      </c>
      <c r="E1" s="167"/>
    </row>
    <row r="2">
      <c r="A2" s="168"/>
      <c r="B2" s="54">
        <v>3500000.0</v>
      </c>
      <c r="C2" s="53" t="s">
        <v>546</v>
      </c>
      <c r="D2" s="53" t="s">
        <v>547</v>
      </c>
      <c r="E2" s="167"/>
    </row>
    <row r="3">
      <c r="A3" s="168"/>
      <c r="B3" s="54">
        <v>1100000.0</v>
      </c>
      <c r="C3" s="54" t="s">
        <v>548</v>
      </c>
      <c r="D3" s="53" t="s">
        <v>547</v>
      </c>
      <c r="E3" s="167"/>
      <c r="G3" s="31"/>
    </row>
    <row r="4">
      <c r="A4" s="169">
        <v>45167.0</v>
      </c>
      <c r="B4" s="54">
        <v>200000.0</v>
      </c>
      <c r="C4" s="54" t="s">
        <v>549</v>
      </c>
      <c r="D4" s="53" t="s">
        <v>550</v>
      </c>
      <c r="E4" s="167"/>
    </row>
    <row r="5">
      <c r="A5" s="170" t="s">
        <v>551</v>
      </c>
      <c r="B5" s="54">
        <v>120000.0</v>
      </c>
      <c r="C5" s="54" t="s">
        <v>552</v>
      </c>
      <c r="D5" s="53" t="s">
        <v>553</v>
      </c>
      <c r="E5" s="167"/>
    </row>
    <row r="6">
      <c r="A6" s="170" t="s">
        <v>554</v>
      </c>
      <c r="B6" s="54">
        <v>300000.0</v>
      </c>
      <c r="C6" s="54" t="s">
        <v>549</v>
      </c>
      <c r="D6" s="53" t="s">
        <v>550</v>
      </c>
      <c r="E6" s="167"/>
    </row>
    <row r="7">
      <c r="A7" s="169">
        <v>45200.0</v>
      </c>
      <c r="B7" s="171">
        <v>-1100000.0</v>
      </c>
      <c r="C7" s="53" t="s">
        <v>555</v>
      </c>
      <c r="D7" s="53" t="s">
        <v>556</v>
      </c>
      <c r="E7" s="167"/>
    </row>
    <row r="8">
      <c r="A8" s="169">
        <v>45206.0</v>
      </c>
      <c r="B8" s="54">
        <v>115000.0</v>
      </c>
      <c r="C8" s="53" t="s">
        <v>552</v>
      </c>
      <c r="D8" s="53" t="s">
        <v>553</v>
      </c>
      <c r="E8" s="167"/>
    </row>
    <row r="9">
      <c r="A9" s="169">
        <v>45230.0</v>
      </c>
      <c r="B9" s="54">
        <v>300000.0</v>
      </c>
      <c r="C9" s="53" t="s">
        <v>549</v>
      </c>
      <c r="D9" s="53" t="s">
        <v>550</v>
      </c>
      <c r="E9" s="167"/>
    </row>
    <row r="10">
      <c r="A10" s="169">
        <v>45235.0</v>
      </c>
      <c r="B10" s="171">
        <v>-450000.0</v>
      </c>
      <c r="C10" s="53" t="s">
        <v>557</v>
      </c>
      <c r="D10" s="53" t="s">
        <v>558</v>
      </c>
      <c r="E10" s="167"/>
    </row>
    <row r="11">
      <c r="A11" s="169">
        <v>45241.0</v>
      </c>
      <c r="B11" s="54">
        <v>50000.0</v>
      </c>
      <c r="C11" s="53" t="s">
        <v>552</v>
      </c>
      <c r="D11" s="54" t="s">
        <v>553</v>
      </c>
      <c r="E11" s="167"/>
    </row>
    <row r="12">
      <c r="A12" s="169">
        <v>45252.0</v>
      </c>
      <c r="B12" s="54">
        <v>100000.0</v>
      </c>
      <c r="C12" s="53" t="s">
        <v>559</v>
      </c>
      <c r="D12" s="54" t="s">
        <v>550</v>
      </c>
      <c r="E12" s="167"/>
    </row>
    <row r="13">
      <c r="A13" s="169">
        <v>45255.0</v>
      </c>
      <c r="B13" s="171">
        <v>-4000000.0</v>
      </c>
      <c r="C13" s="53" t="s">
        <v>560</v>
      </c>
      <c r="D13" s="54" t="s">
        <v>547</v>
      </c>
      <c r="E13" s="167"/>
    </row>
    <row r="14">
      <c r="A14" s="169">
        <v>45255.0</v>
      </c>
      <c r="B14" s="171">
        <v>-235000.0</v>
      </c>
      <c r="C14" s="53" t="s">
        <v>561</v>
      </c>
      <c r="D14" s="54" t="s">
        <v>547</v>
      </c>
      <c r="E14" s="167"/>
    </row>
    <row r="15">
      <c r="A15" s="169">
        <v>45260.0</v>
      </c>
      <c r="B15" s="54">
        <v>300000.0</v>
      </c>
      <c r="C15" s="53" t="s">
        <v>549</v>
      </c>
      <c r="D15" s="54" t="s">
        <v>550</v>
      </c>
      <c r="E15" s="167"/>
    </row>
    <row r="16">
      <c r="A16" s="169">
        <v>45265.0</v>
      </c>
      <c r="B16" s="54">
        <v>168000.0</v>
      </c>
      <c r="C16" s="53" t="s">
        <v>562</v>
      </c>
      <c r="D16" s="53" t="s">
        <v>553</v>
      </c>
      <c r="E16" s="167"/>
    </row>
    <row r="17">
      <c r="A17" s="169">
        <v>45269.0</v>
      </c>
      <c r="B17" s="171">
        <v>-50000.0</v>
      </c>
      <c r="C17" s="53" t="s">
        <v>563</v>
      </c>
      <c r="D17" s="54" t="s">
        <v>547</v>
      </c>
      <c r="E17" s="167"/>
    </row>
    <row r="18">
      <c r="A18" s="169">
        <v>45270.0</v>
      </c>
      <c r="B18" s="54">
        <v>232000.0</v>
      </c>
      <c r="C18" s="53" t="s">
        <v>564</v>
      </c>
      <c r="D18" s="54" t="s">
        <v>565</v>
      </c>
      <c r="E18" s="167"/>
    </row>
    <row r="19">
      <c r="A19" s="169">
        <v>45270.0</v>
      </c>
      <c r="B19" s="54">
        <v>50000.0</v>
      </c>
      <c r="C19" s="53" t="s">
        <v>566</v>
      </c>
      <c r="D19" s="54" t="s">
        <v>567</v>
      </c>
      <c r="E19" s="167"/>
    </row>
    <row r="20">
      <c r="A20" s="169">
        <v>45272.0</v>
      </c>
      <c r="B20" s="171">
        <v>-500000.0</v>
      </c>
      <c r="C20" s="53" t="s">
        <v>568</v>
      </c>
      <c r="D20" s="54" t="s">
        <v>550</v>
      </c>
      <c r="E20" s="167"/>
    </row>
    <row r="21">
      <c r="A21" s="169">
        <v>45288.0</v>
      </c>
      <c r="B21" s="54">
        <v>900000.0</v>
      </c>
      <c r="C21" s="53" t="s">
        <v>549</v>
      </c>
      <c r="D21" s="53" t="s">
        <v>550</v>
      </c>
      <c r="E21" s="167"/>
    </row>
    <row r="22">
      <c r="A22" s="169">
        <v>45291.0</v>
      </c>
      <c r="B22" s="54">
        <v>50000.0</v>
      </c>
      <c r="C22" s="53" t="s">
        <v>566</v>
      </c>
      <c r="D22" s="54" t="s">
        <v>567</v>
      </c>
      <c r="E22" s="167"/>
    </row>
    <row r="23">
      <c r="A23" s="169">
        <v>44947.0</v>
      </c>
      <c r="B23" s="171">
        <v>-600000.0</v>
      </c>
      <c r="C23" s="53" t="s">
        <v>569</v>
      </c>
      <c r="D23" s="54" t="s">
        <v>547</v>
      </c>
      <c r="E23" s="167"/>
    </row>
    <row r="24">
      <c r="A24" s="169">
        <v>44957.0</v>
      </c>
      <c r="B24" s="54">
        <v>550000.0</v>
      </c>
      <c r="C24" s="53" t="s">
        <v>549</v>
      </c>
      <c r="D24" s="54" t="s">
        <v>550</v>
      </c>
      <c r="E24" s="167"/>
    </row>
    <row r="25">
      <c r="A25" s="169">
        <v>44960.0</v>
      </c>
      <c r="B25" s="171">
        <v>-50000.0</v>
      </c>
      <c r="C25" s="53" t="s">
        <v>570</v>
      </c>
      <c r="D25" s="53" t="s">
        <v>547</v>
      </c>
      <c r="E25" s="167"/>
    </row>
    <row r="26">
      <c r="A26" s="169">
        <v>44960.0</v>
      </c>
      <c r="B26" s="54">
        <v>1000000.0</v>
      </c>
      <c r="C26" s="53" t="s">
        <v>571</v>
      </c>
      <c r="D26" s="54" t="s">
        <v>572</v>
      </c>
      <c r="E26" s="167"/>
    </row>
    <row r="27">
      <c r="A27" s="169">
        <v>44960.0</v>
      </c>
      <c r="B27" s="54">
        <v>400000.0</v>
      </c>
      <c r="C27" s="53" t="s">
        <v>573</v>
      </c>
      <c r="D27" s="54" t="s">
        <v>574</v>
      </c>
      <c r="E27" s="167"/>
    </row>
    <row r="28">
      <c r="A28" s="169">
        <v>44986.0</v>
      </c>
      <c r="B28" s="54">
        <v>500000.0</v>
      </c>
      <c r="C28" s="53" t="s">
        <v>549</v>
      </c>
      <c r="D28" s="54" t="s">
        <v>550</v>
      </c>
      <c r="E28" s="167"/>
    </row>
    <row r="29">
      <c r="A29" s="169">
        <v>44987.0</v>
      </c>
      <c r="B29" s="54">
        <v>110000.0</v>
      </c>
      <c r="C29" s="53" t="s">
        <v>575</v>
      </c>
      <c r="D29" s="54" t="s">
        <v>576</v>
      </c>
      <c r="E29" s="167"/>
    </row>
    <row r="30">
      <c r="A30" s="169">
        <v>44988.0</v>
      </c>
      <c r="B30" s="54">
        <v>600000.0</v>
      </c>
      <c r="C30" s="53" t="s">
        <v>573</v>
      </c>
      <c r="D30" s="54" t="s">
        <v>574</v>
      </c>
      <c r="E30" s="167"/>
    </row>
    <row r="31">
      <c r="A31" s="169">
        <v>44988.0</v>
      </c>
      <c r="B31" s="54">
        <v>20000.0</v>
      </c>
      <c r="C31" s="53" t="s">
        <v>577</v>
      </c>
      <c r="D31" s="53" t="s">
        <v>578</v>
      </c>
      <c r="E31" s="167"/>
    </row>
    <row r="32">
      <c r="A32" s="169">
        <v>44988.0</v>
      </c>
      <c r="B32" s="171">
        <v>-36000.0</v>
      </c>
      <c r="C32" s="53" t="s">
        <v>579</v>
      </c>
      <c r="D32" s="54" t="s">
        <v>547</v>
      </c>
      <c r="E32" s="167"/>
    </row>
    <row r="33">
      <c r="A33" s="169">
        <v>44989.0</v>
      </c>
      <c r="B33" s="54">
        <v>1200000.0</v>
      </c>
      <c r="C33" s="53" t="s">
        <v>580</v>
      </c>
      <c r="D33" s="53" t="s">
        <v>572</v>
      </c>
      <c r="E33" s="167"/>
    </row>
    <row r="34">
      <c r="A34" s="169">
        <v>44993.0</v>
      </c>
      <c r="B34" s="54">
        <v>160000.0</v>
      </c>
      <c r="C34" s="53" t="s">
        <v>581</v>
      </c>
      <c r="D34" s="53" t="s">
        <v>553</v>
      </c>
      <c r="E34" s="167"/>
    </row>
    <row r="35">
      <c r="A35" s="169">
        <v>44996.0</v>
      </c>
      <c r="B35" s="171">
        <v>-500000.0</v>
      </c>
      <c r="C35" s="53" t="s">
        <v>582</v>
      </c>
      <c r="D35" s="53" t="s">
        <v>547</v>
      </c>
      <c r="E35" s="167"/>
    </row>
    <row r="36">
      <c r="A36" s="169">
        <v>45001.0</v>
      </c>
      <c r="B36" s="54">
        <v>600000.0</v>
      </c>
      <c r="C36" s="53" t="s">
        <v>583</v>
      </c>
      <c r="D36" s="53" t="s">
        <v>584</v>
      </c>
      <c r="E36" s="167"/>
    </row>
    <row r="37">
      <c r="A37" s="169">
        <v>45007.0</v>
      </c>
      <c r="B37" s="54">
        <v>1900000.0</v>
      </c>
      <c r="C37" s="53" t="s">
        <v>585</v>
      </c>
      <c r="D37" s="53" t="s">
        <v>586</v>
      </c>
      <c r="E37" s="167"/>
    </row>
    <row r="38">
      <c r="A38" s="169">
        <v>45007.0</v>
      </c>
      <c r="B38" s="54">
        <v>215000.0</v>
      </c>
      <c r="C38" s="53" t="s">
        <v>587</v>
      </c>
      <c r="D38" s="53" t="s">
        <v>576</v>
      </c>
      <c r="E38" s="167"/>
    </row>
    <row r="39">
      <c r="A39" s="169">
        <v>45010.0</v>
      </c>
      <c r="B39" s="54">
        <v>1600000.0</v>
      </c>
      <c r="C39" s="53" t="s">
        <v>588</v>
      </c>
      <c r="D39" s="53" t="s">
        <v>586</v>
      </c>
      <c r="E39" s="167"/>
    </row>
    <row r="40">
      <c r="A40" s="169">
        <v>45013.0</v>
      </c>
      <c r="B40" s="54">
        <v>500000.0</v>
      </c>
      <c r="C40" s="53" t="s">
        <v>549</v>
      </c>
      <c r="D40" s="53" t="s">
        <v>550</v>
      </c>
      <c r="E40" s="167"/>
    </row>
    <row r="41">
      <c r="A41" s="169">
        <v>45021.0</v>
      </c>
      <c r="B41" s="54">
        <v>1200000.0</v>
      </c>
      <c r="C41" s="53" t="s">
        <v>589</v>
      </c>
      <c r="D41" s="53" t="s">
        <v>572</v>
      </c>
      <c r="E41" s="167"/>
    </row>
    <row r="42">
      <c r="A42" s="169">
        <v>45028.0</v>
      </c>
      <c r="B42" s="54">
        <v>155000.0</v>
      </c>
      <c r="C42" s="53" t="s">
        <v>590</v>
      </c>
      <c r="D42" s="53" t="s">
        <v>553</v>
      </c>
      <c r="E42" s="167"/>
    </row>
    <row r="43">
      <c r="A43" s="169">
        <v>45028.0</v>
      </c>
      <c r="B43" s="54">
        <v>1700000.0</v>
      </c>
      <c r="C43" s="53" t="s">
        <v>591</v>
      </c>
      <c r="D43" s="53" t="s">
        <v>592</v>
      </c>
      <c r="E43" s="167"/>
    </row>
    <row r="44">
      <c r="A44" s="169">
        <v>45028.0</v>
      </c>
      <c r="B44" s="54">
        <v>300000.0</v>
      </c>
      <c r="C44" s="53" t="s">
        <v>593</v>
      </c>
      <c r="D44" s="53" t="s">
        <v>550</v>
      </c>
      <c r="E44" s="167"/>
    </row>
    <row r="45">
      <c r="A45" s="169">
        <v>45041.0</v>
      </c>
      <c r="B45" s="171">
        <v>-100000.0</v>
      </c>
      <c r="C45" s="53" t="s">
        <v>594</v>
      </c>
      <c r="D45" s="53" t="s">
        <v>547</v>
      </c>
      <c r="E45" s="167"/>
    </row>
    <row r="46">
      <c r="A46" s="169">
        <v>45044.0</v>
      </c>
      <c r="B46" s="54">
        <v>500000.0</v>
      </c>
      <c r="C46" s="53" t="s">
        <v>549</v>
      </c>
      <c r="D46" s="53" t="s">
        <v>550</v>
      </c>
      <c r="E46" s="167"/>
    </row>
    <row r="47">
      <c r="A47" s="169">
        <v>45046.0</v>
      </c>
      <c r="B47" s="54">
        <v>500000.0</v>
      </c>
      <c r="C47" s="53" t="s">
        <v>595</v>
      </c>
      <c r="D47" s="53" t="s">
        <v>565</v>
      </c>
      <c r="E47" s="167"/>
    </row>
    <row r="48">
      <c r="A48" s="169">
        <v>45046.0</v>
      </c>
      <c r="B48" s="54">
        <v>50000.0</v>
      </c>
      <c r="C48" s="53" t="s">
        <v>596</v>
      </c>
      <c r="D48" s="53" t="s">
        <v>547</v>
      </c>
      <c r="E48" s="167"/>
    </row>
    <row r="49">
      <c r="A49" s="169">
        <v>45050.0</v>
      </c>
      <c r="B49" s="54">
        <v>150000.0</v>
      </c>
      <c r="C49" s="53" t="s">
        <v>597</v>
      </c>
      <c r="D49" s="53" t="s">
        <v>553</v>
      </c>
      <c r="E49" s="167"/>
    </row>
    <row r="50">
      <c r="A50" s="169">
        <v>45052.0</v>
      </c>
      <c r="B50" s="54">
        <v>1200000.0</v>
      </c>
      <c r="C50" s="53" t="s">
        <v>598</v>
      </c>
      <c r="D50" s="53" t="s">
        <v>572</v>
      </c>
      <c r="E50" s="167"/>
    </row>
    <row r="51">
      <c r="A51" s="169">
        <v>45052.0</v>
      </c>
      <c r="B51" s="54">
        <v>700000.0</v>
      </c>
      <c r="C51" s="53" t="s">
        <v>591</v>
      </c>
      <c r="D51" s="53" t="s">
        <v>592</v>
      </c>
      <c r="E51" s="167"/>
    </row>
    <row r="52">
      <c r="A52" s="169">
        <v>45054.0</v>
      </c>
      <c r="B52" s="54">
        <v>200000.0</v>
      </c>
      <c r="C52" s="53" t="s">
        <v>599</v>
      </c>
      <c r="D52" s="53" t="s">
        <v>547</v>
      </c>
      <c r="E52" s="167"/>
    </row>
    <row r="53">
      <c r="A53" s="169">
        <v>45054.0</v>
      </c>
      <c r="B53" s="54">
        <v>62000.0</v>
      </c>
      <c r="C53" s="53" t="s">
        <v>600</v>
      </c>
      <c r="D53" s="53" t="s">
        <v>550</v>
      </c>
      <c r="E53" s="167"/>
    </row>
    <row r="54">
      <c r="A54" s="58">
        <v>45062.0</v>
      </c>
      <c r="B54" s="54">
        <v>300000.0</v>
      </c>
      <c r="C54" s="53" t="s">
        <v>601</v>
      </c>
      <c r="D54" s="53" t="s">
        <v>602</v>
      </c>
      <c r="E54" s="167"/>
    </row>
    <row r="55">
      <c r="A55" s="58">
        <v>45061.0</v>
      </c>
      <c r="B55" s="54">
        <v>400000.0</v>
      </c>
      <c r="C55" s="53" t="s">
        <v>603</v>
      </c>
      <c r="D55" s="53" t="s">
        <v>604</v>
      </c>
      <c r="E55" s="167"/>
    </row>
    <row r="56">
      <c r="A56" s="58">
        <v>45065.0</v>
      </c>
      <c r="B56" s="54">
        <v>300000.0</v>
      </c>
      <c r="C56" s="53" t="s">
        <v>605</v>
      </c>
      <c r="D56" s="172"/>
      <c r="E56" s="167"/>
    </row>
    <row r="57">
      <c r="A57" s="58">
        <v>45069.0</v>
      </c>
      <c r="B57" s="173">
        <v>200000.0</v>
      </c>
      <c r="C57" s="53" t="s">
        <v>606</v>
      </c>
      <c r="D57" s="172"/>
      <c r="E57" s="167"/>
    </row>
    <row r="58">
      <c r="A58" s="58">
        <v>45070.0</v>
      </c>
      <c r="B58" s="54">
        <v>2000000.0</v>
      </c>
      <c r="C58" s="53" t="s">
        <v>607</v>
      </c>
      <c r="D58" s="172"/>
      <c r="E58" s="167"/>
    </row>
    <row r="59">
      <c r="A59" s="58">
        <v>45073.0</v>
      </c>
      <c r="B59" s="54">
        <v>1000000.0</v>
      </c>
      <c r="C59" s="53" t="s">
        <v>608</v>
      </c>
      <c r="D59" s="172"/>
      <c r="E59" s="167"/>
    </row>
    <row r="60">
      <c r="A60" s="58">
        <v>45073.0</v>
      </c>
      <c r="B60" s="54">
        <v>450000.0</v>
      </c>
      <c r="C60" s="53" t="s">
        <v>609</v>
      </c>
      <c r="D60" s="172"/>
      <c r="E60" s="167"/>
    </row>
    <row r="61">
      <c r="A61" s="58">
        <v>45082.0</v>
      </c>
      <c r="B61" s="54">
        <v>1000000.0</v>
      </c>
      <c r="C61" s="53" t="s">
        <v>610</v>
      </c>
      <c r="D61" s="172"/>
      <c r="E61" s="167"/>
    </row>
    <row r="62">
      <c r="A62" s="58">
        <v>45082.0</v>
      </c>
      <c r="B62" s="54">
        <v>200000.0</v>
      </c>
      <c r="C62" s="53" t="s">
        <v>611</v>
      </c>
      <c r="D62" s="172"/>
      <c r="E62" s="167"/>
    </row>
    <row r="63">
      <c r="A63" s="58">
        <v>45082.0</v>
      </c>
      <c r="B63" s="54">
        <v>350000.0</v>
      </c>
      <c r="C63" s="53" t="s">
        <v>612</v>
      </c>
      <c r="D63" s="172"/>
      <c r="E63" s="167"/>
    </row>
    <row r="64">
      <c r="A64" s="58">
        <v>45076.0</v>
      </c>
      <c r="B64" s="54">
        <v>500000.0</v>
      </c>
      <c r="C64" s="53" t="s">
        <v>411</v>
      </c>
      <c r="D64" s="172"/>
      <c r="E64" s="167"/>
    </row>
    <row r="65">
      <c r="A65" s="58">
        <v>45082.0</v>
      </c>
      <c r="B65" s="54">
        <v>1360000.0</v>
      </c>
      <c r="C65" s="53" t="s">
        <v>613</v>
      </c>
      <c r="D65" s="172"/>
      <c r="E65" s="167"/>
    </row>
    <row r="66">
      <c r="A66" s="58">
        <v>45092.0</v>
      </c>
      <c r="B66" s="54">
        <v>145000.0</v>
      </c>
      <c r="C66" s="53" t="s">
        <v>614</v>
      </c>
      <c r="D66" s="172"/>
      <c r="E66" s="167"/>
    </row>
    <row r="67">
      <c r="A67" s="58">
        <v>45098.0</v>
      </c>
      <c r="B67" s="54">
        <v>1170000.0</v>
      </c>
      <c r="C67" s="53" t="s">
        <v>615</v>
      </c>
      <c r="D67" s="172"/>
      <c r="E67" s="167"/>
    </row>
    <row r="68">
      <c r="A68" s="58">
        <v>45098.0</v>
      </c>
      <c r="B68" s="54">
        <v>100000.0</v>
      </c>
      <c r="C68" s="53" t="s">
        <v>616</v>
      </c>
      <c r="D68" s="172"/>
      <c r="E68" s="167"/>
    </row>
    <row r="69">
      <c r="A69" s="58">
        <v>45098.0</v>
      </c>
      <c r="B69" s="54">
        <v>170000.0</v>
      </c>
      <c r="C69" s="53" t="s">
        <v>617</v>
      </c>
      <c r="D69" s="172"/>
      <c r="E69" s="167"/>
    </row>
    <row r="70">
      <c r="A70" s="58">
        <v>45103.0</v>
      </c>
      <c r="B70" s="54">
        <v>125000.0</v>
      </c>
      <c r="C70" s="53" t="s">
        <v>618</v>
      </c>
      <c r="D70" s="172"/>
      <c r="E70" s="167"/>
    </row>
    <row r="71">
      <c r="A71" s="58">
        <v>45104.0</v>
      </c>
      <c r="B71" s="54">
        <v>227000.0</v>
      </c>
      <c r="C71" s="53" t="s">
        <v>619</v>
      </c>
      <c r="D71" s="172"/>
      <c r="E71" s="167"/>
    </row>
    <row r="72">
      <c r="A72" s="58">
        <v>45104.0</v>
      </c>
      <c r="B72" s="54">
        <v>400000.0</v>
      </c>
      <c r="C72" s="53" t="s">
        <v>610</v>
      </c>
      <c r="D72" s="172"/>
      <c r="E72" s="167"/>
    </row>
    <row r="73">
      <c r="A73" s="58">
        <v>45104.0</v>
      </c>
      <c r="B73" s="54">
        <v>75000.0</v>
      </c>
      <c r="C73" s="53" t="s">
        <v>620</v>
      </c>
      <c r="D73" s="172"/>
      <c r="E73" s="167"/>
    </row>
    <row r="74">
      <c r="A74" s="58">
        <v>45105.0</v>
      </c>
      <c r="B74" s="54">
        <v>500000.0</v>
      </c>
      <c r="C74" s="53" t="s">
        <v>411</v>
      </c>
      <c r="D74" s="172"/>
      <c r="E74" s="167"/>
    </row>
    <row r="75">
      <c r="A75" s="58">
        <v>45114.0</v>
      </c>
      <c r="B75" s="54">
        <v>250000.0</v>
      </c>
      <c r="C75" s="53" t="s">
        <v>621</v>
      </c>
      <c r="D75" s="172"/>
      <c r="E75" s="167"/>
    </row>
    <row r="76">
      <c r="A76" s="58">
        <v>45116.0</v>
      </c>
      <c r="B76" s="54">
        <v>81500.0</v>
      </c>
      <c r="C76" s="53" t="s">
        <v>622</v>
      </c>
      <c r="D76" s="172"/>
      <c r="E76" s="167"/>
    </row>
    <row r="77">
      <c r="A77" s="58">
        <v>45115.0</v>
      </c>
      <c r="B77" s="54">
        <v>570000.0</v>
      </c>
      <c r="C77" s="53" t="s">
        <v>623</v>
      </c>
      <c r="D77" s="172"/>
      <c r="E77" s="167"/>
    </row>
    <row r="78">
      <c r="A78" s="58">
        <v>45117.0</v>
      </c>
      <c r="B78" s="54">
        <v>5000000.0</v>
      </c>
      <c r="C78" s="53" t="s">
        <v>624</v>
      </c>
      <c r="D78" s="172"/>
      <c r="E78" s="167"/>
    </row>
    <row r="79">
      <c r="A79" s="58">
        <v>45120.0</v>
      </c>
      <c r="B79" s="54">
        <v>140000.0</v>
      </c>
      <c r="C79" s="53" t="s">
        <v>625</v>
      </c>
      <c r="D79" s="172"/>
      <c r="E79" s="167"/>
    </row>
    <row r="80">
      <c r="A80" s="58">
        <v>45120.0</v>
      </c>
      <c r="B80" s="54">
        <v>1000000.0</v>
      </c>
      <c r="C80" s="53" t="s">
        <v>626</v>
      </c>
      <c r="D80" s="172"/>
      <c r="E80" s="167"/>
    </row>
    <row r="81">
      <c r="A81" s="58">
        <v>45120.0</v>
      </c>
      <c r="B81" s="54">
        <v>60000.0</v>
      </c>
      <c r="C81" s="53" t="s">
        <v>627</v>
      </c>
      <c r="D81" s="172"/>
      <c r="E81" s="167"/>
    </row>
    <row r="82">
      <c r="A82" s="58">
        <v>45121.0</v>
      </c>
      <c r="B82" s="54">
        <v>50000.0</v>
      </c>
      <c r="C82" s="53" t="s">
        <v>628</v>
      </c>
      <c r="D82" s="172"/>
      <c r="E82" s="167"/>
    </row>
    <row r="83">
      <c r="A83" s="58">
        <v>45121.0</v>
      </c>
      <c r="B83" s="54">
        <v>3000000.0</v>
      </c>
      <c r="C83" s="53" t="s">
        <v>629</v>
      </c>
      <c r="D83" s="172"/>
      <c r="E83" s="167"/>
    </row>
    <row r="84">
      <c r="A84" s="58">
        <v>45122.0</v>
      </c>
      <c r="B84" s="54">
        <v>1250000.0</v>
      </c>
      <c r="C84" s="53" t="s">
        <v>630</v>
      </c>
      <c r="D84" s="172"/>
      <c r="E84" s="167"/>
    </row>
    <row r="85">
      <c r="A85" s="58">
        <v>45126.0</v>
      </c>
      <c r="B85" s="54">
        <v>2500000.0</v>
      </c>
      <c r="C85" s="53" t="s">
        <v>631</v>
      </c>
      <c r="D85" s="172"/>
      <c r="E85" s="167"/>
    </row>
    <row r="86">
      <c r="A86" s="58">
        <v>45130.0</v>
      </c>
      <c r="B86" s="54">
        <v>2000000.0</v>
      </c>
      <c r="C86" s="53" t="s">
        <v>632</v>
      </c>
      <c r="D86" s="172"/>
      <c r="E86" s="167"/>
    </row>
    <row r="87">
      <c r="A87" s="58">
        <v>45130.0</v>
      </c>
      <c r="B87" s="54">
        <v>1000000.0</v>
      </c>
      <c r="C87" s="53" t="s">
        <v>633</v>
      </c>
      <c r="D87" s="172"/>
      <c r="E87" s="167"/>
    </row>
    <row r="88">
      <c r="A88" s="58">
        <v>45130.0</v>
      </c>
      <c r="B88" s="54">
        <v>110000.0</v>
      </c>
      <c r="C88" s="53" t="s">
        <v>611</v>
      </c>
      <c r="D88" s="172"/>
      <c r="E88" s="167"/>
    </row>
    <row r="89">
      <c r="A89" s="58">
        <v>45130.0</v>
      </c>
      <c r="B89" s="54">
        <v>2700000.0</v>
      </c>
      <c r="C89" s="53" t="s">
        <v>631</v>
      </c>
      <c r="D89" s="172"/>
      <c r="E89" s="167"/>
    </row>
    <row r="90">
      <c r="A90" s="58">
        <v>45130.0</v>
      </c>
      <c r="B90" s="54">
        <v>238800.0</v>
      </c>
      <c r="C90" s="53" t="s">
        <v>634</v>
      </c>
      <c r="D90" s="172"/>
      <c r="E90" s="167"/>
    </row>
    <row r="91">
      <c r="A91" s="58">
        <v>45132.0</v>
      </c>
      <c r="B91" s="54">
        <v>600000.0</v>
      </c>
      <c r="C91" s="53" t="s">
        <v>635</v>
      </c>
      <c r="D91" s="172"/>
      <c r="E91" s="167"/>
    </row>
    <row r="92">
      <c r="A92" s="58">
        <v>45133.0</v>
      </c>
      <c r="B92" s="54">
        <v>2500000.0</v>
      </c>
      <c r="C92" s="53" t="s">
        <v>631</v>
      </c>
      <c r="D92" s="172"/>
      <c r="E92" s="167"/>
    </row>
    <row r="93">
      <c r="A93" s="58">
        <v>45135.0</v>
      </c>
      <c r="B93" s="54">
        <v>500000.0</v>
      </c>
      <c r="C93" s="53" t="s">
        <v>636</v>
      </c>
      <c r="D93" s="172"/>
      <c r="E93" s="167"/>
    </row>
    <row r="94">
      <c r="A94" s="58">
        <v>45131.0</v>
      </c>
      <c r="B94" s="54">
        <v>61000.0</v>
      </c>
      <c r="C94" s="53" t="s">
        <v>637</v>
      </c>
      <c r="D94" s="172"/>
      <c r="E94" s="167"/>
    </row>
    <row r="95">
      <c r="A95" s="58">
        <v>45137.0</v>
      </c>
      <c r="B95" s="54">
        <v>910000.0</v>
      </c>
      <c r="C95" s="53" t="s">
        <v>638</v>
      </c>
      <c r="D95" s="172"/>
      <c r="E95" s="167"/>
    </row>
    <row r="96">
      <c r="A96" s="58">
        <v>45138.0</v>
      </c>
      <c r="B96" s="54">
        <v>86900.0</v>
      </c>
      <c r="C96" s="53" t="s">
        <v>639</v>
      </c>
      <c r="D96" s="172"/>
      <c r="E96" s="167"/>
    </row>
    <row r="97">
      <c r="A97" s="58">
        <v>45138.0</v>
      </c>
      <c r="B97" s="54">
        <v>22000.0</v>
      </c>
      <c r="C97" s="53" t="s">
        <v>640</v>
      </c>
      <c r="D97" s="172"/>
      <c r="E97" s="167"/>
    </row>
    <row r="98">
      <c r="A98" s="58">
        <v>45138.0</v>
      </c>
      <c r="B98" s="54">
        <v>2800000.0</v>
      </c>
      <c r="C98" s="53" t="s">
        <v>641</v>
      </c>
      <c r="D98" s="172"/>
      <c r="E98" s="167"/>
    </row>
    <row r="99">
      <c r="A99" s="58">
        <v>45138.0</v>
      </c>
      <c r="B99" s="54">
        <v>480000.0</v>
      </c>
      <c r="C99" s="53" t="s">
        <v>642</v>
      </c>
      <c r="D99" s="172"/>
      <c r="E99" s="167"/>
    </row>
    <row r="100">
      <c r="A100" s="58">
        <v>45139.0</v>
      </c>
      <c r="B100" s="54">
        <v>2000000.0</v>
      </c>
      <c r="C100" s="53" t="s">
        <v>643</v>
      </c>
      <c r="D100" s="172"/>
      <c r="E100" s="167"/>
    </row>
    <row r="101">
      <c r="A101" s="58">
        <v>45139.0</v>
      </c>
      <c r="B101" s="54">
        <v>86900.0</v>
      </c>
      <c r="C101" s="53" t="s">
        <v>644</v>
      </c>
      <c r="D101" s="172"/>
      <c r="E101" s="167"/>
    </row>
    <row r="102">
      <c r="A102" s="58">
        <v>45141.0</v>
      </c>
      <c r="B102" s="54">
        <v>1700000.0</v>
      </c>
      <c r="C102" s="53" t="s">
        <v>645</v>
      </c>
      <c r="D102" s="172"/>
      <c r="E102" s="167"/>
    </row>
    <row r="103">
      <c r="A103" s="58">
        <v>45146.0</v>
      </c>
      <c r="B103" s="54">
        <v>2000000.0</v>
      </c>
      <c r="C103" s="53" t="s">
        <v>646</v>
      </c>
      <c r="D103" s="172"/>
      <c r="E103" s="167"/>
    </row>
    <row r="104">
      <c r="A104" s="58">
        <v>45146.0</v>
      </c>
      <c r="B104" s="54">
        <v>2000000.0</v>
      </c>
      <c r="C104" s="53" t="s">
        <v>646</v>
      </c>
      <c r="D104" s="172"/>
      <c r="E104" s="167"/>
    </row>
    <row r="105">
      <c r="A105" s="58">
        <v>45147.0</v>
      </c>
      <c r="B105" s="54">
        <v>2000000.0</v>
      </c>
      <c r="C105" s="53" t="s">
        <v>646</v>
      </c>
      <c r="D105" s="172"/>
      <c r="E105" s="167"/>
    </row>
    <row r="106">
      <c r="A106" s="58">
        <v>45149.0</v>
      </c>
      <c r="B106" s="54">
        <v>2000000.0</v>
      </c>
      <c r="C106" s="53" t="s">
        <v>647</v>
      </c>
      <c r="D106" s="172"/>
      <c r="E106" s="167"/>
    </row>
    <row r="107">
      <c r="A107" s="58">
        <v>45153.0</v>
      </c>
      <c r="B107" s="54">
        <v>1500000.0</v>
      </c>
      <c r="C107" s="53" t="s">
        <v>648</v>
      </c>
      <c r="D107" s="172"/>
      <c r="E107" s="167"/>
    </row>
    <row r="108">
      <c r="A108" s="58">
        <v>45150.0</v>
      </c>
      <c r="B108" s="54">
        <v>600000.0</v>
      </c>
      <c r="C108" s="53" t="s">
        <v>649</v>
      </c>
      <c r="D108" s="172"/>
      <c r="E108" s="167"/>
    </row>
    <row r="109">
      <c r="A109" s="58">
        <v>45154.0</v>
      </c>
      <c r="B109" s="54">
        <v>4000000.0</v>
      </c>
      <c r="C109" s="53" t="s">
        <v>647</v>
      </c>
      <c r="D109" s="172"/>
      <c r="E109" s="167"/>
    </row>
    <row r="110">
      <c r="A110" s="58">
        <v>45154.0</v>
      </c>
      <c r="B110" s="54">
        <v>200000.0</v>
      </c>
      <c r="C110" s="53" t="s">
        <v>650</v>
      </c>
      <c r="D110" s="172"/>
      <c r="E110" s="167"/>
    </row>
    <row r="111">
      <c r="A111" s="58">
        <v>45157.0</v>
      </c>
      <c r="B111" s="54">
        <v>2000000.0</v>
      </c>
      <c r="C111" s="53" t="s">
        <v>646</v>
      </c>
      <c r="D111" s="172"/>
      <c r="E111" s="167"/>
    </row>
    <row r="112">
      <c r="A112" s="58">
        <v>45155.0</v>
      </c>
      <c r="B112" s="54">
        <v>1305000.0</v>
      </c>
      <c r="C112" s="53" t="s">
        <v>647</v>
      </c>
      <c r="D112" s="172"/>
      <c r="E112" s="167"/>
    </row>
    <row r="113">
      <c r="A113" s="58">
        <v>45157.0</v>
      </c>
      <c r="B113" s="54">
        <v>95000.0</v>
      </c>
      <c r="C113" s="53" t="s">
        <v>651</v>
      </c>
      <c r="D113" s="172"/>
      <c r="E113" s="167"/>
    </row>
    <row r="114">
      <c r="A114" s="58">
        <v>45160.0</v>
      </c>
      <c r="B114" s="54">
        <v>-400000.0</v>
      </c>
      <c r="C114" s="53" t="s">
        <v>652</v>
      </c>
      <c r="D114" s="172"/>
      <c r="E114" s="167"/>
    </row>
    <row r="115">
      <c r="A115" s="58">
        <v>45161.0</v>
      </c>
      <c r="B115" s="54">
        <v>141000.0</v>
      </c>
      <c r="C115" s="53" t="s">
        <v>653</v>
      </c>
      <c r="D115" s="172"/>
      <c r="E115" s="167"/>
    </row>
    <row r="116">
      <c r="A116" s="58">
        <v>45161.0</v>
      </c>
      <c r="B116" s="54">
        <v>2000000.0</v>
      </c>
      <c r="C116" s="53" t="s">
        <v>654</v>
      </c>
      <c r="D116" s="172"/>
      <c r="E116" s="167"/>
    </row>
    <row r="117">
      <c r="A117" s="58">
        <v>45161.0</v>
      </c>
      <c r="B117" s="54">
        <v>2700000.0</v>
      </c>
      <c r="C117" s="53" t="s">
        <v>655</v>
      </c>
      <c r="D117" s="172"/>
      <c r="E117" s="167"/>
    </row>
    <row r="118">
      <c r="A118" s="58">
        <v>45163.0</v>
      </c>
      <c r="B118" s="54">
        <v>1400000.0</v>
      </c>
      <c r="C118" s="53" t="s">
        <v>655</v>
      </c>
      <c r="D118" s="172"/>
      <c r="E118" s="167"/>
    </row>
    <row r="119">
      <c r="A119" s="58">
        <v>45163.0</v>
      </c>
      <c r="B119" s="54">
        <v>2000000.0</v>
      </c>
      <c r="C119" s="53" t="s">
        <v>654</v>
      </c>
      <c r="D119" s="172"/>
      <c r="E119" s="167"/>
    </row>
    <row r="120">
      <c r="A120" s="58">
        <v>45167.0</v>
      </c>
      <c r="B120" s="54">
        <v>1800000.0</v>
      </c>
      <c r="C120" s="53" t="s">
        <v>656</v>
      </c>
      <c r="D120" s="172"/>
      <c r="E120" s="167"/>
    </row>
    <row r="121">
      <c r="A121" s="58">
        <v>45168.0</v>
      </c>
      <c r="B121" s="54">
        <v>200000.0</v>
      </c>
      <c r="C121" s="53" t="s">
        <v>434</v>
      </c>
      <c r="D121" s="172"/>
      <c r="E121" s="167"/>
    </row>
    <row r="122">
      <c r="A122" s="58">
        <v>45168.0</v>
      </c>
      <c r="B122" s="54">
        <v>40000.0</v>
      </c>
      <c r="C122" s="53" t="s">
        <v>657</v>
      </c>
      <c r="D122" s="172"/>
      <c r="E122" s="167"/>
    </row>
    <row r="123">
      <c r="A123" s="58">
        <v>45170.0</v>
      </c>
      <c r="B123" s="54">
        <v>2500000.0</v>
      </c>
      <c r="C123" s="53" t="s">
        <v>658</v>
      </c>
      <c r="D123" s="172"/>
      <c r="E123" s="167"/>
    </row>
    <row r="124">
      <c r="A124" s="58">
        <v>45175.0</v>
      </c>
      <c r="B124" s="54">
        <v>1875000.0</v>
      </c>
      <c r="C124" s="53" t="s">
        <v>659</v>
      </c>
      <c r="D124" s="172"/>
      <c r="E124" s="167"/>
    </row>
    <row r="125">
      <c r="A125" s="58">
        <v>45173.0</v>
      </c>
      <c r="B125" s="54">
        <v>35000.0</v>
      </c>
      <c r="C125" s="53" t="s">
        <v>660</v>
      </c>
      <c r="D125" s="172"/>
      <c r="E125" s="167"/>
    </row>
    <row r="126">
      <c r="A126" s="58">
        <v>45173.0</v>
      </c>
      <c r="B126" s="54">
        <v>135000.0</v>
      </c>
      <c r="C126" s="53" t="s">
        <v>661</v>
      </c>
      <c r="D126" s="172"/>
      <c r="E126" s="167"/>
    </row>
    <row r="127">
      <c r="A127" s="58">
        <v>45178.0</v>
      </c>
      <c r="B127" s="54">
        <v>1400000.0</v>
      </c>
      <c r="C127" s="53" t="s">
        <v>662</v>
      </c>
      <c r="D127" s="172"/>
      <c r="E127" s="167"/>
    </row>
    <row r="128">
      <c r="A128" s="58">
        <v>45177.0</v>
      </c>
      <c r="B128" s="54">
        <v>2000000.0</v>
      </c>
      <c r="C128" s="53" t="s">
        <v>663</v>
      </c>
      <c r="D128" s="172"/>
      <c r="E128" s="167"/>
    </row>
    <row r="129">
      <c r="A129" s="58">
        <v>45179.0</v>
      </c>
      <c r="B129" s="54">
        <v>500000.0</v>
      </c>
      <c r="C129" s="53" t="s">
        <v>664</v>
      </c>
      <c r="D129" s="172"/>
      <c r="E129" s="167"/>
    </row>
    <row r="130">
      <c r="A130" s="58">
        <v>45179.0</v>
      </c>
      <c r="B130" s="54">
        <v>204400.0</v>
      </c>
      <c r="C130" s="53" t="s">
        <v>665</v>
      </c>
      <c r="D130" s="172"/>
      <c r="E130" s="167"/>
    </row>
    <row r="131">
      <c r="A131" s="58">
        <v>45185.0</v>
      </c>
      <c r="B131" s="54">
        <v>2000000.0</v>
      </c>
      <c r="C131" s="53" t="s">
        <v>666</v>
      </c>
      <c r="D131" s="172"/>
      <c r="E131" s="167"/>
    </row>
    <row r="132">
      <c r="A132" s="58">
        <v>45191.0</v>
      </c>
      <c r="B132" s="54">
        <v>3900000.0</v>
      </c>
      <c r="C132" s="53" t="s">
        <v>667</v>
      </c>
      <c r="D132" s="172"/>
      <c r="E132" s="167"/>
    </row>
    <row r="133">
      <c r="A133" s="58">
        <v>45194.0</v>
      </c>
      <c r="B133" s="54">
        <v>2000000.0</v>
      </c>
      <c r="C133" s="53" t="s">
        <v>668</v>
      </c>
      <c r="D133" s="172"/>
      <c r="E133" s="167"/>
    </row>
    <row r="134">
      <c r="A134" s="58">
        <v>45196.0</v>
      </c>
      <c r="B134" s="54">
        <v>90700.0</v>
      </c>
      <c r="C134" s="53" t="s">
        <v>669</v>
      </c>
      <c r="D134" s="172"/>
      <c r="E134" s="167"/>
    </row>
    <row r="135">
      <c r="A135" s="58">
        <v>45199.0</v>
      </c>
      <c r="B135" s="54">
        <v>-1.01324E8</v>
      </c>
      <c r="C135" s="53" t="s">
        <v>670</v>
      </c>
      <c r="D135" s="172"/>
      <c r="E135" s="167"/>
    </row>
    <row r="136">
      <c r="A136" s="58">
        <v>45200.0</v>
      </c>
      <c r="B136" s="54">
        <v>-117500.0</v>
      </c>
      <c r="C136" s="53" t="s">
        <v>347</v>
      </c>
      <c r="D136" s="172"/>
      <c r="E136" s="167"/>
    </row>
    <row r="137">
      <c r="A137" s="58">
        <v>45199.0</v>
      </c>
      <c r="B137" s="54">
        <v>1000000.0</v>
      </c>
      <c r="C137" s="53" t="s">
        <v>663</v>
      </c>
      <c r="D137" s="172"/>
      <c r="E137" s="167"/>
    </row>
    <row r="138">
      <c r="A138" s="58">
        <v>45205.0</v>
      </c>
      <c r="B138" s="54">
        <v>1000000.0</v>
      </c>
      <c r="C138" s="53" t="s">
        <v>671</v>
      </c>
      <c r="D138" s="172"/>
      <c r="E138" s="167"/>
    </row>
    <row r="139">
      <c r="A139" s="58">
        <v>45208.0</v>
      </c>
      <c r="B139" s="54">
        <v>-100000.0</v>
      </c>
      <c r="C139" s="53" t="s">
        <v>348</v>
      </c>
      <c r="D139" s="172"/>
      <c r="E139" s="167"/>
    </row>
    <row r="140">
      <c r="A140" s="58">
        <v>45208.0</v>
      </c>
      <c r="B140" s="54">
        <v>-958900.0</v>
      </c>
      <c r="C140" s="53" t="s">
        <v>349</v>
      </c>
      <c r="D140" s="172"/>
      <c r="E140" s="167"/>
    </row>
    <row r="141">
      <c r="A141" s="58">
        <v>45208.0</v>
      </c>
      <c r="B141" s="54">
        <v>-362000.0</v>
      </c>
      <c r="C141" s="53" t="s">
        <v>350</v>
      </c>
      <c r="D141" s="172"/>
      <c r="E141" s="167"/>
    </row>
    <row r="142">
      <c r="A142" s="58">
        <v>45208.0</v>
      </c>
      <c r="B142" s="54">
        <v>-3800.0</v>
      </c>
      <c r="C142" s="53" t="s">
        <v>351</v>
      </c>
      <c r="D142" s="172"/>
      <c r="E142" s="167"/>
    </row>
    <row r="143">
      <c r="A143" s="58">
        <v>45208.0</v>
      </c>
      <c r="B143" s="54">
        <v>-1500000.0</v>
      </c>
      <c r="C143" s="53" t="s">
        <v>672</v>
      </c>
      <c r="D143" s="172"/>
      <c r="E143" s="167"/>
    </row>
    <row r="144">
      <c r="A144" s="58">
        <v>45220.0</v>
      </c>
      <c r="B144" s="54">
        <v>-70000.0</v>
      </c>
      <c r="C144" s="53" t="s">
        <v>352</v>
      </c>
      <c r="D144" s="172"/>
      <c r="E144" s="167"/>
    </row>
    <row r="145">
      <c r="A145" s="58">
        <v>45220.0</v>
      </c>
      <c r="B145" s="54">
        <v>870000.0</v>
      </c>
      <c r="C145" s="53" t="s">
        <v>673</v>
      </c>
      <c r="D145" s="172"/>
      <c r="E145" s="167"/>
    </row>
    <row r="146">
      <c r="A146" s="58">
        <v>45224.0</v>
      </c>
      <c r="B146" s="54">
        <v>-1000000.0</v>
      </c>
      <c r="C146" s="53" t="s">
        <v>674</v>
      </c>
      <c r="D146" s="172"/>
      <c r="E146" s="167"/>
    </row>
    <row r="147">
      <c r="A147" s="58">
        <v>45224.0</v>
      </c>
      <c r="B147" s="54">
        <v>-120300.0</v>
      </c>
      <c r="C147" s="53" t="s">
        <v>353</v>
      </c>
      <c r="D147" s="172"/>
      <c r="E147" s="167"/>
    </row>
    <row r="148">
      <c r="A148" s="58">
        <v>45224.0</v>
      </c>
      <c r="B148" s="54">
        <v>-20700.0</v>
      </c>
      <c r="C148" s="53" t="s">
        <v>354</v>
      </c>
      <c r="D148" s="172"/>
      <c r="E148" s="167"/>
    </row>
    <row r="149">
      <c r="A149" s="58">
        <v>45225.0</v>
      </c>
      <c r="B149" s="54">
        <v>126000.0</v>
      </c>
      <c r="C149" s="53" t="s">
        <v>675</v>
      </c>
      <c r="D149" s="172"/>
      <c r="E149" s="167"/>
    </row>
    <row r="150">
      <c r="A150" s="58">
        <v>45228.0</v>
      </c>
      <c r="B150" s="54">
        <v>-41500.0</v>
      </c>
      <c r="C150" s="53" t="s">
        <v>676</v>
      </c>
      <c r="D150" s="172"/>
      <c r="E150" s="167"/>
    </row>
    <row r="151">
      <c r="A151" s="58">
        <v>45229.0</v>
      </c>
      <c r="B151" s="54">
        <v>454000.0</v>
      </c>
      <c r="C151" s="53" t="s">
        <v>677</v>
      </c>
      <c r="D151" s="172"/>
      <c r="E151" s="167"/>
    </row>
    <row r="152">
      <c r="A152" s="58">
        <v>45229.0</v>
      </c>
      <c r="B152" s="54">
        <v>513800.0</v>
      </c>
      <c r="C152" s="53" t="s">
        <v>678</v>
      </c>
      <c r="D152" s="172"/>
      <c r="E152" s="167"/>
    </row>
    <row r="153">
      <c r="A153" s="58">
        <v>45229.0</v>
      </c>
      <c r="B153" s="174">
        <v>-326000.0</v>
      </c>
      <c r="C153" s="53" t="s">
        <v>679</v>
      </c>
      <c r="D153" s="172"/>
      <c r="E153" s="167"/>
    </row>
    <row r="154">
      <c r="A154" s="58">
        <v>45229.0</v>
      </c>
      <c r="B154" s="174">
        <v>-513800.0</v>
      </c>
      <c r="C154" s="53" t="s">
        <v>680</v>
      </c>
      <c r="D154" s="172"/>
      <c r="E154" s="167"/>
    </row>
    <row r="155">
      <c r="A155" s="58">
        <v>45229.0</v>
      </c>
      <c r="B155" s="54">
        <v>209000.0</v>
      </c>
      <c r="C155" s="53" t="s">
        <v>681</v>
      </c>
      <c r="D155" s="172"/>
      <c r="E155" s="167"/>
    </row>
    <row r="156">
      <c r="A156" s="58">
        <v>45229.0</v>
      </c>
      <c r="B156" s="54">
        <v>-500000.0</v>
      </c>
      <c r="C156" s="53" t="s">
        <v>682</v>
      </c>
      <c r="D156" s="172"/>
      <c r="E156" s="167"/>
    </row>
    <row r="157">
      <c r="A157" s="58">
        <v>45235.0</v>
      </c>
      <c r="B157" s="54">
        <v>-40500.0</v>
      </c>
      <c r="C157" s="53" t="s">
        <v>683</v>
      </c>
      <c r="D157" s="172"/>
      <c r="E157" s="167"/>
    </row>
    <row r="158">
      <c r="A158" s="58">
        <v>45240.0</v>
      </c>
      <c r="B158" s="54">
        <v>2000000.0</v>
      </c>
      <c r="C158" s="53" t="s">
        <v>684</v>
      </c>
      <c r="D158" s="172"/>
      <c r="E158" s="167"/>
    </row>
    <row r="159">
      <c r="A159" s="58">
        <v>45243.0</v>
      </c>
      <c r="B159" s="54">
        <v>50000.0</v>
      </c>
      <c r="C159" s="53" t="s">
        <v>685</v>
      </c>
      <c r="D159" s="172"/>
      <c r="E159" s="167"/>
    </row>
    <row r="160">
      <c r="A160" s="58">
        <v>45243.0</v>
      </c>
      <c r="B160" s="54">
        <v>-12000.0</v>
      </c>
      <c r="C160" s="53" t="s">
        <v>686</v>
      </c>
      <c r="D160" s="172"/>
      <c r="E160" s="167"/>
    </row>
    <row r="161">
      <c r="A161" s="58">
        <v>45242.0</v>
      </c>
      <c r="B161" s="54">
        <v>12000.0</v>
      </c>
      <c r="C161" s="53" t="s">
        <v>687</v>
      </c>
      <c r="D161" s="172"/>
      <c r="E161" s="167"/>
    </row>
    <row r="162">
      <c r="A162" s="58">
        <v>45242.0</v>
      </c>
      <c r="B162" s="54">
        <v>79000.0</v>
      </c>
      <c r="C162" s="53" t="s">
        <v>688</v>
      </c>
      <c r="D162" s="172"/>
      <c r="E162" s="167"/>
    </row>
    <row r="163">
      <c r="A163" s="58">
        <v>45240.0</v>
      </c>
      <c r="B163" s="27">
        <f>111190+111010</f>
        <v>222200</v>
      </c>
      <c r="C163" s="53" t="s">
        <v>689</v>
      </c>
      <c r="D163" s="172"/>
      <c r="E163" s="167"/>
    </row>
    <row r="164">
      <c r="A164" s="58">
        <v>45242.0</v>
      </c>
      <c r="B164" s="54">
        <v>134800.0</v>
      </c>
      <c r="C164" s="53" t="s">
        <v>690</v>
      </c>
      <c r="D164" s="172"/>
      <c r="E164" s="167"/>
    </row>
    <row r="165">
      <c r="A165" s="58">
        <v>45243.0</v>
      </c>
      <c r="B165" s="54">
        <v>-70000.0</v>
      </c>
      <c r="C165" s="53" t="s">
        <v>691</v>
      </c>
      <c r="D165" s="172"/>
      <c r="E165" s="167"/>
    </row>
    <row r="166">
      <c r="A166" s="58">
        <v>45244.0</v>
      </c>
      <c r="B166" s="54">
        <v>30000.0</v>
      </c>
      <c r="C166" s="53" t="s">
        <v>692</v>
      </c>
      <c r="D166" s="172"/>
      <c r="E166" s="167"/>
    </row>
    <row r="167">
      <c r="A167" s="58">
        <v>45244.0</v>
      </c>
      <c r="B167" s="54">
        <v>10500.0</v>
      </c>
      <c r="C167" s="53" t="s">
        <v>693</v>
      </c>
      <c r="D167" s="172"/>
      <c r="E167" s="167"/>
    </row>
    <row r="168">
      <c r="D168" s="172"/>
      <c r="E168" s="167"/>
    </row>
    <row r="169">
      <c r="D169" s="172"/>
      <c r="E169" s="167"/>
    </row>
    <row r="170">
      <c r="A170" s="58"/>
      <c r="B170" s="175"/>
      <c r="C170" s="172"/>
      <c r="D170" s="172"/>
      <c r="E170" s="167"/>
    </row>
    <row r="171">
      <c r="A171" s="176"/>
      <c r="B171" s="177">
        <f>SUM(B2:B170)</f>
        <v>2456500</v>
      </c>
      <c r="C171" s="178" t="s">
        <v>694</v>
      </c>
      <c r="D171" s="9"/>
      <c r="E171" s="167"/>
    </row>
    <row r="172">
      <c r="A172" s="167"/>
      <c r="B172" s="167"/>
      <c r="C172" s="167"/>
      <c r="D172" s="167"/>
      <c r="E172" s="167"/>
    </row>
    <row r="173">
      <c r="A173" s="167"/>
      <c r="B173" s="167"/>
      <c r="C173" s="167"/>
      <c r="D173" s="167"/>
      <c r="E173" s="167"/>
    </row>
    <row r="174">
      <c r="A174" s="167"/>
      <c r="B174" s="167"/>
      <c r="C174" s="167"/>
      <c r="D174" s="167"/>
      <c r="E174" s="167"/>
    </row>
    <row r="175">
      <c r="A175" s="167"/>
      <c r="B175" s="167"/>
      <c r="C175" s="167"/>
      <c r="D175" s="167"/>
      <c r="E175" s="167"/>
    </row>
  </sheetData>
  <mergeCells count="1">
    <mergeCell ref="C171:D171"/>
  </mergeCells>
  <conditionalFormatting sqref="B54:B152 B155:B162 B164:B170">
    <cfRule type="cellIs" dxfId="0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1">
        <v>2041260.0</v>
      </c>
      <c r="C3" s="31">
        <v>227000.0</v>
      </c>
      <c r="G3" s="31"/>
      <c r="I3" s="10" t="s">
        <v>695</v>
      </c>
      <c r="J3" s="15">
        <v>241000.0</v>
      </c>
    </row>
    <row r="4">
      <c r="B4" s="31">
        <v>437140.0</v>
      </c>
      <c r="C4" s="31">
        <v>437140.0</v>
      </c>
      <c r="I4" s="10" t="s">
        <v>696</v>
      </c>
      <c r="J4" s="15">
        <v>30000.0</v>
      </c>
    </row>
    <row r="5">
      <c r="B5" s="31">
        <v>1141080.0</v>
      </c>
      <c r="C5" s="31">
        <v>229000.0</v>
      </c>
      <c r="I5" s="10" t="s">
        <v>697</v>
      </c>
      <c r="J5" s="15">
        <v>63000.0</v>
      </c>
    </row>
    <row r="6">
      <c r="B6" s="31">
        <v>722200.0</v>
      </c>
      <c r="C6" s="31">
        <v>241000.0</v>
      </c>
      <c r="I6" s="10" t="s">
        <v>698</v>
      </c>
      <c r="J6" s="15">
        <v>40000.0</v>
      </c>
    </row>
    <row r="7">
      <c r="B7" s="5">
        <f>SUM(B3:B6)</f>
        <v>4341680</v>
      </c>
      <c r="I7" s="16" t="s">
        <v>3</v>
      </c>
      <c r="J7" s="5">
        <f>SUM(J3:J6)</f>
        <v>374000</v>
      </c>
    </row>
    <row r="8">
      <c r="I8" s="16" t="s">
        <v>699</v>
      </c>
      <c r="J8" s="5">
        <f>J7/2</f>
        <v>187000</v>
      </c>
    </row>
    <row r="11">
      <c r="C11" s="10" t="s">
        <v>700</v>
      </c>
      <c r="D11" s="15">
        <v>227000.0</v>
      </c>
      <c r="E11" s="179">
        <f>SUM(D11:D15)</f>
        <v>1345140</v>
      </c>
    </row>
    <row r="12">
      <c r="C12" s="10" t="s">
        <v>701</v>
      </c>
      <c r="D12" s="15">
        <v>227000.0</v>
      </c>
      <c r="E12" s="159"/>
    </row>
    <row r="13">
      <c r="C13" s="10" t="s">
        <v>702</v>
      </c>
      <c r="D13" s="15">
        <v>227000.0</v>
      </c>
      <c r="E13" s="159"/>
    </row>
    <row r="14">
      <c r="C14" s="10" t="s">
        <v>703</v>
      </c>
      <c r="D14" s="15">
        <v>227000.0</v>
      </c>
      <c r="E14" s="159"/>
    </row>
    <row r="15">
      <c r="C15" s="10" t="s">
        <v>419</v>
      </c>
      <c r="D15" s="15">
        <v>437140.0</v>
      </c>
      <c r="E15" s="164"/>
    </row>
    <row r="17">
      <c r="C17" s="10" t="s">
        <v>704</v>
      </c>
      <c r="D17" s="15">
        <v>229000.0</v>
      </c>
      <c r="E17" s="180">
        <f>SUM(D17:D20)</f>
        <v>910000</v>
      </c>
    </row>
    <row r="18">
      <c r="C18" s="10" t="s">
        <v>705</v>
      </c>
      <c r="D18" s="15">
        <v>227000.0</v>
      </c>
      <c r="E18" s="159"/>
      <c r="G18" s="16" t="s">
        <v>706</v>
      </c>
    </row>
    <row r="19">
      <c r="C19" s="10" t="s">
        <v>707</v>
      </c>
      <c r="D19" s="15">
        <v>227000.0</v>
      </c>
      <c r="E19" s="159"/>
      <c r="G19" s="5">
        <f>SUM(E11:E30,D32)</f>
        <v>4119140</v>
      </c>
    </row>
    <row r="20">
      <c r="C20" s="10" t="s">
        <v>708</v>
      </c>
      <c r="D20" s="15">
        <v>227000.0</v>
      </c>
      <c r="E20" s="164"/>
    </row>
    <row r="21">
      <c r="G21" s="16" t="s">
        <v>709</v>
      </c>
    </row>
    <row r="22">
      <c r="C22" s="10" t="s">
        <v>710</v>
      </c>
      <c r="D22" s="15">
        <v>227000.0</v>
      </c>
      <c r="E22" s="180">
        <f>SUM(D22:D23)</f>
        <v>454000</v>
      </c>
      <c r="G22" s="5">
        <f>D34-G19</f>
        <v>229000</v>
      </c>
    </row>
    <row r="23">
      <c r="C23" s="10" t="s">
        <v>711</v>
      </c>
      <c r="D23" s="15">
        <v>227000.0</v>
      </c>
      <c r="E23" s="164"/>
    </row>
    <row r="24">
      <c r="C24" s="10" t="s">
        <v>712</v>
      </c>
      <c r="D24" s="15">
        <v>229000.0</v>
      </c>
    </row>
    <row r="26">
      <c r="C26" s="10" t="s">
        <v>415</v>
      </c>
      <c r="D26" s="15">
        <v>229000.0</v>
      </c>
      <c r="E26" s="181">
        <f>SUM(D26:D30)</f>
        <v>1169000</v>
      </c>
    </row>
    <row r="27">
      <c r="C27" s="10" t="s">
        <v>713</v>
      </c>
      <c r="D27" s="15">
        <v>229000.0</v>
      </c>
      <c r="E27" s="159"/>
    </row>
    <row r="28">
      <c r="C28" s="10" t="s">
        <v>714</v>
      </c>
      <c r="D28" s="15">
        <v>229000.0</v>
      </c>
      <c r="E28" s="159"/>
    </row>
    <row r="29">
      <c r="C29" s="10" t="s">
        <v>715</v>
      </c>
      <c r="D29" s="15">
        <v>241000.0</v>
      </c>
      <c r="E29" s="159"/>
    </row>
    <row r="30">
      <c r="C30" s="10" t="s">
        <v>716</v>
      </c>
      <c r="D30" s="15">
        <v>241000.0</v>
      </c>
      <c r="E30" s="164"/>
    </row>
    <row r="32">
      <c r="C32" s="10" t="s">
        <v>717</v>
      </c>
      <c r="D32" s="15">
        <v>241000.0</v>
      </c>
    </row>
    <row r="34">
      <c r="C34" s="16" t="s">
        <v>3</v>
      </c>
      <c r="D34" s="5">
        <f>SUM(D11:D32)</f>
        <v>4348140</v>
      </c>
    </row>
  </sheetData>
  <mergeCells count="4">
    <mergeCell ref="E11:E15"/>
    <mergeCell ref="E17:E20"/>
    <mergeCell ref="E22:E23"/>
    <mergeCell ref="E26:E30"/>
  </mergeCells>
  <drawing r:id="rId1"/>
</worksheet>
</file>