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ugus\Downloads\"/>
    </mc:Choice>
  </mc:AlternateContent>
  <xr:revisionPtr revIDLastSave="0" documentId="13_ncr:1_{9049888B-A536-4DE3-A82B-BFD1BADED40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OLEBROOK NEWTON - RAHPSON" sheetId="1" r:id="rId1"/>
  </sheets>
  <calcPr calcId="191029" iterateDelta="1.0000000000000001E-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7" i="1" l="1"/>
  <c r="I7" i="1" s="1"/>
  <c r="C47" i="1" s="1"/>
  <c r="B48" i="1" s="1"/>
  <c r="I8" i="1"/>
  <c r="C38" i="1" l="1"/>
  <c r="C36" i="1"/>
  <c r="C35" i="1"/>
  <c r="C34" i="1"/>
  <c r="D40" i="1"/>
  <c r="E40" i="1" s="1"/>
  <c r="C33" i="1"/>
  <c r="C31" i="1"/>
  <c r="B32" i="1" s="1"/>
  <c r="C32" i="1"/>
  <c r="D32" i="1" s="1"/>
  <c r="E32" i="1" s="1"/>
  <c r="C39" i="1"/>
  <c r="C37" i="1"/>
  <c r="C13" i="1"/>
  <c r="B14" i="1" s="1"/>
  <c r="C14" i="1" s="1"/>
  <c r="D14" i="1" s="1"/>
  <c r="E14" i="1" s="1"/>
  <c r="D22" i="1"/>
  <c r="E22" i="1" s="1"/>
  <c r="J16" i="1"/>
  <c r="I17" i="1"/>
  <c r="B33" i="1" l="1"/>
  <c r="D31" i="1"/>
  <c r="E31" i="1" s="1"/>
  <c r="B34" i="1"/>
  <c r="D33" i="1"/>
  <c r="E33" i="1" s="1"/>
  <c r="D13" i="1"/>
  <c r="E13" i="1" s="1"/>
  <c r="B15" i="1"/>
  <c r="C15" i="1" s="1"/>
  <c r="D15" i="1" s="1"/>
  <c r="E15" i="1" s="1"/>
  <c r="D34" i="1" l="1"/>
  <c r="E34" i="1" s="1"/>
  <c r="B35" i="1"/>
  <c r="B16" i="1"/>
  <c r="C16" i="1" s="1"/>
  <c r="D16" i="1" s="1"/>
  <c r="E16" i="1" s="1"/>
  <c r="B36" i="1" l="1"/>
  <c r="D35" i="1"/>
  <c r="E35" i="1" s="1"/>
  <c r="B17" i="1"/>
  <c r="C17" i="1" s="1"/>
  <c r="D17" i="1" s="1"/>
  <c r="E17" i="1" s="1"/>
  <c r="D36" i="1" l="1"/>
  <c r="E36" i="1" s="1"/>
  <c r="B37" i="1"/>
  <c r="B18" i="1"/>
  <c r="C18" i="1" s="1"/>
  <c r="D18" i="1" s="1"/>
  <c r="E18" i="1" s="1"/>
  <c r="B38" i="1" l="1"/>
  <c r="D37" i="1"/>
  <c r="E37" i="1" s="1"/>
  <c r="B19" i="1"/>
  <c r="C19" i="1" s="1"/>
  <c r="D19" i="1" s="1"/>
  <c r="E19" i="1" s="1"/>
  <c r="D38" i="1" l="1"/>
  <c r="E38" i="1" s="1"/>
  <c r="B39" i="1"/>
  <c r="D39" i="1" s="1"/>
  <c r="E39" i="1" s="1"/>
  <c r="B20" i="1"/>
  <c r="C20" i="1" s="1"/>
  <c r="D20" i="1" s="1"/>
  <c r="E20" i="1" s="1"/>
  <c r="B21" i="1" l="1"/>
  <c r="C21" i="1" s="1"/>
  <c r="D21" i="1" s="1"/>
  <c r="E21" i="1" s="1"/>
</calcChain>
</file>

<file path=xl/sharedStrings.xml><?xml version="1.0" encoding="utf-8"?>
<sst xmlns="http://schemas.openxmlformats.org/spreadsheetml/2006/main" count="20" uniqueCount="15">
  <si>
    <t>SI:</t>
  </si>
  <si>
    <t>R =</t>
  </si>
  <si>
    <t>SOLUCCIÓN</t>
  </si>
  <si>
    <t>D (m) =</t>
  </si>
  <si>
    <r>
      <t>f</t>
    </r>
    <r>
      <rPr>
        <vertAlign val="subscript"/>
        <sz val="12"/>
        <color theme="1"/>
        <rFont val="Times New Roman"/>
        <family val="1"/>
      </rPr>
      <t>1</t>
    </r>
  </si>
  <si>
    <r>
      <t>F(f</t>
    </r>
    <r>
      <rPr>
        <vertAlign val="subscript"/>
        <sz val="12"/>
        <color theme="1"/>
        <rFont val="Times New Roman"/>
        <family val="1"/>
      </rPr>
      <t>1</t>
    </r>
    <r>
      <rPr>
        <sz val="12"/>
        <color theme="1"/>
        <rFont val="Times New Roman"/>
        <family val="1"/>
      </rPr>
      <t>)</t>
    </r>
  </si>
  <si>
    <r>
      <t>Q (m</t>
    </r>
    <r>
      <rPr>
        <vertAlign val="superscript"/>
        <sz val="11"/>
        <color theme="1"/>
        <rFont val="Times New Roman"/>
        <family val="1"/>
      </rPr>
      <t>3</t>
    </r>
    <r>
      <rPr>
        <sz val="11"/>
        <color theme="1"/>
        <rFont val="Times New Roman"/>
        <family val="1"/>
      </rPr>
      <t>/s) =</t>
    </r>
  </si>
  <si>
    <r>
      <rPr>
        <sz val="11"/>
        <color theme="1"/>
        <rFont val="Symbol"/>
        <family val="1"/>
        <charset val="2"/>
      </rPr>
      <t>n</t>
    </r>
    <r>
      <rPr>
        <sz val="11"/>
        <color theme="1"/>
        <rFont val="Times New Roman"/>
        <family val="1"/>
      </rPr>
      <t xml:space="preserve"> (m</t>
    </r>
    <r>
      <rPr>
        <vertAlign val="superscript"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>/s) =</t>
    </r>
  </si>
  <si>
    <r>
      <rPr>
        <sz val="12"/>
        <color theme="1"/>
        <rFont val="Symbol"/>
        <family val="1"/>
        <charset val="2"/>
      </rPr>
      <t>e</t>
    </r>
    <r>
      <rPr>
        <sz val="12"/>
        <color theme="1"/>
        <rFont val="Times New Roman"/>
        <family val="1"/>
      </rPr>
      <t>/D =</t>
    </r>
  </si>
  <si>
    <t>f =</t>
  </si>
  <si>
    <r>
      <rPr>
        <sz val="11"/>
        <color theme="1"/>
        <rFont val="Symbol"/>
        <family val="1"/>
        <charset val="2"/>
      </rPr>
      <t>e</t>
    </r>
    <r>
      <rPr>
        <sz val="11"/>
        <color theme="1"/>
        <rFont val="Times New Roman"/>
        <family val="1"/>
      </rPr>
      <t xml:space="preserve"> (m) =</t>
    </r>
  </si>
  <si>
    <t>4.000&lt;Re&lt;100.000.000</t>
  </si>
  <si>
    <t>Re&lt;2.000</t>
  </si>
  <si>
    <t>Re&gt;10.000</t>
  </si>
  <si>
    <t>3.000&lt;Re&lt;10.000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</si>
</sst>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0.0000"/>
    <numFmt numFmtId="166" formatCode="0.0000000"/>
    <numFmt numFmtId="167" formatCode="0.000000000"/>
    <numFmt numFmtId="168" formatCode="0.000E+00"/>
  </numFmts>
  <fonts count="10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vertAlign val="subscript"/>
      <sz val="12"/>
      <color theme="1"/>
      <name val="Times New Roman"/>
      <family val="1"/>
    </font>
    <font>
      <vertAlign val="superscript"/>
      <sz val="11"/>
      <color theme="1"/>
      <name val="Times New Roman"/>
      <family val="1"/>
    </font>
    <font>
      <sz val="12"/>
      <color theme="1"/>
      <name val="Symbol"/>
      <family val="1"/>
      <charset val="2"/>
    </font>
    <font>
      <sz val="11"/>
      <color rgb="FFFF0000"/>
      <name val="Calibri"/>
      <family val="2"/>
      <scheme val="minor"/>
    </font>
    <font>
      <sz val="12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</fills>
  <borders count="8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2" borderId="0" xfId="0" applyFont="1" applyFill="1"/>
    <xf numFmtId="0" fontId="4" fillId="0" borderId="0" xfId="0" applyFont="1" applyAlignment="1">
      <alignment horizontal="center"/>
    </xf>
    <xf numFmtId="0" fontId="4" fillId="0" borderId="0" xfId="0" applyFont="1"/>
    <xf numFmtId="0" fontId="4" fillId="2" borderId="0" xfId="0" applyFont="1" applyFill="1" applyAlignment="1">
      <alignment horizontal="right"/>
    </xf>
    <xf numFmtId="11" fontId="4" fillId="2" borderId="0" xfId="0" applyNumberFormat="1" applyFont="1" applyFill="1" applyAlignment="1">
      <alignment horizontal="left"/>
    </xf>
    <xf numFmtId="0" fontId="4" fillId="2" borderId="0" xfId="0" applyFont="1" applyFill="1" applyAlignment="1">
      <alignment horizontal="left"/>
    </xf>
    <xf numFmtId="0" fontId="3" fillId="0" borderId="0" xfId="0" applyFont="1" applyAlignment="1">
      <alignment horizontal="right"/>
    </xf>
    <xf numFmtId="2" fontId="3" fillId="0" borderId="0" xfId="0" applyNumberFormat="1" applyFont="1" applyAlignment="1">
      <alignment horizontal="center"/>
    </xf>
    <xf numFmtId="2" fontId="0" fillId="0" borderId="0" xfId="0" applyNumberFormat="1"/>
    <xf numFmtId="167" fontId="4" fillId="0" borderId="0" xfId="0" applyNumberFormat="1" applyFont="1"/>
    <xf numFmtId="167" fontId="4" fillId="2" borderId="0" xfId="0" applyNumberFormat="1" applyFont="1" applyFill="1"/>
    <xf numFmtId="167" fontId="0" fillId="0" borderId="0" xfId="0" applyNumberFormat="1"/>
    <xf numFmtId="167" fontId="4" fillId="0" borderId="0" xfId="0" applyNumberFormat="1" applyFont="1" applyFill="1"/>
    <xf numFmtId="0" fontId="3" fillId="0" borderId="2" xfId="0" applyFont="1" applyBorder="1" applyAlignment="1">
      <alignment horizontal="left"/>
    </xf>
    <xf numFmtId="0" fontId="3" fillId="3" borderId="4" xfId="0" applyFont="1" applyFill="1" applyBorder="1" applyAlignment="1">
      <alignment horizontal="right"/>
    </xf>
    <xf numFmtId="0" fontId="3" fillId="3" borderId="5" xfId="0" applyFont="1" applyFill="1" applyBorder="1" applyAlignment="1">
      <alignment horizontal="right"/>
    </xf>
    <xf numFmtId="0" fontId="3" fillId="3" borderId="6" xfId="0" applyFont="1" applyFill="1" applyBorder="1" applyAlignment="1">
      <alignment horizontal="right"/>
    </xf>
    <xf numFmtId="166" fontId="3" fillId="4" borderId="1" xfId="0" applyNumberFormat="1" applyFont="1" applyFill="1" applyBorder="1" applyAlignment="1">
      <alignment horizontal="left"/>
    </xf>
    <xf numFmtId="0" fontId="3" fillId="4" borderId="2" xfId="0" applyFont="1" applyFill="1" applyBorder="1" applyAlignment="1">
      <alignment horizontal="left"/>
    </xf>
    <xf numFmtId="0" fontId="8" fillId="0" borderId="0" xfId="0" applyFont="1"/>
    <xf numFmtId="164" fontId="9" fillId="2" borderId="0" xfId="0" applyNumberFormat="1" applyFont="1" applyFill="1" applyAlignment="1">
      <alignment horizontal="left"/>
    </xf>
    <xf numFmtId="165" fontId="3" fillId="0" borderId="0" xfId="0" applyNumberFormat="1" applyFont="1" applyFill="1" applyAlignment="1">
      <alignment horizontal="left"/>
    </xf>
    <xf numFmtId="167" fontId="4" fillId="2" borderId="7" xfId="0" applyNumberFormat="1" applyFont="1" applyFill="1" applyBorder="1"/>
    <xf numFmtId="167" fontId="4" fillId="5" borderId="7" xfId="0" applyNumberFormat="1" applyFont="1" applyFill="1" applyBorder="1"/>
    <xf numFmtId="167" fontId="4" fillId="0" borderId="0" xfId="0" applyNumberFormat="1" applyFont="1" applyFill="1" applyBorder="1"/>
    <xf numFmtId="168" fontId="3" fillId="0" borderId="3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137160</xdr:colOff>
          <xdr:row>0</xdr:row>
          <xdr:rowOff>99060</xdr:rowOff>
        </xdr:from>
        <xdr:to>
          <xdr:col>2</xdr:col>
          <xdr:colOff>434340</xdr:colOff>
          <xdr:row>3</xdr:row>
          <xdr:rowOff>60960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0</xdr:col>
      <xdr:colOff>196776</xdr:colOff>
      <xdr:row>4</xdr:row>
      <xdr:rowOff>9828</xdr:rowOff>
    </xdr:from>
    <xdr:to>
      <xdr:col>5</xdr:col>
      <xdr:colOff>13683</xdr:colOff>
      <xdr:row>5</xdr:row>
      <xdr:rowOff>67431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196776" y="777876"/>
          <a:ext cx="2713717" cy="281365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200">
              <a:latin typeface="Times New Roman" panose="02020603050405020304" pitchFamily="18" charset="0"/>
              <a:cs typeface="Times New Roman" panose="02020603050405020304" pitchFamily="18" charset="0"/>
            </a:rPr>
            <a:t>COLEBROOK</a:t>
          </a:r>
          <a:r>
            <a:rPr lang="es-MX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 - WHITE</a:t>
          </a:r>
          <a:endParaRPr lang="es-MX" sz="12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0</xdr:col>
      <xdr:colOff>242133</xdr:colOff>
      <xdr:row>5</xdr:row>
      <xdr:rowOff>153911</xdr:rowOff>
    </xdr:from>
    <xdr:to>
      <xdr:col>2</xdr:col>
      <xdr:colOff>375633</xdr:colOff>
      <xdr:row>7</xdr:row>
      <xdr:rowOff>82020</xdr:rowOff>
    </xdr:to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242133" y="1145721"/>
          <a:ext cx="2123167" cy="29096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200">
              <a:latin typeface="Times New Roman" panose="02020603050405020304" pitchFamily="18" charset="0"/>
              <a:cs typeface="Times New Roman" panose="02020603050405020304" pitchFamily="18" charset="0"/>
            </a:rPr>
            <a:t>Flujo turbulento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236220</xdr:colOff>
          <xdr:row>9</xdr:row>
          <xdr:rowOff>7620</xdr:rowOff>
        </xdr:from>
        <xdr:to>
          <xdr:col>7</xdr:col>
          <xdr:colOff>723900</xdr:colOff>
          <xdr:row>11</xdr:row>
          <xdr:rowOff>0</xdr:rowOff>
        </xdr:to>
        <xdr:sp macro="" textlink="">
          <xdr:nvSpPr>
            <xdr:cNvPr id="1029" name="Object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7</xdr:col>
      <xdr:colOff>965049</xdr:colOff>
      <xdr:row>9</xdr:row>
      <xdr:rowOff>50196</xdr:rowOff>
    </xdr:from>
    <xdr:to>
      <xdr:col>9</xdr:col>
      <xdr:colOff>146201</xdr:colOff>
      <xdr:row>10</xdr:row>
      <xdr:rowOff>177876</xdr:rowOff>
    </xdr:to>
    <xdr:sp macro="" textlink="">
      <xdr:nvSpPr>
        <xdr:cNvPr id="12" name="CuadroTexto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 txBox="1"/>
      </xdr:nvSpPr>
      <xdr:spPr>
        <a:xfrm>
          <a:off x="6166001" y="1822148"/>
          <a:ext cx="1249438" cy="309109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200">
              <a:latin typeface="Times New Roman" panose="02020603050405020304" pitchFamily="18" charset="0"/>
              <a:cs typeface="Times New Roman" panose="02020603050405020304" pitchFamily="18" charset="0"/>
            </a:rPr>
            <a:t>Flujo</a:t>
          </a:r>
          <a:r>
            <a:rPr lang="es-MX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 laminar</a:t>
          </a:r>
          <a:endParaRPr lang="es-MX" sz="12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 editAs="oneCell">
    <xdr:from>
      <xdr:col>0</xdr:col>
      <xdr:colOff>151191</xdr:colOff>
      <xdr:row>23</xdr:row>
      <xdr:rowOff>157238</xdr:rowOff>
    </xdr:from>
    <xdr:to>
      <xdr:col>6</xdr:col>
      <xdr:colOff>741736</xdr:colOff>
      <xdr:row>26</xdr:row>
      <xdr:rowOff>161640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1191" y="4699000"/>
          <a:ext cx="4823878" cy="548688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22</xdr:row>
      <xdr:rowOff>0</xdr:rowOff>
    </xdr:from>
    <xdr:to>
      <xdr:col>5</xdr:col>
      <xdr:colOff>609145</xdr:colOff>
      <xdr:row>23</xdr:row>
      <xdr:rowOff>105983</xdr:rowOff>
    </xdr:to>
    <xdr:sp macro="" textlink="">
      <xdr:nvSpPr>
        <xdr:cNvPr id="8" name="CuadroTexto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/>
      </xdr:nvSpPr>
      <xdr:spPr>
        <a:xfrm>
          <a:off x="792238" y="4360333"/>
          <a:ext cx="2713717" cy="287412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200">
              <a:latin typeface="Times New Roman" panose="02020603050405020304" pitchFamily="18" charset="0"/>
              <a:cs typeface="Times New Roman" panose="02020603050405020304" pitchFamily="18" charset="0"/>
            </a:rPr>
            <a:t>HAALAND</a:t>
          </a:r>
        </a:p>
      </xdr:txBody>
    </xdr:sp>
    <xdr:clientData/>
  </xdr:twoCellAnchor>
  <xdr:twoCellAnchor>
    <xdr:from>
      <xdr:col>1</xdr:col>
      <xdr:colOff>0</xdr:colOff>
      <xdr:row>41</xdr:row>
      <xdr:rowOff>0</xdr:rowOff>
    </xdr:from>
    <xdr:to>
      <xdr:col>5</xdr:col>
      <xdr:colOff>609145</xdr:colOff>
      <xdr:row>42</xdr:row>
      <xdr:rowOff>105982</xdr:rowOff>
    </xdr:to>
    <xdr:sp macro="" textlink="">
      <xdr:nvSpPr>
        <xdr:cNvPr id="9" name="CuadroTexto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/>
      </xdr:nvSpPr>
      <xdr:spPr>
        <a:xfrm>
          <a:off x="792238" y="8061476"/>
          <a:ext cx="2713717" cy="287411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200">
              <a:latin typeface="Times New Roman" panose="02020603050405020304" pitchFamily="18" charset="0"/>
              <a:cs typeface="Times New Roman" panose="02020603050405020304" pitchFamily="18" charset="0"/>
            </a:rPr>
            <a:t>Blausius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5"/>
  <sheetViews>
    <sheetView tabSelected="1" zoomScale="126" zoomScaleNormal="126" workbookViewId="0">
      <selection activeCell="K4" sqref="K4"/>
    </sheetView>
  </sheetViews>
  <sheetFormatPr baseColWidth="10" defaultRowHeight="14.4" x14ac:dyDescent="0.3"/>
  <cols>
    <col min="2" max="2" width="17.44140625" customWidth="1"/>
    <col min="3" max="3" width="13.21875" customWidth="1"/>
    <col min="4" max="4" width="0.109375" hidden="1" customWidth="1"/>
    <col min="5" max="5" width="2.6640625" hidden="1" customWidth="1"/>
    <col min="6" max="6" width="19.44140625" customWidth="1"/>
    <col min="7" max="7" width="15.6640625" customWidth="1"/>
    <col min="8" max="8" width="14.88671875" customWidth="1"/>
    <col min="9" max="9" width="15.21875" customWidth="1"/>
    <col min="10" max="10" width="16.6640625" customWidth="1"/>
    <col min="12" max="12" width="15" customWidth="1"/>
    <col min="13" max="13" width="18.109375" customWidth="1"/>
  </cols>
  <sheetData>
    <row r="1" spans="1:13" ht="15" thickBot="1" x14ac:dyDescent="0.35"/>
    <row r="2" spans="1:13" ht="17.399999999999999" x14ac:dyDescent="0.3">
      <c r="G2" s="15" t="s">
        <v>6</v>
      </c>
      <c r="H2" s="18">
        <v>1.67E-3</v>
      </c>
    </row>
    <row r="3" spans="1:13" x14ac:dyDescent="0.3">
      <c r="G3" s="16" t="s">
        <v>3</v>
      </c>
      <c r="H3" s="14">
        <v>5.2499999999999998E-2</v>
      </c>
    </row>
    <row r="4" spans="1:13" x14ac:dyDescent="0.3">
      <c r="G4" s="16" t="s">
        <v>10</v>
      </c>
      <c r="H4" s="19">
        <v>5.0000000000000002E-5</v>
      </c>
    </row>
    <row r="5" spans="1:13" ht="18" thickBot="1" x14ac:dyDescent="0.35">
      <c r="G5" s="17" t="s">
        <v>7</v>
      </c>
      <c r="H5" s="26">
        <v>1.0070000000000001E-6</v>
      </c>
    </row>
    <row r="7" spans="1:13" ht="15.6" x14ac:dyDescent="0.3">
      <c r="G7" s="4" t="s">
        <v>0</v>
      </c>
      <c r="H7" s="4" t="s">
        <v>1</v>
      </c>
      <c r="I7" s="5">
        <f>J7</f>
        <v>40240.006337198603</v>
      </c>
      <c r="J7" s="9">
        <f>(4*H2)/(H3*H5*3.14)</f>
        <v>40240.006337198603</v>
      </c>
    </row>
    <row r="8" spans="1:13" ht="15.6" x14ac:dyDescent="0.3">
      <c r="G8" s="1"/>
      <c r="H8" s="4" t="s">
        <v>8</v>
      </c>
      <c r="I8" s="6">
        <f>(H4/H3)</f>
        <v>9.5238095238095249E-4</v>
      </c>
    </row>
    <row r="9" spans="1:13" x14ac:dyDescent="0.3">
      <c r="A9" s="20" t="s">
        <v>13</v>
      </c>
    </row>
    <row r="12" spans="1:13" ht="18" x14ac:dyDescent="0.4">
      <c r="B12" s="2" t="s">
        <v>4</v>
      </c>
      <c r="C12" s="2" t="s">
        <v>5</v>
      </c>
      <c r="D12" s="2"/>
      <c r="E12" s="2"/>
      <c r="F12" s="2"/>
      <c r="G12" s="2"/>
      <c r="H12" s="3"/>
      <c r="I12" s="20" t="s">
        <v>12</v>
      </c>
    </row>
    <row r="13" spans="1:13" ht="15.6" x14ac:dyDescent="0.3">
      <c r="B13" s="10">
        <v>0.03</v>
      </c>
      <c r="C13" s="10">
        <f t="shared" ref="C13:E21" si="0">(-2*LOG(($I$8/3.71)+(2.51/($I$7*(B13^0.5)))))^-2</f>
        <v>2.4264719941130195E-2</v>
      </c>
      <c r="D13" s="10">
        <f t="shared" si="0"/>
        <v>2.468572462998822E-2</v>
      </c>
      <c r="E13" s="10">
        <f t="shared" si="0"/>
        <v>2.4650509433459238E-2</v>
      </c>
      <c r="F13" s="10"/>
      <c r="G13" s="10"/>
      <c r="L13" s="7"/>
      <c r="M13" s="22"/>
    </row>
    <row r="14" spans="1:13" ht="15.6" x14ac:dyDescent="0.3">
      <c r="B14" s="10">
        <f>C13</f>
        <v>2.4264719941130195E-2</v>
      </c>
      <c r="C14" s="10">
        <f t="shared" si="0"/>
        <v>2.468572462998822E-2</v>
      </c>
      <c r="D14" s="10">
        <f t="shared" si="0"/>
        <v>2.4650509433459238E-2</v>
      </c>
      <c r="E14" s="10">
        <f t="shared" si="0"/>
        <v>2.465342454603095E-2</v>
      </c>
      <c r="F14" s="10"/>
      <c r="G14" s="10"/>
      <c r="H14" s="3"/>
    </row>
    <row r="15" spans="1:13" ht="16.2" thickBot="1" x14ac:dyDescent="0.35">
      <c r="B15" s="10">
        <f t="shared" ref="B15:B21" si="1">C14</f>
        <v>2.468572462998822E-2</v>
      </c>
      <c r="C15" s="10">
        <f t="shared" si="0"/>
        <v>2.4650509433459238E-2</v>
      </c>
      <c r="D15" s="10">
        <f t="shared" si="0"/>
        <v>2.465342454603095E-2</v>
      </c>
      <c r="E15" s="10">
        <f t="shared" si="0"/>
        <v>2.4653183024403658E-2</v>
      </c>
      <c r="F15" s="10"/>
      <c r="G15" s="10"/>
      <c r="H15" s="3"/>
    </row>
    <row r="16" spans="1:13" ht="16.2" thickBot="1" x14ac:dyDescent="0.35">
      <c r="B16" s="23">
        <f t="shared" si="1"/>
        <v>2.4650509433459238E-2</v>
      </c>
      <c r="C16" s="11">
        <f t="shared" si="0"/>
        <v>2.465342454603095E-2</v>
      </c>
      <c r="D16" s="11">
        <f t="shared" si="0"/>
        <v>2.4653183024403658E-2</v>
      </c>
      <c r="E16" s="11">
        <f t="shared" si="0"/>
        <v>2.4653203033414655E-2</v>
      </c>
      <c r="F16" s="4" t="s">
        <v>2</v>
      </c>
      <c r="G16" s="13"/>
      <c r="I16" s="4" t="s">
        <v>9</v>
      </c>
      <c r="J16" s="21">
        <f>64/I7</f>
        <v>1.5904570059880239E-3</v>
      </c>
    </row>
    <row r="17" spans="2:9" ht="15.6" x14ac:dyDescent="0.3">
      <c r="B17" s="10">
        <f t="shared" si="1"/>
        <v>2.465342454603095E-2</v>
      </c>
      <c r="C17" s="10">
        <f t="shared" si="0"/>
        <v>2.4653183024403658E-2</v>
      </c>
      <c r="D17" s="10">
        <f t="shared" si="0"/>
        <v>2.4653203033414655E-2</v>
      </c>
      <c r="E17" s="10">
        <f t="shared" si="0"/>
        <v>2.4653201375745729E-2</v>
      </c>
      <c r="F17" s="10"/>
      <c r="G17" s="10"/>
      <c r="H17" s="3"/>
      <c r="I17" s="8">
        <f>I7</f>
        <v>40240.006337198603</v>
      </c>
    </row>
    <row r="18" spans="2:9" ht="15.6" x14ac:dyDescent="0.3">
      <c r="B18" s="10">
        <f t="shared" si="1"/>
        <v>2.4653183024403658E-2</v>
      </c>
      <c r="C18" s="10">
        <f t="shared" si="0"/>
        <v>2.4653203033414655E-2</v>
      </c>
      <c r="D18" s="10">
        <f t="shared" si="0"/>
        <v>2.4653201375745729E-2</v>
      </c>
      <c r="E18" s="10">
        <f t="shared" si="0"/>
        <v>2.4653201513077101E-2</v>
      </c>
      <c r="F18" s="10"/>
      <c r="G18" s="10"/>
      <c r="H18" s="3"/>
    </row>
    <row r="19" spans="2:9" ht="15.6" x14ac:dyDescent="0.3">
      <c r="B19" s="10">
        <f t="shared" si="1"/>
        <v>2.4653203033414655E-2</v>
      </c>
      <c r="C19" s="10">
        <f t="shared" si="0"/>
        <v>2.4653201375745729E-2</v>
      </c>
      <c r="D19" s="10">
        <f t="shared" si="0"/>
        <v>2.4653201513077101E-2</v>
      </c>
      <c r="E19" s="10">
        <f t="shared" si="0"/>
        <v>2.4653201501699737E-2</v>
      </c>
      <c r="F19" s="10"/>
      <c r="G19" s="10"/>
      <c r="H19" s="3"/>
    </row>
    <row r="20" spans="2:9" ht="15.6" x14ac:dyDescent="0.3">
      <c r="B20" s="10">
        <f t="shared" si="1"/>
        <v>2.4653201375745729E-2</v>
      </c>
      <c r="C20" s="10">
        <f t="shared" si="0"/>
        <v>2.4653201513077101E-2</v>
      </c>
      <c r="D20" s="10">
        <f t="shared" si="0"/>
        <v>2.4653201501699737E-2</v>
      </c>
      <c r="E20" s="10">
        <f t="shared" si="0"/>
        <v>2.4653201502642309E-2</v>
      </c>
      <c r="F20" s="10"/>
      <c r="G20" s="10"/>
      <c r="H20" s="3"/>
    </row>
    <row r="21" spans="2:9" ht="15.6" x14ac:dyDescent="0.3">
      <c r="B21" s="10">
        <f t="shared" si="1"/>
        <v>2.4653201513077101E-2</v>
      </c>
      <c r="C21" s="10">
        <f t="shared" si="0"/>
        <v>2.4653201501699737E-2</v>
      </c>
      <c r="D21" s="10">
        <f t="shared" si="0"/>
        <v>2.4653201502642309E-2</v>
      </c>
      <c r="E21" s="10">
        <f t="shared" si="0"/>
        <v>2.4653201502564219E-2</v>
      </c>
      <c r="F21" s="10"/>
      <c r="G21" s="10"/>
      <c r="H21" s="3"/>
    </row>
    <row r="22" spans="2:9" ht="15.6" x14ac:dyDescent="0.3">
      <c r="B22" s="12"/>
      <c r="C22" s="10"/>
      <c r="D22" s="10" t="e">
        <f>(-2*LOG(($I$8/3.71)+(2.51/($I$7*(C22^0.5)))))^-2</f>
        <v>#DIV/0!</v>
      </c>
      <c r="E22" s="10" t="e">
        <f>(-2*LOG(($I$8/3.71)+(2.51/($I$7*(D22^0.5)))))^-2</f>
        <v>#DIV/0!</v>
      </c>
      <c r="F22" s="12"/>
      <c r="G22" s="12"/>
    </row>
    <row r="28" spans="2:9" x14ac:dyDescent="0.3">
      <c r="F28" s="20" t="s">
        <v>11</v>
      </c>
    </row>
    <row r="30" spans="2:9" ht="18" x14ac:dyDescent="0.4">
      <c r="B30" s="2" t="s">
        <v>4</v>
      </c>
      <c r="C30" s="2" t="s">
        <v>5</v>
      </c>
      <c r="D30" s="2"/>
      <c r="E30" s="2"/>
      <c r="F30" s="2"/>
      <c r="G30" s="2"/>
    </row>
    <row r="31" spans="2:9" ht="15.6" x14ac:dyDescent="0.3">
      <c r="B31" s="10">
        <v>0.03</v>
      </c>
      <c r="C31" s="10">
        <f>(-1.8*LOG10(($I$8/3.7)^1.11 +(6.9/$I$7)))^-2</f>
        <v>2.4347695069510972E-2</v>
      </c>
      <c r="D31" s="10">
        <f t="shared" ref="D31:E31" si="2">(-2*LOG(($I$8/3.71)+(2.51/($I$7*(C31^0.5)))))^-2</f>
        <v>2.4678720589845351E-2</v>
      </c>
      <c r="E31" s="10">
        <f t="shared" si="2"/>
        <v>2.465108878995894E-2</v>
      </c>
      <c r="F31" s="10"/>
      <c r="G31" s="10"/>
    </row>
    <row r="32" spans="2:9" ht="15.6" x14ac:dyDescent="0.3">
      <c r="B32" s="10">
        <f>C31</f>
        <v>2.4347695069510972E-2</v>
      </c>
      <c r="C32" s="10">
        <f t="shared" ref="C32:C39" si="3">(-1.8*LOG10(($I$8/3.7)^1.11 +(6.9/$I$7)))^-2</f>
        <v>2.4347695069510972E-2</v>
      </c>
      <c r="D32" s="10">
        <f t="shared" ref="D32:E32" si="4">(-2*LOG(($I$8/3.71)+(2.51/($I$7*(C32^0.5)))))^-2</f>
        <v>2.4678720589845351E-2</v>
      </c>
      <c r="E32" s="10">
        <f t="shared" si="4"/>
        <v>2.465108878995894E-2</v>
      </c>
      <c r="F32" s="10"/>
      <c r="G32" s="10"/>
    </row>
    <row r="33" spans="2:7" ht="16.2" thickBot="1" x14ac:dyDescent="0.35">
      <c r="B33" s="10">
        <f t="shared" ref="B33:B39" si="5">C32</f>
        <v>2.4347695069510972E-2</v>
      </c>
      <c r="C33" s="10">
        <f t="shared" si="3"/>
        <v>2.4347695069510972E-2</v>
      </c>
      <c r="D33" s="10">
        <f t="shared" ref="D33:E33" si="6">(-2*LOG(($I$8/3.71)+(2.51/($I$7*(C33^0.5)))))^-2</f>
        <v>2.4678720589845351E-2</v>
      </c>
      <c r="E33" s="10">
        <f t="shared" si="6"/>
        <v>2.465108878995894E-2</v>
      </c>
      <c r="F33" s="10"/>
      <c r="G33" s="10"/>
    </row>
    <row r="34" spans="2:7" ht="16.2" thickBot="1" x14ac:dyDescent="0.35">
      <c r="B34" s="23">
        <f t="shared" si="5"/>
        <v>2.4347695069510972E-2</v>
      </c>
      <c r="C34" s="11">
        <f t="shared" si="3"/>
        <v>2.4347695069510972E-2</v>
      </c>
      <c r="D34" s="11">
        <f t="shared" ref="D34:E34" si="7">(-2*LOG(($I$8/3.71)+(2.51/($I$7*(C34^0.5)))))^-2</f>
        <v>2.4678720589845351E-2</v>
      </c>
      <c r="E34" s="11">
        <f t="shared" si="7"/>
        <v>2.465108878995894E-2</v>
      </c>
      <c r="F34" s="4" t="s">
        <v>2</v>
      </c>
      <c r="G34" s="13"/>
    </row>
    <row r="35" spans="2:7" ht="15.6" x14ac:dyDescent="0.3">
      <c r="B35" s="10">
        <f t="shared" si="5"/>
        <v>2.4347695069510972E-2</v>
      </c>
      <c r="C35" s="10">
        <f t="shared" si="3"/>
        <v>2.4347695069510972E-2</v>
      </c>
      <c r="D35" s="10">
        <f t="shared" ref="D35:E35" si="8">(-2*LOG(($I$8/3.71)+(2.51/($I$7*(C35^0.5)))))^-2</f>
        <v>2.4678720589845351E-2</v>
      </c>
      <c r="E35" s="10">
        <f t="shared" si="8"/>
        <v>2.465108878995894E-2</v>
      </c>
      <c r="F35" s="10"/>
      <c r="G35" s="10"/>
    </row>
    <row r="36" spans="2:7" ht="15.6" x14ac:dyDescent="0.3">
      <c r="B36" s="10">
        <f t="shared" si="5"/>
        <v>2.4347695069510972E-2</v>
      </c>
      <c r="C36" s="10">
        <f t="shared" si="3"/>
        <v>2.4347695069510972E-2</v>
      </c>
      <c r="D36" s="10">
        <f t="shared" ref="D36:E36" si="9">(-2*LOG(($I$8/3.71)+(2.51/($I$7*(C36^0.5)))))^-2</f>
        <v>2.4678720589845351E-2</v>
      </c>
      <c r="E36" s="10">
        <f t="shared" si="9"/>
        <v>2.465108878995894E-2</v>
      </c>
      <c r="F36" s="10"/>
      <c r="G36" s="10"/>
    </row>
    <row r="37" spans="2:7" ht="15.6" x14ac:dyDescent="0.3">
      <c r="B37" s="10">
        <f t="shared" si="5"/>
        <v>2.4347695069510972E-2</v>
      </c>
      <c r="C37" s="10">
        <f t="shared" si="3"/>
        <v>2.4347695069510972E-2</v>
      </c>
      <c r="D37" s="10">
        <f t="shared" ref="D37:E37" si="10">(-2*LOG(($I$8/3.71)+(2.51/($I$7*(C37^0.5)))))^-2</f>
        <v>2.4678720589845351E-2</v>
      </c>
      <c r="E37" s="10">
        <f t="shared" si="10"/>
        <v>2.465108878995894E-2</v>
      </c>
      <c r="F37" s="10"/>
      <c r="G37" s="10"/>
    </row>
    <row r="38" spans="2:7" ht="15.6" x14ac:dyDescent="0.3">
      <c r="B38" s="10">
        <f t="shared" si="5"/>
        <v>2.4347695069510972E-2</v>
      </c>
      <c r="C38" s="10">
        <f t="shared" si="3"/>
        <v>2.4347695069510972E-2</v>
      </c>
      <c r="D38" s="10">
        <f t="shared" ref="D38:E38" si="11">(-2*LOG(($I$8/3.71)+(2.51/($I$7*(C38^0.5)))))^-2</f>
        <v>2.4678720589845351E-2</v>
      </c>
      <c r="E38" s="10">
        <f t="shared" si="11"/>
        <v>2.465108878995894E-2</v>
      </c>
      <c r="F38" s="10"/>
      <c r="G38" s="10"/>
    </row>
    <row r="39" spans="2:7" ht="15.6" x14ac:dyDescent="0.3">
      <c r="B39" s="10">
        <f t="shared" si="5"/>
        <v>2.4347695069510972E-2</v>
      </c>
      <c r="C39" s="10">
        <f t="shared" si="3"/>
        <v>2.4347695069510972E-2</v>
      </c>
      <c r="D39" s="10">
        <f t="shared" ref="D39:E39" si="12">(-2*LOG(($I$8/3.71)+(2.51/($I$7*(C39^0.5)))))^-2</f>
        <v>2.4678720589845351E-2</v>
      </c>
      <c r="E39" s="10">
        <f t="shared" si="12"/>
        <v>2.465108878995894E-2</v>
      </c>
      <c r="F39" s="10"/>
      <c r="G39" s="10"/>
    </row>
    <row r="40" spans="2:7" ht="15.6" x14ac:dyDescent="0.3">
      <c r="B40" s="12"/>
      <c r="C40" s="10"/>
      <c r="D40" s="10" t="e">
        <f>(-2*LOG(($I$8/3.71)+(2.51/($I$7*(C40^0.5)))))^-2</f>
        <v>#DIV/0!</v>
      </c>
      <c r="E40" s="10" t="e">
        <f>(-2*LOG(($I$8/3.71)+(2.51/($I$7*(D40^0.5)))))^-2</f>
        <v>#DIV/0!</v>
      </c>
      <c r="F40" s="12"/>
      <c r="G40" s="12"/>
    </row>
    <row r="44" spans="2:7" x14ac:dyDescent="0.3">
      <c r="B44" s="20" t="s">
        <v>14</v>
      </c>
    </row>
    <row r="46" spans="2:7" ht="18" x14ac:dyDescent="0.4">
      <c r="B46" s="2" t="s">
        <v>4</v>
      </c>
      <c r="C46" s="2" t="s">
        <v>5</v>
      </c>
    </row>
    <row r="47" spans="2:7" ht="16.2" thickBot="1" x14ac:dyDescent="0.35">
      <c r="B47" s="10">
        <v>0.03</v>
      </c>
      <c r="C47" s="10">
        <f>0.316*($I$7^-0.25)</f>
        <v>2.2311181671023909E-2</v>
      </c>
    </row>
    <row r="48" spans="2:7" ht="16.2" thickBot="1" x14ac:dyDescent="0.35">
      <c r="B48" s="24">
        <f>C47</f>
        <v>2.2311181671023909E-2</v>
      </c>
      <c r="C48" s="10"/>
    </row>
    <row r="49" spans="2:3" ht="15.6" x14ac:dyDescent="0.3">
      <c r="B49" s="10"/>
      <c r="C49" s="10"/>
    </row>
    <row r="50" spans="2:3" ht="15.6" x14ac:dyDescent="0.3">
      <c r="B50" s="25"/>
      <c r="C50" s="25"/>
    </row>
    <row r="51" spans="2:3" ht="15.6" x14ac:dyDescent="0.3">
      <c r="B51" s="10"/>
      <c r="C51" s="10"/>
    </row>
    <row r="52" spans="2:3" ht="15.6" x14ac:dyDescent="0.3">
      <c r="B52" s="10"/>
      <c r="C52" s="10"/>
    </row>
    <row r="53" spans="2:3" ht="15.6" x14ac:dyDescent="0.3">
      <c r="B53" s="10"/>
      <c r="C53" s="10"/>
    </row>
    <row r="54" spans="2:3" ht="15.6" x14ac:dyDescent="0.3">
      <c r="B54" s="10"/>
      <c r="C54" s="10"/>
    </row>
    <row r="55" spans="2:3" ht="15.6" x14ac:dyDescent="0.3">
      <c r="B55" s="10"/>
      <c r="C55" s="10"/>
    </row>
  </sheetData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Equation.3" shapeId="1025" r:id="rId4">
          <objectPr defaultSize="0" autoPict="0" r:id="rId5">
            <anchor moveWithCells="1">
              <from>
                <xdr:col>0</xdr:col>
                <xdr:colOff>137160</xdr:colOff>
                <xdr:row>0</xdr:row>
                <xdr:rowOff>99060</xdr:rowOff>
              </from>
              <to>
                <xdr:col>2</xdr:col>
                <xdr:colOff>434340</xdr:colOff>
                <xdr:row>3</xdr:row>
                <xdr:rowOff>60960</xdr:rowOff>
              </to>
            </anchor>
          </objectPr>
        </oleObject>
      </mc:Choice>
      <mc:Fallback>
        <oleObject progId="Equation.3" shapeId="1025" r:id="rId4"/>
      </mc:Fallback>
    </mc:AlternateContent>
    <mc:AlternateContent xmlns:mc="http://schemas.openxmlformats.org/markup-compatibility/2006">
      <mc:Choice Requires="x14">
        <oleObject progId="Equation.3" shapeId="1029" r:id="rId6">
          <objectPr defaultSize="0" autoPict="0" r:id="rId7">
            <anchor moveWithCells="1">
              <from>
                <xdr:col>7</xdr:col>
                <xdr:colOff>236220</xdr:colOff>
                <xdr:row>9</xdr:row>
                <xdr:rowOff>7620</xdr:rowOff>
              </from>
              <to>
                <xdr:col>7</xdr:col>
                <xdr:colOff>723900</xdr:colOff>
                <xdr:row>11</xdr:row>
                <xdr:rowOff>0</xdr:rowOff>
              </to>
            </anchor>
          </objectPr>
        </oleObject>
      </mc:Choice>
      <mc:Fallback>
        <oleObject progId="Equation.3" shapeId="1029" r:id="rId6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COLEBROOK NEWTON - RAHPSON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Jeronimo</dc:creator>
  <cp:lastModifiedBy>augusto K</cp:lastModifiedBy>
  <dcterms:created xsi:type="dcterms:W3CDTF">2014-02-22T17:48:55Z</dcterms:created>
  <dcterms:modified xsi:type="dcterms:W3CDTF">2021-11-01T22:17:04Z</dcterms:modified>
</cp:coreProperties>
</file>