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bookViews>
    <workbookView xWindow="0" yWindow="0" windowWidth="20490" windowHeight="7755"/>
  </bookViews>
  <sheets>
    <sheet name="Hoja3" sheetId="1" r:id="rId1"/>
    <sheet name="Hoj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8" i="1" l="1"/>
  <c r="AB128" i="1" l="1"/>
  <c r="AA128" i="1"/>
  <c r="W128" i="1"/>
  <c r="X128" i="1" s="1"/>
  <c r="Y128" i="1" s="1"/>
  <c r="U128" i="1"/>
  <c r="N128" i="1"/>
  <c r="O128" i="1" s="1"/>
  <c r="P128" i="1" s="1"/>
  <c r="L128" i="1"/>
  <c r="R128" i="1" s="1"/>
  <c r="AA124" i="1"/>
  <c r="W124" i="1"/>
  <c r="X124" i="1" s="1"/>
  <c r="Y124" i="1" s="1"/>
  <c r="U124" i="1"/>
  <c r="N124" i="1"/>
  <c r="O124" i="1" s="1"/>
  <c r="P124" i="1" s="1"/>
  <c r="L124" i="1"/>
  <c r="R124" i="1" s="1"/>
  <c r="W120" i="1"/>
  <c r="X120" i="1" s="1"/>
  <c r="Y120" i="1" s="1"/>
  <c r="U120" i="1"/>
  <c r="N120" i="1"/>
  <c r="O120" i="1" s="1"/>
  <c r="P120" i="1" s="1"/>
  <c r="L120" i="1"/>
  <c r="R120" i="1" s="1"/>
  <c r="W116" i="1"/>
  <c r="X116" i="1" s="1"/>
  <c r="Y116" i="1" s="1"/>
  <c r="U116" i="1"/>
  <c r="N116" i="1"/>
  <c r="O116" i="1" s="1"/>
  <c r="P116" i="1" s="1"/>
  <c r="L116" i="1"/>
  <c r="Z128" i="1" l="1"/>
  <c r="AK128" i="1"/>
  <c r="AM128" i="1" s="1"/>
  <c r="AH128" i="1"/>
  <c r="AI128" i="1" s="1"/>
  <c r="AF128" i="1"/>
  <c r="Z124" i="1"/>
  <c r="AK124" i="1" s="1"/>
  <c r="AM124" i="1" s="1"/>
  <c r="AH124" i="1"/>
  <c r="AI124" i="1" s="1"/>
  <c r="AF124" i="1"/>
  <c r="AF120" i="1"/>
  <c r="Z120" i="1"/>
  <c r="AK120" i="1" s="1"/>
  <c r="AM120" i="1" s="1"/>
  <c r="AH120" i="1"/>
  <c r="AI120" i="1" s="1"/>
  <c r="R116" i="1"/>
  <c r="AF116" i="1" s="1"/>
  <c r="Z116" i="1"/>
  <c r="W100" i="1"/>
  <c r="U100" i="1"/>
  <c r="N100" i="1"/>
  <c r="W99" i="1"/>
  <c r="U99" i="1"/>
  <c r="N99" i="1"/>
  <c r="W98" i="1"/>
  <c r="U98" i="1"/>
  <c r="N98" i="1"/>
  <c r="W97" i="1"/>
  <c r="U97" i="1"/>
  <c r="N97" i="1"/>
  <c r="W96" i="1"/>
  <c r="U96" i="1"/>
  <c r="N96" i="1"/>
  <c r="W95" i="1"/>
  <c r="U95" i="1"/>
  <c r="N95" i="1"/>
  <c r="W94" i="1"/>
  <c r="U94" i="1"/>
  <c r="N94" i="1"/>
  <c r="W93" i="1"/>
  <c r="U93" i="1"/>
  <c r="N93" i="1"/>
  <c r="W92" i="1"/>
  <c r="U92" i="1"/>
  <c r="N92" i="1"/>
  <c r="W91" i="1"/>
  <c r="U91" i="1"/>
  <c r="N91" i="1"/>
  <c r="W90" i="1"/>
  <c r="U90" i="1"/>
  <c r="N90" i="1"/>
  <c r="W89" i="1"/>
  <c r="U89" i="1"/>
  <c r="N89" i="1"/>
  <c r="W88" i="1"/>
  <c r="U88" i="1"/>
  <c r="N88" i="1"/>
  <c r="W87" i="1"/>
  <c r="U87" i="1"/>
  <c r="N87" i="1"/>
  <c r="W86" i="1"/>
  <c r="U86" i="1"/>
  <c r="N86" i="1"/>
  <c r="W85" i="1"/>
  <c r="U85" i="1"/>
  <c r="N85" i="1"/>
  <c r="W84" i="1"/>
  <c r="U84" i="1"/>
  <c r="N84" i="1"/>
  <c r="W83" i="1"/>
  <c r="U83" i="1"/>
  <c r="N83" i="1"/>
  <c r="W82" i="1"/>
  <c r="U82" i="1"/>
  <c r="N82" i="1"/>
  <c r="W81" i="1"/>
  <c r="U81" i="1"/>
  <c r="N81" i="1"/>
  <c r="W80" i="1"/>
  <c r="U80" i="1"/>
  <c r="N80" i="1"/>
  <c r="W79" i="1"/>
  <c r="U79" i="1"/>
  <c r="N79" i="1"/>
  <c r="W78" i="1"/>
  <c r="U78" i="1"/>
  <c r="N78" i="1"/>
  <c r="W77" i="1"/>
  <c r="U77" i="1"/>
  <c r="N77" i="1"/>
  <c r="W76" i="1"/>
  <c r="U76" i="1"/>
  <c r="N76" i="1"/>
  <c r="W75" i="1"/>
  <c r="U75" i="1"/>
  <c r="N75" i="1"/>
  <c r="W74" i="1"/>
  <c r="U74" i="1"/>
  <c r="N74" i="1"/>
  <c r="W73" i="1"/>
  <c r="U73" i="1"/>
  <c r="N73" i="1"/>
  <c r="W72" i="1"/>
  <c r="U72" i="1"/>
  <c r="N72" i="1"/>
  <c r="W71" i="1"/>
  <c r="U71" i="1"/>
  <c r="N71" i="1"/>
  <c r="W70" i="1"/>
  <c r="U70" i="1"/>
  <c r="N70" i="1"/>
  <c r="W69" i="1"/>
  <c r="U69" i="1"/>
  <c r="N69" i="1"/>
  <c r="W68" i="1"/>
  <c r="U68" i="1"/>
  <c r="N68" i="1"/>
  <c r="W67" i="1"/>
  <c r="U67" i="1"/>
  <c r="N67" i="1"/>
  <c r="W66" i="1"/>
  <c r="U66" i="1"/>
  <c r="N66" i="1"/>
  <c r="W65" i="1"/>
  <c r="U65" i="1"/>
  <c r="N65" i="1"/>
  <c r="W64" i="1"/>
  <c r="U64" i="1"/>
  <c r="N64" i="1"/>
  <c r="W63" i="1"/>
  <c r="U63" i="1"/>
  <c r="N63" i="1"/>
  <c r="W62" i="1"/>
  <c r="U62" i="1"/>
  <c r="N62" i="1"/>
  <c r="W61" i="1"/>
  <c r="U61" i="1"/>
  <c r="N61" i="1"/>
  <c r="W60" i="1"/>
  <c r="U60" i="1"/>
  <c r="N60" i="1"/>
  <c r="W59" i="1"/>
  <c r="U59" i="1"/>
  <c r="N59" i="1"/>
  <c r="W58" i="1"/>
  <c r="U58" i="1"/>
  <c r="N58" i="1"/>
  <c r="W57" i="1"/>
  <c r="U57" i="1"/>
  <c r="N57" i="1"/>
  <c r="W56" i="1"/>
  <c r="U56" i="1"/>
  <c r="N56" i="1"/>
  <c r="W55" i="1"/>
  <c r="U55" i="1"/>
  <c r="N55" i="1"/>
  <c r="W54" i="1"/>
  <c r="U54" i="1"/>
  <c r="N54" i="1"/>
  <c r="W53" i="1"/>
  <c r="U53" i="1"/>
  <c r="N53" i="1"/>
  <c r="W52" i="1"/>
  <c r="U52" i="1"/>
  <c r="N52" i="1"/>
  <c r="W51" i="1"/>
  <c r="U51" i="1"/>
  <c r="N51" i="1"/>
  <c r="W50" i="1"/>
  <c r="U50" i="1"/>
  <c r="N50" i="1"/>
  <c r="W49" i="1"/>
  <c r="U49" i="1"/>
  <c r="N49" i="1"/>
  <c r="W48" i="1"/>
  <c r="U48" i="1"/>
  <c r="N48" i="1"/>
  <c r="W47" i="1"/>
  <c r="U47" i="1"/>
  <c r="N47" i="1"/>
  <c r="W46" i="1"/>
  <c r="U46" i="1"/>
  <c r="N46" i="1"/>
  <c r="W45" i="1"/>
  <c r="U45" i="1"/>
  <c r="N45" i="1"/>
  <c r="W44" i="1"/>
  <c r="U44" i="1"/>
  <c r="N44" i="1"/>
  <c r="W43" i="1"/>
  <c r="U43" i="1"/>
  <c r="N43" i="1"/>
  <c r="W42" i="1"/>
  <c r="U42" i="1"/>
  <c r="N42" i="1"/>
  <c r="W41" i="1"/>
  <c r="U41" i="1"/>
  <c r="N41" i="1"/>
  <c r="W40" i="1"/>
  <c r="U40" i="1"/>
  <c r="N40" i="1"/>
  <c r="W39" i="1"/>
  <c r="U39" i="1"/>
  <c r="N39" i="1"/>
  <c r="W38" i="1"/>
  <c r="U38" i="1"/>
  <c r="N38" i="1"/>
  <c r="W37" i="1"/>
  <c r="U37" i="1"/>
  <c r="N37" i="1"/>
  <c r="W36" i="1"/>
  <c r="U36" i="1"/>
  <c r="N36" i="1"/>
  <c r="W35" i="1"/>
  <c r="U35" i="1"/>
  <c r="N35" i="1"/>
  <c r="W34" i="1"/>
  <c r="U34" i="1"/>
  <c r="N34" i="1"/>
  <c r="W33" i="1"/>
  <c r="U33" i="1"/>
  <c r="N33" i="1"/>
  <c r="W32" i="1"/>
  <c r="U32" i="1"/>
  <c r="N32" i="1"/>
  <c r="W31" i="1"/>
  <c r="U31" i="1"/>
  <c r="N31" i="1"/>
  <c r="W30" i="1"/>
  <c r="U30" i="1"/>
  <c r="N30" i="1"/>
  <c r="W29" i="1"/>
  <c r="U29" i="1"/>
  <c r="N29" i="1"/>
  <c r="W28" i="1"/>
  <c r="U28" i="1"/>
  <c r="N28" i="1"/>
  <c r="W27" i="1"/>
  <c r="U27" i="1"/>
  <c r="N27" i="1"/>
  <c r="W26" i="1"/>
  <c r="U26" i="1"/>
  <c r="N26" i="1"/>
  <c r="W25" i="1"/>
  <c r="U25" i="1"/>
  <c r="N25" i="1"/>
  <c r="W24" i="1"/>
  <c r="U24" i="1"/>
  <c r="N24" i="1"/>
  <c r="W23" i="1"/>
  <c r="U23" i="1"/>
  <c r="N23" i="1"/>
  <c r="W22" i="1"/>
  <c r="U22" i="1"/>
  <c r="N22" i="1"/>
  <c r="W21" i="1"/>
  <c r="U21" i="1"/>
  <c r="N21" i="1"/>
  <c r="W20" i="1"/>
  <c r="U20" i="1"/>
  <c r="N20" i="1"/>
  <c r="W19" i="1"/>
  <c r="U19" i="1"/>
  <c r="N19" i="1"/>
  <c r="W18" i="1"/>
  <c r="U18" i="1"/>
  <c r="N18" i="1"/>
  <c r="W17" i="1"/>
  <c r="U17" i="1"/>
  <c r="N17" i="1"/>
  <c r="W16" i="1"/>
  <c r="U16" i="1"/>
  <c r="N16" i="1"/>
  <c r="W15" i="1"/>
  <c r="U15" i="1"/>
  <c r="N15" i="1"/>
  <c r="W14" i="1"/>
  <c r="U14" i="1"/>
  <c r="N14" i="1"/>
  <c r="W13" i="1"/>
  <c r="U13" i="1"/>
  <c r="N13" i="1"/>
  <c r="W12" i="1"/>
  <c r="U12" i="1"/>
  <c r="N12" i="1"/>
  <c r="W11" i="1"/>
  <c r="U11" i="1"/>
  <c r="N11" i="1"/>
  <c r="W10" i="1"/>
  <c r="U10" i="1"/>
  <c r="N10" i="1"/>
  <c r="W9" i="1"/>
  <c r="U9" i="1"/>
  <c r="N9" i="1"/>
  <c r="W8" i="1"/>
  <c r="U8" i="1"/>
  <c r="N8" i="1"/>
  <c r="W7" i="1"/>
  <c r="U7" i="1"/>
  <c r="N7" i="1"/>
  <c r="W6" i="1"/>
  <c r="U6" i="1"/>
  <c r="N6" i="1"/>
  <c r="W5" i="1"/>
  <c r="U5" i="1"/>
  <c r="N5" i="1"/>
  <c r="W4" i="1"/>
  <c r="U4" i="1"/>
  <c r="N4" i="1"/>
  <c r="L4" i="1"/>
  <c r="W3" i="1"/>
  <c r="X3" i="1" s="1"/>
  <c r="Y3" i="1" s="1"/>
  <c r="U3" i="1"/>
  <c r="O3" i="1"/>
  <c r="P3" i="1" s="1"/>
  <c r="N3" i="1"/>
  <c r="L3" i="1"/>
  <c r="AK116" i="1" l="1"/>
  <c r="AM116" i="1" s="1"/>
  <c r="AH116" i="1"/>
  <c r="AI116" i="1" s="1"/>
  <c r="R3" i="1"/>
  <c r="AF3" i="1" s="1"/>
  <c r="Z3" i="1"/>
  <c r="O4" i="1"/>
  <c r="P4" i="1" s="1"/>
  <c r="R4" i="1" s="1"/>
  <c r="X4" i="1"/>
  <c r="Y4" i="1" s="1"/>
  <c r="Z4" i="1" s="1"/>
  <c r="AH3" i="1" l="1"/>
  <c r="AI3" i="1" s="1"/>
  <c r="AK3" i="1"/>
  <c r="AM3" i="1" s="1"/>
  <c r="AK4" i="1"/>
  <c r="AM4" i="1" s="1"/>
  <c r="AH4" i="1"/>
  <c r="AI4" i="1" s="1"/>
  <c r="AF4" i="1"/>
  <c r="L5" i="1"/>
  <c r="X5" i="1"/>
  <c r="Y5" i="1" s="1"/>
  <c r="Z5" i="1" s="1"/>
  <c r="O5" i="1"/>
  <c r="P5" i="1" s="1"/>
  <c r="R5" i="1" l="1"/>
  <c r="AF5" i="1" s="1"/>
  <c r="L6" i="1"/>
  <c r="O6" i="1"/>
  <c r="P6" i="1" s="1"/>
  <c r="X6" i="1"/>
  <c r="Y6" i="1" s="1"/>
  <c r="Z6" i="1" s="1"/>
  <c r="L7" i="1" l="1"/>
  <c r="R6" i="1"/>
  <c r="AF6" i="1" s="1"/>
  <c r="AH5" i="1"/>
  <c r="AI5" i="1" s="1"/>
  <c r="AK5" i="1"/>
  <c r="AM5" i="1" s="1"/>
  <c r="X7" i="1"/>
  <c r="Y7" i="1" s="1"/>
  <c r="Z7" i="1" s="1"/>
  <c r="O7" i="1"/>
  <c r="P7" i="1" s="1"/>
  <c r="L8" i="1" l="1"/>
  <c r="O8" i="1"/>
  <c r="P8" i="1" s="1"/>
  <c r="X8" i="1"/>
  <c r="Y8" i="1" s="1"/>
  <c r="Z8" i="1" s="1"/>
  <c r="AH6" i="1"/>
  <c r="AI6" i="1" s="1"/>
  <c r="AK6" i="1"/>
  <c r="AM6" i="1" s="1"/>
  <c r="R7" i="1"/>
  <c r="AF7" i="1" s="1"/>
  <c r="L9" i="1" l="1"/>
  <c r="X9" i="1"/>
  <c r="Y9" i="1" s="1"/>
  <c r="Z9" i="1" s="1"/>
  <c r="O9" i="1"/>
  <c r="P9" i="1" s="1"/>
  <c r="AH7" i="1"/>
  <c r="AI7" i="1" s="1"/>
  <c r="AK7" i="1"/>
  <c r="AM7" i="1" s="1"/>
  <c r="R8" i="1"/>
  <c r="L10" i="1" l="1"/>
  <c r="O10" i="1"/>
  <c r="P10" i="1" s="1"/>
  <c r="X10" i="1"/>
  <c r="Y10" i="1" s="1"/>
  <c r="Z10" i="1" s="1"/>
  <c r="AH8" i="1"/>
  <c r="AI8" i="1" s="1"/>
  <c r="AK8" i="1"/>
  <c r="AM8" i="1" s="1"/>
  <c r="AF8" i="1"/>
  <c r="R9" i="1"/>
  <c r="AF9" i="1" s="1"/>
  <c r="L11" i="1" l="1"/>
  <c r="R10" i="1"/>
  <c r="AF10" i="1" s="1"/>
  <c r="X11" i="1"/>
  <c r="Y11" i="1" s="1"/>
  <c r="Z11" i="1" s="1"/>
  <c r="O11" i="1"/>
  <c r="P11" i="1" s="1"/>
  <c r="AH9" i="1"/>
  <c r="AI9" i="1" s="1"/>
  <c r="AK9" i="1"/>
  <c r="AM9" i="1" s="1"/>
  <c r="O12" i="1" l="1"/>
  <c r="P12" i="1" s="1"/>
  <c r="X12" i="1"/>
  <c r="Y12" i="1" s="1"/>
  <c r="Z12" i="1" s="1"/>
  <c r="AH10" i="1"/>
  <c r="AI10" i="1" s="1"/>
  <c r="AK10" i="1"/>
  <c r="AM10" i="1" s="1"/>
  <c r="R11" i="1"/>
  <c r="AF11" i="1" s="1"/>
  <c r="L12" i="1"/>
  <c r="R12" i="1" l="1"/>
  <c r="AH12" i="1" s="1"/>
  <c r="AI12" i="1" s="1"/>
  <c r="L13" i="1"/>
  <c r="X13" i="1"/>
  <c r="Y13" i="1" s="1"/>
  <c r="Z13" i="1" s="1"/>
  <c r="O13" i="1"/>
  <c r="P13" i="1" s="1"/>
  <c r="AF12" i="1"/>
  <c r="AH11" i="1"/>
  <c r="AI11" i="1" s="1"/>
  <c r="AK11" i="1"/>
  <c r="AM11" i="1" s="1"/>
  <c r="AK12" i="1" l="1"/>
  <c r="AM12" i="1" s="1"/>
  <c r="R13" i="1"/>
  <c r="L14" i="1"/>
  <c r="AF13" i="1"/>
  <c r="O14" i="1"/>
  <c r="P14" i="1" s="1"/>
  <c r="X14" i="1"/>
  <c r="Y14" i="1" s="1"/>
  <c r="Z14" i="1" s="1"/>
  <c r="AH13" i="1" l="1"/>
  <c r="AI13" i="1" s="1"/>
  <c r="AK13" i="1"/>
  <c r="AM13" i="1" s="1"/>
  <c r="L15" i="1"/>
  <c r="X15" i="1"/>
  <c r="Y15" i="1" s="1"/>
  <c r="Z15" i="1" s="1"/>
  <c r="O15" i="1"/>
  <c r="P15" i="1" s="1"/>
  <c r="R14" i="1"/>
  <c r="R15" i="1" l="1"/>
  <c r="AF15" i="1" s="1"/>
  <c r="AH14" i="1"/>
  <c r="AI14" i="1" s="1"/>
  <c r="AK14" i="1"/>
  <c r="AM14" i="1" s="1"/>
  <c r="O16" i="1"/>
  <c r="P16" i="1" s="1"/>
  <c r="X16" i="1"/>
  <c r="Y16" i="1" s="1"/>
  <c r="Z16" i="1" s="1"/>
  <c r="L16" i="1"/>
  <c r="R16" i="1" s="1"/>
  <c r="AH16" i="1" s="1"/>
  <c r="AI16" i="1" s="1"/>
  <c r="AF14" i="1"/>
  <c r="L17" i="1" l="1"/>
  <c r="AF16" i="1"/>
  <c r="X17" i="1"/>
  <c r="Y17" i="1" s="1"/>
  <c r="Z17" i="1" s="1"/>
  <c r="O17" i="1"/>
  <c r="P17" i="1" s="1"/>
  <c r="AK16" i="1"/>
  <c r="AM16" i="1" s="1"/>
  <c r="AH15" i="1"/>
  <c r="AI15" i="1" s="1"/>
  <c r="AK15" i="1"/>
  <c r="AM15" i="1" s="1"/>
  <c r="R17" i="1" l="1"/>
  <c r="L18" i="1"/>
  <c r="O18" i="1"/>
  <c r="P18" i="1" s="1"/>
  <c r="X18" i="1"/>
  <c r="Y18" i="1" s="1"/>
  <c r="Z18" i="1" s="1"/>
  <c r="L19" i="1" l="1"/>
  <c r="X19" i="1"/>
  <c r="Y19" i="1" s="1"/>
  <c r="Z19" i="1" s="1"/>
  <c r="O19" i="1"/>
  <c r="P19" i="1" s="1"/>
  <c r="R18" i="1"/>
  <c r="AH17" i="1"/>
  <c r="AI17" i="1" s="1"/>
  <c r="AK17" i="1"/>
  <c r="AM17" i="1" s="1"/>
  <c r="AF17" i="1"/>
  <c r="R19" i="1" l="1"/>
  <c r="AH19" i="1" s="1"/>
  <c r="AI19" i="1" s="1"/>
  <c r="O20" i="1"/>
  <c r="P20" i="1" s="1"/>
  <c r="X20" i="1"/>
  <c r="Y20" i="1" s="1"/>
  <c r="Z20" i="1" s="1"/>
  <c r="AH18" i="1"/>
  <c r="AI18" i="1" s="1"/>
  <c r="AK18" i="1"/>
  <c r="AM18" i="1" s="1"/>
  <c r="L20" i="1"/>
  <c r="R20" i="1" s="1"/>
  <c r="AH20" i="1" s="1"/>
  <c r="AI20" i="1" s="1"/>
  <c r="AK19" i="1"/>
  <c r="AM19" i="1" s="1"/>
  <c r="AF19" i="1"/>
  <c r="AF18" i="1"/>
  <c r="AF20" i="1" l="1"/>
  <c r="X21" i="1"/>
  <c r="Y21" i="1" s="1"/>
  <c r="Z21" i="1" s="1"/>
  <c r="O21" i="1"/>
  <c r="P21" i="1" s="1"/>
  <c r="L21" i="1"/>
  <c r="AK20" i="1"/>
  <c r="AM20" i="1" s="1"/>
  <c r="O22" i="1" l="1"/>
  <c r="P22" i="1" s="1"/>
  <c r="X22" i="1"/>
  <c r="Y22" i="1" s="1"/>
  <c r="Z22" i="1" s="1"/>
  <c r="L22" i="1"/>
  <c r="R22" i="1" s="1"/>
  <c r="AH22" i="1" s="1"/>
  <c r="AI22" i="1" s="1"/>
  <c r="R21" i="1"/>
  <c r="X23" i="1" l="1"/>
  <c r="Y23" i="1" s="1"/>
  <c r="Z23" i="1" s="1"/>
  <c r="O23" i="1"/>
  <c r="P23" i="1" s="1"/>
  <c r="AH21" i="1"/>
  <c r="AI21" i="1" s="1"/>
  <c r="AK21" i="1"/>
  <c r="AM21" i="1" s="1"/>
  <c r="AF22" i="1"/>
  <c r="AK22" i="1"/>
  <c r="AM22" i="1" s="1"/>
  <c r="L23" i="1"/>
  <c r="AF21" i="1"/>
  <c r="L24" i="1" l="1"/>
  <c r="R23" i="1"/>
  <c r="AF23" i="1" s="1"/>
  <c r="X24" i="1"/>
  <c r="Y24" i="1" s="1"/>
  <c r="Z24" i="1" s="1"/>
  <c r="O24" i="1"/>
  <c r="P24" i="1" s="1"/>
  <c r="AH23" i="1" l="1"/>
  <c r="AI23" i="1" s="1"/>
  <c r="AK23" i="1"/>
  <c r="AM23" i="1" s="1"/>
  <c r="R24" i="1"/>
  <c r="O25" i="1"/>
  <c r="P25" i="1" s="1"/>
  <c r="X25" i="1"/>
  <c r="Y25" i="1" s="1"/>
  <c r="Z25" i="1" s="1"/>
  <c r="L25" i="1"/>
  <c r="L26" i="1" l="1"/>
  <c r="R25" i="1"/>
  <c r="AH24" i="1"/>
  <c r="AI24" i="1" s="1"/>
  <c r="AK24" i="1"/>
  <c r="AM24" i="1" s="1"/>
  <c r="X26" i="1"/>
  <c r="Y26" i="1" s="1"/>
  <c r="Z26" i="1" s="1"/>
  <c r="O26" i="1"/>
  <c r="P26" i="1" s="1"/>
  <c r="AF24" i="1"/>
  <c r="AH25" i="1" l="1"/>
  <c r="AI25" i="1" s="1"/>
  <c r="AK25" i="1"/>
  <c r="AM25" i="1" s="1"/>
  <c r="R26" i="1"/>
  <c r="O27" i="1"/>
  <c r="P27" i="1" s="1"/>
  <c r="X27" i="1"/>
  <c r="Y27" i="1" s="1"/>
  <c r="Z27" i="1" s="1"/>
  <c r="L27" i="1"/>
  <c r="AF25" i="1"/>
  <c r="R27" i="1" l="1"/>
  <c r="AH27" i="1" s="1"/>
  <c r="AI27" i="1" s="1"/>
  <c r="AH26" i="1"/>
  <c r="AI26" i="1" s="1"/>
  <c r="AK26" i="1"/>
  <c r="AM26" i="1" s="1"/>
  <c r="X28" i="1"/>
  <c r="Y28" i="1" s="1"/>
  <c r="Z28" i="1" s="1"/>
  <c r="O28" i="1"/>
  <c r="P28" i="1" s="1"/>
  <c r="AF27" i="1"/>
  <c r="L28" i="1"/>
  <c r="AF26" i="1"/>
  <c r="AK27" i="1" l="1"/>
  <c r="AM27" i="1" s="1"/>
  <c r="O29" i="1"/>
  <c r="P29" i="1" s="1"/>
  <c r="X29" i="1"/>
  <c r="Y29" i="1" s="1"/>
  <c r="Z29" i="1" s="1"/>
  <c r="R28" i="1"/>
  <c r="AF28" i="1" s="1"/>
  <c r="L29" i="1"/>
  <c r="R29" i="1" l="1"/>
  <c r="AH29" i="1" s="1"/>
  <c r="AI29" i="1" s="1"/>
  <c r="L30" i="1"/>
  <c r="AH28" i="1"/>
  <c r="AI28" i="1" s="1"/>
  <c r="AK28" i="1"/>
  <c r="AM28" i="1" s="1"/>
  <c r="AK29" i="1"/>
  <c r="AM29" i="1" s="1"/>
  <c r="X30" i="1"/>
  <c r="Y30" i="1" s="1"/>
  <c r="Z30" i="1" s="1"/>
  <c r="O30" i="1"/>
  <c r="P30" i="1" s="1"/>
  <c r="AF29" i="1"/>
  <c r="O31" i="1" l="1"/>
  <c r="P31" i="1" s="1"/>
  <c r="X31" i="1"/>
  <c r="Y31" i="1" s="1"/>
  <c r="Z31" i="1" s="1"/>
  <c r="R30" i="1"/>
  <c r="AF30" i="1" s="1"/>
  <c r="L31" i="1"/>
  <c r="R31" i="1" l="1"/>
  <c r="X32" i="1"/>
  <c r="Y32" i="1" s="1"/>
  <c r="Z32" i="1" s="1"/>
  <c r="O32" i="1"/>
  <c r="P32" i="1" s="1"/>
  <c r="L32" i="1"/>
  <c r="R32" i="1" s="1"/>
  <c r="AH32" i="1" s="1"/>
  <c r="AI32" i="1" s="1"/>
  <c r="AF31" i="1"/>
  <c r="AH30" i="1"/>
  <c r="AI30" i="1" s="1"/>
  <c r="AK30" i="1"/>
  <c r="AM30" i="1" s="1"/>
  <c r="AH31" i="1" l="1"/>
  <c r="AI31" i="1" s="1"/>
  <c r="AK31" i="1"/>
  <c r="AM31" i="1" s="1"/>
  <c r="L33" i="1"/>
  <c r="O33" i="1"/>
  <c r="P33" i="1" s="1"/>
  <c r="X33" i="1"/>
  <c r="Y33" i="1" s="1"/>
  <c r="Z33" i="1" s="1"/>
  <c r="AK32" i="1"/>
  <c r="AM32" i="1" s="1"/>
  <c r="AF32" i="1"/>
  <c r="R33" i="1" l="1"/>
  <c r="AH33" i="1" s="1"/>
  <c r="AI33" i="1" s="1"/>
  <c r="X34" i="1"/>
  <c r="Y34" i="1" s="1"/>
  <c r="Z34" i="1" s="1"/>
  <c r="O34" i="1"/>
  <c r="P34" i="1" s="1"/>
  <c r="AF33" i="1"/>
  <c r="L34" i="1"/>
  <c r="AK33" i="1" l="1"/>
  <c r="AM33" i="1" s="1"/>
  <c r="O35" i="1"/>
  <c r="P35" i="1" s="1"/>
  <c r="X35" i="1"/>
  <c r="Y35" i="1" s="1"/>
  <c r="Z35" i="1" s="1"/>
  <c r="R34" i="1"/>
  <c r="AF34" i="1" s="1"/>
  <c r="L35" i="1"/>
  <c r="R35" i="1" l="1"/>
  <c r="AH35" i="1" s="1"/>
  <c r="AI35" i="1" s="1"/>
  <c r="L36" i="1"/>
  <c r="AK35" i="1"/>
  <c r="AM35" i="1" s="1"/>
  <c r="AF35" i="1"/>
  <c r="AH34" i="1"/>
  <c r="AI34" i="1" s="1"/>
  <c r="AK34" i="1"/>
  <c r="AM34" i="1" s="1"/>
  <c r="X36" i="1"/>
  <c r="Y36" i="1" s="1"/>
  <c r="Z36" i="1" s="1"/>
  <c r="O36" i="1"/>
  <c r="P36" i="1" s="1"/>
  <c r="R36" i="1" l="1"/>
  <c r="O37" i="1"/>
  <c r="P37" i="1" s="1"/>
  <c r="X37" i="1"/>
  <c r="Y37" i="1" s="1"/>
  <c r="Z37" i="1" s="1"/>
  <c r="L37" i="1"/>
  <c r="X38" i="1" l="1"/>
  <c r="Y38" i="1" s="1"/>
  <c r="Z38" i="1" s="1"/>
  <c r="O38" i="1"/>
  <c r="P38" i="1" s="1"/>
  <c r="L38" i="1"/>
  <c r="R38" i="1" s="1"/>
  <c r="AH38" i="1" s="1"/>
  <c r="AI38" i="1" s="1"/>
  <c r="AH36" i="1"/>
  <c r="AI36" i="1" s="1"/>
  <c r="AK36" i="1"/>
  <c r="AM36" i="1" s="1"/>
  <c r="R37" i="1"/>
  <c r="AF36" i="1"/>
  <c r="AH37" i="1" l="1"/>
  <c r="AI37" i="1" s="1"/>
  <c r="AK37" i="1"/>
  <c r="AM37" i="1" s="1"/>
  <c r="L39" i="1"/>
  <c r="AF37" i="1"/>
  <c r="AF38" i="1"/>
  <c r="AK38" i="1"/>
  <c r="AM38" i="1" s="1"/>
  <c r="O39" i="1"/>
  <c r="P39" i="1" s="1"/>
  <c r="X39" i="1"/>
  <c r="Y39" i="1" s="1"/>
  <c r="Z39" i="1" s="1"/>
  <c r="L40" i="1" l="1"/>
  <c r="O40" i="1"/>
  <c r="P40" i="1" s="1"/>
  <c r="X40" i="1"/>
  <c r="Y40" i="1" s="1"/>
  <c r="Z40" i="1" s="1"/>
  <c r="R39" i="1"/>
  <c r="L41" i="1" l="1"/>
  <c r="R40" i="1"/>
  <c r="AF40" i="1" s="1"/>
  <c r="X41" i="1"/>
  <c r="Y41" i="1" s="1"/>
  <c r="Z41" i="1" s="1"/>
  <c r="O41" i="1"/>
  <c r="P41" i="1" s="1"/>
  <c r="AH39" i="1"/>
  <c r="AI39" i="1" s="1"/>
  <c r="AK39" i="1"/>
  <c r="AM39" i="1" s="1"/>
  <c r="AF39" i="1"/>
  <c r="R41" i="1" l="1"/>
  <c r="AF41" i="1" s="1"/>
  <c r="O42" i="1"/>
  <c r="P42" i="1" s="1"/>
  <c r="X42" i="1"/>
  <c r="Y42" i="1" s="1"/>
  <c r="Z42" i="1" s="1"/>
  <c r="AH40" i="1"/>
  <c r="AI40" i="1" s="1"/>
  <c r="AK40" i="1"/>
  <c r="AM40" i="1" s="1"/>
  <c r="L42" i="1"/>
  <c r="R42" i="1" l="1"/>
  <c r="AH42" i="1" s="1"/>
  <c r="AI42" i="1" s="1"/>
  <c r="AH41" i="1"/>
  <c r="AI41" i="1" s="1"/>
  <c r="AK41" i="1"/>
  <c r="AM41" i="1" s="1"/>
  <c r="L43" i="1"/>
  <c r="AF42" i="1"/>
  <c r="AK42" i="1"/>
  <c r="AM42" i="1" s="1"/>
  <c r="X43" i="1"/>
  <c r="Y43" i="1" s="1"/>
  <c r="Z43" i="1" s="1"/>
  <c r="O43" i="1"/>
  <c r="P43" i="1" s="1"/>
  <c r="R43" i="1" l="1"/>
  <c r="AH43" i="1" s="1"/>
  <c r="AI43" i="1" s="1"/>
  <c r="AF43" i="1"/>
  <c r="L44" i="1"/>
  <c r="AK43" i="1"/>
  <c r="AM43" i="1" s="1"/>
  <c r="O44" i="1"/>
  <c r="P44" i="1" s="1"/>
  <c r="X44" i="1"/>
  <c r="Y44" i="1" s="1"/>
  <c r="Z44" i="1" s="1"/>
  <c r="R44" i="1" l="1"/>
  <c r="AH44" i="1" s="1"/>
  <c r="AI44" i="1" s="1"/>
  <c r="X45" i="1"/>
  <c r="Y45" i="1" s="1"/>
  <c r="Z45" i="1" s="1"/>
  <c r="O45" i="1"/>
  <c r="P45" i="1" s="1"/>
  <c r="AF44" i="1"/>
  <c r="L45" i="1"/>
  <c r="R45" i="1" l="1"/>
  <c r="AH45" i="1" s="1"/>
  <c r="AI45" i="1" s="1"/>
  <c r="AK44" i="1"/>
  <c r="AM44" i="1" s="1"/>
  <c r="AF45" i="1"/>
  <c r="L46" i="1"/>
  <c r="O46" i="1"/>
  <c r="P46" i="1" s="1"/>
  <c r="X46" i="1"/>
  <c r="Y46" i="1" s="1"/>
  <c r="Z46" i="1" s="1"/>
  <c r="AK45" i="1"/>
  <c r="AM45" i="1" s="1"/>
  <c r="X47" i="1" l="1"/>
  <c r="Y47" i="1" s="1"/>
  <c r="Z47" i="1" s="1"/>
  <c r="O47" i="1"/>
  <c r="P47" i="1" s="1"/>
  <c r="R46" i="1"/>
  <c r="AF46" i="1" s="1"/>
  <c r="L47" i="1"/>
  <c r="R47" i="1" l="1"/>
  <c r="AH47" i="1" s="1"/>
  <c r="AI47" i="1" s="1"/>
  <c r="AK47" i="1"/>
  <c r="AM47" i="1" s="1"/>
  <c r="L48" i="1"/>
  <c r="AH46" i="1"/>
  <c r="AI46" i="1" s="1"/>
  <c r="AK46" i="1"/>
  <c r="AM46" i="1" s="1"/>
  <c r="AF47" i="1"/>
  <c r="O48" i="1"/>
  <c r="P48" i="1" s="1"/>
  <c r="X48" i="1"/>
  <c r="Y48" i="1" s="1"/>
  <c r="Z48" i="1" s="1"/>
  <c r="X49" i="1" l="1"/>
  <c r="Y49" i="1" s="1"/>
  <c r="Z49" i="1" s="1"/>
  <c r="O49" i="1"/>
  <c r="P49" i="1" s="1"/>
  <c r="L49" i="1"/>
  <c r="R48" i="1"/>
  <c r="AF48" i="1" s="1"/>
  <c r="L50" i="1" l="1"/>
  <c r="O50" i="1"/>
  <c r="P50" i="1" s="1"/>
  <c r="X50" i="1"/>
  <c r="Y50" i="1" s="1"/>
  <c r="Z50" i="1" s="1"/>
  <c r="AH48" i="1"/>
  <c r="AI48" i="1" s="1"/>
  <c r="AK48" i="1"/>
  <c r="AM48" i="1" s="1"/>
  <c r="R49" i="1"/>
  <c r="R50" i="1" l="1"/>
  <c r="AH50" i="1" s="1"/>
  <c r="AI50" i="1" s="1"/>
  <c r="AH49" i="1"/>
  <c r="AI49" i="1" s="1"/>
  <c r="AK49" i="1"/>
  <c r="AM49" i="1" s="1"/>
  <c r="X51" i="1"/>
  <c r="Y51" i="1" s="1"/>
  <c r="Z51" i="1" s="1"/>
  <c r="O51" i="1"/>
  <c r="P51" i="1" s="1"/>
  <c r="AF50" i="1"/>
  <c r="AF49" i="1"/>
  <c r="AK50" i="1"/>
  <c r="AM50" i="1" s="1"/>
  <c r="L51" i="1"/>
  <c r="R51" i="1" s="1"/>
  <c r="AH51" i="1" s="1"/>
  <c r="AI51" i="1" s="1"/>
  <c r="L52" i="1" l="1"/>
  <c r="O52" i="1"/>
  <c r="P52" i="1" s="1"/>
  <c r="X52" i="1"/>
  <c r="Y52" i="1" s="1"/>
  <c r="Z52" i="1" s="1"/>
  <c r="AF51" i="1"/>
  <c r="AK51" i="1"/>
  <c r="AM51" i="1" s="1"/>
  <c r="X53" i="1" l="1"/>
  <c r="Y53" i="1" s="1"/>
  <c r="Z53" i="1" s="1"/>
  <c r="O53" i="1"/>
  <c r="P53" i="1" s="1"/>
  <c r="L53" i="1"/>
  <c r="R52" i="1"/>
  <c r="AF52" i="1" s="1"/>
  <c r="R53" i="1" l="1"/>
  <c r="AF53" i="1" s="1"/>
  <c r="O54" i="1"/>
  <c r="P54" i="1" s="1"/>
  <c r="X54" i="1"/>
  <c r="Y54" i="1" s="1"/>
  <c r="Z54" i="1" s="1"/>
  <c r="AH52" i="1"/>
  <c r="AI52" i="1" s="1"/>
  <c r="AK52" i="1"/>
  <c r="AM52" i="1" s="1"/>
  <c r="L54" i="1"/>
  <c r="R54" i="1" l="1"/>
  <c r="AH54" i="1" s="1"/>
  <c r="AI54" i="1" s="1"/>
  <c r="AH53" i="1"/>
  <c r="AI53" i="1" s="1"/>
  <c r="AK53" i="1"/>
  <c r="AM53" i="1" s="1"/>
  <c r="AK54" i="1"/>
  <c r="AM54" i="1" s="1"/>
  <c r="L55" i="1"/>
  <c r="X55" i="1"/>
  <c r="Y55" i="1" s="1"/>
  <c r="Z55" i="1" s="1"/>
  <c r="O55" i="1"/>
  <c r="P55" i="1" s="1"/>
  <c r="AF54" i="1"/>
  <c r="R55" i="1" l="1"/>
  <c r="AH55" i="1" s="1"/>
  <c r="AI55" i="1" s="1"/>
  <c r="AK55" i="1"/>
  <c r="AM55" i="1" s="1"/>
  <c r="AF55" i="1"/>
  <c r="L56" i="1"/>
  <c r="O56" i="1"/>
  <c r="P56" i="1" s="1"/>
  <c r="X56" i="1"/>
  <c r="Y56" i="1" s="1"/>
  <c r="Z56" i="1" s="1"/>
  <c r="L57" i="1" l="1"/>
  <c r="X57" i="1"/>
  <c r="Y57" i="1" s="1"/>
  <c r="Z57" i="1" s="1"/>
  <c r="O57" i="1"/>
  <c r="P57" i="1" s="1"/>
  <c r="R56" i="1"/>
  <c r="AF56" i="1" s="1"/>
  <c r="R57" i="1" l="1"/>
  <c r="AH57" i="1" s="1"/>
  <c r="AI57" i="1" s="1"/>
  <c r="O58" i="1"/>
  <c r="P58" i="1" s="1"/>
  <c r="X58" i="1"/>
  <c r="Y58" i="1" s="1"/>
  <c r="Z58" i="1" s="1"/>
  <c r="AH56" i="1"/>
  <c r="AI56" i="1" s="1"/>
  <c r="AK56" i="1"/>
  <c r="AM56" i="1" s="1"/>
  <c r="L58" i="1"/>
  <c r="R58" i="1" l="1"/>
  <c r="AH58" i="1" s="1"/>
  <c r="AI58" i="1" s="1"/>
  <c r="AF57" i="1"/>
  <c r="AK57" i="1"/>
  <c r="AM57" i="1" s="1"/>
  <c r="X59" i="1"/>
  <c r="Y59" i="1" s="1"/>
  <c r="Z59" i="1" s="1"/>
  <c r="O59" i="1"/>
  <c r="P59" i="1" s="1"/>
  <c r="L59" i="1"/>
  <c r="AK58" i="1"/>
  <c r="AM58" i="1" s="1"/>
  <c r="AF58" i="1"/>
  <c r="R59" i="1" l="1"/>
  <c r="AH59" i="1" s="1"/>
  <c r="AI59" i="1" s="1"/>
  <c r="L60" i="1"/>
  <c r="O60" i="1"/>
  <c r="P60" i="1" s="1"/>
  <c r="X60" i="1"/>
  <c r="Y60" i="1" s="1"/>
  <c r="Z60" i="1" s="1"/>
  <c r="AK59" i="1"/>
  <c r="AM59" i="1" s="1"/>
  <c r="AF59" i="1"/>
  <c r="R60" i="1" l="1"/>
  <c r="AH60" i="1" s="1"/>
  <c r="AI60" i="1" s="1"/>
  <c r="L61" i="1"/>
  <c r="X61" i="1"/>
  <c r="Y61" i="1" s="1"/>
  <c r="Z61" i="1" s="1"/>
  <c r="O61" i="1"/>
  <c r="P61" i="1" s="1"/>
  <c r="AF60" i="1"/>
  <c r="AK60" i="1"/>
  <c r="AM60" i="1" s="1"/>
  <c r="R61" i="1" l="1"/>
  <c r="AF61" i="1" s="1"/>
  <c r="O62" i="1"/>
  <c r="P62" i="1" s="1"/>
  <c r="X62" i="1"/>
  <c r="Y62" i="1" s="1"/>
  <c r="Z62" i="1" s="1"/>
  <c r="L62" i="1"/>
  <c r="R62" i="1" l="1"/>
  <c r="AF62" i="1" s="1"/>
  <c r="X63" i="1"/>
  <c r="Y63" i="1" s="1"/>
  <c r="Z63" i="1" s="1"/>
  <c r="O63" i="1"/>
  <c r="P63" i="1" s="1"/>
  <c r="AH61" i="1"/>
  <c r="AI61" i="1" s="1"/>
  <c r="AK61" i="1"/>
  <c r="AM61" i="1" s="1"/>
  <c r="L63" i="1"/>
  <c r="R63" i="1" l="1"/>
  <c r="AH63" i="1" s="1"/>
  <c r="AI63" i="1" s="1"/>
  <c r="X64" i="1"/>
  <c r="Y64" i="1" s="1"/>
  <c r="Z64" i="1" s="1"/>
  <c r="O64" i="1"/>
  <c r="P64" i="1" s="1"/>
  <c r="AH62" i="1"/>
  <c r="AI62" i="1" s="1"/>
  <c r="AK62" i="1"/>
  <c r="AM62" i="1" s="1"/>
  <c r="L64" i="1"/>
  <c r="AF63" i="1"/>
  <c r="AK63" i="1"/>
  <c r="AM63" i="1" s="1"/>
  <c r="R64" i="1" l="1"/>
  <c r="AH64" i="1" s="1"/>
  <c r="AI64" i="1" s="1"/>
  <c r="AK64" i="1"/>
  <c r="AM64" i="1" s="1"/>
  <c r="L65" i="1"/>
  <c r="X65" i="1"/>
  <c r="Y65" i="1" s="1"/>
  <c r="Z65" i="1" s="1"/>
  <c r="O65" i="1"/>
  <c r="P65" i="1" s="1"/>
  <c r="AF64" i="1"/>
  <c r="L66" i="1" l="1"/>
  <c r="O66" i="1"/>
  <c r="P66" i="1" s="1"/>
  <c r="X66" i="1"/>
  <c r="Y66" i="1" s="1"/>
  <c r="Z66" i="1" s="1"/>
  <c r="R65" i="1"/>
  <c r="AF65" i="1" s="1"/>
  <c r="L67" i="1" l="1"/>
  <c r="X67" i="1"/>
  <c r="Y67" i="1" s="1"/>
  <c r="Z67" i="1" s="1"/>
  <c r="O67" i="1"/>
  <c r="P67" i="1" s="1"/>
  <c r="AH65" i="1"/>
  <c r="AI65" i="1" s="1"/>
  <c r="AK65" i="1"/>
  <c r="AM65" i="1" s="1"/>
  <c r="R66" i="1"/>
  <c r="AF66" i="1" s="1"/>
  <c r="AH66" i="1" l="1"/>
  <c r="AI66" i="1" s="1"/>
  <c r="AK66" i="1"/>
  <c r="AM66" i="1" s="1"/>
  <c r="L68" i="1"/>
  <c r="X68" i="1"/>
  <c r="Y68" i="1" s="1"/>
  <c r="Z68" i="1" s="1"/>
  <c r="O68" i="1"/>
  <c r="P68" i="1" s="1"/>
  <c r="R67" i="1"/>
  <c r="R68" i="1" l="1"/>
  <c r="AH68" i="1" s="1"/>
  <c r="AI68" i="1" s="1"/>
  <c r="AH67" i="1"/>
  <c r="AI67" i="1" s="1"/>
  <c r="AK67" i="1"/>
  <c r="AM67" i="1" s="1"/>
  <c r="L69" i="1"/>
  <c r="X69" i="1"/>
  <c r="Y69" i="1" s="1"/>
  <c r="Z69" i="1" s="1"/>
  <c r="O69" i="1"/>
  <c r="P69" i="1" s="1"/>
  <c r="AF68" i="1"/>
  <c r="AF67" i="1"/>
  <c r="AK68" i="1"/>
  <c r="AM68" i="1" s="1"/>
  <c r="R69" i="1" l="1"/>
  <c r="AF69" i="1"/>
  <c r="L70" i="1"/>
  <c r="O70" i="1"/>
  <c r="P70" i="1" s="1"/>
  <c r="X70" i="1"/>
  <c r="Y70" i="1" s="1"/>
  <c r="Z70" i="1" s="1"/>
  <c r="X71" i="1" l="1"/>
  <c r="Y71" i="1" s="1"/>
  <c r="Z71" i="1" s="1"/>
  <c r="O71" i="1"/>
  <c r="P71" i="1" s="1"/>
  <c r="AH69" i="1"/>
  <c r="AI69" i="1" s="1"/>
  <c r="AK69" i="1"/>
  <c r="AM69" i="1" s="1"/>
  <c r="R70" i="1"/>
  <c r="L71" i="1"/>
  <c r="R71" i="1" s="1"/>
  <c r="AH71" i="1" s="1"/>
  <c r="AI71" i="1" s="1"/>
  <c r="AF71" i="1" l="1"/>
  <c r="AK71" i="1"/>
  <c r="AM71" i="1" s="1"/>
  <c r="L72" i="1"/>
  <c r="O72" i="1"/>
  <c r="P72" i="1" s="1"/>
  <c r="X72" i="1"/>
  <c r="Y72" i="1" s="1"/>
  <c r="Z72" i="1" s="1"/>
  <c r="AH70" i="1"/>
  <c r="AI70" i="1" s="1"/>
  <c r="AK70" i="1"/>
  <c r="AM70" i="1" s="1"/>
  <c r="AF70" i="1"/>
  <c r="L73" i="1" l="1"/>
  <c r="X73" i="1"/>
  <c r="Y73" i="1" s="1"/>
  <c r="Z73" i="1" s="1"/>
  <c r="O73" i="1"/>
  <c r="P73" i="1" s="1"/>
  <c r="R72" i="1"/>
  <c r="R73" i="1" l="1"/>
  <c r="X74" i="1"/>
  <c r="Y74" i="1" s="1"/>
  <c r="Z74" i="1" s="1"/>
  <c r="O74" i="1"/>
  <c r="P74" i="1" s="1"/>
  <c r="AH72" i="1"/>
  <c r="AI72" i="1" s="1"/>
  <c r="AK72" i="1"/>
  <c r="AM72" i="1" s="1"/>
  <c r="AF72" i="1"/>
  <c r="L74" i="1"/>
  <c r="R74" i="1" s="1"/>
  <c r="AH74" i="1" s="1"/>
  <c r="AI74" i="1" s="1"/>
  <c r="AF74" i="1" l="1"/>
  <c r="X75" i="1"/>
  <c r="Y75" i="1" s="1"/>
  <c r="Z75" i="1" s="1"/>
  <c r="O75" i="1"/>
  <c r="P75" i="1" s="1"/>
  <c r="L75" i="1"/>
  <c r="AH73" i="1"/>
  <c r="AI73" i="1" s="1"/>
  <c r="AK73" i="1"/>
  <c r="AM73" i="1" s="1"/>
  <c r="AF73" i="1"/>
  <c r="AK74" i="1"/>
  <c r="AM74" i="1" s="1"/>
  <c r="R75" i="1" l="1"/>
  <c r="AH75" i="1" s="1"/>
  <c r="AI75" i="1" s="1"/>
  <c r="AF75" i="1"/>
  <c r="L76" i="1"/>
  <c r="AK75" i="1"/>
  <c r="AM75" i="1" s="1"/>
  <c r="O76" i="1"/>
  <c r="P76" i="1" s="1"/>
  <c r="X76" i="1"/>
  <c r="Y76" i="1" s="1"/>
  <c r="Z76" i="1" s="1"/>
  <c r="X77" i="1" l="1"/>
  <c r="Y77" i="1" s="1"/>
  <c r="Z77" i="1" s="1"/>
  <c r="O77" i="1"/>
  <c r="P77" i="1" s="1"/>
  <c r="R76" i="1"/>
  <c r="AF76" i="1" s="1"/>
  <c r="L77" i="1"/>
  <c r="R77" i="1" l="1"/>
  <c r="AH77" i="1" s="1"/>
  <c r="AI77" i="1" s="1"/>
  <c r="X78" i="1"/>
  <c r="Y78" i="1" s="1"/>
  <c r="Z78" i="1" s="1"/>
  <c r="O78" i="1"/>
  <c r="P78" i="1" s="1"/>
  <c r="AH76" i="1"/>
  <c r="AI76" i="1" s="1"/>
  <c r="AK76" i="1"/>
  <c r="AM76" i="1" s="1"/>
  <c r="AK77" i="1"/>
  <c r="AM77" i="1" s="1"/>
  <c r="L78" i="1"/>
  <c r="AF77" i="1"/>
  <c r="L79" i="1" l="1"/>
  <c r="X79" i="1"/>
  <c r="Y79" i="1" s="1"/>
  <c r="Z79" i="1" s="1"/>
  <c r="O79" i="1"/>
  <c r="P79" i="1" s="1"/>
  <c r="R78" i="1"/>
  <c r="O80" i="1" l="1"/>
  <c r="P80" i="1" s="1"/>
  <c r="X80" i="1"/>
  <c r="Y80" i="1" s="1"/>
  <c r="Z80" i="1" s="1"/>
  <c r="AH78" i="1"/>
  <c r="AI78" i="1" s="1"/>
  <c r="AK78" i="1"/>
  <c r="AM78" i="1" s="1"/>
  <c r="AF78" i="1"/>
  <c r="R79" i="1"/>
  <c r="AF79" i="1" s="1"/>
  <c r="L80" i="1"/>
  <c r="R80" i="1" l="1"/>
  <c r="AH80" i="1" s="1"/>
  <c r="AI80" i="1" s="1"/>
  <c r="L81" i="1"/>
  <c r="R81" i="1" s="1"/>
  <c r="AH81" i="1" s="1"/>
  <c r="AI81" i="1" s="1"/>
  <c r="AK80" i="1"/>
  <c r="AM80" i="1" s="1"/>
  <c r="X81" i="1"/>
  <c r="Y81" i="1" s="1"/>
  <c r="Z81" i="1" s="1"/>
  <c r="O81" i="1"/>
  <c r="P81" i="1" s="1"/>
  <c r="AF80" i="1"/>
  <c r="AH79" i="1"/>
  <c r="AI79" i="1" s="1"/>
  <c r="AK79" i="1"/>
  <c r="AM79" i="1" s="1"/>
  <c r="AK81" i="1" l="1"/>
  <c r="AM81" i="1" s="1"/>
  <c r="AF81" i="1"/>
  <c r="L82" i="1"/>
  <c r="X82" i="1"/>
  <c r="Y82" i="1" s="1"/>
  <c r="Z82" i="1" s="1"/>
  <c r="O82" i="1"/>
  <c r="P82" i="1" s="1"/>
  <c r="R82" i="1" l="1"/>
  <c r="AF82" i="1" s="1"/>
  <c r="O83" i="1"/>
  <c r="P83" i="1" s="1"/>
  <c r="X83" i="1"/>
  <c r="Y83" i="1" s="1"/>
  <c r="Z83" i="1" s="1"/>
  <c r="L83" i="1"/>
  <c r="L84" i="1" l="1"/>
  <c r="AH82" i="1"/>
  <c r="AI82" i="1" s="1"/>
  <c r="AK82" i="1"/>
  <c r="AM82" i="1" s="1"/>
  <c r="R83" i="1"/>
  <c r="AF83" i="1" s="1"/>
  <c r="X84" i="1"/>
  <c r="Y84" i="1" s="1"/>
  <c r="Z84" i="1" s="1"/>
  <c r="O84" i="1"/>
  <c r="P84" i="1" s="1"/>
  <c r="R84" i="1" l="1"/>
  <c r="AH84" i="1" s="1"/>
  <c r="AI84" i="1" s="1"/>
  <c r="AK84" i="1"/>
  <c r="AM84" i="1" s="1"/>
  <c r="AF84" i="1"/>
  <c r="X85" i="1"/>
  <c r="Y85" i="1" s="1"/>
  <c r="Z85" i="1" s="1"/>
  <c r="O85" i="1"/>
  <c r="P85" i="1" s="1"/>
  <c r="AH83" i="1"/>
  <c r="AI83" i="1" s="1"/>
  <c r="AK83" i="1"/>
  <c r="AM83" i="1" s="1"/>
  <c r="L85" i="1"/>
  <c r="R85" i="1" l="1"/>
  <c r="AH85" i="1" s="1"/>
  <c r="AI85" i="1" s="1"/>
  <c r="L86" i="1"/>
  <c r="X86" i="1"/>
  <c r="Y86" i="1" s="1"/>
  <c r="Z86" i="1" s="1"/>
  <c r="O86" i="1"/>
  <c r="P86" i="1" s="1"/>
  <c r="AF85" i="1"/>
  <c r="AK85" i="1"/>
  <c r="AM85" i="1" s="1"/>
  <c r="L87" i="1" l="1"/>
  <c r="O87" i="1"/>
  <c r="P87" i="1" s="1"/>
  <c r="X87" i="1"/>
  <c r="Y87" i="1" s="1"/>
  <c r="Z87" i="1" s="1"/>
  <c r="R86" i="1"/>
  <c r="X88" i="1" l="1"/>
  <c r="Y88" i="1" s="1"/>
  <c r="Z88" i="1" s="1"/>
  <c r="O88" i="1"/>
  <c r="P88" i="1" s="1"/>
  <c r="L88" i="1"/>
  <c r="AH86" i="1"/>
  <c r="AI86" i="1" s="1"/>
  <c r="AK86" i="1"/>
  <c r="AM86" i="1" s="1"/>
  <c r="AF86" i="1"/>
  <c r="R87" i="1"/>
  <c r="R88" i="1" l="1"/>
  <c r="AH88" i="1" s="1"/>
  <c r="AI88" i="1" s="1"/>
  <c r="L89" i="1"/>
  <c r="X89" i="1"/>
  <c r="Y89" i="1" s="1"/>
  <c r="Z89" i="1" s="1"/>
  <c r="O89" i="1"/>
  <c r="P89" i="1" s="1"/>
  <c r="AF88" i="1"/>
  <c r="AH87" i="1"/>
  <c r="AI87" i="1" s="1"/>
  <c r="AK87" i="1"/>
  <c r="AM87" i="1" s="1"/>
  <c r="AK88" i="1"/>
  <c r="AM88" i="1" s="1"/>
  <c r="AF87" i="1"/>
  <c r="X90" i="1" l="1"/>
  <c r="Y90" i="1" s="1"/>
  <c r="Z90" i="1" s="1"/>
  <c r="O90" i="1"/>
  <c r="P90" i="1" s="1"/>
  <c r="L90" i="1"/>
  <c r="R89" i="1"/>
  <c r="L91" i="1" l="1"/>
  <c r="AH89" i="1"/>
  <c r="AI89" i="1" s="1"/>
  <c r="AK89" i="1"/>
  <c r="AM89" i="1" s="1"/>
  <c r="X91" i="1"/>
  <c r="Y91" i="1" s="1"/>
  <c r="Z91" i="1" s="1"/>
  <c r="O91" i="1"/>
  <c r="P91" i="1" s="1"/>
  <c r="AF89" i="1"/>
  <c r="R90" i="1"/>
  <c r="AF90" i="1" s="1"/>
  <c r="X92" i="1" l="1"/>
  <c r="Y92" i="1" s="1"/>
  <c r="Z92" i="1" s="1"/>
  <c r="O92" i="1"/>
  <c r="P92" i="1" s="1"/>
  <c r="R91" i="1"/>
  <c r="AF91" i="1" s="1"/>
  <c r="L92" i="1"/>
  <c r="AH90" i="1"/>
  <c r="AI90" i="1" s="1"/>
  <c r="AK90" i="1"/>
  <c r="AM90" i="1" s="1"/>
  <c r="X93" i="1" l="1"/>
  <c r="Y93" i="1" s="1"/>
  <c r="Z93" i="1" s="1"/>
  <c r="O93" i="1"/>
  <c r="P93" i="1" s="1"/>
  <c r="L93" i="1"/>
  <c r="R93" i="1" s="1"/>
  <c r="AH93" i="1" s="1"/>
  <c r="AI93" i="1" s="1"/>
  <c r="AH91" i="1"/>
  <c r="AI91" i="1" s="1"/>
  <c r="AK91" i="1"/>
  <c r="AM91" i="1" s="1"/>
  <c r="R92" i="1"/>
  <c r="AK93" i="1" l="1"/>
  <c r="AM93" i="1" s="1"/>
  <c r="O94" i="1"/>
  <c r="P94" i="1" s="1"/>
  <c r="X94" i="1"/>
  <c r="Y94" i="1" s="1"/>
  <c r="Z94" i="1" s="1"/>
  <c r="AH92" i="1"/>
  <c r="AI92" i="1" s="1"/>
  <c r="AK92" i="1"/>
  <c r="AM92" i="1" s="1"/>
  <c r="AF92" i="1"/>
  <c r="L94" i="1"/>
  <c r="AF93" i="1"/>
  <c r="R94" i="1" l="1"/>
  <c r="AH94" i="1" s="1"/>
  <c r="AI94" i="1" s="1"/>
  <c r="X95" i="1"/>
  <c r="Y95" i="1" s="1"/>
  <c r="Z95" i="1" s="1"/>
  <c r="O95" i="1"/>
  <c r="P95" i="1" s="1"/>
  <c r="L95" i="1"/>
  <c r="R95" i="1" s="1"/>
  <c r="AH95" i="1" s="1"/>
  <c r="AI95" i="1" s="1"/>
  <c r="AF94" i="1"/>
  <c r="AK94" i="1"/>
  <c r="AM94" i="1" s="1"/>
  <c r="X96" i="1" l="1"/>
  <c r="Y96" i="1" s="1"/>
  <c r="Z96" i="1" s="1"/>
  <c r="O96" i="1"/>
  <c r="P96" i="1" s="1"/>
  <c r="AF95" i="1"/>
  <c r="AK95" i="1"/>
  <c r="AM95" i="1" s="1"/>
  <c r="L96" i="1"/>
  <c r="R96" i="1" l="1"/>
  <c r="AH96" i="1" s="1"/>
  <c r="AI96" i="1" s="1"/>
  <c r="X97" i="1"/>
  <c r="Y97" i="1" s="1"/>
  <c r="Z97" i="1" s="1"/>
  <c r="O97" i="1"/>
  <c r="P97" i="1" s="1"/>
  <c r="L97" i="1"/>
  <c r="AF96" i="1"/>
  <c r="AK96" i="1"/>
  <c r="AM96" i="1" s="1"/>
  <c r="O98" i="1" l="1"/>
  <c r="P98" i="1" s="1"/>
  <c r="X98" i="1"/>
  <c r="Y98" i="1" s="1"/>
  <c r="Z98" i="1" s="1"/>
  <c r="L98" i="1"/>
  <c r="R97" i="1"/>
  <c r="AF97" i="1" s="1"/>
  <c r="R98" i="1" l="1"/>
  <c r="AH98" i="1" s="1"/>
  <c r="AI98" i="1" s="1"/>
  <c r="X100" i="1"/>
  <c r="Y100" i="1" s="1"/>
  <c r="Z100" i="1" s="1"/>
  <c r="O100" i="1"/>
  <c r="P100" i="1" s="1"/>
  <c r="AK98" i="1"/>
  <c r="AM98" i="1" s="1"/>
  <c r="AH97" i="1"/>
  <c r="AI97" i="1" s="1"/>
  <c r="AK97" i="1"/>
  <c r="AM97" i="1" s="1"/>
  <c r="AF98" i="1"/>
  <c r="X99" i="1"/>
  <c r="Y99" i="1" s="1"/>
  <c r="Z99" i="1" s="1"/>
  <c r="O99" i="1"/>
  <c r="P99" i="1" s="1"/>
  <c r="L100" i="1"/>
  <c r="L99" i="1"/>
  <c r="R99" i="1" s="1"/>
  <c r="AH99" i="1" s="1"/>
  <c r="AI99" i="1" s="1"/>
  <c r="R100" i="1" l="1"/>
  <c r="AH100" i="1" s="1"/>
  <c r="AI100" i="1" s="1"/>
  <c r="AF99" i="1"/>
  <c r="AK99" i="1"/>
  <c r="AM99" i="1" s="1"/>
  <c r="AK100" i="1"/>
  <c r="AM100" i="1" s="1"/>
  <c r="AF100" i="1"/>
</calcChain>
</file>

<file path=xl/sharedStrings.xml><?xml version="1.0" encoding="utf-8"?>
<sst xmlns="http://schemas.openxmlformats.org/spreadsheetml/2006/main" count="468" uniqueCount="230">
  <si>
    <t>1.5 a 2.5 m/s</t>
  </si>
  <si>
    <t>2 a 3 m/s</t>
  </si>
  <si>
    <t>legajo</t>
  </si>
  <si>
    <t>carrera</t>
  </si>
  <si>
    <t>apellido</t>
  </si>
  <si>
    <t>nombres</t>
  </si>
  <si>
    <t>doc.</t>
  </si>
  <si>
    <t>Q (m3/h)</t>
  </si>
  <si>
    <t>Q (m3/s)</t>
  </si>
  <si>
    <t>Ltr asp (m)</t>
  </si>
  <si>
    <t>Leacc asp (m)</t>
  </si>
  <si>
    <t>Ltasp (m)</t>
  </si>
  <si>
    <t>Dasp (m)</t>
  </si>
  <si>
    <t>Área asp(m2)</t>
  </si>
  <si>
    <t>Vasp=Q/A(m/s)</t>
  </si>
  <si>
    <r>
      <t>Vasp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/2g (mca)</t>
    </r>
  </si>
  <si>
    <t>f</t>
  </si>
  <si>
    <t>hpasp (m)</t>
  </si>
  <si>
    <t>Ltr imp (m)</t>
  </si>
  <si>
    <t>Leacc imp (m)</t>
  </si>
  <si>
    <t>Lt imp (m)</t>
  </si>
  <si>
    <t>Dimp (m)</t>
  </si>
  <si>
    <t>Área imp(m2)</t>
  </si>
  <si>
    <t>Vimp=Q/A(m/s)</t>
  </si>
  <si>
    <r>
      <t>Vimp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/2g (mca)</t>
    </r>
  </si>
  <si>
    <t>hp Imp (m)</t>
  </si>
  <si>
    <r>
      <t>Pv/</t>
    </r>
    <r>
      <rPr>
        <sz val="11"/>
        <color rgb="FFFF0000"/>
        <rFont val="Symbol"/>
        <family val="1"/>
        <charset val="2"/>
      </rPr>
      <t>g</t>
    </r>
    <r>
      <rPr>
        <sz val="11"/>
        <color rgb="FFFF0000"/>
        <rFont val="Arial"/>
        <family val="2"/>
      </rPr>
      <t xml:space="preserve"> (mca)</t>
    </r>
  </si>
  <si>
    <r>
      <t>P´/</t>
    </r>
    <r>
      <rPr>
        <sz val="11"/>
        <color rgb="FFFF0000"/>
        <rFont val="Symbol"/>
        <family val="1"/>
        <charset val="2"/>
      </rPr>
      <t xml:space="preserve">g </t>
    </r>
    <r>
      <rPr>
        <sz val="11"/>
        <color rgb="FFFF0000"/>
        <rFont val="Arial"/>
        <family val="2"/>
      </rPr>
      <t>(mca)</t>
    </r>
  </si>
  <si>
    <r>
      <t>P´´/</t>
    </r>
    <r>
      <rPr>
        <sz val="11"/>
        <color rgb="FFFF0000"/>
        <rFont val="Symbol"/>
        <family val="1"/>
        <charset val="2"/>
      </rPr>
      <t>g</t>
    </r>
    <r>
      <rPr>
        <sz val="11"/>
        <color rgb="FFFF0000"/>
        <rFont val="Arial"/>
        <family val="2"/>
      </rPr>
      <t xml:space="preserve"> (mca)</t>
    </r>
  </si>
  <si>
    <t>NPSHr (mca)</t>
  </si>
  <si>
    <r>
      <t xml:space="preserve">g </t>
    </r>
    <r>
      <rPr>
        <sz val="11"/>
        <color rgb="FFFF0000"/>
        <rFont val="Arial"/>
        <family val="2"/>
      </rPr>
      <t>(kgf/m3)</t>
    </r>
  </si>
  <si>
    <t>Hmáxasp (Hs)</t>
  </si>
  <si>
    <t>Hs real (m)</t>
  </si>
  <si>
    <t>NPSHd (mca)</t>
  </si>
  <si>
    <t>NPSHd-NPSHr(mca)</t>
  </si>
  <si>
    <t>Ho(m)</t>
  </si>
  <si>
    <t>Hman</t>
  </si>
  <si>
    <t>h</t>
  </si>
  <si>
    <t>N (CV)</t>
  </si>
  <si>
    <t>Ind</t>
  </si>
  <si>
    <t>Alberto Salem</t>
  </si>
  <si>
    <t>Catalina Victoria</t>
  </si>
  <si>
    <t>Allub Petri</t>
  </si>
  <si>
    <t>María Victoria</t>
  </si>
  <si>
    <t>Buccolini</t>
  </si>
  <si>
    <t>Álvaro Carlos</t>
  </si>
  <si>
    <t>Campos</t>
  </si>
  <si>
    <t>Ariel Enrique</t>
  </si>
  <si>
    <t>Coppede Santos</t>
  </si>
  <si>
    <t>Bautista</t>
  </si>
  <si>
    <t>Coronel Alvarez</t>
  </si>
  <si>
    <t>Guadalupe</t>
  </si>
  <si>
    <t>Espinola</t>
  </si>
  <si>
    <t>Martina</t>
  </si>
  <si>
    <t>Farina Lorenzo</t>
  </si>
  <si>
    <t>Nicolás Román</t>
  </si>
  <si>
    <t>Garcia Fabián</t>
  </si>
  <si>
    <t>Mariano Andrés</t>
  </si>
  <si>
    <t>Guzmán Pi</t>
  </si>
  <si>
    <t>Federico Héctor</t>
  </si>
  <si>
    <t>Hidalgo</t>
  </si>
  <si>
    <t>Julián</t>
  </si>
  <si>
    <t>Isgro</t>
  </si>
  <si>
    <t>Ignacio Gabriel</t>
  </si>
  <si>
    <t>Jara Gentile</t>
  </si>
  <si>
    <t>Agustín Hernán</t>
  </si>
  <si>
    <t>Juri Meinardo</t>
  </si>
  <si>
    <t>Tomás Federico</t>
  </si>
  <si>
    <t>Liberal</t>
  </si>
  <si>
    <t>Emiliano</t>
  </si>
  <si>
    <t>Lopez</t>
  </si>
  <si>
    <t>Agustina Ayelén</t>
  </si>
  <si>
    <t>Loser</t>
  </si>
  <si>
    <t>Evelyn</t>
  </si>
  <si>
    <t>Martinez y Arenas</t>
  </si>
  <si>
    <t>Lon</t>
  </si>
  <si>
    <t>Mellado</t>
  </si>
  <si>
    <t>Mauricio Agustín</t>
  </si>
  <si>
    <t>Mercado</t>
  </si>
  <si>
    <t>Carla Daniela</t>
  </si>
  <si>
    <t>Mujica</t>
  </si>
  <si>
    <t>María Emilia</t>
  </si>
  <si>
    <t>Neme</t>
  </si>
  <si>
    <t>Omar</t>
  </si>
  <si>
    <t>Nuñez Villca</t>
  </si>
  <si>
    <t>Brian Saúl</t>
  </si>
  <si>
    <t>Orlinski</t>
  </si>
  <si>
    <t>Dalia Julieta</t>
  </si>
  <si>
    <t>Ortiz</t>
  </si>
  <si>
    <t>Candelaria</t>
  </si>
  <si>
    <t>Ortiz Rodriguez</t>
  </si>
  <si>
    <t>Matias Emanuel</t>
  </si>
  <si>
    <t>Pizarro Ramirez</t>
  </si>
  <si>
    <t>Lucas Luis</t>
  </si>
  <si>
    <t>Pucciarelli</t>
  </si>
  <si>
    <t>Maria paz</t>
  </si>
  <si>
    <t>Quesada Lecea</t>
  </si>
  <si>
    <t>Ulises</t>
  </si>
  <si>
    <t>Ramos</t>
  </si>
  <si>
    <t>Maximiliano Joel</t>
  </si>
  <si>
    <t>Reyes</t>
  </si>
  <si>
    <t>Matías Gabriel</t>
  </si>
  <si>
    <t>Romeo Malanca</t>
  </si>
  <si>
    <t>Paulina</t>
  </si>
  <si>
    <t>Sambais Jury</t>
  </si>
  <si>
    <t>Julieta Ornella</t>
  </si>
  <si>
    <t>Sammartino</t>
  </si>
  <si>
    <t>Clara</t>
  </si>
  <si>
    <t>Sarmiento</t>
  </si>
  <si>
    <t>Lara</t>
  </si>
  <si>
    <t>Scacciante Casaseca</t>
  </si>
  <si>
    <t>Genaro</t>
  </si>
  <si>
    <t>Silva Heredia</t>
  </si>
  <si>
    <t>Ana Victoria</t>
  </si>
  <si>
    <t>Simonovich</t>
  </si>
  <si>
    <t>Jael Gisel</t>
  </si>
  <si>
    <t>Sorrentino</t>
  </si>
  <si>
    <t>Nicolás Ezequiel</t>
  </si>
  <si>
    <t>Stagnoli</t>
  </si>
  <si>
    <t>Lucas Facundo</t>
  </si>
  <si>
    <t>Vacas</t>
  </si>
  <si>
    <t>Macarena</t>
  </si>
  <si>
    <t>Vazquez Bertani</t>
  </si>
  <si>
    <t>Ivo</t>
  </si>
  <si>
    <t>Videla</t>
  </si>
  <si>
    <t>José María</t>
  </si>
  <si>
    <t>Pet</t>
  </si>
  <si>
    <t>Bartolome Bautista</t>
  </si>
  <si>
    <t>Nicolás Iván</t>
  </si>
  <si>
    <t>Carrizo</t>
  </si>
  <si>
    <t>Facundo Ramiro</t>
  </si>
  <si>
    <t>Di Mattia</t>
  </si>
  <si>
    <t>Juan Pablo</t>
  </si>
  <si>
    <t>Garro</t>
  </si>
  <si>
    <t>Jonathan Exequiel</t>
  </si>
  <si>
    <t>Giorlando Videla</t>
  </si>
  <si>
    <t>Gustavo Sebastián</t>
  </si>
  <si>
    <t>Gómez</t>
  </si>
  <si>
    <t>Mario Sebastián</t>
  </si>
  <si>
    <t>Hernandez Grandón</t>
  </si>
  <si>
    <t>Soledad Edith</t>
  </si>
  <si>
    <t>Martinez Morant</t>
  </si>
  <si>
    <t>Alam Nicolás</t>
  </si>
  <si>
    <t>Morales Dos Santos</t>
  </si>
  <si>
    <t>José Ignacio</t>
  </si>
  <si>
    <t>Navarro</t>
  </si>
  <si>
    <t>Ramiro</t>
  </si>
  <si>
    <t>Ochoa</t>
  </si>
  <si>
    <t>Ángel Matías</t>
  </si>
  <si>
    <t>Palma</t>
  </si>
  <si>
    <t>Nicolás Mauricio</t>
  </si>
  <si>
    <t>Pereyra</t>
  </si>
  <si>
    <t>Diego Omar</t>
  </si>
  <si>
    <t>Perez Cardenas</t>
  </si>
  <si>
    <t>Brian Alex</t>
  </si>
  <si>
    <t>Perrone Ahumada</t>
  </si>
  <si>
    <t>Matías Francisco</t>
  </si>
  <si>
    <t>Quinteros</t>
  </si>
  <si>
    <t>Julian Ezequiel</t>
  </si>
  <si>
    <t>Ramirez</t>
  </si>
  <si>
    <t>Sergio Daniel</t>
  </si>
  <si>
    <t>Segura</t>
  </si>
  <si>
    <t>María Florencia</t>
  </si>
  <si>
    <t>Vanrrell Martinez</t>
  </si>
  <si>
    <t>Hernán Nicolás</t>
  </si>
  <si>
    <t>Mec</t>
  </si>
  <si>
    <t>Aldao Hidalgo</t>
  </si>
  <si>
    <t>María Antonella</t>
  </si>
  <si>
    <t>Arito</t>
  </si>
  <si>
    <t>Facundo</t>
  </si>
  <si>
    <t>Avalos</t>
  </si>
  <si>
    <t>Jose Agustin</t>
  </si>
  <si>
    <t>Benitez Martinez</t>
  </si>
  <si>
    <t>Emanuel Cristian</t>
  </si>
  <si>
    <t>Berridy-Sepulveda</t>
  </si>
  <si>
    <t>Ignacio Martín</t>
  </si>
  <si>
    <t>Borquez Perez</t>
  </si>
  <si>
    <t>Juan Manuel</t>
  </si>
  <si>
    <t>Escobar</t>
  </si>
  <si>
    <t>Matías Leonel</t>
  </si>
  <si>
    <t>Felicito Gomez</t>
  </si>
  <si>
    <t>Miled</t>
  </si>
  <si>
    <t>Ferri</t>
  </si>
  <si>
    <t>Mariano Ariel</t>
  </si>
  <si>
    <t>Gassibe</t>
  </si>
  <si>
    <t>Franco Iván</t>
  </si>
  <si>
    <t>Guevara Gaspari</t>
  </si>
  <si>
    <t>Tomás Valentín</t>
  </si>
  <si>
    <t>Mamani Ventura</t>
  </si>
  <si>
    <t>Brandon Nicolás</t>
  </si>
  <si>
    <t>Martín Duci</t>
  </si>
  <si>
    <t>Ignacio</t>
  </si>
  <si>
    <t>Mellimaci</t>
  </si>
  <si>
    <t>Marcelo Eduardo</t>
  </si>
  <si>
    <t>Panonto</t>
  </si>
  <si>
    <t>Valentín Carlos</t>
  </si>
  <si>
    <t>Peralta Salatino</t>
  </si>
  <si>
    <t>Bruno Francisco</t>
  </si>
  <si>
    <t>Perez Varalta</t>
  </si>
  <si>
    <t>Rodrigo Agustín</t>
  </si>
  <si>
    <t>Rayes Cano</t>
  </si>
  <si>
    <t>Julián Andrés</t>
  </si>
  <si>
    <t>Ribeiro</t>
  </si>
  <si>
    <t>Tassara</t>
  </si>
  <si>
    <t>Renzo</t>
  </si>
  <si>
    <t>Tejerina</t>
  </si>
  <si>
    <t>CARDOZO</t>
  </si>
  <si>
    <t>Facundo Juan Manuel</t>
  </si>
  <si>
    <t>FERIOZZI</t>
  </si>
  <si>
    <t>Cristian Ezequiel</t>
  </si>
  <si>
    <t>LA ROCCA</t>
  </si>
  <si>
    <t>Nicolás</t>
  </si>
  <si>
    <t>LOPEZ CORDAN</t>
  </si>
  <si>
    <t>Yamila Delfina</t>
  </si>
  <si>
    <t>PLAZA  MOYANO</t>
  </si>
  <si>
    <t>Germán Osvaldo</t>
  </si>
  <si>
    <t>RODRÍGUEZ LÓPEZ</t>
  </si>
  <si>
    <t>Matías Alejandro</t>
  </si>
  <si>
    <t>REQUERIMIENTOS</t>
  </si>
  <si>
    <t>Explicar sobre el dibujo los cambios que propondría sin cambiar sustancialmente el proceso, y justificarlos (no más de 50 palabras).</t>
  </si>
  <si>
    <t>Copiar la fila. Considerar que el factor de fricción se incrementará en un 20%. Solucionar y explicar.</t>
  </si>
  <si>
    <t>Verificar si en las Tablas provistas existe una bomba que se aproxime a las características calculadas.</t>
  </si>
  <si>
    <t>Guardar en  AA.</t>
  </si>
  <si>
    <t>Dibujar la instalación referida, colocar válvulas, codos, bridas, recipientes, etc., según corresponda a los valores suministrados.</t>
  </si>
  <si>
    <t>En rojo están las variables que se pueden modificar</t>
  </si>
  <si>
    <t>Copiar la fila. Considerar que  la presión de vapor subirá un 20%. Solucionar y explicar.</t>
  </si>
  <si>
    <t>La instalación deberá poder funcionar. Todos los cambios deben explicarse según lo dado en clases y ser posibles.</t>
  </si>
  <si>
    <t>INSTALACIÓN:</t>
  </si>
  <si>
    <t>Copiar la fila. Considerar que  la presión atmosférica bajará un 20%.  Solucionar y explicar.</t>
  </si>
  <si>
    <t>Recomendado: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</si>
</sst>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0.000"/>
    <numFmt numFmtId="166" formatCode="0.00000"/>
    <numFmt numFmtId="167" formatCode="0.0"/>
    <numFmt numFmtId="168" formatCode="_-* #,##0.000000_-;\-* #,##0.000000_-;_-* &quot;-&quot;??_-;_-@_-"/>
    <numFmt numFmtId="169" formatCode="_-* #,##0.000_-;\-* #,##0.000_-;_-* &quot;-&quot;??_-;_-@_-"/>
    <numFmt numFmtId="170" formatCode="0.0000"/>
    <numFmt numFmtId="171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vertAlign val="superscript"/>
      <sz val="11"/>
      <color theme="1"/>
      <name val="Arial"/>
      <family val="2"/>
    </font>
    <font>
      <sz val="11"/>
      <color rgb="FFFF0000"/>
      <name val="Symbol"/>
      <family val="1"/>
      <charset val="2"/>
    </font>
    <font>
      <sz val="14"/>
      <color rgb="FFFF0000"/>
      <name val="Symbol"/>
      <family val="1"/>
      <charset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sz val="11"/>
      <name val="Symbol"/>
      <family val="1"/>
      <charset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1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164" fontId="2" fillId="0" borderId="0" xfId="1" applyFont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NumberFormat="1" applyFill="1" applyBorder="1"/>
    <xf numFmtId="2" fontId="0" fillId="0" borderId="0" xfId="0" applyNumberFormat="1"/>
    <xf numFmtId="0" fontId="2" fillId="2" borderId="0" xfId="0" applyFont="1" applyFill="1"/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8" fontId="2" fillId="0" borderId="3" xfId="1" applyNumberFormat="1" applyFont="1" applyBorder="1" applyAlignment="1">
      <alignment horizontal="center"/>
    </xf>
    <xf numFmtId="164" fontId="2" fillId="0" borderId="3" xfId="1" applyFont="1" applyBorder="1" applyAlignment="1">
      <alignment horizontal="center"/>
    </xf>
    <xf numFmtId="169" fontId="2" fillId="0" borderId="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5" xfId="0" applyNumberFormat="1" applyFill="1" applyBorder="1"/>
    <xf numFmtId="0" fontId="2" fillId="0" borderId="1" xfId="0" applyFont="1" applyBorder="1"/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8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9" fontId="4" fillId="0" borderId="1" xfId="1" applyNumberFormat="1" applyFont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9" fontId="1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6" xfId="0" applyFont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221846</xdr:colOff>
      <xdr:row>35</xdr:row>
      <xdr:rowOff>14637</xdr:rowOff>
    </xdr:from>
    <xdr:to>
      <xdr:col>57</xdr:col>
      <xdr:colOff>466212</xdr:colOff>
      <xdr:row>54</xdr:row>
      <xdr:rowOff>66744</xdr:rowOff>
    </xdr:to>
    <xdr:pic>
      <xdr:nvPicPr>
        <xdr:cNvPr id="2" name="Picture 2" descr="C:\Users\marcelo\Documents\Mca 2011 2012 2013 2014Teo-escan\2010 2011 2012 Form TEORIA\Concurso 2009 TEO\Seleccion bbas\flygt7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6" t="3371" r="787" b="2882"/>
        <a:stretch>
          <a:fillRect/>
        </a:stretch>
      </xdr:blipFill>
      <xdr:spPr bwMode="auto">
        <a:xfrm>
          <a:off x="40144911" y="6856250"/>
          <a:ext cx="5549688" cy="3749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740088</xdr:colOff>
      <xdr:row>0</xdr:row>
      <xdr:rowOff>0</xdr:rowOff>
    </xdr:from>
    <xdr:to>
      <xdr:col>50</xdr:col>
      <xdr:colOff>213190</xdr:colOff>
      <xdr:row>68</xdr:row>
      <xdr:rowOff>23849</xdr:rowOff>
    </xdr:to>
    <xdr:pic>
      <xdr:nvPicPr>
        <xdr:cNvPr id="3" name="Picture 1" descr="C:\Users\marcelo\Documents\Mca 2011 2012 2013 2014Teo-escan\2010 2011 2012 Form TEORIA\Concurso 2009 TEO\Seleccion bbas\flygt2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48" r="4437" b="7269"/>
        <a:stretch>
          <a:fillRect/>
        </a:stretch>
      </xdr:blipFill>
      <xdr:spPr bwMode="auto">
        <a:xfrm>
          <a:off x="31181988" y="0"/>
          <a:ext cx="8950477" cy="13077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195006</xdr:colOff>
      <xdr:row>54</xdr:row>
      <xdr:rowOff>114710</xdr:rowOff>
    </xdr:from>
    <xdr:to>
      <xdr:col>59</xdr:col>
      <xdr:colOff>570453</xdr:colOff>
      <xdr:row>80</xdr:row>
      <xdr:rowOff>53966</xdr:rowOff>
    </xdr:to>
    <xdr:pic>
      <xdr:nvPicPr>
        <xdr:cNvPr id="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18071" y="10653662"/>
          <a:ext cx="7196576" cy="499877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50</xdr:col>
      <xdr:colOff>148937</xdr:colOff>
      <xdr:row>0</xdr:row>
      <xdr:rowOff>0</xdr:rowOff>
    </xdr:from>
    <xdr:to>
      <xdr:col>62</xdr:col>
      <xdr:colOff>160772</xdr:colOff>
      <xdr:row>34</xdr:row>
      <xdr:rowOff>2048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21" t="2289" r="977" b="15413"/>
        <a:stretch>
          <a:fillRect/>
        </a:stretch>
      </xdr:blipFill>
      <xdr:spPr bwMode="auto">
        <a:xfrm>
          <a:off x="40068212" y="0"/>
          <a:ext cx="9155836" cy="657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8"/>
  <sheetViews>
    <sheetView tabSelected="1" zoomScale="86" zoomScaleNormal="86"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AO121" sqref="AO121"/>
    </sheetView>
  </sheetViews>
  <sheetFormatPr baseColWidth="10" defaultRowHeight="15" x14ac:dyDescent="0.25"/>
  <cols>
    <col min="1" max="1" width="3.42578125" style="13" customWidth="1"/>
    <col min="2" max="2" width="7.42578125" customWidth="1"/>
    <col min="3" max="3" width="6.42578125" customWidth="1"/>
    <col min="4" max="4" width="18.28515625" customWidth="1"/>
    <col min="5" max="5" width="14.85546875" customWidth="1"/>
    <col min="7" max="7" width="2.42578125" style="43" customWidth="1"/>
    <col min="8" max="8" width="9.7109375" style="1" customWidth="1"/>
    <col min="9" max="9" width="9.85546875" style="2" customWidth="1"/>
    <col min="10" max="10" width="11.5703125" style="19" customWidth="1"/>
    <col min="11" max="11" width="14.5703125" style="3" customWidth="1"/>
    <col min="12" max="12" width="10" style="4" customWidth="1"/>
    <col min="13" max="13" width="9.85546875" style="5" customWidth="1"/>
    <col min="14" max="14" width="14.28515625" style="6" customWidth="1"/>
    <col min="15" max="15" width="15.5703125" style="5" customWidth="1"/>
    <col min="16" max="16" width="15.85546875" style="5" customWidth="1"/>
    <col min="17" max="17" width="8.42578125" style="7" customWidth="1"/>
    <col min="18" max="18" width="11.140625" style="5" customWidth="1"/>
    <col min="19" max="19" width="11.7109375" style="5" customWidth="1"/>
    <col min="20" max="20" width="14.7109375" style="5" customWidth="1"/>
    <col min="21" max="21" width="10.7109375" style="5" customWidth="1"/>
    <col min="22" max="22" width="10.140625" style="5" customWidth="1"/>
    <col min="23" max="23" width="14.140625" style="9" customWidth="1"/>
    <col min="24" max="24" width="15.7109375" style="5" customWidth="1"/>
    <col min="25" max="25" width="15.85546875" style="5" customWidth="1"/>
    <col min="26" max="26" width="11.42578125" style="5" customWidth="1"/>
    <col min="27" max="27" width="10.7109375" style="7" customWidth="1"/>
    <col min="28" max="28" width="11.28515625" style="3" customWidth="1"/>
    <col min="29" max="29" width="12" style="3" customWidth="1"/>
    <col min="30" max="30" width="13.5703125" style="1" customWidth="1"/>
    <col min="31" max="31" width="11.140625" style="10" customWidth="1"/>
    <col min="32" max="33" width="14.7109375" style="5" customWidth="1"/>
    <col min="34" max="34" width="13.85546875" customWidth="1"/>
    <col min="35" max="35" width="17" customWidth="1"/>
    <col min="36" max="36" width="9.42578125" style="4" customWidth="1"/>
    <col min="37" max="37" width="11" style="5" customWidth="1"/>
    <col min="38" max="38" width="10" style="7" customWidth="1"/>
    <col min="39" max="39" width="12.140625" style="5" customWidth="1"/>
    <col min="40" max="42" width="14.7109375" style="5" customWidth="1"/>
    <col min="43" max="44" width="14.7109375" style="13" customWidth="1"/>
    <col min="45" max="16384" width="11.42578125" style="13"/>
  </cols>
  <sheetData>
    <row r="1" spans="1:42" x14ac:dyDescent="0.25">
      <c r="E1" s="70" t="s">
        <v>227</v>
      </c>
      <c r="F1" s="70"/>
      <c r="J1" s="3"/>
      <c r="N1" s="6" t="s">
        <v>229</v>
      </c>
      <c r="O1" s="5" t="s">
        <v>0</v>
      </c>
      <c r="S1" s="8"/>
      <c r="W1" s="9" t="s">
        <v>229</v>
      </c>
      <c r="X1" s="5" t="s">
        <v>1</v>
      </c>
      <c r="AF1" s="11"/>
      <c r="AH1" s="12"/>
      <c r="AI1" s="12"/>
    </row>
    <row r="2" spans="1:42" s="48" customFormat="1" ht="22.5" customHeight="1" x14ac:dyDescent="0.25">
      <c r="B2" s="68" t="s">
        <v>2</v>
      </c>
      <c r="C2" s="68" t="s">
        <v>3</v>
      </c>
      <c r="D2" s="68" t="s">
        <v>4</v>
      </c>
      <c r="E2" s="68" t="s">
        <v>5</v>
      </c>
      <c r="F2" s="69" t="s">
        <v>6</v>
      </c>
      <c r="G2" s="49"/>
      <c r="H2" s="50" t="s">
        <v>7</v>
      </c>
      <c r="I2" s="51" t="s">
        <v>8</v>
      </c>
      <c r="J2" s="52" t="s">
        <v>9</v>
      </c>
      <c r="K2" s="52" t="s">
        <v>10</v>
      </c>
      <c r="L2" s="53" t="s">
        <v>11</v>
      </c>
      <c r="M2" s="54" t="s">
        <v>12</v>
      </c>
      <c r="N2" s="55" t="s">
        <v>13</v>
      </c>
      <c r="O2" s="56" t="s">
        <v>14</v>
      </c>
      <c r="P2" s="56" t="s">
        <v>15</v>
      </c>
      <c r="Q2" s="57" t="s">
        <v>16</v>
      </c>
      <c r="R2" s="56" t="s">
        <v>17</v>
      </c>
      <c r="S2" s="54" t="s">
        <v>18</v>
      </c>
      <c r="T2" s="54" t="s">
        <v>19</v>
      </c>
      <c r="U2" s="56" t="s">
        <v>20</v>
      </c>
      <c r="V2" s="54" t="s">
        <v>21</v>
      </c>
      <c r="W2" s="58" t="s">
        <v>22</v>
      </c>
      <c r="X2" s="56" t="s">
        <v>23</v>
      </c>
      <c r="Y2" s="56" t="s">
        <v>24</v>
      </c>
      <c r="Z2" s="56" t="s">
        <v>25</v>
      </c>
      <c r="AA2" s="59" t="s">
        <v>26</v>
      </c>
      <c r="AB2" s="52" t="s">
        <v>27</v>
      </c>
      <c r="AC2" s="52" t="s">
        <v>28</v>
      </c>
      <c r="AD2" s="60" t="s">
        <v>29</v>
      </c>
      <c r="AE2" s="61" t="s">
        <v>30</v>
      </c>
      <c r="AF2" s="62" t="s">
        <v>31</v>
      </c>
      <c r="AG2" s="63" t="s">
        <v>32</v>
      </c>
      <c r="AH2" s="62" t="s">
        <v>33</v>
      </c>
      <c r="AI2" s="64" t="s">
        <v>34</v>
      </c>
      <c r="AJ2" s="65" t="s">
        <v>35</v>
      </c>
      <c r="AK2" s="62" t="s">
        <v>36</v>
      </c>
      <c r="AL2" s="66" t="s">
        <v>37</v>
      </c>
      <c r="AM2" s="62" t="s">
        <v>38</v>
      </c>
      <c r="AN2" s="67"/>
      <c r="AO2" s="67"/>
      <c r="AP2" s="67"/>
    </row>
    <row r="3" spans="1:42" x14ac:dyDescent="0.25">
      <c r="A3" s="47">
        <v>1</v>
      </c>
      <c r="B3" s="14">
        <v>13458</v>
      </c>
      <c r="C3" s="14" t="s">
        <v>39</v>
      </c>
      <c r="D3" s="14" t="s">
        <v>40</v>
      </c>
      <c r="E3" s="14" t="s">
        <v>41</v>
      </c>
      <c r="F3" s="14">
        <v>44122601</v>
      </c>
      <c r="G3" s="44"/>
      <c r="H3" s="32">
        <v>0.5</v>
      </c>
      <c r="I3" s="33">
        <v>1.3888888888888889E-4</v>
      </c>
      <c r="J3" s="34">
        <v>4</v>
      </c>
      <c r="K3" s="34">
        <v>10</v>
      </c>
      <c r="L3" s="35">
        <f>+J3+K3</f>
        <v>14</v>
      </c>
      <c r="M3" s="32">
        <v>8.9999999999999993E-3</v>
      </c>
      <c r="N3" s="36">
        <f>3.14*M3^2/4</f>
        <v>6.3584999999999995E-5</v>
      </c>
      <c r="O3" s="37">
        <f>+I3/N3</f>
        <v>2.1843027268835242</v>
      </c>
      <c r="P3" s="37">
        <f>+O3^2/2/9.8</f>
        <v>0.24342746952402039</v>
      </c>
      <c r="Q3" s="38">
        <v>0.02</v>
      </c>
      <c r="R3" s="37">
        <f>+Q3*L3/M3*P3</f>
        <v>7.573299051858414</v>
      </c>
      <c r="S3" s="39">
        <v>15</v>
      </c>
      <c r="T3" s="39">
        <v>25</v>
      </c>
      <c r="U3" s="39">
        <f>+T3+S3</f>
        <v>40</v>
      </c>
      <c r="V3" s="32">
        <v>8.9999999999999993E-3</v>
      </c>
      <c r="W3" s="40">
        <f>3.14*V3^2/4</f>
        <v>6.3584999999999995E-5</v>
      </c>
      <c r="X3" s="37">
        <f>+I3/W3</f>
        <v>2.1843027268835242</v>
      </c>
      <c r="Y3" s="37">
        <f>+X3^2/2/9.8</f>
        <v>0.24342746952402039</v>
      </c>
      <c r="Z3" s="41">
        <f>+Q3*U3/V3*Y3</f>
        <v>21.637997291024039</v>
      </c>
      <c r="AA3" s="38">
        <v>0.23</v>
      </c>
      <c r="AB3" s="34">
        <v>8.3000000000000007</v>
      </c>
      <c r="AC3" s="34">
        <v>8.3000000000000007</v>
      </c>
      <c r="AD3" s="32">
        <v>2.5</v>
      </c>
      <c r="AE3" s="42">
        <v>980</v>
      </c>
      <c r="AF3" s="41">
        <f>+AB3-AA3-P3-R3-AD3</f>
        <v>-2.2467265213824339</v>
      </c>
      <c r="AG3" s="41">
        <v>3</v>
      </c>
      <c r="AH3" s="41">
        <f>+AB3-AA3-AG3-R3</f>
        <v>-2.5032990518584137</v>
      </c>
      <c r="AI3" s="41">
        <f>+AH3-AD3</f>
        <v>-5.0032990518584137</v>
      </c>
      <c r="AJ3" s="35">
        <v>10</v>
      </c>
      <c r="AK3" s="41">
        <f t="shared" ref="AK3:AK66" si="0">+AJ3+(AB3-AC3)+R3+Z3</f>
        <v>39.211296342882449</v>
      </c>
      <c r="AL3" s="38">
        <v>0.7</v>
      </c>
      <c r="AM3" s="37">
        <f t="shared" ref="AM3:AM66" si="1">+I3*AK3*AE3/75/AL3</f>
        <v>0.10165891644451006</v>
      </c>
    </row>
    <row r="4" spans="1:42" x14ac:dyDescent="0.25">
      <c r="A4" s="47">
        <v>2</v>
      </c>
      <c r="B4" s="14">
        <v>13302</v>
      </c>
      <c r="C4" s="14" t="s">
        <v>39</v>
      </c>
      <c r="D4" s="14" t="s">
        <v>42</v>
      </c>
      <c r="E4" s="14" t="s">
        <v>43</v>
      </c>
      <c r="F4" s="14">
        <v>44009061</v>
      </c>
      <c r="G4" s="44"/>
      <c r="H4" s="26">
        <v>0.505</v>
      </c>
      <c r="I4" s="21">
        <v>1.4027777777777777E-4</v>
      </c>
      <c r="J4" s="27">
        <v>3.98</v>
      </c>
      <c r="K4" s="27">
        <v>9.9499999999999993</v>
      </c>
      <c r="L4" s="22">
        <f t="shared" ref="L4:L67" si="2">+J4+K4</f>
        <v>13.93</v>
      </c>
      <c r="M4" s="26">
        <v>8.9999999999999993E-3</v>
      </c>
      <c r="N4" s="23">
        <f t="shared" ref="N4:N67" si="3">3.14*M4^2/4</f>
        <v>6.3584999999999995E-5</v>
      </c>
      <c r="O4" s="28">
        <f t="shared" ref="O4:O67" si="4">+I4/N4</f>
        <v>2.2061457541523595</v>
      </c>
      <c r="P4" s="28">
        <f t="shared" ref="P4:P67" si="5">+O4^2/2/9.8</f>
        <v>0.24832036166145321</v>
      </c>
      <c r="Q4" s="29">
        <v>0.02</v>
      </c>
      <c r="R4" s="28">
        <f t="shared" ref="R4:R67" si="6">+Q4*L4/M4*P4</f>
        <v>7.686894750986764</v>
      </c>
      <c r="S4" s="24">
        <v>15</v>
      </c>
      <c r="T4" s="24">
        <v>25</v>
      </c>
      <c r="U4" s="24">
        <f>+T4+S4</f>
        <v>40</v>
      </c>
      <c r="V4" s="26">
        <v>8.9999999999999993E-3</v>
      </c>
      <c r="W4" s="25">
        <f t="shared" ref="W4:W67" si="7">3.14*V4^2/4</f>
        <v>6.3584999999999995E-5</v>
      </c>
      <c r="X4" s="28">
        <f t="shared" ref="X4:X67" si="8">+I4/W4</f>
        <v>2.2061457541523595</v>
      </c>
      <c r="Y4" s="28">
        <f t="shared" ref="Y4:Y67" si="9">+X4^2/2/9.8</f>
        <v>0.24832036166145321</v>
      </c>
      <c r="Z4" s="30">
        <f t="shared" ref="Z4:Z67" si="10">+Q4*U4/V4*Y4</f>
        <v>22.072921036573621</v>
      </c>
      <c r="AA4" s="29">
        <v>0.23500000000000001</v>
      </c>
      <c r="AB4" s="27">
        <v>8.32</v>
      </c>
      <c r="AC4" s="27">
        <v>8.32</v>
      </c>
      <c r="AD4" s="26">
        <v>2.492</v>
      </c>
      <c r="AE4" s="31">
        <v>982</v>
      </c>
      <c r="AF4" s="30">
        <f t="shared" ref="AF4:AF67" si="11">+AB4-AA4-P4-R4-AD4</f>
        <v>-2.3422151126482165</v>
      </c>
      <c r="AG4" s="30">
        <v>2.99</v>
      </c>
      <c r="AH4" s="30">
        <f t="shared" ref="AH4:AH67" si="12">+AB4-AA4-AG4-R4</f>
        <v>-2.5918947509867634</v>
      </c>
      <c r="AI4" s="30">
        <f t="shared" ref="AI4:AI67" si="13">+AH4-AD4</f>
        <v>-5.0838947509867634</v>
      </c>
      <c r="AJ4" s="22">
        <v>11</v>
      </c>
      <c r="AK4" s="30">
        <f t="shared" si="0"/>
        <v>40.759815787560385</v>
      </c>
      <c r="AL4" s="29">
        <v>0.69699999999999995</v>
      </c>
      <c r="AM4" s="28">
        <f t="shared" si="1"/>
        <v>0.10740847147674729</v>
      </c>
    </row>
    <row r="5" spans="1:42" x14ac:dyDescent="0.25">
      <c r="A5" s="47">
        <v>3</v>
      </c>
      <c r="B5" s="14">
        <v>13288</v>
      </c>
      <c r="C5" s="14" t="s">
        <v>39</v>
      </c>
      <c r="D5" s="14" t="s">
        <v>44</v>
      </c>
      <c r="E5" s="14" t="s">
        <v>45</v>
      </c>
      <c r="F5" s="14">
        <v>44009148</v>
      </c>
      <c r="G5" s="44"/>
      <c r="H5" s="26">
        <v>0.51</v>
      </c>
      <c r="I5" s="21">
        <v>1.4166666666666668E-4</v>
      </c>
      <c r="J5" s="27">
        <v>3.96</v>
      </c>
      <c r="K5" s="27">
        <v>9.8999999999999986</v>
      </c>
      <c r="L5" s="22">
        <f t="shared" si="2"/>
        <v>13.86</v>
      </c>
      <c r="M5" s="26">
        <v>8.9999999999999993E-3</v>
      </c>
      <c r="N5" s="23">
        <f t="shared" si="3"/>
        <v>6.3584999999999995E-5</v>
      </c>
      <c r="O5" s="28">
        <f t="shared" si="4"/>
        <v>2.2279887814211952</v>
      </c>
      <c r="P5" s="28">
        <f t="shared" si="5"/>
        <v>0.25326193929279089</v>
      </c>
      <c r="Q5" s="29">
        <v>0.02</v>
      </c>
      <c r="R5" s="28">
        <f t="shared" si="6"/>
        <v>7.800467730217961</v>
      </c>
      <c r="S5" s="24">
        <v>15</v>
      </c>
      <c r="T5" s="24">
        <v>25</v>
      </c>
      <c r="U5" s="24">
        <f t="shared" ref="U5:U68" si="14">+T5+S5</f>
        <v>40</v>
      </c>
      <c r="V5" s="26">
        <v>8.9999999999999993E-3</v>
      </c>
      <c r="W5" s="25">
        <f t="shared" si="7"/>
        <v>6.3584999999999995E-5</v>
      </c>
      <c r="X5" s="28">
        <f t="shared" si="8"/>
        <v>2.2279887814211952</v>
      </c>
      <c r="Y5" s="28">
        <f t="shared" si="9"/>
        <v>0.25326193929279089</v>
      </c>
      <c r="Z5" s="30">
        <f t="shared" si="10"/>
        <v>22.512172381581415</v>
      </c>
      <c r="AA5" s="29">
        <v>0.24000000000000002</v>
      </c>
      <c r="AB5" s="27">
        <v>8.34</v>
      </c>
      <c r="AC5" s="27">
        <v>8.34</v>
      </c>
      <c r="AD5" s="26">
        <v>2.484</v>
      </c>
      <c r="AE5" s="31">
        <v>984</v>
      </c>
      <c r="AF5" s="30">
        <f t="shared" si="11"/>
        <v>-2.4377296695107527</v>
      </c>
      <c r="AG5" s="30">
        <v>2.9800000000000004</v>
      </c>
      <c r="AH5" s="30">
        <f t="shared" si="12"/>
        <v>-2.6804677302179618</v>
      </c>
      <c r="AI5" s="30">
        <f t="shared" si="13"/>
        <v>-5.1644677302179618</v>
      </c>
      <c r="AJ5" s="22">
        <v>12</v>
      </c>
      <c r="AK5" s="30">
        <f t="shared" si="0"/>
        <v>42.312640111799375</v>
      </c>
      <c r="AL5" s="29">
        <v>0.69399999999999995</v>
      </c>
      <c r="AM5" s="28">
        <f t="shared" si="1"/>
        <v>0.11332146074130325</v>
      </c>
    </row>
    <row r="6" spans="1:42" x14ac:dyDescent="0.25">
      <c r="A6" s="47">
        <v>4</v>
      </c>
      <c r="B6" s="14">
        <v>9997</v>
      </c>
      <c r="C6" s="14" t="s">
        <v>39</v>
      </c>
      <c r="D6" s="14" t="s">
        <v>46</v>
      </c>
      <c r="E6" s="14" t="s">
        <v>47</v>
      </c>
      <c r="F6" s="14">
        <v>37000748</v>
      </c>
      <c r="G6" s="44"/>
      <c r="H6" s="26">
        <v>0.51500000000000001</v>
      </c>
      <c r="I6" s="21">
        <v>1.4305555555555556E-4</v>
      </c>
      <c r="J6" s="27">
        <v>3.94</v>
      </c>
      <c r="K6" s="27">
        <v>9.8499999999999979</v>
      </c>
      <c r="L6" s="22">
        <f t="shared" si="2"/>
        <v>13.789999999999997</v>
      </c>
      <c r="M6" s="26">
        <v>8.9999999999999993E-3</v>
      </c>
      <c r="N6" s="23">
        <f t="shared" si="3"/>
        <v>6.3584999999999995E-5</v>
      </c>
      <c r="O6" s="28">
        <f t="shared" si="4"/>
        <v>2.24983180869003</v>
      </c>
      <c r="P6" s="28">
        <f t="shared" si="5"/>
        <v>0.25825220241803326</v>
      </c>
      <c r="Q6" s="29">
        <v>0.02</v>
      </c>
      <c r="R6" s="28">
        <f t="shared" si="6"/>
        <v>7.9139952696548397</v>
      </c>
      <c r="S6" s="24">
        <v>15</v>
      </c>
      <c r="T6" s="24">
        <v>25</v>
      </c>
      <c r="U6" s="24">
        <f t="shared" si="14"/>
        <v>40</v>
      </c>
      <c r="V6" s="26">
        <v>8.9999999999999993E-3</v>
      </c>
      <c r="W6" s="25">
        <f t="shared" si="7"/>
        <v>6.3584999999999995E-5</v>
      </c>
      <c r="X6" s="28">
        <f t="shared" si="8"/>
        <v>2.24983180869003</v>
      </c>
      <c r="Y6" s="28">
        <f t="shared" si="9"/>
        <v>0.25825220241803326</v>
      </c>
      <c r="Z6" s="30">
        <f t="shared" si="10"/>
        <v>22.955751326047405</v>
      </c>
      <c r="AA6" s="29">
        <v>0.24500000000000002</v>
      </c>
      <c r="AB6" s="27">
        <v>8.36</v>
      </c>
      <c r="AC6" s="27">
        <v>8.36</v>
      </c>
      <c r="AD6" s="26">
        <v>2.476</v>
      </c>
      <c r="AE6" s="31">
        <v>986</v>
      </c>
      <c r="AF6" s="30">
        <f t="shared" si="11"/>
        <v>-2.5332474720728726</v>
      </c>
      <c r="AG6" s="30">
        <v>2.9700000000000006</v>
      </c>
      <c r="AH6" s="30">
        <f t="shared" si="12"/>
        <v>-2.7689952696548401</v>
      </c>
      <c r="AI6" s="30">
        <f t="shared" si="13"/>
        <v>-5.2449952696548401</v>
      </c>
      <c r="AJ6" s="22">
        <v>13</v>
      </c>
      <c r="AK6" s="30">
        <f t="shared" si="0"/>
        <v>43.869746595702246</v>
      </c>
      <c r="AL6" s="29">
        <v>0.69099999999999995</v>
      </c>
      <c r="AM6" s="28">
        <f t="shared" si="1"/>
        <v>0.11940086093065146</v>
      </c>
    </row>
    <row r="7" spans="1:42" x14ac:dyDescent="0.25">
      <c r="A7" s="47">
        <v>5</v>
      </c>
      <c r="B7" s="14">
        <v>12742</v>
      </c>
      <c r="C7" s="14" t="s">
        <v>39</v>
      </c>
      <c r="D7" s="14" t="s">
        <v>48</v>
      </c>
      <c r="E7" s="14" t="s">
        <v>49</v>
      </c>
      <c r="F7" s="14">
        <v>42713923</v>
      </c>
      <c r="G7" s="44"/>
      <c r="H7" s="26">
        <v>0.52</v>
      </c>
      <c r="I7" s="21">
        <v>1.4444444444444444E-4</v>
      </c>
      <c r="J7" s="27">
        <v>3.92</v>
      </c>
      <c r="K7" s="27">
        <v>9.7999999999999972</v>
      </c>
      <c r="L7" s="22">
        <f t="shared" si="2"/>
        <v>13.719999999999997</v>
      </c>
      <c r="M7" s="26">
        <v>8.9999999999999993E-3</v>
      </c>
      <c r="N7" s="23">
        <f t="shared" si="3"/>
        <v>6.3584999999999995E-5</v>
      </c>
      <c r="O7" s="28">
        <f t="shared" si="4"/>
        <v>2.2716748359588652</v>
      </c>
      <c r="P7" s="28">
        <f t="shared" si="5"/>
        <v>0.26329115103718043</v>
      </c>
      <c r="Q7" s="29">
        <v>0.02</v>
      </c>
      <c r="R7" s="28">
        <f t="shared" si="6"/>
        <v>8.027454649400255</v>
      </c>
      <c r="S7" s="24">
        <v>15</v>
      </c>
      <c r="T7" s="24">
        <v>25</v>
      </c>
      <c r="U7" s="24">
        <f t="shared" si="14"/>
        <v>40</v>
      </c>
      <c r="V7" s="26">
        <v>8.9999999999999993E-3</v>
      </c>
      <c r="W7" s="25">
        <f t="shared" si="7"/>
        <v>6.3584999999999995E-5</v>
      </c>
      <c r="X7" s="28">
        <f t="shared" si="8"/>
        <v>2.2716748359588652</v>
      </c>
      <c r="Y7" s="28">
        <f t="shared" si="9"/>
        <v>0.26329115103718043</v>
      </c>
      <c r="Z7" s="30">
        <f t="shared" si="10"/>
        <v>23.403657869971596</v>
      </c>
      <c r="AA7" s="29">
        <v>0.25</v>
      </c>
      <c r="AB7" s="27">
        <v>8.379999999999999</v>
      </c>
      <c r="AC7" s="27">
        <v>8.379999999999999</v>
      </c>
      <c r="AD7" s="26">
        <v>2.468</v>
      </c>
      <c r="AE7" s="31">
        <v>988</v>
      </c>
      <c r="AF7" s="30">
        <f t="shared" si="11"/>
        <v>-2.6287458004374367</v>
      </c>
      <c r="AG7" s="30">
        <v>2.9600000000000009</v>
      </c>
      <c r="AH7" s="30">
        <f t="shared" si="12"/>
        <v>-2.8574546494002568</v>
      </c>
      <c r="AI7" s="30">
        <f t="shared" si="13"/>
        <v>-5.3254546494002568</v>
      </c>
      <c r="AJ7" s="22">
        <v>14</v>
      </c>
      <c r="AK7" s="30">
        <f t="shared" si="0"/>
        <v>45.431112519371851</v>
      </c>
      <c r="AL7" s="29">
        <v>0.68799999999999994</v>
      </c>
      <c r="AM7" s="28">
        <f t="shared" si="1"/>
        <v>0.12564970051654009</v>
      </c>
    </row>
    <row r="8" spans="1:42" x14ac:dyDescent="0.25">
      <c r="A8" s="47">
        <v>6</v>
      </c>
      <c r="B8" s="14">
        <v>13169</v>
      </c>
      <c r="C8" s="14" t="s">
        <v>39</v>
      </c>
      <c r="D8" s="14" t="s">
        <v>50</v>
      </c>
      <c r="E8" s="14" t="s">
        <v>51</v>
      </c>
      <c r="F8" s="14">
        <v>43279772</v>
      </c>
      <c r="G8" s="44"/>
      <c r="H8" s="26">
        <v>0.52500000000000002</v>
      </c>
      <c r="I8" s="21">
        <v>1.4583333333333335E-4</v>
      </c>
      <c r="J8" s="27">
        <v>3.9</v>
      </c>
      <c r="K8" s="27">
        <v>9.7499999999999964</v>
      </c>
      <c r="L8" s="22">
        <f t="shared" si="2"/>
        <v>13.649999999999997</v>
      </c>
      <c r="M8" s="26">
        <v>8.9999999999999993E-3</v>
      </c>
      <c r="N8" s="23">
        <f t="shared" si="3"/>
        <v>6.3584999999999995E-5</v>
      </c>
      <c r="O8" s="28">
        <f t="shared" si="4"/>
        <v>2.2935178632277009</v>
      </c>
      <c r="P8" s="28">
        <f t="shared" si="5"/>
        <v>0.26837878515023256</v>
      </c>
      <c r="Q8" s="29">
        <v>0.02</v>
      </c>
      <c r="R8" s="28">
        <f t="shared" si="6"/>
        <v>8.140823149557054</v>
      </c>
      <c r="S8" s="24">
        <v>15</v>
      </c>
      <c r="T8" s="24">
        <v>25</v>
      </c>
      <c r="U8" s="24">
        <f t="shared" si="14"/>
        <v>40</v>
      </c>
      <c r="V8" s="26">
        <v>8.9999999999999993E-3</v>
      </c>
      <c r="W8" s="25">
        <f t="shared" si="7"/>
        <v>6.3584999999999995E-5</v>
      </c>
      <c r="X8" s="28">
        <f t="shared" si="8"/>
        <v>2.2935178632277009</v>
      </c>
      <c r="Y8" s="28">
        <f t="shared" si="9"/>
        <v>0.26837878515023256</v>
      </c>
      <c r="Z8" s="30">
        <f t="shared" si="10"/>
        <v>23.855892013354008</v>
      </c>
      <c r="AA8" s="29">
        <v>0.255</v>
      </c>
      <c r="AB8" s="27">
        <v>8.3999999999999986</v>
      </c>
      <c r="AC8" s="27">
        <v>8.3999999999999986</v>
      </c>
      <c r="AD8" s="26">
        <v>2.46</v>
      </c>
      <c r="AE8" s="31">
        <v>990</v>
      </c>
      <c r="AF8" s="30">
        <f t="shared" si="11"/>
        <v>-2.7242019347072883</v>
      </c>
      <c r="AG8" s="30">
        <v>2.9500000000000011</v>
      </c>
      <c r="AH8" s="30">
        <f t="shared" si="12"/>
        <v>-2.9458231495570573</v>
      </c>
      <c r="AI8" s="30">
        <f t="shared" si="13"/>
        <v>-5.4058231495570572</v>
      </c>
      <c r="AJ8" s="22">
        <v>15</v>
      </c>
      <c r="AK8" s="30">
        <f t="shared" si="0"/>
        <v>46.996715162911059</v>
      </c>
      <c r="AL8" s="29">
        <v>0.68499999999999994</v>
      </c>
      <c r="AM8" s="28">
        <f t="shared" si="1"/>
        <v>0.13207106085927564</v>
      </c>
    </row>
    <row r="9" spans="1:42" x14ac:dyDescent="0.25">
      <c r="A9" s="47">
        <v>7</v>
      </c>
      <c r="B9" s="14">
        <v>13639</v>
      </c>
      <c r="C9" s="14" t="s">
        <v>39</v>
      </c>
      <c r="D9" s="14" t="s">
        <v>52</v>
      </c>
      <c r="E9" s="14" t="s">
        <v>53</v>
      </c>
      <c r="F9" s="14">
        <v>44057536</v>
      </c>
      <c r="G9" s="44"/>
      <c r="H9" s="26">
        <v>0.53</v>
      </c>
      <c r="I9" s="21">
        <v>1.4722222222222223E-4</v>
      </c>
      <c r="J9" s="27">
        <v>3.88</v>
      </c>
      <c r="K9" s="27">
        <v>9.6999999999999957</v>
      </c>
      <c r="L9" s="22">
        <f t="shared" si="2"/>
        <v>13.579999999999995</v>
      </c>
      <c r="M9" s="26">
        <v>8.9999999999999993E-3</v>
      </c>
      <c r="N9" s="23">
        <f t="shared" si="3"/>
        <v>6.3584999999999995E-5</v>
      </c>
      <c r="O9" s="28">
        <f t="shared" si="4"/>
        <v>2.3153608904965362</v>
      </c>
      <c r="P9" s="28">
        <f t="shared" si="5"/>
        <v>0.27351510475718938</v>
      </c>
      <c r="Q9" s="29">
        <v>0.02</v>
      </c>
      <c r="R9" s="28">
        <f t="shared" si="6"/>
        <v>8.2540780502280686</v>
      </c>
      <c r="S9" s="24">
        <v>15</v>
      </c>
      <c r="T9" s="24">
        <v>25</v>
      </c>
      <c r="U9" s="24">
        <f t="shared" si="14"/>
        <v>40</v>
      </c>
      <c r="V9" s="26">
        <v>8.9999999999999993E-3</v>
      </c>
      <c r="W9" s="25">
        <f t="shared" si="7"/>
        <v>6.3584999999999995E-5</v>
      </c>
      <c r="X9" s="28">
        <f t="shared" si="8"/>
        <v>2.3153608904965362</v>
      </c>
      <c r="Y9" s="28">
        <f t="shared" si="9"/>
        <v>0.27351510475718938</v>
      </c>
      <c r="Z9" s="30">
        <f t="shared" si="10"/>
        <v>24.312453756194614</v>
      </c>
      <c r="AA9" s="29">
        <v>0.26</v>
      </c>
      <c r="AB9" s="27">
        <v>8.4199999999999982</v>
      </c>
      <c r="AC9" s="27">
        <v>8.4199999999999982</v>
      </c>
      <c r="AD9" s="26">
        <v>2.452</v>
      </c>
      <c r="AE9" s="31">
        <v>992</v>
      </c>
      <c r="AF9" s="30">
        <f t="shared" si="11"/>
        <v>-2.8195931549852595</v>
      </c>
      <c r="AG9" s="30">
        <v>2.9400000000000013</v>
      </c>
      <c r="AH9" s="30">
        <f t="shared" si="12"/>
        <v>-3.0340780502280715</v>
      </c>
      <c r="AI9" s="30">
        <f t="shared" si="13"/>
        <v>-5.4860780502280715</v>
      </c>
      <c r="AJ9" s="22">
        <v>16</v>
      </c>
      <c r="AK9" s="30">
        <f t="shared" si="0"/>
        <v>48.566531806422681</v>
      </c>
      <c r="AL9" s="29">
        <v>0.68199999999999994</v>
      </c>
      <c r="AM9" s="28">
        <f t="shared" si="1"/>
        <v>0.13866807734628428</v>
      </c>
    </row>
    <row r="10" spans="1:42" x14ac:dyDescent="0.25">
      <c r="A10" s="47">
        <v>8</v>
      </c>
      <c r="B10" s="14">
        <v>13119</v>
      </c>
      <c r="C10" s="14" t="s">
        <v>39</v>
      </c>
      <c r="D10" s="14" t="s">
        <v>54</v>
      </c>
      <c r="E10" s="14" t="s">
        <v>55</v>
      </c>
      <c r="F10" s="14">
        <v>42862714</v>
      </c>
      <c r="G10" s="44"/>
      <c r="H10" s="26">
        <v>0.53500000000000003</v>
      </c>
      <c r="I10" s="21">
        <v>1.4861111111111111E-4</v>
      </c>
      <c r="J10" s="27">
        <v>3.86</v>
      </c>
      <c r="K10" s="27">
        <v>9.649999999999995</v>
      </c>
      <c r="L10" s="22">
        <f t="shared" si="2"/>
        <v>13.509999999999994</v>
      </c>
      <c r="M10" s="26">
        <v>8.9999999999999993E-3</v>
      </c>
      <c r="N10" s="23">
        <f t="shared" si="3"/>
        <v>6.3584999999999995E-5</v>
      </c>
      <c r="O10" s="28">
        <f t="shared" si="4"/>
        <v>2.337203917765371</v>
      </c>
      <c r="P10" s="28">
        <f t="shared" si="5"/>
        <v>0.27870010985805094</v>
      </c>
      <c r="Q10" s="29">
        <v>0.02</v>
      </c>
      <c r="R10" s="28">
        <f t="shared" si="6"/>
        <v>8.3671966315161477</v>
      </c>
      <c r="S10" s="24">
        <v>15</v>
      </c>
      <c r="T10" s="24">
        <v>25</v>
      </c>
      <c r="U10" s="24">
        <f t="shared" si="14"/>
        <v>40</v>
      </c>
      <c r="V10" s="26">
        <v>8.9999999999999993E-3</v>
      </c>
      <c r="W10" s="25">
        <f t="shared" si="7"/>
        <v>6.3584999999999995E-5</v>
      </c>
      <c r="X10" s="28">
        <f t="shared" si="8"/>
        <v>2.337203917765371</v>
      </c>
      <c r="Y10" s="28">
        <f t="shared" si="9"/>
        <v>0.27870010985805094</v>
      </c>
      <c r="Z10" s="30">
        <f t="shared" si="10"/>
        <v>24.77334309849342</v>
      </c>
      <c r="AA10" s="29">
        <v>0.26500000000000001</v>
      </c>
      <c r="AB10" s="27">
        <v>8.4399999999999977</v>
      </c>
      <c r="AC10" s="27">
        <v>8.4399999999999977</v>
      </c>
      <c r="AD10" s="26">
        <v>2.444</v>
      </c>
      <c r="AE10" s="31">
        <v>994</v>
      </c>
      <c r="AF10" s="30">
        <f t="shared" si="11"/>
        <v>-2.9148967413742017</v>
      </c>
      <c r="AG10" s="30">
        <v>2.9300000000000015</v>
      </c>
      <c r="AH10" s="30">
        <f t="shared" si="12"/>
        <v>-3.122196631516152</v>
      </c>
      <c r="AI10" s="30">
        <f t="shared" si="13"/>
        <v>-5.566196631516152</v>
      </c>
      <c r="AJ10" s="22">
        <v>17</v>
      </c>
      <c r="AK10" s="30">
        <f t="shared" si="0"/>
        <v>50.140539730009564</v>
      </c>
      <c r="AL10" s="29">
        <v>0.67899999999999994</v>
      </c>
      <c r="AM10" s="28">
        <f t="shared" si="1"/>
        <v>0.1454439405608563</v>
      </c>
    </row>
    <row r="11" spans="1:42" x14ac:dyDescent="0.25">
      <c r="A11" s="47">
        <v>9</v>
      </c>
      <c r="B11" s="14">
        <v>13349</v>
      </c>
      <c r="C11" s="14" t="s">
        <v>39</v>
      </c>
      <c r="D11" s="14" t="s">
        <v>56</v>
      </c>
      <c r="E11" s="14" t="s">
        <v>57</v>
      </c>
      <c r="F11" s="14">
        <v>43418098</v>
      </c>
      <c r="G11" s="44"/>
      <c r="H11" s="26">
        <v>0.54</v>
      </c>
      <c r="I11" s="21">
        <v>1.5000000000000001E-4</v>
      </c>
      <c r="J11" s="27">
        <v>3.84</v>
      </c>
      <c r="K11" s="27">
        <v>9.5999999999999943</v>
      </c>
      <c r="L11" s="22">
        <f t="shared" si="2"/>
        <v>13.439999999999994</v>
      </c>
      <c r="M11" s="26">
        <v>8.9999999999999993E-3</v>
      </c>
      <c r="N11" s="23">
        <f t="shared" si="3"/>
        <v>6.3584999999999995E-5</v>
      </c>
      <c r="O11" s="28">
        <f t="shared" si="4"/>
        <v>2.3590469450342066</v>
      </c>
      <c r="P11" s="28">
        <f t="shared" si="5"/>
        <v>0.28393380045281752</v>
      </c>
      <c r="Q11" s="29">
        <v>0.02</v>
      </c>
      <c r="R11" s="28">
        <f t="shared" si="6"/>
        <v>8.4801561735241471</v>
      </c>
      <c r="S11" s="24">
        <v>15</v>
      </c>
      <c r="T11" s="24">
        <v>25</v>
      </c>
      <c r="U11" s="24">
        <f t="shared" si="14"/>
        <v>40</v>
      </c>
      <c r="V11" s="26">
        <v>8.9999999999999993E-3</v>
      </c>
      <c r="W11" s="25">
        <f t="shared" si="7"/>
        <v>6.3584999999999995E-5</v>
      </c>
      <c r="X11" s="28">
        <f t="shared" si="8"/>
        <v>2.3590469450342066</v>
      </c>
      <c r="Y11" s="28">
        <f t="shared" si="9"/>
        <v>0.28393380045281752</v>
      </c>
      <c r="Z11" s="30">
        <f t="shared" si="10"/>
        <v>25.238560040250448</v>
      </c>
      <c r="AA11" s="29">
        <v>0.27</v>
      </c>
      <c r="AB11" s="27">
        <v>8.4599999999999973</v>
      </c>
      <c r="AC11" s="27">
        <v>8.4599999999999973</v>
      </c>
      <c r="AD11" s="26">
        <v>2.4359999999999999</v>
      </c>
      <c r="AE11" s="31">
        <v>996</v>
      </c>
      <c r="AF11" s="30">
        <f t="shared" si="11"/>
        <v>-3.0100899739769664</v>
      </c>
      <c r="AG11" s="30">
        <v>2.9200000000000017</v>
      </c>
      <c r="AH11" s="30">
        <f t="shared" si="12"/>
        <v>-3.2101561735241511</v>
      </c>
      <c r="AI11" s="30">
        <f t="shared" si="13"/>
        <v>-5.646156173524151</v>
      </c>
      <c r="AJ11" s="22">
        <v>18</v>
      </c>
      <c r="AK11" s="30">
        <f t="shared" si="0"/>
        <v>51.718716213774599</v>
      </c>
      <c r="AL11" s="29">
        <v>0.67599999999999993</v>
      </c>
      <c r="AM11" s="28">
        <f t="shared" si="1"/>
        <v>0.15240189748201036</v>
      </c>
    </row>
    <row r="12" spans="1:42" x14ac:dyDescent="0.25">
      <c r="A12" s="47">
        <v>10</v>
      </c>
      <c r="B12" s="14">
        <v>13237</v>
      </c>
      <c r="C12" s="14" t="s">
        <v>39</v>
      </c>
      <c r="D12" s="14" t="s">
        <v>58</v>
      </c>
      <c r="E12" s="14" t="s">
        <v>59</v>
      </c>
      <c r="F12" s="14">
        <v>43214739</v>
      </c>
      <c r="G12" s="44"/>
      <c r="H12" s="26">
        <v>0.54500000000000004</v>
      </c>
      <c r="I12" s="21">
        <v>1.5138888888888889E-4</v>
      </c>
      <c r="J12" s="27">
        <v>3.82</v>
      </c>
      <c r="K12" s="27">
        <v>9.5499999999999936</v>
      </c>
      <c r="L12" s="22">
        <f t="shared" si="2"/>
        <v>13.369999999999994</v>
      </c>
      <c r="M12" s="26">
        <v>8.9999999999999993E-3</v>
      </c>
      <c r="N12" s="23">
        <f t="shared" si="3"/>
        <v>6.3584999999999995E-5</v>
      </c>
      <c r="O12" s="28">
        <f t="shared" si="4"/>
        <v>2.3808899723030419</v>
      </c>
      <c r="P12" s="28">
        <f t="shared" si="5"/>
        <v>0.28921617654148873</v>
      </c>
      <c r="Q12" s="29">
        <v>0.02</v>
      </c>
      <c r="R12" s="28">
        <f t="shared" si="6"/>
        <v>8.5929339563548943</v>
      </c>
      <c r="S12" s="24">
        <v>15</v>
      </c>
      <c r="T12" s="24">
        <v>25</v>
      </c>
      <c r="U12" s="24">
        <f t="shared" si="14"/>
        <v>40</v>
      </c>
      <c r="V12" s="26">
        <v>8.9999999999999993E-3</v>
      </c>
      <c r="W12" s="25">
        <f t="shared" si="7"/>
        <v>6.3584999999999995E-5</v>
      </c>
      <c r="X12" s="28">
        <f t="shared" si="8"/>
        <v>2.3808899723030419</v>
      </c>
      <c r="Y12" s="28">
        <f t="shared" si="9"/>
        <v>0.28921617654148873</v>
      </c>
      <c r="Z12" s="30">
        <f t="shared" si="10"/>
        <v>25.708104581465669</v>
      </c>
      <c r="AA12" s="29">
        <v>0.27500000000000002</v>
      </c>
      <c r="AB12" s="27">
        <v>8.4799999999999969</v>
      </c>
      <c r="AC12" s="27">
        <v>8.4799999999999969</v>
      </c>
      <c r="AD12" s="26">
        <v>2.4279999999999999</v>
      </c>
      <c r="AE12" s="31">
        <v>998</v>
      </c>
      <c r="AF12" s="30">
        <f t="shared" si="11"/>
        <v>-3.1051501328963864</v>
      </c>
      <c r="AG12" s="30">
        <v>2.9100000000000019</v>
      </c>
      <c r="AH12" s="30">
        <f t="shared" si="12"/>
        <v>-3.2979339563548997</v>
      </c>
      <c r="AI12" s="30">
        <f t="shared" si="13"/>
        <v>-5.7259339563548997</v>
      </c>
      <c r="AJ12" s="22">
        <v>19</v>
      </c>
      <c r="AK12" s="30">
        <f t="shared" si="0"/>
        <v>53.30103853782056</v>
      </c>
      <c r="AL12" s="29">
        <v>0.67299999999999993</v>
      </c>
      <c r="AM12" s="28">
        <f t="shared" si="1"/>
        <v>0.1595452527164492</v>
      </c>
    </row>
    <row r="13" spans="1:42" x14ac:dyDescent="0.25">
      <c r="A13" s="47">
        <v>11</v>
      </c>
      <c r="B13" s="14">
        <v>11698</v>
      </c>
      <c r="C13" s="14" t="s">
        <v>39</v>
      </c>
      <c r="D13" s="14" t="s">
        <v>60</v>
      </c>
      <c r="E13" s="14" t="s">
        <v>61</v>
      </c>
      <c r="F13" s="14">
        <v>40102212</v>
      </c>
      <c r="G13" s="44"/>
      <c r="H13" s="26">
        <v>0.55000000000000004</v>
      </c>
      <c r="I13" s="21">
        <v>1.527777777777778E-4</v>
      </c>
      <c r="J13" s="27">
        <v>3.8</v>
      </c>
      <c r="K13" s="27">
        <v>9.4999999999999929</v>
      </c>
      <c r="L13" s="22">
        <f t="shared" si="2"/>
        <v>13.299999999999994</v>
      </c>
      <c r="M13" s="26">
        <v>8.9999999999999993E-3</v>
      </c>
      <c r="N13" s="23">
        <f t="shared" si="3"/>
        <v>6.3584999999999995E-5</v>
      </c>
      <c r="O13" s="28">
        <f t="shared" si="4"/>
        <v>2.4027329995718771</v>
      </c>
      <c r="P13" s="28">
        <f t="shared" si="5"/>
        <v>0.29454723812406475</v>
      </c>
      <c r="Q13" s="29">
        <v>0.02</v>
      </c>
      <c r="R13" s="28">
        <f t="shared" si="6"/>
        <v>8.7055072601112435</v>
      </c>
      <c r="S13" s="24">
        <v>15</v>
      </c>
      <c r="T13" s="24">
        <v>25</v>
      </c>
      <c r="U13" s="24">
        <f t="shared" si="14"/>
        <v>40</v>
      </c>
      <c r="V13" s="26">
        <v>8.9999999999999993E-3</v>
      </c>
      <c r="W13" s="25">
        <f t="shared" si="7"/>
        <v>6.3584999999999995E-5</v>
      </c>
      <c r="X13" s="28">
        <f t="shared" si="8"/>
        <v>2.4027329995718771</v>
      </c>
      <c r="Y13" s="28">
        <f t="shared" si="9"/>
        <v>0.29454723812406475</v>
      </c>
      <c r="Z13" s="30">
        <f t="shared" si="10"/>
        <v>26.18197672213909</v>
      </c>
      <c r="AA13" s="29">
        <v>0.28000000000000003</v>
      </c>
      <c r="AB13" s="27">
        <v>8.4999999999999964</v>
      </c>
      <c r="AC13" s="27">
        <v>8.4999999999999964</v>
      </c>
      <c r="AD13" s="26">
        <v>2.42</v>
      </c>
      <c r="AE13" s="31">
        <v>1000</v>
      </c>
      <c r="AF13" s="30">
        <f t="shared" si="11"/>
        <v>-3.2000544982353114</v>
      </c>
      <c r="AG13" s="30">
        <v>2.9000000000000021</v>
      </c>
      <c r="AH13" s="30">
        <f t="shared" si="12"/>
        <v>-3.3855072601112486</v>
      </c>
      <c r="AI13" s="30">
        <f t="shared" si="13"/>
        <v>-5.8055072601112485</v>
      </c>
      <c r="AJ13" s="22">
        <v>20</v>
      </c>
      <c r="AK13" s="30">
        <f t="shared" si="0"/>
        <v>54.88748398225033</v>
      </c>
      <c r="AL13" s="29">
        <v>0.66999999999999993</v>
      </c>
      <c r="AM13" s="28">
        <f t="shared" si="1"/>
        <v>0.16687736976361356</v>
      </c>
    </row>
    <row r="14" spans="1:42" x14ac:dyDescent="0.25">
      <c r="A14" s="47">
        <v>12</v>
      </c>
      <c r="B14" s="14">
        <v>13488</v>
      </c>
      <c r="C14" s="14" t="s">
        <v>39</v>
      </c>
      <c r="D14" s="14" t="s">
        <v>62</v>
      </c>
      <c r="E14" s="14" t="s">
        <v>63</v>
      </c>
      <c r="F14" s="14">
        <v>43279438</v>
      </c>
      <c r="G14" s="44"/>
      <c r="H14" s="26">
        <v>0.55500000000000005</v>
      </c>
      <c r="I14" s="21">
        <v>1.5416666666666668E-4</v>
      </c>
      <c r="J14" s="27">
        <v>3.78</v>
      </c>
      <c r="K14" s="27">
        <v>9.4499999999999922</v>
      </c>
      <c r="L14" s="22">
        <f t="shared" si="2"/>
        <v>13.229999999999992</v>
      </c>
      <c r="M14" s="26">
        <v>8.9999999999999993E-3</v>
      </c>
      <c r="N14" s="23">
        <f t="shared" si="3"/>
        <v>6.3584999999999995E-5</v>
      </c>
      <c r="O14" s="28">
        <f t="shared" si="4"/>
        <v>2.4245760268407124</v>
      </c>
      <c r="P14" s="28">
        <f t="shared" si="5"/>
        <v>0.29992698520054561</v>
      </c>
      <c r="Q14" s="29">
        <v>0.02</v>
      </c>
      <c r="R14" s="28">
        <f t="shared" si="6"/>
        <v>8.8178533648960364</v>
      </c>
      <c r="S14" s="24">
        <v>15</v>
      </c>
      <c r="T14" s="24">
        <v>25</v>
      </c>
      <c r="U14" s="24">
        <f t="shared" si="14"/>
        <v>40</v>
      </c>
      <c r="V14" s="26">
        <v>8.9999999999999993E-3</v>
      </c>
      <c r="W14" s="25">
        <f t="shared" si="7"/>
        <v>6.3584999999999995E-5</v>
      </c>
      <c r="X14" s="28">
        <f t="shared" si="8"/>
        <v>2.4245760268407124</v>
      </c>
      <c r="Y14" s="28">
        <f t="shared" si="9"/>
        <v>0.29992698520054561</v>
      </c>
      <c r="Z14" s="30">
        <f t="shared" si="10"/>
        <v>26.660176462270723</v>
      </c>
      <c r="AA14" s="29">
        <v>0.28500000000000003</v>
      </c>
      <c r="AB14" s="27">
        <v>8.519999999999996</v>
      </c>
      <c r="AC14" s="27">
        <v>8.519999999999996</v>
      </c>
      <c r="AD14" s="26">
        <v>2.4119999999999999</v>
      </c>
      <c r="AE14" s="31">
        <v>1002</v>
      </c>
      <c r="AF14" s="30">
        <f t="shared" si="11"/>
        <v>-3.2947803500965858</v>
      </c>
      <c r="AG14" s="30">
        <v>2.8900000000000023</v>
      </c>
      <c r="AH14" s="30">
        <f t="shared" si="12"/>
        <v>-3.4728533648960429</v>
      </c>
      <c r="AI14" s="30">
        <f t="shared" si="13"/>
        <v>-5.8848533648960428</v>
      </c>
      <c r="AJ14" s="22">
        <v>21</v>
      </c>
      <c r="AK14" s="30">
        <f t="shared" si="0"/>
        <v>56.478029827166765</v>
      </c>
      <c r="AL14" s="29">
        <v>0.66699999999999993</v>
      </c>
      <c r="AM14" s="28">
        <f t="shared" si="1"/>
        <v>0.17440167231487433</v>
      </c>
    </row>
    <row r="15" spans="1:42" x14ac:dyDescent="0.25">
      <c r="A15" s="47">
        <v>13</v>
      </c>
      <c r="B15" s="14">
        <v>13493</v>
      </c>
      <c r="C15" s="14" t="s">
        <v>39</v>
      </c>
      <c r="D15" s="14" t="s">
        <v>64</v>
      </c>
      <c r="E15" s="14" t="s">
        <v>65</v>
      </c>
      <c r="F15" s="14">
        <v>44122547</v>
      </c>
      <c r="G15" s="44"/>
      <c r="H15" s="26">
        <v>0.56000000000000005</v>
      </c>
      <c r="I15" s="21">
        <v>1.5555555555555556E-4</v>
      </c>
      <c r="J15" s="27">
        <v>3.76</v>
      </c>
      <c r="K15" s="27">
        <v>9.3999999999999915</v>
      </c>
      <c r="L15" s="22">
        <f t="shared" si="2"/>
        <v>13.159999999999991</v>
      </c>
      <c r="M15" s="26">
        <v>8.9999999999999993E-3</v>
      </c>
      <c r="N15" s="23">
        <f t="shared" si="3"/>
        <v>6.3584999999999995E-5</v>
      </c>
      <c r="O15" s="28">
        <f t="shared" si="4"/>
        <v>2.4464190541095476</v>
      </c>
      <c r="P15" s="28">
        <f t="shared" si="5"/>
        <v>0.30535541777093128</v>
      </c>
      <c r="Q15" s="29">
        <v>0.02</v>
      </c>
      <c r="R15" s="28">
        <f>+Q15*L15/M15*P15</f>
        <v>8.9299495508121183</v>
      </c>
      <c r="S15" s="24">
        <v>15</v>
      </c>
      <c r="T15" s="24">
        <v>25</v>
      </c>
      <c r="U15" s="24">
        <f t="shared" si="14"/>
        <v>40</v>
      </c>
      <c r="V15" s="26">
        <v>8.9999999999999993E-3</v>
      </c>
      <c r="W15" s="25">
        <f t="shared" si="7"/>
        <v>6.3584999999999995E-5</v>
      </c>
      <c r="X15" s="28">
        <f t="shared" si="8"/>
        <v>2.4464190541095476</v>
      </c>
      <c r="Y15" s="28">
        <f t="shared" si="9"/>
        <v>0.30535541777093128</v>
      </c>
      <c r="Z15" s="30">
        <f t="shared" si="10"/>
        <v>27.142703801860563</v>
      </c>
      <c r="AA15" s="29">
        <v>0.29000000000000004</v>
      </c>
      <c r="AB15" s="27">
        <v>8.5399999999999956</v>
      </c>
      <c r="AC15" s="27">
        <v>8.5399999999999956</v>
      </c>
      <c r="AD15" s="26">
        <v>2.4039999999999999</v>
      </c>
      <c r="AE15" s="31">
        <v>1004</v>
      </c>
      <c r="AF15" s="30">
        <f t="shared" si="11"/>
        <v>-3.389304968583053</v>
      </c>
      <c r="AG15" s="30">
        <v>2.8800000000000026</v>
      </c>
      <c r="AH15" s="30">
        <f t="shared" si="12"/>
        <v>-3.5599495508121244</v>
      </c>
      <c r="AI15" s="30">
        <f t="shared" si="13"/>
        <v>-5.9639495508121243</v>
      </c>
      <c r="AJ15" s="22">
        <v>22</v>
      </c>
      <c r="AK15" s="30">
        <f t="shared" si="0"/>
        <v>58.072653352672681</v>
      </c>
      <c r="AL15" s="29">
        <v>0.66399999999999992</v>
      </c>
      <c r="AM15" s="28">
        <f t="shared" si="1"/>
        <v>0.18212164558794453</v>
      </c>
    </row>
    <row r="16" spans="1:42" x14ac:dyDescent="0.25">
      <c r="A16" s="47">
        <v>14</v>
      </c>
      <c r="B16" s="14">
        <v>13381</v>
      </c>
      <c r="C16" s="14" t="s">
        <v>39</v>
      </c>
      <c r="D16" s="14" t="s">
        <v>66</v>
      </c>
      <c r="E16" s="14" t="s">
        <v>67</v>
      </c>
      <c r="F16" s="14">
        <v>44059123</v>
      </c>
      <c r="G16" s="44"/>
      <c r="H16" s="26">
        <v>0.56500000000000006</v>
      </c>
      <c r="I16" s="21">
        <v>1.5694444444444447E-4</v>
      </c>
      <c r="J16" s="27">
        <v>3.7399999999999998</v>
      </c>
      <c r="K16" s="27">
        <v>9.3499999999999908</v>
      </c>
      <c r="L16" s="22">
        <f t="shared" si="2"/>
        <v>13.089999999999991</v>
      </c>
      <c r="M16" s="26">
        <v>8.9999999999999993E-3</v>
      </c>
      <c r="N16" s="23">
        <f t="shared" si="3"/>
        <v>6.3584999999999995E-5</v>
      </c>
      <c r="O16" s="28">
        <f t="shared" si="4"/>
        <v>2.4682620813783829</v>
      </c>
      <c r="P16" s="28">
        <f t="shared" si="5"/>
        <v>0.31083253583522175</v>
      </c>
      <c r="Q16" s="29">
        <v>0.02</v>
      </c>
      <c r="R16" s="28">
        <f t="shared" si="6"/>
        <v>9.0417730979623343</v>
      </c>
      <c r="S16" s="24">
        <v>15</v>
      </c>
      <c r="T16" s="24">
        <v>25</v>
      </c>
      <c r="U16" s="24">
        <f t="shared" si="14"/>
        <v>40</v>
      </c>
      <c r="V16" s="26">
        <v>8.9999999999999993E-3</v>
      </c>
      <c r="W16" s="25">
        <f t="shared" si="7"/>
        <v>6.3584999999999995E-5</v>
      </c>
      <c r="X16" s="28">
        <f t="shared" si="8"/>
        <v>2.4682620813783829</v>
      </c>
      <c r="Y16" s="28">
        <f t="shared" si="9"/>
        <v>0.31083253583522175</v>
      </c>
      <c r="Z16" s="30">
        <f t="shared" si="10"/>
        <v>27.629558740908603</v>
      </c>
      <c r="AA16" s="29">
        <v>0.29500000000000004</v>
      </c>
      <c r="AB16" s="27">
        <v>8.5599999999999952</v>
      </c>
      <c r="AC16" s="27">
        <v>8.5599999999999952</v>
      </c>
      <c r="AD16" s="26">
        <v>2.3959999999999999</v>
      </c>
      <c r="AE16" s="31">
        <v>1006</v>
      </c>
      <c r="AF16" s="30">
        <f t="shared" si="11"/>
        <v>-3.4836056337975609</v>
      </c>
      <c r="AG16" s="30">
        <v>2.8700000000000028</v>
      </c>
      <c r="AH16" s="30">
        <f t="shared" si="12"/>
        <v>-3.6467730979623418</v>
      </c>
      <c r="AI16" s="30">
        <f t="shared" si="13"/>
        <v>-6.0427730979623417</v>
      </c>
      <c r="AJ16" s="22">
        <v>23</v>
      </c>
      <c r="AK16" s="30">
        <f t="shared" si="0"/>
        <v>59.671331838870941</v>
      </c>
      <c r="AL16" s="29">
        <v>0.66099999999999992</v>
      </c>
      <c r="AM16" s="28">
        <f t="shared" si="1"/>
        <v>0.19004083769762908</v>
      </c>
    </row>
    <row r="17" spans="1:39" x14ac:dyDescent="0.25">
      <c r="A17" s="47">
        <v>15</v>
      </c>
      <c r="B17" s="14">
        <v>13949</v>
      </c>
      <c r="C17" s="14" t="s">
        <v>39</v>
      </c>
      <c r="D17" s="14" t="s">
        <v>68</v>
      </c>
      <c r="E17" s="14" t="s">
        <v>69</v>
      </c>
      <c r="F17" s="14">
        <v>40558680</v>
      </c>
      <c r="G17" s="44"/>
      <c r="H17" s="26">
        <v>0.57000000000000006</v>
      </c>
      <c r="I17" s="21">
        <v>1.5833333333333335E-4</v>
      </c>
      <c r="J17" s="27">
        <v>3.7199999999999998</v>
      </c>
      <c r="K17" s="27">
        <v>9.2999999999999901</v>
      </c>
      <c r="L17" s="22">
        <f t="shared" si="2"/>
        <v>13.019999999999989</v>
      </c>
      <c r="M17" s="26">
        <v>8.9999999999999993E-3</v>
      </c>
      <c r="N17" s="23">
        <f t="shared" si="3"/>
        <v>6.3584999999999995E-5</v>
      </c>
      <c r="O17" s="28">
        <f t="shared" si="4"/>
        <v>2.4901051086472181</v>
      </c>
      <c r="P17" s="28">
        <f t="shared" si="5"/>
        <v>0.31635833939341701</v>
      </c>
      <c r="Q17" s="29">
        <v>0.02</v>
      </c>
      <c r="R17" s="28">
        <f t="shared" si="6"/>
        <v>9.1533012864495262</v>
      </c>
      <c r="S17" s="24">
        <v>15</v>
      </c>
      <c r="T17" s="24">
        <v>25</v>
      </c>
      <c r="U17" s="24">
        <f t="shared" si="14"/>
        <v>40</v>
      </c>
      <c r="V17" s="26">
        <v>8.9999999999999993E-3</v>
      </c>
      <c r="W17" s="25">
        <f t="shared" si="7"/>
        <v>6.3584999999999995E-5</v>
      </c>
      <c r="X17" s="28">
        <f t="shared" si="8"/>
        <v>2.4901051086472181</v>
      </c>
      <c r="Y17" s="28">
        <f t="shared" si="9"/>
        <v>0.31635833939341701</v>
      </c>
      <c r="Z17" s="30">
        <f t="shared" si="10"/>
        <v>28.120741279414847</v>
      </c>
      <c r="AA17" s="29">
        <v>0.30000000000000004</v>
      </c>
      <c r="AB17" s="27">
        <v>8.5799999999999947</v>
      </c>
      <c r="AC17" s="27">
        <v>8.5799999999999947</v>
      </c>
      <c r="AD17" s="26">
        <v>2.3879999999999999</v>
      </c>
      <c r="AE17" s="31">
        <v>1008</v>
      </c>
      <c r="AF17" s="30">
        <f t="shared" si="11"/>
        <v>-3.5776596258429487</v>
      </c>
      <c r="AG17" s="30">
        <v>2.860000000000003</v>
      </c>
      <c r="AH17" s="30">
        <f t="shared" si="12"/>
        <v>-3.7333012864495352</v>
      </c>
      <c r="AI17" s="30">
        <f t="shared" si="13"/>
        <v>-6.1213012864495351</v>
      </c>
      <c r="AJ17" s="22">
        <v>24</v>
      </c>
      <c r="AK17" s="30">
        <f t="shared" si="0"/>
        <v>61.274042565864377</v>
      </c>
      <c r="AL17" s="29">
        <v>0.65799999999999992</v>
      </c>
      <c r="AM17" s="28">
        <f t="shared" si="1"/>
        <v>0.1981628610640721</v>
      </c>
    </row>
    <row r="18" spans="1:39" x14ac:dyDescent="0.25">
      <c r="A18" s="47">
        <v>16</v>
      </c>
      <c r="B18" s="14">
        <v>12176</v>
      </c>
      <c r="C18" s="14" t="s">
        <v>39</v>
      </c>
      <c r="D18" s="14" t="s">
        <v>70</v>
      </c>
      <c r="E18" s="14" t="s">
        <v>71</v>
      </c>
      <c r="F18" s="14">
        <v>41770075</v>
      </c>
      <c r="G18" s="44"/>
      <c r="H18" s="26">
        <v>0.57500000000000007</v>
      </c>
      <c r="I18" s="21">
        <v>1.5972222222222223E-4</v>
      </c>
      <c r="J18" s="27">
        <v>3.6999999999999997</v>
      </c>
      <c r="K18" s="27">
        <v>9.2499999999999893</v>
      </c>
      <c r="L18" s="22">
        <f t="shared" si="2"/>
        <v>12.949999999999989</v>
      </c>
      <c r="M18" s="26">
        <v>8.9999999999999993E-3</v>
      </c>
      <c r="N18" s="23">
        <f t="shared" si="3"/>
        <v>6.3584999999999995E-5</v>
      </c>
      <c r="O18" s="28">
        <f t="shared" si="4"/>
        <v>2.5119481359160534</v>
      </c>
      <c r="P18" s="28">
        <f t="shared" si="5"/>
        <v>0.32193282844551707</v>
      </c>
      <c r="Q18" s="29">
        <v>0.02</v>
      </c>
      <c r="R18" s="28">
        <f t="shared" si="6"/>
        <v>9.2645113963765411</v>
      </c>
      <c r="S18" s="24">
        <v>15</v>
      </c>
      <c r="T18" s="24">
        <v>25</v>
      </c>
      <c r="U18" s="24">
        <f t="shared" si="14"/>
        <v>40</v>
      </c>
      <c r="V18" s="26">
        <v>8.9999999999999993E-3</v>
      </c>
      <c r="W18" s="25">
        <f t="shared" si="7"/>
        <v>6.3584999999999995E-5</v>
      </c>
      <c r="X18" s="28">
        <f t="shared" si="8"/>
        <v>2.5119481359160534</v>
      </c>
      <c r="Y18" s="28">
        <f t="shared" si="9"/>
        <v>0.32193282844551707</v>
      </c>
      <c r="Z18" s="30">
        <f t="shared" si="10"/>
        <v>28.616251417379299</v>
      </c>
      <c r="AA18" s="29">
        <v>0.30500000000000005</v>
      </c>
      <c r="AB18" s="27">
        <v>8.5999999999999943</v>
      </c>
      <c r="AC18" s="27">
        <v>8.5999999999999943</v>
      </c>
      <c r="AD18" s="26">
        <v>2.38</v>
      </c>
      <c r="AE18" s="31">
        <v>1010</v>
      </c>
      <c r="AF18" s="30">
        <f t="shared" si="11"/>
        <v>-3.6714442248220633</v>
      </c>
      <c r="AG18" s="30">
        <v>2.8500000000000032</v>
      </c>
      <c r="AH18" s="30">
        <f t="shared" si="12"/>
        <v>-3.8195113963765497</v>
      </c>
      <c r="AI18" s="30">
        <f t="shared" si="13"/>
        <v>-6.1995113963765496</v>
      </c>
      <c r="AJ18" s="22">
        <v>25</v>
      </c>
      <c r="AK18" s="30">
        <f t="shared" si="0"/>
        <v>62.880762813755837</v>
      </c>
      <c r="AL18" s="29">
        <v>0.65499999999999992</v>
      </c>
      <c r="AM18" s="28">
        <f t="shared" si="1"/>
        <v>0.20649139385970433</v>
      </c>
    </row>
    <row r="19" spans="1:39" x14ac:dyDescent="0.25">
      <c r="A19" s="47">
        <v>17</v>
      </c>
      <c r="B19" s="14">
        <v>13505</v>
      </c>
      <c r="C19" s="14" t="s">
        <v>39</v>
      </c>
      <c r="D19" s="14" t="s">
        <v>72</v>
      </c>
      <c r="E19" s="14" t="s">
        <v>73</v>
      </c>
      <c r="F19" s="14">
        <v>42749681</v>
      </c>
      <c r="G19" s="44"/>
      <c r="H19" s="26">
        <v>0.58000000000000007</v>
      </c>
      <c r="I19" s="21">
        <v>1.6111111111111114E-4</v>
      </c>
      <c r="J19" s="27">
        <v>3.6799999999999997</v>
      </c>
      <c r="K19" s="27">
        <v>9.1999999999999886</v>
      </c>
      <c r="L19" s="22">
        <f t="shared" si="2"/>
        <v>12.879999999999988</v>
      </c>
      <c r="M19" s="26">
        <v>8.9999999999999993E-3</v>
      </c>
      <c r="N19" s="23">
        <f t="shared" si="3"/>
        <v>6.3584999999999995E-5</v>
      </c>
      <c r="O19" s="28">
        <f t="shared" si="4"/>
        <v>2.5337911631848886</v>
      </c>
      <c r="P19" s="28">
        <f t="shared" si="5"/>
        <v>0.32755600299152199</v>
      </c>
      <c r="Q19" s="29">
        <v>0.02</v>
      </c>
      <c r="R19" s="28">
        <f t="shared" si="6"/>
        <v>9.3753807078462224</v>
      </c>
      <c r="S19" s="24">
        <v>15</v>
      </c>
      <c r="T19" s="24">
        <v>25</v>
      </c>
      <c r="U19" s="24">
        <f t="shared" si="14"/>
        <v>40</v>
      </c>
      <c r="V19" s="26">
        <v>8.9999999999999993E-3</v>
      </c>
      <c r="W19" s="25">
        <f t="shared" si="7"/>
        <v>6.3584999999999995E-5</v>
      </c>
      <c r="X19" s="28">
        <f t="shared" si="8"/>
        <v>2.5337911631848886</v>
      </c>
      <c r="Y19" s="28">
        <f t="shared" si="9"/>
        <v>0.32755600299152199</v>
      </c>
      <c r="Z19" s="30">
        <f t="shared" si="10"/>
        <v>29.116089154801958</v>
      </c>
      <c r="AA19" s="29">
        <v>0.31000000000000005</v>
      </c>
      <c r="AB19" s="27">
        <v>8.6199999999999939</v>
      </c>
      <c r="AC19" s="27">
        <v>8.6199999999999939</v>
      </c>
      <c r="AD19" s="26">
        <v>2.3719999999999999</v>
      </c>
      <c r="AE19" s="31">
        <v>1012</v>
      </c>
      <c r="AF19" s="30">
        <f t="shared" si="11"/>
        <v>-3.7649367108377509</v>
      </c>
      <c r="AG19" s="30">
        <v>2.8400000000000034</v>
      </c>
      <c r="AH19" s="30">
        <f t="shared" si="12"/>
        <v>-3.9053807078462324</v>
      </c>
      <c r="AI19" s="30">
        <f t="shared" si="13"/>
        <v>-6.2773807078462323</v>
      </c>
      <c r="AJ19" s="22">
        <v>26</v>
      </c>
      <c r="AK19" s="30">
        <f t="shared" si="0"/>
        <v>64.491469862648174</v>
      </c>
      <c r="AL19" s="29">
        <v>0.65199999999999991</v>
      </c>
      <c r="AM19" s="28">
        <f t="shared" si="1"/>
        <v>0.21503018149613717</v>
      </c>
    </row>
    <row r="20" spans="1:39" x14ac:dyDescent="0.25">
      <c r="A20" s="47">
        <v>18</v>
      </c>
      <c r="B20" s="14">
        <v>13411</v>
      </c>
      <c r="C20" s="14" t="s">
        <v>39</v>
      </c>
      <c r="D20" s="14" t="s">
        <v>74</v>
      </c>
      <c r="E20" s="14" t="s">
        <v>75</v>
      </c>
      <c r="F20" s="14">
        <v>50015966</v>
      </c>
      <c r="G20" s="44"/>
      <c r="H20" s="26">
        <v>0.58500000000000008</v>
      </c>
      <c r="I20" s="21">
        <v>1.6250000000000002E-4</v>
      </c>
      <c r="J20" s="27">
        <v>3.6599999999999997</v>
      </c>
      <c r="K20" s="27">
        <v>9.1499999999999879</v>
      </c>
      <c r="L20" s="22">
        <f t="shared" si="2"/>
        <v>12.809999999999988</v>
      </c>
      <c r="M20" s="26">
        <v>8.9999999999999993E-3</v>
      </c>
      <c r="N20" s="23">
        <f t="shared" si="3"/>
        <v>6.3584999999999995E-5</v>
      </c>
      <c r="O20" s="28">
        <f t="shared" si="4"/>
        <v>2.5556341904537239</v>
      </c>
      <c r="P20" s="28">
        <f t="shared" si="5"/>
        <v>0.33322786303143165</v>
      </c>
      <c r="Q20" s="29">
        <v>0.02</v>
      </c>
      <c r="R20" s="28">
        <f t="shared" si="6"/>
        <v>9.4858865009614135</v>
      </c>
      <c r="S20" s="24">
        <v>15</v>
      </c>
      <c r="T20" s="24">
        <v>25</v>
      </c>
      <c r="U20" s="24">
        <f t="shared" si="14"/>
        <v>40</v>
      </c>
      <c r="V20" s="26">
        <v>8.9999999999999993E-3</v>
      </c>
      <c r="W20" s="25">
        <f t="shared" si="7"/>
        <v>6.3584999999999995E-5</v>
      </c>
      <c r="X20" s="28">
        <f t="shared" si="8"/>
        <v>2.5556341904537239</v>
      </c>
      <c r="Y20" s="28">
        <f t="shared" si="9"/>
        <v>0.33322786303143165</v>
      </c>
      <c r="Z20" s="30">
        <f t="shared" si="10"/>
        <v>29.620254491682818</v>
      </c>
      <c r="AA20" s="29">
        <v>0.31500000000000006</v>
      </c>
      <c r="AB20" s="27">
        <v>8.6399999999999935</v>
      </c>
      <c r="AC20" s="27">
        <v>8.6399999999999935</v>
      </c>
      <c r="AD20" s="26">
        <v>2.3639999999999999</v>
      </c>
      <c r="AE20" s="31">
        <v>1014</v>
      </c>
      <c r="AF20" s="30">
        <f t="shared" si="11"/>
        <v>-3.8581143639928515</v>
      </c>
      <c r="AG20" s="30">
        <v>2.8300000000000036</v>
      </c>
      <c r="AH20" s="30">
        <f t="shared" si="12"/>
        <v>-3.9908865009614232</v>
      </c>
      <c r="AI20" s="30">
        <f t="shared" si="13"/>
        <v>-6.354886500961423</v>
      </c>
      <c r="AJ20" s="22">
        <v>27</v>
      </c>
      <c r="AK20" s="30">
        <f t="shared" si="0"/>
        <v>66.106140992644228</v>
      </c>
      <c r="AL20" s="29">
        <v>0.64899999999999991</v>
      </c>
      <c r="AM20" s="28">
        <f t="shared" si="1"/>
        <v>0.22378303815229492</v>
      </c>
    </row>
    <row r="21" spans="1:39" x14ac:dyDescent="0.25">
      <c r="A21" s="47">
        <v>19</v>
      </c>
      <c r="B21" s="14">
        <v>12759</v>
      </c>
      <c r="C21" s="14" t="s">
        <v>39</v>
      </c>
      <c r="D21" s="14" t="s">
        <v>76</v>
      </c>
      <c r="E21" s="14" t="s">
        <v>77</v>
      </c>
      <c r="F21" s="14">
        <v>42750309</v>
      </c>
      <c r="G21" s="44"/>
      <c r="H21" s="26">
        <v>0.59000000000000008</v>
      </c>
      <c r="I21" s="21">
        <v>1.638888888888889E-4</v>
      </c>
      <c r="J21" s="27">
        <v>3.6399999999999997</v>
      </c>
      <c r="K21" s="27">
        <v>9.0999999999999872</v>
      </c>
      <c r="L21" s="22">
        <f t="shared" si="2"/>
        <v>12.739999999999988</v>
      </c>
      <c r="M21" s="26">
        <v>8.9999999999999993E-3</v>
      </c>
      <c r="N21" s="23">
        <f t="shared" si="3"/>
        <v>6.3584999999999995E-5</v>
      </c>
      <c r="O21" s="28">
        <f t="shared" si="4"/>
        <v>2.5774772177225591</v>
      </c>
      <c r="P21" s="28">
        <f t="shared" si="5"/>
        <v>0.33894840856524611</v>
      </c>
      <c r="Q21" s="29">
        <v>0.02</v>
      </c>
      <c r="R21" s="28">
        <f t="shared" si="6"/>
        <v>9.596006055824958</v>
      </c>
      <c r="S21" s="24">
        <v>15</v>
      </c>
      <c r="T21" s="24">
        <v>25</v>
      </c>
      <c r="U21" s="24">
        <f t="shared" si="14"/>
        <v>40</v>
      </c>
      <c r="V21" s="26">
        <v>8.9999999999999993E-3</v>
      </c>
      <c r="W21" s="25">
        <f t="shared" si="7"/>
        <v>6.3584999999999995E-5</v>
      </c>
      <c r="X21" s="28">
        <f t="shared" si="8"/>
        <v>2.5774772177225591</v>
      </c>
      <c r="Y21" s="28">
        <f t="shared" si="9"/>
        <v>0.33894840856524611</v>
      </c>
      <c r="Z21" s="30">
        <f t="shared" si="10"/>
        <v>30.128747428021878</v>
      </c>
      <c r="AA21" s="29">
        <v>0.32000000000000006</v>
      </c>
      <c r="AB21" s="27">
        <v>8.659999999999993</v>
      </c>
      <c r="AC21" s="27">
        <v>8.659999999999993</v>
      </c>
      <c r="AD21" s="26">
        <v>2.3559999999999999</v>
      </c>
      <c r="AE21" s="31">
        <v>1016</v>
      </c>
      <c r="AF21" s="30">
        <f t="shared" si="11"/>
        <v>-3.950954464390211</v>
      </c>
      <c r="AG21" s="30">
        <v>2.8200000000000038</v>
      </c>
      <c r="AH21" s="30">
        <f t="shared" si="12"/>
        <v>-4.0760060558249691</v>
      </c>
      <c r="AI21" s="30">
        <f t="shared" si="13"/>
        <v>-6.432006055824969</v>
      </c>
      <c r="AJ21" s="22">
        <v>28</v>
      </c>
      <c r="AK21" s="30">
        <f t="shared" si="0"/>
        <v>67.72475348384684</v>
      </c>
      <c r="AL21" s="29">
        <v>0.64599999999999991</v>
      </c>
      <c r="AM21" s="28">
        <f t="shared" si="1"/>
        <v>0.23275384834512761</v>
      </c>
    </row>
    <row r="22" spans="1:39" x14ac:dyDescent="0.25">
      <c r="A22" s="47">
        <v>20</v>
      </c>
      <c r="B22" s="14">
        <v>12442</v>
      </c>
      <c r="C22" s="14" t="s">
        <v>39</v>
      </c>
      <c r="D22" s="14" t="s">
        <v>78</v>
      </c>
      <c r="E22" s="14" t="s">
        <v>79</v>
      </c>
      <c r="F22" s="14">
        <v>42670011</v>
      </c>
      <c r="G22" s="44"/>
      <c r="H22" s="26">
        <v>0.59500000000000008</v>
      </c>
      <c r="I22" s="21">
        <v>1.6527777777777781E-4</v>
      </c>
      <c r="J22" s="27">
        <v>3.6199999999999997</v>
      </c>
      <c r="K22" s="27">
        <v>9.0499999999999865</v>
      </c>
      <c r="L22" s="22">
        <f t="shared" si="2"/>
        <v>12.669999999999986</v>
      </c>
      <c r="M22" s="26">
        <v>8.9999999999999993E-3</v>
      </c>
      <c r="N22" s="23">
        <f t="shared" si="3"/>
        <v>6.3584999999999995E-5</v>
      </c>
      <c r="O22" s="28">
        <f t="shared" si="4"/>
        <v>2.5993202449913944</v>
      </c>
      <c r="P22" s="28">
        <f t="shared" si="5"/>
        <v>0.34471763959296542</v>
      </c>
      <c r="Q22" s="29">
        <v>0.02</v>
      </c>
      <c r="R22" s="28">
        <f t="shared" si="6"/>
        <v>9.7057166525397065</v>
      </c>
      <c r="S22" s="24">
        <v>15</v>
      </c>
      <c r="T22" s="24">
        <v>25</v>
      </c>
      <c r="U22" s="24">
        <f t="shared" si="14"/>
        <v>40</v>
      </c>
      <c r="V22" s="26">
        <v>8.9999999999999993E-3</v>
      </c>
      <c r="W22" s="25">
        <f t="shared" si="7"/>
        <v>6.3584999999999995E-5</v>
      </c>
      <c r="X22" s="28">
        <f t="shared" si="8"/>
        <v>2.5993202449913944</v>
      </c>
      <c r="Y22" s="28">
        <f t="shared" si="9"/>
        <v>0.34471763959296542</v>
      </c>
      <c r="Z22" s="30">
        <f t="shared" si="10"/>
        <v>30.641567963819153</v>
      </c>
      <c r="AA22" s="29">
        <v>0.32500000000000007</v>
      </c>
      <c r="AB22" s="27">
        <v>8.6799999999999926</v>
      </c>
      <c r="AC22" s="27">
        <v>8.6799999999999926</v>
      </c>
      <c r="AD22" s="26">
        <v>2.3479999999999999</v>
      </c>
      <c r="AE22" s="31">
        <v>1018</v>
      </c>
      <c r="AF22" s="30">
        <f t="shared" si="11"/>
        <v>-4.0434342921326776</v>
      </c>
      <c r="AG22" s="30">
        <v>2.8100000000000041</v>
      </c>
      <c r="AH22" s="30">
        <f t="shared" si="12"/>
        <v>-4.1607166525397172</v>
      </c>
      <c r="AI22" s="30">
        <f t="shared" si="13"/>
        <v>-6.5087166525397171</v>
      </c>
      <c r="AJ22" s="22">
        <v>29</v>
      </c>
      <c r="AK22" s="30">
        <f t="shared" si="0"/>
        <v>69.347284616358863</v>
      </c>
      <c r="AL22" s="29">
        <v>0.6429999999999999</v>
      </c>
      <c r="AM22" s="28">
        <f t="shared" si="1"/>
        <v>0.24194656854429317</v>
      </c>
    </row>
    <row r="23" spans="1:39" x14ac:dyDescent="0.25">
      <c r="A23" s="47">
        <v>21</v>
      </c>
      <c r="B23" s="14">
        <v>13580</v>
      </c>
      <c r="C23" s="14" t="s">
        <v>39</v>
      </c>
      <c r="D23" s="14" t="s">
        <v>80</v>
      </c>
      <c r="E23" s="14" t="s">
        <v>81</v>
      </c>
      <c r="F23" s="14">
        <v>44539441</v>
      </c>
      <c r="G23" s="44"/>
      <c r="H23" s="26">
        <v>0.60000000000000009</v>
      </c>
      <c r="I23" s="21">
        <v>1.6666666666666669E-4</v>
      </c>
      <c r="J23" s="27">
        <v>3.5999999999999996</v>
      </c>
      <c r="K23" s="27">
        <v>8.9999999999999858</v>
      </c>
      <c r="L23" s="22">
        <f t="shared" si="2"/>
        <v>12.599999999999985</v>
      </c>
      <c r="M23" s="26">
        <v>8.9999999999999993E-3</v>
      </c>
      <c r="N23" s="23">
        <f t="shared" si="3"/>
        <v>6.3584999999999995E-5</v>
      </c>
      <c r="O23" s="28">
        <f t="shared" si="4"/>
        <v>2.6211632722602296</v>
      </c>
      <c r="P23" s="28">
        <f t="shared" si="5"/>
        <v>0.35053555611458947</v>
      </c>
      <c r="Q23" s="29">
        <v>0.02</v>
      </c>
      <c r="R23" s="28">
        <f t="shared" si="6"/>
        <v>9.8149955712084953</v>
      </c>
      <c r="S23" s="24">
        <v>15</v>
      </c>
      <c r="T23" s="24">
        <v>25</v>
      </c>
      <c r="U23" s="24">
        <f t="shared" si="14"/>
        <v>40</v>
      </c>
      <c r="V23" s="26">
        <v>8.9999999999999993E-3</v>
      </c>
      <c r="W23" s="25">
        <f t="shared" si="7"/>
        <v>6.3584999999999995E-5</v>
      </c>
      <c r="X23" s="28">
        <f t="shared" si="8"/>
        <v>2.6211632722602296</v>
      </c>
      <c r="Y23" s="28">
        <f t="shared" si="9"/>
        <v>0.35053555611458947</v>
      </c>
      <c r="Z23" s="30">
        <f t="shared" si="10"/>
        <v>31.158716099074624</v>
      </c>
      <c r="AA23" s="29">
        <v>0.33000000000000007</v>
      </c>
      <c r="AB23" s="27">
        <v>8.6999999999999922</v>
      </c>
      <c r="AC23" s="27">
        <v>8.6999999999999922</v>
      </c>
      <c r="AD23" s="26">
        <v>2.34</v>
      </c>
      <c r="AE23" s="31">
        <v>1020</v>
      </c>
      <c r="AF23" s="30">
        <f t="shared" si="11"/>
        <v>-4.1355311273230928</v>
      </c>
      <c r="AG23" s="30">
        <v>2.8000000000000043</v>
      </c>
      <c r="AH23" s="30">
        <f t="shared" si="12"/>
        <v>-4.2449955712085075</v>
      </c>
      <c r="AI23" s="30">
        <f t="shared" si="13"/>
        <v>-6.5849955712085073</v>
      </c>
      <c r="AJ23" s="22">
        <v>30</v>
      </c>
      <c r="AK23" s="30">
        <f t="shared" si="0"/>
        <v>70.973711670283123</v>
      </c>
      <c r="AL23" s="29">
        <v>0.6399999999999999</v>
      </c>
      <c r="AM23" s="28">
        <f t="shared" si="1"/>
        <v>0.25136522883225282</v>
      </c>
    </row>
    <row r="24" spans="1:39" x14ac:dyDescent="0.25">
      <c r="A24" s="47">
        <v>22</v>
      </c>
      <c r="B24" s="14">
        <v>13599</v>
      </c>
      <c r="C24" s="14" t="s">
        <v>39</v>
      </c>
      <c r="D24" s="14" t="s">
        <v>80</v>
      </c>
      <c r="E24" s="14" t="s">
        <v>43</v>
      </c>
      <c r="F24" s="14">
        <v>44539442</v>
      </c>
      <c r="G24" s="44"/>
      <c r="H24" s="26">
        <v>0.60500000000000009</v>
      </c>
      <c r="I24" s="21">
        <v>1.6805555555555557E-4</v>
      </c>
      <c r="J24" s="27">
        <v>3.5799999999999996</v>
      </c>
      <c r="K24" s="27">
        <v>8.9499999999999851</v>
      </c>
      <c r="L24" s="22">
        <f t="shared" si="2"/>
        <v>12.529999999999985</v>
      </c>
      <c r="M24" s="26">
        <v>8.9999999999999993E-3</v>
      </c>
      <c r="N24" s="23">
        <f t="shared" si="3"/>
        <v>6.3584999999999995E-5</v>
      </c>
      <c r="O24" s="28">
        <f t="shared" si="4"/>
        <v>2.6430062995290649</v>
      </c>
      <c r="P24" s="28">
        <f t="shared" si="5"/>
        <v>0.35640215813011838</v>
      </c>
      <c r="Q24" s="29">
        <v>0.02</v>
      </c>
      <c r="R24" s="28">
        <f t="shared" si="6"/>
        <v>9.9238200919341732</v>
      </c>
      <c r="S24" s="24">
        <v>15</v>
      </c>
      <c r="T24" s="24">
        <v>25</v>
      </c>
      <c r="U24" s="24">
        <f t="shared" si="14"/>
        <v>40</v>
      </c>
      <c r="V24" s="26">
        <v>8.9999999999999993E-3</v>
      </c>
      <c r="W24" s="25">
        <f t="shared" si="7"/>
        <v>6.3584999999999995E-5</v>
      </c>
      <c r="X24" s="28">
        <f t="shared" si="8"/>
        <v>2.6430062995290649</v>
      </c>
      <c r="Y24" s="28">
        <f t="shared" si="9"/>
        <v>0.35640215813011838</v>
      </c>
      <c r="Z24" s="30">
        <f t="shared" si="10"/>
        <v>31.680191833788303</v>
      </c>
      <c r="AA24" s="29">
        <v>0.33500000000000008</v>
      </c>
      <c r="AB24" s="27">
        <v>8.7199999999999918</v>
      </c>
      <c r="AC24" s="27">
        <v>8.7199999999999918</v>
      </c>
      <c r="AD24" s="26">
        <v>2.3319999999999999</v>
      </c>
      <c r="AE24" s="31">
        <v>1022</v>
      </c>
      <c r="AF24" s="30">
        <f t="shared" si="11"/>
        <v>-4.2272222500643002</v>
      </c>
      <c r="AG24" s="30">
        <v>2.7900000000000045</v>
      </c>
      <c r="AH24" s="30">
        <f t="shared" si="12"/>
        <v>-4.3288200919341868</v>
      </c>
      <c r="AI24" s="30">
        <f t="shared" si="13"/>
        <v>-6.6608200919341867</v>
      </c>
      <c r="AJ24" s="22">
        <v>31</v>
      </c>
      <c r="AK24" s="30">
        <f t="shared" si="0"/>
        <v>72.604011925722475</v>
      </c>
      <c r="AL24" s="29">
        <v>0.6369999999999999</v>
      </c>
      <c r="AM24" s="28">
        <f t="shared" si="1"/>
        <v>0.26101393461127664</v>
      </c>
    </row>
    <row r="25" spans="1:39" x14ac:dyDescent="0.25">
      <c r="A25" s="47">
        <v>23</v>
      </c>
      <c r="B25" s="14">
        <v>13601</v>
      </c>
      <c r="C25" s="14" t="s">
        <v>39</v>
      </c>
      <c r="D25" s="14" t="s">
        <v>82</v>
      </c>
      <c r="E25" s="14" t="s">
        <v>83</v>
      </c>
      <c r="F25" s="14">
        <v>44010178</v>
      </c>
      <c r="G25" s="44"/>
      <c r="H25" s="26">
        <v>0.6100000000000001</v>
      </c>
      <c r="I25" s="21">
        <v>1.6944444444444448E-4</v>
      </c>
      <c r="J25" s="27">
        <v>3.5599999999999996</v>
      </c>
      <c r="K25" s="27">
        <v>8.8999999999999844</v>
      </c>
      <c r="L25" s="22">
        <f t="shared" si="2"/>
        <v>12.459999999999983</v>
      </c>
      <c r="M25" s="26">
        <v>8.9999999999999993E-3</v>
      </c>
      <c r="N25" s="23">
        <f t="shared" si="3"/>
        <v>6.3584999999999995E-5</v>
      </c>
      <c r="O25" s="28">
        <f t="shared" si="4"/>
        <v>2.6648493267979001</v>
      </c>
      <c r="P25" s="28">
        <f t="shared" si="5"/>
        <v>0.36231744563955204</v>
      </c>
      <c r="Q25" s="29">
        <v>0.02</v>
      </c>
      <c r="R25" s="28">
        <f t="shared" si="6"/>
        <v>10.032167494819584</v>
      </c>
      <c r="S25" s="24">
        <v>15</v>
      </c>
      <c r="T25" s="24">
        <v>25</v>
      </c>
      <c r="U25" s="24">
        <f t="shared" si="14"/>
        <v>40</v>
      </c>
      <c r="V25" s="26">
        <v>8.9999999999999993E-3</v>
      </c>
      <c r="W25" s="25">
        <f t="shared" si="7"/>
        <v>6.3584999999999995E-5</v>
      </c>
      <c r="X25" s="28">
        <f t="shared" si="8"/>
        <v>2.6648493267979001</v>
      </c>
      <c r="Y25" s="28">
        <f t="shared" si="9"/>
        <v>0.36231744563955204</v>
      </c>
      <c r="Z25" s="30">
        <f t="shared" si="10"/>
        <v>32.205995167960182</v>
      </c>
      <c r="AA25" s="29">
        <v>0.34000000000000008</v>
      </c>
      <c r="AB25" s="27">
        <v>8.7399999999999913</v>
      </c>
      <c r="AC25" s="27">
        <v>8.7399999999999913</v>
      </c>
      <c r="AD25" s="26">
        <v>2.3239999999999998</v>
      </c>
      <c r="AE25" s="31">
        <v>1024</v>
      </c>
      <c r="AF25" s="30">
        <f t="shared" si="11"/>
        <v>-4.318484940459145</v>
      </c>
      <c r="AG25" s="30">
        <v>2.7800000000000047</v>
      </c>
      <c r="AH25" s="30">
        <f t="shared" si="12"/>
        <v>-4.412167494819597</v>
      </c>
      <c r="AI25" s="30">
        <f t="shared" si="13"/>
        <v>-6.7361674948195969</v>
      </c>
      <c r="AJ25" s="22">
        <v>32</v>
      </c>
      <c r="AK25" s="30">
        <f t="shared" si="0"/>
        <v>74.238162662779757</v>
      </c>
      <c r="AL25" s="29">
        <v>0.6339999999999999</v>
      </c>
      <c r="AM25" s="28">
        <f t="shared" si="1"/>
        <v>0.27089686835891325</v>
      </c>
    </row>
    <row r="26" spans="1:39" x14ac:dyDescent="0.25">
      <c r="A26" s="47">
        <v>24</v>
      </c>
      <c r="B26" s="14">
        <v>13447</v>
      </c>
      <c r="C26" s="14" t="s">
        <v>39</v>
      </c>
      <c r="D26" s="14" t="s">
        <v>84</v>
      </c>
      <c r="E26" s="14" t="s">
        <v>85</v>
      </c>
      <c r="F26" s="14">
        <v>43416525</v>
      </c>
      <c r="G26" s="44"/>
      <c r="H26" s="26">
        <v>0.6150000000000001</v>
      </c>
      <c r="I26" s="21">
        <v>1.7083333333333336E-4</v>
      </c>
      <c r="J26" s="27">
        <v>3.5399999999999996</v>
      </c>
      <c r="K26" s="27">
        <v>8.8499999999999837</v>
      </c>
      <c r="L26" s="22">
        <f t="shared" si="2"/>
        <v>12.389999999999983</v>
      </c>
      <c r="M26" s="26">
        <v>8.9999999999999993E-3</v>
      </c>
      <c r="N26" s="23">
        <f t="shared" si="3"/>
        <v>6.3584999999999995E-5</v>
      </c>
      <c r="O26" s="28">
        <f t="shared" si="4"/>
        <v>2.6866923540667353</v>
      </c>
      <c r="P26" s="28">
        <f t="shared" si="5"/>
        <v>0.3682814186428906</v>
      </c>
      <c r="Q26" s="29">
        <v>0.02</v>
      </c>
      <c r="R26" s="28">
        <f t="shared" si="6"/>
        <v>10.140015059967574</v>
      </c>
      <c r="S26" s="24">
        <v>15</v>
      </c>
      <c r="T26" s="24">
        <v>25</v>
      </c>
      <c r="U26" s="24">
        <f t="shared" si="14"/>
        <v>40</v>
      </c>
      <c r="V26" s="26">
        <v>8.9999999999999993E-3</v>
      </c>
      <c r="W26" s="25">
        <f t="shared" si="7"/>
        <v>6.3584999999999995E-5</v>
      </c>
      <c r="X26" s="28">
        <f t="shared" si="8"/>
        <v>2.6866923540667353</v>
      </c>
      <c r="Y26" s="28">
        <f t="shared" si="9"/>
        <v>0.3682814186428906</v>
      </c>
      <c r="Z26" s="30">
        <f t="shared" si="10"/>
        <v>32.73612610159028</v>
      </c>
      <c r="AA26" s="29">
        <v>0.34500000000000008</v>
      </c>
      <c r="AB26" s="27">
        <v>8.7599999999999909</v>
      </c>
      <c r="AC26" s="27">
        <v>8.7599999999999909</v>
      </c>
      <c r="AD26" s="26">
        <v>2.3159999999999998</v>
      </c>
      <c r="AE26" s="31">
        <v>1026</v>
      </c>
      <c r="AF26" s="30">
        <f t="shared" si="11"/>
        <v>-4.4092964786104742</v>
      </c>
      <c r="AG26" s="30">
        <v>2.7700000000000049</v>
      </c>
      <c r="AH26" s="30">
        <f t="shared" si="12"/>
        <v>-4.4950150599675887</v>
      </c>
      <c r="AI26" s="30">
        <f t="shared" si="13"/>
        <v>-6.8110150599675885</v>
      </c>
      <c r="AJ26" s="22">
        <v>33</v>
      </c>
      <c r="AK26" s="30">
        <f t="shared" si="0"/>
        <v>75.876141161557854</v>
      </c>
      <c r="AL26" s="29">
        <v>0.63099999999999989</v>
      </c>
      <c r="AM26" s="28">
        <f t="shared" si="1"/>
        <v>0.28101829143353524</v>
      </c>
    </row>
    <row r="27" spans="1:39" x14ac:dyDescent="0.25">
      <c r="A27" s="47">
        <v>25</v>
      </c>
      <c r="B27" s="14">
        <v>13262</v>
      </c>
      <c r="C27" s="14" t="s">
        <v>39</v>
      </c>
      <c r="D27" s="14" t="s">
        <v>86</v>
      </c>
      <c r="E27" s="14" t="s">
        <v>87</v>
      </c>
      <c r="F27" s="14">
        <v>42822272</v>
      </c>
      <c r="G27" s="44"/>
      <c r="H27" s="26">
        <v>0.62000000000000011</v>
      </c>
      <c r="I27" s="21">
        <v>1.7222222222222226E-4</v>
      </c>
      <c r="J27" s="27">
        <v>3.5199999999999996</v>
      </c>
      <c r="K27" s="27">
        <v>8.7999999999999829</v>
      </c>
      <c r="L27" s="22">
        <f t="shared" si="2"/>
        <v>12.319999999999983</v>
      </c>
      <c r="M27" s="26">
        <v>8.9999999999999993E-3</v>
      </c>
      <c r="N27" s="23">
        <f t="shared" si="3"/>
        <v>6.3584999999999995E-5</v>
      </c>
      <c r="O27" s="28">
        <f t="shared" si="4"/>
        <v>2.708535381335571</v>
      </c>
      <c r="P27" s="28">
        <f t="shared" si="5"/>
        <v>0.37429407714013402</v>
      </c>
      <c r="Q27" s="29">
        <v>0.02</v>
      </c>
      <c r="R27" s="28">
        <f t="shared" si="6"/>
        <v>10.247340067480989</v>
      </c>
      <c r="S27" s="24">
        <v>15</v>
      </c>
      <c r="T27" s="24">
        <v>25</v>
      </c>
      <c r="U27" s="24">
        <f t="shared" si="14"/>
        <v>40</v>
      </c>
      <c r="V27" s="26">
        <v>8.9999999999999993E-3</v>
      </c>
      <c r="W27" s="25">
        <f t="shared" si="7"/>
        <v>6.3584999999999995E-5</v>
      </c>
      <c r="X27" s="28">
        <f t="shared" si="8"/>
        <v>2.708535381335571</v>
      </c>
      <c r="Y27" s="28">
        <f t="shared" si="9"/>
        <v>0.37429407714013402</v>
      </c>
      <c r="Z27" s="30">
        <f t="shared" si="10"/>
        <v>33.270584634678585</v>
      </c>
      <c r="AA27" s="29">
        <v>0.35000000000000009</v>
      </c>
      <c r="AB27" s="27">
        <v>8.7799999999999905</v>
      </c>
      <c r="AC27" s="27">
        <v>8.7799999999999905</v>
      </c>
      <c r="AD27" s="26">
        <v>2.3079999999999998</v>
      </c>
      <c r="AE27" s="31">
        <v>1028</v>
      </c>
      <c r="AF27" s="30">
        <f t="shared" si="11"/>
        <v>-4.4996341446211314</v>
      </c>
      <c r="AG27" s="30">
        <v>2.7600000000000051</v>
      </c>
      <c r="AH27" s="30">
        <f t="shared" si="12"/>
        <v>-4.5773400674810034</v>
      </c>
      <c r="AI27" s="30">
        <f t="shared" si="13"/>
        <v>-6.8853400674810032</v>
      </c>
      <c r="AJ27" s="22">
        <v>34</v>
      </c>
      <c r="AK27" s="30">
        <f t="shared" si="0"/>
        <v>77.517924702159576</v>
      </c>
      <c r="AL27" s="29">
        <v>0.62799999999999989</v>
      </c>
      <c r="AM27" s="28">
        <f t="shared" si="1"/>
        <v>0.29138254593163748</v>
      </c>
    </row>
    <row r="28" spans="1:39" x14ac:dyDescent="0.25">
      <c r="A28" s="47">
        <v>26</v>
      </c>
      <c r="B28" s="14">
        <v>13549</v>
      </c>
      <c r="C28" s="14" t="s">
        <v>39</v>
      </c>
      <c r="D28" s="14" t="s">
        <v>88</v>
      </c>
      <c r="E28" s="14" t="s">
        <v>89</v>
      </c>
      <c r="F28" s="14">
        <v>43682686</v>
      </c>
      <c r="G28" s="44"/>
      <c r="H28" s="26">
        <v>0.62500000000000011</v>
      </c>
      <c r="I28" s="21">
        <v>1.7361111111111114E-4</v>
      </c>
      <c r="J28" s="27">
        <v>3.4999999999999996</v>
      </c>
      <c r="K28" s="27">
        <v>8.7499999999999822</v>
      </c>
      <c r="L28" s="22">
        <f t="shared" si="2"/>
        <v>12.249999999999982</v>
      </c>
      <c r="M28" s="26">
        <v>8.9999999999999993E-3</v>
      </c>
      <c r="N28" s="23">
        <f t="shared" si="3"/>
        <v>6.3584999999999995E-5</v>
      </c>
      <c r="O28" s="28">
        <f t="shared" si="4"/>
        <v>2.7303784086044058</v>
      </c>
      <c r="P28" s="28">
        <f t="shared" si="5"/>
        <v>0.38035542113128201</v>
      </c>
      <c r="Q28" s="29">
        <v>0.02</v>
      </c>
      <c r="R28" s="28">
        <f t="shared" si="6"/>
        <v>10.354119797462664</v>
      </c>
      <c r="S28" s="24">
        <v>15</v>
      </c>
      <c r="T28" s="24">
        <v>25</v>
      </c>
      <c r="U28" s="24">
        <f t="shared" si="14"/>
        <v>40</v>
      </c>
      <c r="V28" s="26">
        <v>8.9999999999999993E-3</v>
      </c>
      <c r="W28" s="25">
        <f t="shared" si="7"/>
        <v>6.3584999999999995E-5</v>
      </c>
      <c r="X28" s="28">
        <f t="shared" si="8"/>
        <v>2.7303784086044058</v>
      </c>
      <c r="Y28" s="28">
        <f t="shared" si="9"/>
        <v>0.38035542113128201</v>
      </c>
      <c r="Z28" s="30">
        <f t="shared" si="10"/>
        <v>33.809370767225069</v>
      </c>
      <c r="AA28" s="29">
        <v>0.35500000000000009</v>
      </c>
      <c r="AB28" s="27">
        <v>8.7999999999999901</v>
      </c>
      <c r="AC28" s="27">
        <v>8.7999999999999901</v>
      </c>
      <c r="AD28" s="26">
        <v>2.2999999999999998</v>
      </c>
      <c r="AE28" s="31">
        <v>1030</v>
      </c>
      <c r="AF28" s="30">
        <f t="shared" si="11"/>
        <v>-4.5894752185939565</v>
      </c>
      <c r="AG28" s="30">
        <v>2.7500000000000053</v>
      </c>
      <c r="AH28" s="30">
        <f t="shared" si="12"/>
        <v>-4.6591197974626795</v>
      </c>
      <c r="AI28" s="30">
        <f t="shared" si="13"/>
        <v>-6.9591197974626793</v>
      </c>
      <c r="AJ28" s="22">
        <v>35</v>
      </c>
      <c r="AK28" s="30">
        <f t="shared" si="0"/>
        <v>79.163490564687734</v>
      </c>
      <c r="AL28" s="29">
        <v>0.62499999999999989</v>
      </c>
      <c r="AM28" s="28">
        <f t="shared" si="1"/>
        <v>0.30199405659862372</v>
      </c>
    </row>
    <row r="29" spans="1:39" x14ac:dyDescent="0.25">
      <c r="A29" s="47">
        <v>27</v>
      </c>
      <c r="B29" s="14">
        <v>12203</v>
      </c>
      <c r="C29" s="14" t="s">
        <v>39</v>
      </c>
      <c r="D29" s="14" t="s">
        <v>90</v>
      </c>
      <c r="E29" s="14" t="s">
        <v>91</v>
      </c>
      <c r="F29" s="14">
        <v>40873213</v>
      </c>
      <c r="G29" s="44"/>
      <c r="H29" s="26">
        <v>0.63000000000000012</v>
      </c>
      <c r="I29" s="21">
        <v>1.7500000000000003E-4</v>
      </c>
      <c r="J29" s="27">
        <v>3.4799999999999995</v>
      </c>
      <c r="K29" s="27">
        <v>8.6999999999999815</v>
      </c>
      <c r="L29" s="22">
        <f t="shared" si="2"/>
        <v>12.179999999999982</v>
      </c>
      <c r="M29" s="26">
        <v>8.9999999999999993E-3</v>
      </c>
      <c r="N29" s="23">
        <f t="shared" si="3"/>
        <v>6.3584999999999995E-5</v>
      </c>
      <c r="O29" s="28">
        <f t="shared" si="4"/>
        <v>2.7522214358732411</v>
      </c>
      <c r="P29" s="28">
        <f t="shared" si="5"/>
        <v>0.38646545061633492</v>
      </c>
      <c r="Q29" s="29">
        <v>0.02</v>
      </c>
      <c r="R29" s="28">
        <f t="shared" si="6"/>
        <v>10.460331530015452</v>
      </c>
      <c r="S29" s="24">
        <v>15</v>
      </c>
      <c r="T29" s="24">
        <v>25</v>
      </c>
      <c r="U29" s="24">
        <f t="shared" si="14"/>
        <v>40</v>
      </c>
      <c r="V29" s="26">
        <v>8.9999999999999993E-3</v>
      </c>
      <c r="W29" s="25">
        <f t="shared" si="7"/>
        <v>6.3584999999999995E-5</v>
      </c>
      <c r="X29" s="28">
        <f t="shared" si="8"/>
        <v>2.7522214358732411</v>
      </c>
      <c r="Y29" s="28">
        <f t="shared" si="9"/>
        <v>0.38646545061633492</v>
      </c>
      <c r="Z29" s="30">
        <f t="shared" si="10"/>
        <v>34.352484499229774</v>
      </c>
      <c r="AA29" s="29">
        <v>0.3600000000000001</v>
      </c>
      <c r="AB29" s="27">
        <v>8.8199999999999896</v>
      </c>
      <c r="AC29" s="27">
        <v>8.8199999999999896</v>
      </c>
      <c r="AD29" s="26">
        <v>2.2919999999999998</v>
      </c>
      <c r="AE29" s="31">
        <v>1032</v>
      </c>
      <c r="AF29" s="30">
        <f t="shared" si="11"/>
        <v>-4.6787969806317964</v>
      </c>
      <c r="AG29" s="30">
        <v>2.7400000000000055</v>
      </c>
      <c r="AH29" s="30">
        <f t="shared" si="12"/>
        <v>-4.7403315300154674</v>
      </c>
      <c r="AI29" s="30">
        <f t="shared" si="13"/>
        <v>-7.0323315300154672</v>
      </c>
      <c r="AJ29" s="22">
        <v>36</v>
      </c>
      <c r="AK29" s="30">
        <f t="shared" si="0"/>
        <v>80.812816029245226</v>
      </c>
      <c r="AL29" s="29">
        <v>0.62199999999999989</v>
      </c>
      <c r="AM29" s="28">
        <f t="shared" si="1"/>
        <v>0.31285733279489158</v>
      </c>
    </row>
    <row r="30" spans="1:39" x14ac:dyDescent="0.25">
      <c r="A30" s="47">
        <v>28</v>
      </c>
      <c r="B30" s="14">
        <v>12092</v>
      </c>
      <c r="C30" s="14" t="s">
        <v>39</v>
      </c>
      <c r="D30" s="14" t="s">
        <v>92</v>
      </c>
      <c r="E30" s="14" t="s">
        <v>93</v>
      </c>
      <c r="F30" s="14">
        <v>40220917</v>
      </c>
      <c r="G30" s="44"/>
      <c r="H30" s="26">
        <v>0.63500000000000012</v>
      </c>
      <c r="I30" s="21">
        <v>1.7638888888888893E-4</v>
      </c>
      <c r="J30" s="27">
        <v>3.4599999999999995</v>
      </c>
      <c r="K30" s="27">
        <v>8.6499999999999808</v>
      </c>
      <c r="L30" s="22">
        <f t="shared" si="2"/>
        <v>12.10999999999998</v>
      </c>
      <c r="M30" s="26">
        <v>8.9999999999999993E-3</v>
      </c>
      <c r="N30" s="23">
        <f t="shared" si="3"/>
        <v>6.3584999999999995E-5</v>
      </c>
      <c r="O30" s="28">
        <f t="shared" si="4"/>
        <v>2.7740644631420768</v>
      </c>
      <c r="P30" s="28">
        <f t="shared" si="5"/>
        <v>0.39262416559529273</v>
      </c>
      <c r="Q30" s="29">
        <v>0.02</v>
      </c>
      <c r="R30" s="28">
        <f t="shared" si="6"/>
        <v>10.565952545242194</v>
      </c>
      <c r="S30" s="24">
        <v>15</v>
      </c>
      <c r="T30" s="24">
        <v>25</v>
      </c>
      <c r="U30" s="24">
        <f t="shared" si="14"/>
        <v>40</v>
      </c>
      <c r="V30" s="26">
        <v>8.9999999999999993E-3</v>
      </c>
      <c r="W30" s="25">
        <f t="shared" si="7"/>
        <v>6.3584999999999995E-5</v>
      </c>
      <c r="X30" s="28">
        <f t="shared" si="8"/>
        <v>2.7740644631420768</v>
      </c>
      <c r="Y30" s="28">
        <f t="shared" si="9"/>
        <v>0.39262416559529273</v>
      </c>
      <c r="Z30" s="30">
        <f t="shared" si="10"/>
        <v>34.899925830692695</v>
      </c>
      <c r="AA30" s="29">
        <v>0.3650000000000001</v>
      </c>
      <c r="AB30" s="27">
        <v>8.8399999999999892</v>
      </c>
      <c r="AC30" s="27">
        <v>8.8399999999999892</v>
      </c>
      <c r="AD30" s="26">
        <v>2.2839999999999998</v>
      </c>
      <c r="AE30" s="31">
        <v>1034</v>
      </c>
      <c r="AF30" s="30">
        <f t="shared" si="11"/>
        <v>-4.7675767108374982</v>
      </c>
      <c r="AG30" s="30">
        <v>2.7300000000000058</v>
      </c>
      <c r="AH30" s="30">
        <f t="shared" si="12"/>
        <v>-4.8209525452422106</v>
      </c>
      <c r="AI30" s="30">
        <f t="shared" si="13"/>
        <v>-7.1049525452422104</v>
      </c>
      <c r="AJ30" s="22">
        <v>37</v>
      </c>
      <c r="AK30" s="30">
        <f t="shared" si="0"/>
        <v>82.465878375934892</v>
      </c>
      <c r="AL30" s="29">
        <v>0.61899999999999988</v>
      </c>
      <c r="AM30" s="28">
        <f t="shared" si="1"/>
        <v>0.32397697051908764</v>
      </c>
    </row>
    <row r="31" spans="1:39" x14ac:dyDescent="0.25">
      <c r="A31" s="47">
        <v>29</v>
      </c>
      <c r="B31" s="14">
        <v>12685</v>
      </c>
      <c r="C31" s="14" t="s">
        <v>39</v>
      </c>
      <c r="D31" s="14" t="s">
        <v>94</v>
      </c>
      <c r="E31" s="14" t="s">
        <v>95</v>
      </c>
      <c r="F31" s="14">
        <v>39019943</v>
      </c>
      <c r="G31" s="44"/>
      <c r="H31" s="26">
        <v>0.64000000000000012</v>
      </c>
      <c r="I31" s="21">
        <v>1.7777777777777781E-4</v>
      </c>
      <c r="J31" s="27">
        <v>3.4399999999999995</v>
      </c>
      <c r="K31" s="27">
        <v>8.5999999999999801</v>
      </c>
      <c r="L31" s="22">
        <f t="shared" si="2"/>
        <v>12.03999999999998</v>
      </c>
      <c r="M31" s="26">
        <v>8.9999999999999993E-3</v>
      </c>
      <c r="N31" s="23">
        <f t="shared" si="3"/>
        <v>6.3584999999999995E-5</v>
      </c>
      <c r="O31" s="28">
        <f t="shared" si="4"/>
        <v>2.795907490410912</v>
      </c>
      <c r="P31" s="28">
        <f t="shared" si="5"/>
        <v>0.39883156606815529</v>
      </c>
      <c r="Q31" s="29">
        <v>0.02</v>
      </c>
      <c r="R31" s="28">
        <f t="shared" si="6"/>
        <v>10.670960123245738</v>
      </c>
      <c r="S31" s="24">
        <v>15</v>
      </c>
      <c r="T31" s="24">
        <v>25</v>
      </c>
      <c r="U31" s="24">
        <f t="shared" si="14"/>
        <v>40</v>
      </c>
      <c r="V31" s="26">
        <v>8.9999999999999993E-3</v>
      </c>
      <c r="W31" s="25">
        <f t="shared" si="7"/>
        <v>6.3584999999999995E-5</v>
      </c>
      <c r="X31" s="28">
        <f t="shared" si="8"/>
        <v>2.795907490410912</v>
      </c>
      <c r="Y31" s="28">
        <f t="shared" si="9"/>
        <v>0.39883156606815529</v>
      </c>
      <c r="Z31" s="30">
        <f t="shared" si="10"/>
        <v>35.451694761613808</v>
      </c>
      <c r="AA31" s="29">
        <v>0.37000000000000011</v>
      </c>
      <c r="AB31" s="27">
        <v>8.8599999999999888</v>
      </c>
      <c r="AC31" s="27">
        <v>8.8599999999999888</v>
      </c>
      <c r="AD31" s="26">
        <v>2.2759999999999998</v>
      </c>
      <c r="AE31" s="31">
        <v>1036</v>
      </c>
      <c r="AF31" s="30">
        <f t="shared" si="11"/>
        <v>-4.8557916893139055</v>
      </c>
      <c r="AG31" s="30">
        <v>2.720000000000006</v>
      </c>
      <c r="AH31" s="30">
        <f t="shared" si="12"/>
        <v>-4.9009601232457563</v>
      </c>
      <c r="AI31" s="30">
        <f t="shared" si="13"/>
        <v>-7.1769601232457561</v>
      </c>
      <c r="AJ31" s="22">
        <v>38</v>
      </c>
      <c r="AK31" s="30">
        <f t="shared" si="0"/>
        <v>84.122654884859543</v>
      </c>
      <c r="AL31" s="29">
        <v>0.61599999999999988</v>
      </c>
      <c r="AM31" s="28">
        <f t="shared" si="1"/>
        <v>0.33535765449048399</v>
      </c>
    </row>
    <row r="32" spans="1:39" x14ac:dyDescent="0.25">
      <c r="A32" s="47">
        <v>30</v>
      </c>
      <c r="B32" s="14">
        <v>13520</v>
      </c>
      <c r="C32" s="14" t="s">
        <v>39</v>
      </c>
      <c r="D32" s="14" t="s">
        <v>96</v>
      </c>
      <c r="E32" s="14" t="s">
        <v>97</v>
      </c>
      <c r="F32" s="14">
        <v>43990948</v>
      </c>
      <c r="G32" s="44"/>
      <c r="H32" s="26">
        <v>0.64500000000000013</v>
      </c>
      <c r="I32" s="21">
        <v>1.7916666666666669E-4</v>
      </c>
      <c r="J32" s="27">
        <v>3.4199999999999995</v>
      </c>
      <c r="K32" s="27">
        <v>8.5499999999999794</v>
      </c>
      <c r="L32" s="22">
        <f t="shared" si="2"/>
        <v>11.969999999999979</v>
      </c>
      <c r="M32" s="26">
        <v>8.9999999999999993E-3</v>
      </c>
      <c r="N32" s="23">
        <f t="shared" si="3"/>
        <v>6.3584999999999995E-5</v>
      </c>
      <c r="O32" s="28">
        <f t="shared" si="4"/>
        <v>2.8177505176797468</v>
      </c>
      <c r="P32" s="28">
        <f t="shared" si="5"/>
        <v>0.40508765203492247</v>
      </c>
      <c r="Q32" s="29">
        <v>0.02</v>
      </c>
      <c r="R32" s="28">
        <f t="shared" si="6"/>
        <v>10.775331544128919</v>
      </c>
      <c r="S32" s="24">
        <v>15</v>
      </c>
      <c r="T32" s="24">
        <v>25</v>
      </c>
      <c r="U32" s="24">
        <f t="shared" si="14"/>
        <v>40</v>
      </c>
      <c r="V32" s="26">
        <v>8.9999999999999993E-3</v>
      </c>
      <c r="W32" s="25">
        <f t="shared" si="7"/>
        <v>6.3584999999999995E-5</v>
      </c>
      <c r="X32" s="28">
        <f t="shared" si="8"/>
        <v>2.8177505176797468</v>
      </c>
      <c r="Y32" s="28">
        <f t="shared" si="9"/>
        <v>0.40508765203492247</v>
      </c>
      <c r="Z32" s="30">
        <f t="shared" si="10"/>
        <v>36.007791291993115</v>
      </c>
      <c r="AA32" s="29">
        <v>0.37500000000000011</v>
      </c>
      <c r="AB32" s="27">
        <v>8.8799999999999883</v>
      </c>
      <c r="AC32" s="27">
        <v>8.8799999999999883</v>
      </c>
      <c r="AD32" s="26">
        <v>2.2679999999999998</v>
      </c>
      <c r="AE32" s="31">
        <v>1038</v>
      </c>
      <c r="AF32" s="30">
        <f t="shared" si="11"/>
        <v>-4.9434191961638527</v>
      </c>
      <c r="AG32" s="30">
        <v>2.7100000000000062</v>
      </c>
      <c r="AH32" s="30">
        <f t="shared" si="12"/>
        <v>-4.9803315441289371</v>
      </c>
      <c r="AI32" s="30">
        <f t="shared" si="13"/>
        <v>-7.2483315441289369</v>
      </c>
      <c r="AJ32" s="22">
        <v>39</v>
      </c>
      <c r="AK32" s="30">
        <f t="shared" si="0"/>
        <v>85.783122836122033</v>
      </c>
      <c r="AL32" s="29">
        <v>0.61299999999999988</v>
      </c>
      <c r="AM32" s="28">
        <f t="shared" si="1"/>
        <v>0.34700416029250247</v>
      </c>
    </row>
    <row r="33" spans="1:39" x14ac:dyDescent="0.25">
      <c r="A33" s="47">
        <v>31</v>
      </c>
      <c r="B33" s="14">
        <v>13103</v>
      </c>
      <c r="C33" s="14" t="s">
        <v>39</v>
      </c>
      <c r="D33" s="14" t="s">
        <v>98</v>
      </c>
      <c r="E33" s="14" t="s">
        <v>99</v>
      </c>
      <c r="F33" s="14">
        <v>43213602</v>
      </c>
      <c r="G33" s="44"/>
      <c r="H33" s="26">
        <v>0.65000000000000013</v>
      </c>
      <c r="I33" s="21">
        <v>1.805555555555556E-4</v>
      </c>
      <c r="J33" s="27">
        <v>3.3999999999999995</v>
      </c>
      <c r="K33" s="27">
        <v>8.4999999999999787</v>
      </c>
      <c r="L33" s="22">
        <f t="shared" si="2"/>
        <v>11.899999999999977</v>
      </c>
      <c r="M33" s="26">
        <v>8.9999999999999993E-3</v>
      </c>
      <c r="N33" s="23">
        <f t="shared" si="3"/>
        <v>6.3584999999999995E-5</v>
      </c>
      <c r="O33" s="28">
        <f t="shared" si="4"/>
        <v>2.8395935449485825</v>
      </c>
      <c r="P33" s="28">
        <f t="shared" si="5"/>
        <v>0.41139242349559468</v>
      </c>
      <c r="Q33" s="29">
        <v>0.02</v>
      </c>
      <c r="R33" s="28">
        <f t="shared" si="6"/>
        <v>10.879044087994595</v>
      </c>
      <c r="S33" s="24">
        <v>15</v>
      </c>
      <c r="T33" s="24">
        <v>25</v>
      </c>
      <c r="U33" s="24">
        <f t="shared" si="14"/>
        <v>40</v>
      </c>
      <c r="V33" s="26">
        <v>8.9999999999999993E-3</v>
      </c>
      <c r="W33" s="25">
        <f t="shared" si="7"/>
        <v>6.3584999999999995E-5</v>
      </c>
      <c r="X33" s="28">
        <f t="shared" si="8"/>
        <v>2.8395935449485825</v>
      </c>
      <c r="Y33" s="28">
        <f t="shared" si="9"/>
        <v>0.41139242349559468</v>
      </c>
      <c r="Z33" s="30">
        <f t="shared" si="10"/>
        <v>36.568215421830644</v>
      </c>
      <c r="AA33" s="29">
        <v>0.38000000000000012</v>
      </c>
      <c r="AB33" s="27">
        <v>8.8999999999999879</v>
      </c>
      <c r="AC33" s="27">
        <v>8.8999999999999879</v>
      </c>
      <c r="AD33" s="26">
        <v>2.2599999999999998</v>
      </c>
      <c r="AE33" s="31">
        <v>1040</v>
      </c>
      <c r="AF33" s="30">
        <f t="shared" si="11"/>
        <v>-5.030436511490203</v>
      </c>
      <c r="AG33" s="30">
        <v>2.7000000000000064</v>
      </c>
      <c r="AH33" s="30">
        <f t="shared" si="12"/>
        <v>-5.0590440879946144</v>
      </c>
      <c r="AI33" s="30">
        <f t="shared" si="13"/>
        <v>-7.3190440879946141</v>
      </c>
      <c r="AJ33" s="22">
        <v>40</v>
      </c>
      <c r="AK33" s="30">
        <f t="shared" si="0"/>
        <v>87.447259509825244</v>
      </c>
      <c r="AL33" s="29">
        <v>0.60999999999999988</v>
      </c>
      <c r="AM33" s="28">
        <f t="shared" si="1"/>
        <v>0.35892135657948931</v>
      </c>
    </row>
    <row r="34" spans="1:39" x14ac:dyDescent="0.25">
      <c r="A34" s="47">
        <v>32</v>
      </c>
      <c r="B34" s="14">
        <v>13537</v>
      </c>
      <c r="C34" s="14" t="s">
        <v>39</v>
      </c>
      <c r="D34" s="14" t="s">
        <v>100</v>
      </c>
      <c r="E34" s="14" t="s">
        <v>101</v>
      </c>
      <c r="F34" s="14">
        <v>44060197</v>
      </c>
      <c r="G34" s="44"/>
      <c r="H34" s="26">
        <v>0.65500000000000014</v>
      </c>
      <c r="I34" s="21">
        <v>1.8194444444444448E-4</v>
      </c>
      <c r="J34" s="27">
        <v>3.3799999999999994</v>
      </c>
      <c r="K34" s="27">
        <v>8.449999999999978</v>
      </c>
      <c r="L34" s="22">
        <f t="shared" si="2"/>
        <v>11.829999999999977</v>
      </c>
      <c r="M34" s="26">
        <v>8.9999999999999993E-3</v>
      </c>
      <c r="N34" s="23">
        <f t="shared" si="3"/>
        <v>6.3584999999999995E-5</v>
      </c>
      <c r="O34" s="28">
        <f t="shared" si="4"/>
        <v>2.8614365722174178</v>
      </c>
      <c r="P34" s="28">
        <f t="shared" si="5"/>
        <v>0.41774588045017169</v>
      </c>
      <c r="Q34" s="29">
        <v>0.02</v>
      </c>
      <c r="R34" s="28">
        <f t="shared" si="6"/>
        <v>10.982075034945604</v>
      </c>
      <c r="S34" s="24">
        <v>15</v>
      </c>
      <c r="T34" s="24">
        <v>25</v>
      </c>
      <c r="U34" s="24">
        <f t="shared" si="14"/>
        <v>40</v>
      </c>
      <c r="V34" s="26">
        <v>8.9999999999999993E-3</v>
      </c>
      <c r="W34" s="25">
        <f t="shared" si="7"/>
        <v>6.3584999999999995E-5</v>
      </c>
      <c r="X34" s="28">
        <f t="shared" si="8"/>
        <v>2.8614365722174178</v>
      </c>
      <c r="Y34" s="28">
        <f t="shared" si="9"/>
        <v>0.41774588045017169</v>
      </c>
      <c r="Z34" s="30">
        <f t="shared" si="10"/>
        <v>37.13296715112638</v>
      </c>
      <c r="AA34" s="29">
        <v>0.38500000000000012</v>
      </c>
      <c r="AB34" s="27">
        <v>8.9199999999999875</v>
      </c>
      <c r="AC34" s="27">
        <v>8.9199999999999875</v>
      </c>
      <c r="AD34" s="26">
        <v>2.2519999999999998</v>
      </c>
      <c r="AE34" s="31">
        <v>1042</v>
      </c>
      <c r="AF34" s="30">
        <f t="shared" si="11"/>
        <v>-5.1168209153957873</v>
      </c>
      <c r="AG34" s="30">
        <v>2.6900000000000066</v>
      </c>
      <c r="AH34" s="30">
        <f t="shared" si="12"/>
        <v>-5.1370750349456227</v>
      </c>
      <c r="AI34" s="30">
        <f t="shared" si="13"/>
        <v>-7.3890750349456225</v>
      </c>
      <c r="AJ34" s="22">
        <v>41</v>
      </c>
      <c r="AK34" s="30">
        <f t="shared" si="0"/>
        <v>89.115042186071975</v>
      </c>
      <c r="AL34" s="29">
        <v>0.60699999999999987</v>
      </c>
      <c r="AM34" s="28">
        <f t="shared" si="1"/>
        <v>0.37111420734892925</v>
      </c>
    </row>
    <row r="35" spans="1:39" x14ac:dyDescent="0.25">
      <c r="A35" s="47">
        <v>33</v>
      </c>
      <c r="B35" s="14">
        <v>13095</v>
      </c>
      <c r="C35" s="14" t="s">
        <v>39</v>
      </c>
      <c r="D35" s="14" t="s">
        <v>102</v>
      </c>
      <c r="E35" s="14" t="s">
        <v>103</v>
      </c>
      <c r="F35" s="14">
        <v>43153022</v>
      </c>
      <c r="G35" s="44"/>
      <c r="H35" s="26">
        <v>0.66000000000000014</v>
      </c>
      <c r="I35" s="21">
        <v>1.8333333333333336E-4</v>
      </c>
      <c r="J35" s="27">
        <v>3.3599999999999994</v>
      </c>
      <c r="K35" s="27">
        <v>8.3999999999999773</v>
      </c>
      <c r="L35" s="22">
        <f t="shared" si="2"/>
        <v>11.759999999999977</v>
      </c>
      <c r="M35" s="26">
        <v>8.9999999999999993E-3</v>
      </c>
      <c r="N35" s="23">
        <f t="shared" si="3"/>
        <v>6.3584999999999995E-5</v>
      </c>
      <c r="O35" s="28">
        <f t="shared" si="4"/>
        <v>2.8832795994862526</v>
      </c>
      <c r="P35" s="28">
        <f t="shared" si="5"/>
        <v>0.42414802289865328</v>
      </c>
      <c r="Q35" s="29">
        <v>0.02</v>
      </c>
      <c r="R35" s="28">
        <f t="shared" si="6"/>
        <v>11.084401665084785</v>
      </c>
      <c r="S35" s="24">
        <v>15</v>
      </c>
      <c r="T35" s="24">
        <v>25</v>
      </c>
      <c r="U35" s="24">
        <f t="shared" si="14"/>
        <v>40</v>
      </c>
      <c r="V35" s="26">
        <v>8.9999999999999993E-3</v>
      </c>
      <c r="W35" s="25">
        <f t="shared" si="7"/>
        <v>6.3584999999999995E-5</v>
      </c>
      <c r="X35" s="28">
        <f t="shared" si="8"/>
        <v>2.8832795994862526</v>
      </c>
      <c r="Y35" s="28">
        <f t="shared" si="9"/>
        <v>0.42414802289865328</v>
      </c>
      <c r="Z35" s="30">
        <f t="shared" si="10"/>
        <v>37.702046479880295</v>
      </c>
      <c r="AA35" s="29">
        <v>0.39000000000000012</v>
      </c>
      <c r="AB35" s="27">
        <v>8.9399999999999871</v>
      </c>
      <c r="AC35" s="27">
        <v>8.9399999999999871</v>
      </c>
      <c r="AD35" s="26">
        <v>2.2439999999999998</v>
      </c>
      <c r="AE35" s="31">
        <v>1044</v>
      </c>
      <c r="AF35" s="30">
        <f t="shared" si="11"/>
        <v>-5.202549687983451</v>
      </c>
      <c r="AG35" s="30">
        <v>2.6800000000000068</v>
      </c>
      <c r="AH35" s="30">
        <f t="shared" si="12"/>
        <v>-5.2144016650848055</v>
      </c>
      <c r="AI35" s="30">
        <f t="shared" si="13"/>
        <v>-7.4584016650848053</v>
      </c>
      <c r="AJ35" s="22">
        <v>42</v>
      </c>
      <c r="AK35" s="30">
        <f t="shared" si="0"/>
        <v>90.786448144965078</v>
      </c>
      <c r="AL35" s="29">
        <v>0.60399999999999987</v>
      </c>
      <c r="AM35" s="28">
        <f t="shared" si="1"/>
        <v>0.38358777428137575</v>
      </c>
    </row>
    <row r="36" spans="1:39" x14ac:dyDescent="0.25">
      <c r="A36" s="47">
        <v>34</v>
      </c>
      <c r="B36" s="14">
        <v>13231</v>
      </c>
      <c r="C36" s="14" t="s">
        <v>39</v>
      </c>
      <c r="D36" s="14" t="s">
        <v>104</v>
      </c>
      <c r="E36" s="14" t="s">
        <v>105</v>
      </c>
      <c r="F36" s="14">
        <v>43485031</v>
      </c>
      <c r="G36" s="44"/>
      <c r="H36" s="26">
        <v>0.66500000000000015</v>
      </c>
      <c r="I36" s="21">
        <v>1.8472222222222227E-4</v>
      </c>
      <c r="J36" s="27">
        <v>3.3399999999999994</v>
      </c>
      <c r="K36" s="27">
        <v>8.3499999999999766</v>
      </c>
      <c r="L36" s="22">
        <f t="shared" si="2"/>
        <v>11.689999999999976</v>
      </c>
      <c r="M36" s="26">
        <v>8.9999999999999993E-3</v>
      </c>
      <c r="N36" s="23">
        <f t="shared" si="3"/>
        <v>6.3584999999999995E-5</v>
      </c>
      <c r="O36" s="28">
        <f t="shared" si="4"/>
        <v>2.9051226267550883</v>
      </c>
      <c r="P36" s="28">
        <f t="shared" si="5"/>
        <v>0.43059885084103994</v>
      </c>
      <c r="Q36" s="29">
        <v>0.02</v>
      </c>
      <c r="R36" s="28">
        <f t="shared" si="6"/>
        <v>11.186001258514993</v>
      </c>
      <c r="S36" s="24">
        <v>15</v>
      </c>
      <c r="T36" s="24">
        <v>25</v>
      </c>
      <c r="U36" s="24">
        <f t="shared" si="14"/>
        <v>40</v>
      </c>
      <c r="V36" s="26">
        <v>8.9999999999999993E-3</v>
      </c>
      <c r="W36" s="25">
        <f t="shared" si="7"/>
        <v>6.3584999999999995E-5</v>
      </c>
      <c r="X36" s="28">
        <f t="shared" si="8"/>
        <v>2.9051226267550883</v>
      </c>
      <c r="Y36" s="28">
        <f t="shared" si="9"/>
        <v>0.43059885084103994</v>
      </c>
      <c r="Z36" s="30">
        <f t="shared" si="10"/>
        <v>38.275453408092446</v>
      </c>
      <c r="AA36" s="29">
        <v>0.39500000000000013</v>
      </c>
      <c r="AB36" s="27">
        <v>8.9599999999999866</v>
      </c>
      <c r="AC36" s="27">
        <v>8.9599999999999866</v>
      </c>
      <c r="AD36" s="26">
        <v>2.2359999999999998</v>
      </c>
      <c r="AE36" s="31">
        <v>1046</v>
      </c>
      <c r="AF36" s="30">
        <f t="shared" si="11"/>
        <v>-5.2876001093560463</v>
      </c>
      <c r="AG36" s="30">
        <v>2.670000000000007</v>
      </c>
      <c r="AH36" s="30">
        <f t="shared" si="12"/>
        <v>-5.2910012585150135</v>
      </c>
      <c r="AI36" s="30">
        <f t="shared" si="13"/>
        <v>-7.5270012585150132</v>
      </c>
      <c r="AJ36" s="22">
        <v>43</v>
      </c>
      <c r="AK36" s="30">
        <f t="shared" si="0"/>
        <v>92.461454666607438</v>
      </c>
      <c r="AL36" s="29">
        <v>0.60099999999999987</v>
      </c>
      <c r="AM36" s="28">
        <f t="shared" si="1"/>
        <v>0.39634721915046223</v>
      </c>
    </row>
    <row r="37" spans="1:39" x14ac:dyDescent="0.25">
      <c r="A37" s="47">
        <v>35</v>
      </c>
      <c r="B37" s="14">
        <v>13634</v>
      </c>
      <c r="C37" s="14" t="s">
        <v>39</v>
      </c>
      <c r="D37" s="14" t="s">
        <v>106</v>
      </c>
      <c r="E37" s="14" t="s">
        <v>107</v>
      </c>
      <c r="F37" s="14">
        <v>43627466</v>
      </c>
      <c r="G37" s="44"/>
      <c r="H37" s="26">
        <v>0.67000000000000015</v>
      </c>
      <c r="I37" s="21">
        <v>1.8611111111111115E-4</v>
      </c>
      <c r="J37" s="27">
        <v>3.3199999999999994</v>
      </c>
      <c r="K37" s="27">
        <v>8.2999999999999758</v>
      </c>
      <c r="L37" s="22">
        <f t="shared" si="2"/>
        <v>11.619999999999976</v>
      </c>
      <c r="M37" s="26">
        <v>8.9999999999999993E-3</v>
      </c>
      <c r="N37" s="23">
        <f t="shared" si="3"/>
        <v>6.3584999999999995E-5</v>
      </c>
      <c r="O37" s="28">
        <f t="shared" si="4"/>
        <v>2.9269656540239235</v>
      </c>
      <c r="P37" s="28">
        <f t="shared" si="5"/>
        <v>0.43709836427733134</v>
      </c>
      <c r="Q37" s="29">
        <v>0.02</v>
      </c>
      <c r="R37" s="28">
        <f t="shared" si="6"/>
        <v>11.286851095339067</v>
      </c>
      <c r="S37" s="24">
        <v>15</v>
      </c>
      <c r="T37" s="24">
        <v>25</v>
      </c>
      <c r="U37" s="24">
        <f t="shared" si="14"/>
        <v>40</v>
      </c>
      <c r="V37" s="26">
        <v>8.9999999999999993E-3</v>
      </c>
      <c r="W37" s="25">
        <f t="shared" si="7"/>
        <v>6.3584999999999995E-5</v>
      </c>
      <c r="X37" s="28">
        <f t="shared" si="8"/>
        <v>2.9269656540239235</v>
      </c>
      <c r="Y37" s="28">
        <f t="shared" si="9"/>
        <v>0.43709836427733134</v>
      </c>
      <c r="Z37" s="30">
        <f t="shared" si="10"/>
        <v>38.85318793576279</v>
      </c>
      <c r="AA37" s="29">
        <v>0.40000000000000013</v>
      </c>
      <c r="AB37" s="27">
        <v>8.9799999999999862</v>
      </c>
      <c r="AC37" s="27">
        <v>8.9799999999999862</v>
      </c>
      <c r="AD37" s="26">
        <v>2.2279999999999998</v>
      </c>
      <c r="AE37" s="31">
        <v>1048</v>
      </c>
      <c r="AF37" s="30">
        <f t="shared" si="11"/>
        <v>-5.3719494596164115</v>
      </c>
      <c r="AG37" s="30">
        <v>2.6600000000000072</v>
      </c>
      <c r="AH37" s="30">
        <f t="shared" si="12"/>
        <v>-5.3668510953390882</v>
      </c>
      <c r="AI37" s="30">
        <f t="shared" si="13"/>
        <v>-7.594851095339088</v>
      </c>
      <c r="AJ37" s="22">
        <v>44</v>
      </c>
      <c r="AK37" s="30">
        <f t="shared" si="0"/>
        <v>94.14003903110185</v>
      </c>
      <c r="AL37" s="29">
        <v>0.59799999999999986</v>
      </c>
      <c r="AM37" s="28">
        <f t="shared" si="1"/>
        <v>0.40939780630545336</v>
      </c>
    </row>
    <row r="38" spans="1:39" x14ac:dyDescent="0.25">
      <c r="A38" s="47">
        <v>36</v>
      </c>
      <c r="B38" s="14">
        <v>13632</v>
      </c>
      <c r="C38" s="14" t="s">
        <v>39</v>
      </c>
      <c r="D38" s="14" t="s">
        <v>108</v>
      </c>
      <c r="E38" s="14" t="s">
        <v>109</v>
      </c>
      <c r="F38" s="14">
        <v>43682061</v>
      </c>
      <c r="G38" s="44"/>
      <c r="H38" s="26">
        <v>0.67500000000000016</v>
      </c>
      <c r="I38" s="21">
        <v>1.8750000000000003E-4</v>
      </c>
      <c r="J38" s="27">
        <v>3.2999999999999994</v>
      </c>
      <c r="K38" s="27">
        <v>8.2499999999999751</v>
      </c>
      <c r="L38" s="22">
        <f t="shared" si="2"/>
        <v>11.549999999999974</v>
      </c>
      <c r="M38" s="26">
        <v>8.9999999999999993E-3</v>
      </c>
      <c r="N38" s="23">
        <f t="shared" si="3"/>
        <v>6.3584999999999995E-5</v>
      </c>
      <c r="O38" s="28">
        <f t="shared" si="4"/>
        <v>2.9488086812927583</v>
      </c>
      <c r="P38" s="28">
        <f t="shared" si="5"/>
        <v>0.44364656320752727</v>
      </c>
      <c r="Q38" s="29">
        <v>0.02</v>
      </c>
      <c r="R38" s="28">
        <f t="shared" si="6"/>
        <v>11.386928455659842</v>
      </c>
      <c r="S38" s="24">
        <v>15</v>
      </c>
      <c r="T38" s="24">
        <v>25</v>
      </c>
      <c r="U38" s="24">
        <f t="shared" si="14"/>
        <v>40</v>
      </c>
      <c r="V38" s="26">
        <v>8.9999999999999993E-3</v>
      </c>
      <c r="W38" s="25">
        <f t="shared" si="7"/>
        <v>6.3584999999999995E-5</v>
      </c>
      <c r="X38" s="28">
        <f t="shared" si="8"/>
        <v>2.9488086812927583</v>
      </c>
      <c r="Y38" s="28">
        <f t="shared" si="9"/>
        <v>0.44364656320752727</v>
      </c>
      <c r="Z38" s="30">
        <f t="shared" si="10"/>
        <v>39.435250062891321</v>
      </c>
      <c r="AA38" s="29">
        <v>0.40500000000000014</v>
      </c>
      <c r="AB38" s="27">
        <v>8.9999999999999858</v>
      </c>
      <c r="AC38" s="27">
        <v>8.9999999999999858</v>
      </c>
      <c r="AD38" s="26">
        <v>2.2199999999999998</v>
      </c>
      <c r="AE38" s="31">
        <v>1050</v>
      </c>
      <c r="AF38" s="30">
        <f t="shared" si="11"/>
        <v>-5.4555750188673828</v>
      </c>
      <c r="AG38" s="30">
        <v>2.6500000000000075</v>
      </c>
      <c r="AH38" s="30">
        <f t="shared" si="12"/>
        <v>-5.4419284556598626</v>
      </c>
      <c r="AI38" s="30">
        <f t="shared" si="13"/>
        <v>-7.6619284556598624</v>
      </c>
      <c r="AJ38" s="22">
        <v>45</v>
      </c>
      <c r="AK38" s="30">
        <f t="shared" si="0"/>
        <v>95.822178518551169</v>
      </c>
      <c r="AL38" s="29">
        <v>0.59499999999999986</v>
      </c>
      <c r="AM38" s="28">
        <f t="shared" si="1"/>
        <v>0.42274490522890229</v>
      </c>
    </row>
    <row r="39" spans="1:39" x14ac:dyDescent="0.25">
      <c r="A39" s="47">
        <v>37</v>
      </c>
      <c r="B39" s="14">
        <v>13608</v>
      </c>
      <c r="C39" s="14" t="s">
        <v>39</v>
      </c>
      <c r="D39" s="14" t="s">
        <v>110</v>
      </c>
      <c r="E39" s="14" t="s">
        <v>111</v>
      </c>
      <c r="F39" s="14">
        <v>43077769</v>
      </c>
      <c r="G39" s="44"/>
      <c r="H39" s="26">
        <v>0.68000000000000016</v>
      </c>
      <c r="I39" s="21">
        <v>1.8888888888888894E-4</v>
      </c>
      <c r="J39" s="27">
        <v>3.2799999999999994</v>
      </c>
      <c r="K39" s="27">
        <v>8.1999999999999744</v>
      </c>
      <c r="L39" s="22">
        <f t="shared" si="2"/>
        <v>11.479999999999974</v>
      </c>
      <c r="M39" s="26">
        <v>8.9999999999999993E-3</v>
      </c>
      <c r="N39" s="23">
        <f t="shared" si="3"/>
        <v>6.3584999999999995E-5</v>
      </c>
      <c r="O39" s="28">
        <f t="shared" si="4"/>
        <v>2.970651708561594</v>
      </c>
      <c r="P39" s="28">
        <f t="shared" si="5"/>
        <v>0.45024344763162844</v>
      </c>
      <c r="Q39" s="29">
        <v>0.02</v>
      </c>
      <c r="R39" s="28">
        <f t="shared" si="6"/>
        <v>11.486210619580184</v>
      </c>
      <c r="S39" s="24">
        <v>15</v>
      </c>
      <c r="T39" s="24">
        <v>25</v>
      </c>
      <c r="U39" s="24">
        <f t="shared" si="14"/>
        <v>40</v>
      </c>
      <c r="V39" s="26">
        <v>8.9999999999999993E-3</v>
      </c>
      <c r="W39" s="25">
        <f t="shared" si="7"/>
        <v>6.3584999999999995E-5</v>
      </c>
      <c r="X39" s="28">
        <f t="shared" si="8"/>
        <v>2.970651708561594</v>
      </c>
      <c r="Y39" s="28">
        <f t="shared" si="9"/>
        <v>0.45024344763162844</v>
      </c>
      <c r="Z39" s="30">
        <f t="shared" si="10"/>
        <v>40.021639789478087</v>
      </c>
      <c r="AA39" s="29">
        <v>0.41000000000000014</v>
      </c>
      <c r="AB39" s="27">
        <v>9.0199999999999854</v>
      </c>
      <c r="AC39" s="27">
        <v>9.0199999999999854</v>
      </c>
      <c r="AD39" s="26">
        <v>2.2119999999999997</v>
      </c>
      <c r="AE39" s="31">
        <v>1052</v>
      </c>
      <c r="AF39" s="30">
        <f t="shared" si="11"/>
        <v>-5.538454067211827</v>
      </c>
      <c r="AG39" s="30">
        <v>2.6400000000000077</v>
      </c>
      <c r="AH39" s="30">
        <f t="shared" si="12"/>
        <v>-5.5162106195802068</v>
      </c>
      <c r="AI39" s="30">
        <f t="shared" si="13"/>
        <v>-7.7282106195802065</v>
      </c>
      <c r="AJ39" s="22">
        <v>46</v>
      </c>
      <c r="AK39" s="30">
        <f t="shared" si="0"/>
        <v>97.507850409058278</v>
      </c>
      <c r="AL39" s="29">
        <v>0.59199999999999986</v>
      </c>
      <c r="AM39" s="28">
        <f t="shared" si="1"/>
        <v>0.43639399317207189</v>
      </c>
    </row>
    <row r="40" spans="1:39" x14ac:dyDescent="0.25">
      <c r="A40" s="47">
        <v>38</v>
      </c>
      <c r="B40" s="14">
        <v>13622</v>
      </c>
      <c r="C40" s="14" t="s">
        <v>39</v>
      </c>
      <c r="D40" s="14" t="s">
        <v>112</v>
      </c>
      <c r="E40" s="14" t="s">
        <v>113</v>
      </c>
      <c r="F40" s="14">
        <v>43748398</v>
      </c>
      <c r="G40" s="44"/>
      <c r="H40" s="26">
        <v>0.68500000000000016</v>
      </c>
      <c r="I40" s="21">
        <v>1.9027777777777782E-4</v>
      </c>
      <c r="J40" s="27">
        <v>3.2599999999999993</v>
      </c>
      <c r="K40" s="27">
        <v>8.1499999999999737</v>
      </c>
      <c r="L40" s="22">
        <f t="shared" si="2"/>
        <v>11.409999999999973</v>
      </c>
      <c r="M40" s="26">
        <v>8.9999999999999993E-3</v>
      </c>
      <c r="N40" s="23">
        <f t="shared" si="3"/>
        <v>6.3584999999999995E-5</v>
      </c>
      <c r="O40" s="28">
        <f t="shared" si="4"/>
        <v>2.9924947358304292</v>
      </c>
      <c r="P40" s="28">
        <f t="shared" si="5"/>
        <v>0.45688901754963412</v>
      </c>
      <c r="Q40" s="29">
        <v>0.02</v>
      </c>
      <c r="R40" s="28">
        <f t="shared" si="6"/>
        <v>11.584674867202921</v>
      </c>
      <c r="S40" s="24">
        <v>15</v>
      </c>
      <c r="T40" s="24">
        <v>25</v>
      </c>
      <c r="U40" s="24">
        <f t="shared" si="14"/>
        <v>40</v>
      </c>
      <c r="V40" s="26">
        <v>8.9999999999999993E-3</v>
      </c>
      <c r="W40" s="25">
        <f t="shared" si="7"/>
        <v>6.3584999999999995E-5</v>
      </c>
      <c r="X40" s="28">
        <f t="shared" si="8"/>
        <v>2.9924947358304292</v>
      </c>
      <c r="Y40" s="28">
        <f t="shared" si="9"/>
        <v>0.45688901754963412</v>
      </c>
      <c r="Z40" s="30">
        <f t="shared" si="10"/>
        <v>40.612357115523039</v>
      </c>
      <c r="AA40" s="29">
        <v>0.41500000000000015</v>
      </c>
      <c r="AB40" s="27">
        <v>9.0399999999999849</v>
      </c>
      <c r="AC40" s="27">
        <v>9.0399999999999849</v>
      </c>
      <c r="AD40" s="26">
        <v>2.2039999999999997</v>
      </c>
      <c r="AE40" s="31">
        <v>1054</v>
      </c>
      <c r="AF40" s="30">
        <f t="shared" si="11"/>
        <v>-5.6205638847525714</v>
      </c>
      <c r="AG40" s="30">
        <v>2.6300000000000079</v>
      </c>
      <c r="AH40" s="30">
        <f t="shared" si="12"/>
        <v>-5.5896748672029446</v>
      </c>
      <c r="AI40" s="30">
        <f t="shared" si="13"/>
        <v>-7.7936748672029443</v>
      </c>
      <c r="AJ40" s="22">
        <v>47</v>
      </c>
      <c r="AK40" s="30">
        <f t="shared" si="0"/>
        <v>99.19703198272596</v>
      </c>
      <c r="AL40" s="29">
        <v>0.58899999999999986</v>
      </c>
      <c r="AM40" s="28">
        <f t="shared" si="1"/>
        <v>0.45035065787089451</v>
      </c>
    </row>
    <row r="41" spans="1:39" x14ac:dyDescent="0.25">
      <c r="A41" s="47">
        <v>39</v>
      </c>
      <c r="B41" s="14">
        <v>10136</v>
      </c>
      <c r="C41" s="14" t="s">
        <v>39</v>
      </c>
      <c r="D41" s="14" t="s">
        <v>114</v>
      </c>
      <c r="E41" s="14" t="s">
        <v>115</v>
      </c>
      <c r="F41" s="14">
        <v>34068919</v>
      </c>
      <c r="G41" s="44"/>
      <c r="H41" s="26">
        <v>0.69000000000000017</v>
      </c>
      <c r="I41" s="21">
        <v>1.9166666666666673E-4</v>
      </c>
      <c r="J41" s="27">
        <v>3.2399999999999993</v>
      </c>
      <c r="K41" s="27">
        <v>8.099999999999973</v>
      </c>
      <c r="L41" s="22">
        <f t="shared" si="2"/>
        <v>11.339999999999971</v>
      </c>
      <c r="M41" s="26">
        <v>8.9999999999999993E-3</v>
      </c>
      <c r="N41" s="23">
        <f t="shared" si="3"/>
        <v>6.3584999999999995E-5</v>
      </c>
      <c r="O41" s="28">
        <f t="shared" si="4"/>
        <v>3.0143377630992645</v>
      </c>
      <c r="P41" s="28">
        <f t="shared" si="5"/>
        <v>0.46358327296154478</v>
      </c>
      <c r="Q41" s="29">
        <v>0.02</v>
      </c>
      <c r="R41" s="28">
        <f t="shared" si="6"/>
        <v>11.6822984786309</v>
      </c>
      <c r="S41" s="24">
        <v>15</v>
      </c>
      <c r="T41" s="24">
        <v>25</v>
      </c>
      <c r="U41" s="24">
        <f t="shared" si="14"/>
        <v>40</v>
      </c>
      <c r="V41" s="26">
        <v>8.9999999999999993E-3</v>
      </c>
      <c r="W41" s="25">
        <f t="shared" si="7"/>
        <v>6.3584999999999995E-5</v>
      </c>
      <c r="X41" s="28">
        <f t="shared" si="8"/>
        <v>3.0143377630992645</v>
      </c>
      <c r="Y41" s="28">
        <f t="shared" si="9"/>
        <v>0.46358327296154478</v>
      </c>
      <c r="Z41" s="30">
        <f t="shared" si="10"/>
        <v>41.207402041026207</v>
      </c>
      <c r="AA41" s="29">
        <v>0.42000000000000015</v>
      </c>
      <c r="AB41" s="27">
        <v>9.0599999999999845</v>
      </c>
      <c r="AC41" s="27">
        <v>9.0599999999999845</v>
      </c>
      <c r="AD41" s="26">
        <v>2.1959999999999997</v>
      </c>
      <c r="AE41" s="31">
        <v>1056</v>
      </c>
      <c r="AF41" s="30">
        <f t="shared" si="11"/>
        <v>-5.7018817515924596</v>
      </c>
      <c r="AG41" s="30">
        <v>2.6200000000000081</v>
      </c>
      <c r="AH41" s="30">
        <f t="shared" si="12"/>
        <v>-5.6622984786309232</v>
      </c>
      <c r="AI41" s="30">
        <f t="shared" si="13"/>
        <v>-7.8582984786309229</v>
      </c>
      <c r="AJ41" s="22">
        <v>48</v>
      </c>
      <c r="AK41" s="30">
        <f t="shared" si="0"/>
        <v>100.88970051965711</v>
      </c>
      <c r="AL41" s="29">
        <v>0.58599999999999985</v>
      </c>
      <c r="AM41" s="28">
        <f t="shared" si="1"/>
        <v>0.4646206003453609</v>
      </c>
    </row>
    <row r="42" spans="1:39" x14ac:dyDescent="0.25">
      <c r="A42" s="47">
        <v>40</v>
      </c>
      <c r="B42" s="14">
        <v>13423</v>
      </c>
      <c r="C42" s="14" t="s">
        <v>39</v>
      </c>
      <c r="D42" s="14" t="s">
        <v>116</v>
      </c>
      <c r="E42" s="14" t="s">
        <v>117</v>
      </c>
      <c r="F42" s="14">
        <v>43083154</v>
      </c>
      <c r="G42" s="44"/>
      <c r="H42" s="26">
        <v>0.69500000000000017</v>
      </c>
      <c r="I42" s="21">
        <v>1.9305555555555561E-4</v>
      </c>
      <c r="J42" s="27">
        <v>3.2199999999999993</v>
      </c>
      <c r="K42" s="27">
        <v>8.0499999999999723</v>
      </c>
      <c r="L42" s="22">
        <f t="shared" si="2"/>
        <v>11.269999999999971</v>
      </c>
      <c r="M42" s="26">
        <v>8.9999999999999993E-3</v>
      </c>
      <c r="N42" s="23">
        <f t="shared" si="3"/>
        <v>6.3584999999999995E-5</v>
      </c>
      <c r="O42" s="28">
        <f t="shared" si="4"/>
        <v>3.0361807903680997</v>
      </c>
      <c r="P42" s="28">
        <f t="shared" si="5"/>
        <v>0.47032621386736007</v>
      </c>
      <c r="Q42" s="29">
        <v>0.02</v>
      </c>
      <c r="R42" s="28">
        <f t="shared" si="6"/>
        <v>11.779058733966966</v>
      </c>
      <c r="S42" s="24">
        <v>15</v>
      </c>
      <c r="T42" s="24">
        <v>25</v>
      </c>
      <c r="U42" s="24">
        <f t="shared" si="14"/>
        <v>40</v>
      </c>
      <c r="V42" s="26">
        <v>8.9999999999999993E-3</v>
      </c>
      <c r="W42" s="25">
        <f t="shared" si="7"/>
        <v>6.3584999999999995E-5</v>
      </c>
      <c r="X42" s="28">
        <f t="shared" si="8"/>
        <v>3.0361807903680997</v>
      </c>
      <c r="Y42" s="28">
        <f t="shared" si="9"/>
        <v>0.47032621386736007</v>
      </c>
      <c r="Z42" s="30">
        <f t="shared" si="10"/>
        <v>41.806774565987567</v>
      </c>
      <c r="AA42" s="29">
        <v>0.42500000000000016</v>
      </c>
      <c r="AB42" s="27">
        <v>9.0799999999999841</v>
      </c>
      <c r="AC42" s="27">
        <v>9.0799999999999841</v>
      </c>
      <c r="AD42" s="26">
        <v>2.1879999999999997</v>
      </c>
      <c r="AE42" s="31">
        <v>1058</v>
      </c>
      <c r="AF42" s="30">
        <f t="shared" si="11"/>
        <v>-5.7823849478343421</v>
      </c>
      <c r="AG42" s="30">
        <v>2.6100000000000083</v>
      </c>
      <c r="AH42" s="30">
        <f t="shared" si="12"/>
        <v>-5.7340587339669913</v>
      </c>
      <c r="AI42" s="30">
        <f t="shared" si="13"/>
        <v>-7.922058733966991</v>
      </c>
      <c r="AJ42" s="22">
        <v>49</v>
      </c>
      <c r="AK42" s="30">
        <f t="shared" si="0"/>
        <v>102.58583329995453</v>
      </c>
      <c r="AL42" s="29">
        <v>0.58299999999999985</v>
      </c>
      <c r="AM42" s="28">
        <f t="shared" si="1"/>
        <v>0.47920963778533515</v>
      </c>
    </row>
    <row r="43" spans="1:39" x14ac:dyDescent="0.25">
      <c r="A43" s="47">
        <v>41</v>
      </c>
      <c r="B43" s="14">
        <v>10393</v>
      </c>
      <c r="C43" s="14" t="s">
        <v>39</v>
      </c>
      <c r="D43" s="14" t="s">
        <v>118</v>
      </c>
      <c r="E43" s="14" t="s">
        <v>119</v>
      </c>
      <c r="F43" s="14">
        <v>37738378</v>
      </c>
      <c r="G43" s="44"/>
      <c r="H43" s="26">
        <v>0.70000000000000018</v>
      </c>
      <c r="I43" s="21">
        <v>1.9444444444444449E-4</v>
      </c>
      <c r="J43" s="27">
        <v>3.1999999999999993</v>
      </c>
      <c r="K43" s="27">
        <v>7.9999999999999725</v>
      </c>
      <c r="L43" s="22">
        <f t="shared" si="2"/>
        <v>11.199999999999971</v>
      </c>
      <c r="M43" s="26">
        <v>8.9999999999999993E-3</v>
      </c>
      <c r="N43" s="23">
        <f t="shared" si="3"/>
        <v>6.3584999999999995E-5</v>
      </c>
      <c r="O43" s="28">
        <f t="shared" si="4"/>
        <v>3.058023817636935</v>
      </c>
      <c r="P43" s="28">
        <f t="shared" si="5"/>
        <v>0.47711784026708026</v>
      </c>
      <c r="Q43" s="29">
        <v>0.02</v>
      </c>
      <c r="R43" s="28">
        <f t="shared" si="6"/>
        <v>11.874932913313968</v>
      </c>
      <c r="S43" s="24">
        <v>15</v>
      </c>
      <c r="T43" s="24">
        <v>25</v>
      </c>
      <c r="U43" s="24">
        <f t="shared" si="14"/>
        <v>40</v>
      </c>
      <c r="V43" s="26">
        <v>8.9999999999999993E-3</v>
      </c>
      <c r="W43" s="25">
        <f t="shared" si="7"/>
        <v>6.3584999999999995E-5</v>
      </c>
      <c r="X43" s="28">
        <f t="shared" si="8"/>
        <v>3.058023817636935</v>
      </c>
      <c r="Y43" s="28">
        <f t="shared" si="9"/>
        <v>0.47711784026708026</v>
      </c>
      <c r="Z43" s="30">
        <f t="shared" si="10"/>
        <v>42.410474690407142</v>
      </c>
      <c r="AA43" s="29">
        <v>0.43000000000000016</v>
      </c>
      <c r="AB43" s="27">
        <v>9.0999999999999837</v>
      </c>
      <c r="AC43" s="27">
        <v>9.0999999999999837</v>
      </c>
      <c r="AD43" s="26">
        <v>2.1799999999999997</v>
      </c>
      <c r="AE43" s="31">
        <v>1060</v>
      </c>
      <c r="AF43" s="30">
        <f t="shared" si="11"/>
        <v>-5.8620507535810642</v>
      </c>
      <c r="AG43" s="30">
        <v>2.6000000000000085</v>
      </c>
      <c r="AH43" s="30">
        <f t="shared" si="12"/>
        <v>-5.8049329133139924</v>
      </c>
      <c r="AI43" s="30">
        <f t="shared" si="13"/>
        <v>-7.9849329133139921</v>
      </c>
      <c r="AJ43" s="22">
        <v>50</v>
      </c>
      <c r="AK43" s="30">
        <f t="shared" si="0"/>
        <v>104.28540760372111</v>
      </c>
      <c r="AL43" s="29">
        <v>0.57999999999999985</v>
      </c>
      <c r="AM43" s="28">
        <f t="shared" si="1"/>
        <v>0.49412370652593307</v>
      </c>
    </row>
    <row r="44" spans="1:39" x14ac:dyDescent="0.25">
      <c r="A44" s="47">
        <v>42</v>
      </c>
      <c r="B44" s="14">
        <v>13614</v>
      </c>
      <c r="C44" s="14" t="s">
        <v>39</v>
      </c>
      <c r="D44" s="14" t="s">
        <v>120</v>
      </c>
      <c r="E44" s="14" t="s">
        <v>121</v>
      </c>
      <c r="F44" s="14">
        <v>43750650</v>
      </c>
      <c r="G44" s="44"/>
      <c r="H44" s="26">
        <v>0.70500000000000018</v>
      </c>
      <c r="I44" s="21">
        <v>1.958333333333334E-4</v>
      </c>
      <c r="J44" s="27">
        <v>3.1799999999999993</v>
      </c>
      <c r="K44" s="27">
        <v>7.9499999999999726</v>
      </c>
      <c r="L44" s="22">
        <f t="shared" si="2"/>
        <v>11.129999999999972</v>
      </c>
      <c r="M44" s="26">
        <v>8.9999999999999993E-3</v>
      </c>
      <c r="N44" s="23">
        <f t="shared" si="3"/>
        <v>6.3584999999999995E-5</v>
      </c>
      <c r="O44" s="28">
        <f t="shared" si="4"/>
        <v>3.0798668449057702</v>
      </c>
      <c r="P44" s="28">
        <f t="shared" si="5"/>
        <v>0.48395815216070526</v>
      </c>
      <c r="Q44" s="29">
        <v>0.02</v>
      </c>
      <c r="R44" s="28">
        <f t="shared" si="6"/>
        <v>11.969898296774749</v>
      </c>
      <c r="S44" s="24">
        <v>15</v>
      </c>
      <c r="T44" s="24">
        <v>25</v>
      </c>
      <c r="U44" s="24">
        <f t="shared" si="14"/>
        <v>40</v>
      </c>
      <c r="V44" s="26">
        <v>8.9999999999999993E-3</v>
      </c>
      <c r="W44" s="25">
        <f t="shared" si="7"/>
        <v>6.3584999999999995E-5</v>
      </c>
      <c r="X44" s="28">
        <f t="shared" si="8"/>
        <v>3.0798668449057702</v>
      </c>
      <c r="Y44" s="28">
        <f t="shared" si="9"/>
        <v>0.48395815216070526</v>
      </c>
      <c r="Z44" s="30">
        <f t="shared" si="10"/>
        <v>43.018502414284917</v>
      </c>
      <c r="AA44" s="29">
        <v>0.43500000000000016</v>
      </c>
      <c r="AB44" s="27">
        <v>9.1199999999999832</v>
      </c>
      <c r="AC44" s="27">
        <v>9.1199999999999832</v>
      </c>
      <c r="AD44" s="26">
        <v>2.1719999999999997</v>
      </c>
      <c r="AE44" s="31">
        <v>1062</v>
      </c>
      <c r="AF44" s="30">
        <f t="shared" si="11"/>
        <v>-5.9408564489354712</v>
      </c>
      <c r="AG44" s="30">
        <v>2.5900000000000087</v>
      </c>
      <c r="AH44" s="30">
        <f t="shared" si="12"/>
        <v>-5.8748982967747754</v>
      </c>
      <c r="AI44" s="30">
        <f t="shared" si="13"/>
        <v>-8.0468982967747742</v>
      </c>
      <c r="AJ44" s="22">
        <v>51</v>
      </c>
      <c r="AK44" s="30">
        <f t="shared" si="0"/>
        <v>105.98840071105967</v>
      </c>
      <c r="AL44" s="29">
        <v>0.57699999999999985</v>
      </c>
      <c r="AM44" s="28">
        <f t="shared" si="1"/>
        <v>0.50936886511571688</v>
      </c>
    </row>
    <row r="45" spans="1:39" x14ac:dyDescent="0.25">
      <c r="A45" s="47">
        <v>43</v>
      </c>
      <c r="B45" s="14">
        <v>13428</v>
      </c>
      <c r="C45" s="14" t="s">
        <v>39</v>
      </c>
      <c r="D45" s="14" t="s">
        <v>122</v>
      </c>
      <c r="E45" s="14" t="s">
        <v>123</v>
      </c>
      <c r="F45" s="14">
        <v>43943914</v>
      </c>
      <c r="G45" s="44"/>
      <c r="H45" s="26">
        <v>0.71000000000000019</v>
      </c>
      <c r="I45" s="21">
        <v>1.9722222222222228E-4</v>
      </c>
      <c r="J45" s="27">
        <v>3.1599999999999993</v>
      </c>
      <c r="K45" s="27">
        <v>7.8999999999999728</v>
      </c>
      <c r="L45" s="22">
        <f t="shared" si="2"/>
        <v>11.059999999999972</v>
      </c>
      <c r="M45" s="26">
        <v>8.9999999999999993E-3</v>
      </c>
      <c r="N45" s="23">
        <f t="shared" si="3"/>
        <v>6.3584999999999995E-5</v>
      </c>
      <c r="O45" s="28">
        <f t="shared" si="4"/>
        <v>3.1017098721746055</v>
      </c>
      <c r="P45" s="28">
        <f t="shared" si="5"/>
        <v>0.49084714954823505</v>
      </c>
      <c r="Q45" s="29">
        <v>0.02</v>
      </c>
      <c r="R45" s="28">
        <f t="shared" si="6"/>
        <v>12.063932164452147</v>
      </c>
      <c r="S45" s="24">
        <v>15</v>
      </c>
      <c r="T45" s="24">
        <v>25</v>
      </c>
      <c r="U45" s="24">
        <f t="shared" si="14"/>
        <v>40</v>
      </c>
      <c r="V45" s="26">
        <v>8.9999999999999993E-3</v>
      </c>
      <c r="W45" s="25">
        <f t="shared" si="7"/>
        <v>6.3584999999999995E-5</v>
      </c>
      <c r="X45" s="28">
        <f t="shared" si="8"/>
        <v>3.1017098721746055</v>
      </c>
      <c r="Y45" s="28">
        <f t="shared" si="9"/>
        <v>0.49084714954823505</v>
      </c>
      <c r="Z45" s="30">
        <f t="shared" si="10"/>
        <v>43.6308577376209</v>
      </c>
      <c r="AA45" s="29">
        <v>0.44000000000000017</v>
      </c>
      <c r="AB45" s="27">
        <v>9.1399999999999828</v>
      </c>
      <c r="AC45" s="27">
        <v>9.1399999999999828</v>
      </c>
      <c r="AD45" s="26">
        <v>2.1639999999999997</v>
      </c>
      <c r="AE45" s="31">
        <v>1064</v>
      </c>
      <c r="AF45" s="30">
        <f t="shared" si="11"/>
        <v>-6.0187793140003993</v>
      </c>
      <c r="AG45" s="30">
        <v>2.580000000000009</v>
      </c>
      <c r="AH45" s="30">
        <f t="shared" si="12"/>
        <v>-5.943932164452173</v>
      </c>
      <c r="AI45" s="30">
        <f t="shared" si="13"/>
        <v>-8.1079321644521727</v>
      </c>
      <c r="AJ45" s="22">
        <v>52</v>
      </c>
      <c r="AK45" s="30">
        <f t="shared" si="0"/>
        <v>107.69478990207305</v>
      </c>
      <c r="AL45" s="29">
        <v>0.57399999999999984</v>
      </c>
      <c r="AM45" s="28">
        <f t="shared" si="1"/>
        <v>0.52495129748110791</v>
      </c>
    </row>
    <row r="46" spans="1:39" x14ac:dyDescent="0.25">
      <c r="A46" s="47">
        <v>44</v>
      </c>
      <c r="B46" s="14">
        <v>13953</v>
      </c>
      <c r="C46" s="14" t="s">
        <v>39</v>
      </c>
      <c r="D46" s="14" t="s">
        <v>124</v>
      </c>
      <c r="E46" s="14" t="s">
        <v>125</v>
      </c>
      <c r="F46" s="14">
        <v>41083823</v>
      </c>
      <c r="G46" s="44"/>
      <c r="H46" s="26">
        <v>0.71500000000000019</v>
      </c>
      <c r="I46" s="21">
        <v>1.9861111111111116E-4</v>
      </c>
      <c r="J46" s="27">
        <v>3.1399999999999992</v>
      </c>
      <c r="K46" s="27">
        <v>7.849999999999973</v>
      </c>
      <c r="L46" s="22">
        <f t="shared" si="2"/>
        <v>10.989999999999972</v>
      </c>
      <c r="M46" s="26">
        <v>8.9999999999999993E-3</v>
      </c>
      <c r="N46" s="23">
        <f t="shared" si="3"/>
        <v>6.3584999999999995E-5</v>
      </c>
      <c r="O46" s="28">
        <f t="shared" si="4"/>
        <v>3.1235528994434407</v>
      </c>
      <c r="P46" s="28">
        <f t="shared" si="5"/>
        <v>0.49778483242966959</v>
      </c>
      <c r="Q46" s="29">
        <v>0.02</v>
      </c>
      <c r="R46" s="28">
        <f t="shared" si="6"/>
        <v>12.157011796449011</v>
      </c>
      <c r="S46" s="24">
        <v>15</v>
      </c>
      <c r="T46" s="24">
        <v>25</v>
      </c>
      <c r="U46" s="24">
        <f t="shared" si="14"/>
        <v>40</v>
      </c>
      <c r="V46" s="26">
        <v>8.9999999999999993E-3</v>
      </c>
      <c r="W46" s="25">
        <f t="shared" si="7"/>
        <v>6.3584999999999995E-5</v>
      </c>
      <c r="X46" s="28">
        <f t="shared" si="8"/>
        <v>3.1235528994434407</v>
      </c>
      <c r="Y46" s="28">
        <f t="shared" si="9"/>
        <v>0.49778483242966959</v>
      </c>
      <c r="Z46" s="30">
        <f t="shared" si="10"/>
        <v>44.247540660415083</v>
      </c>
      <c r="AA46" s="29">
        <v>0.44500000000000017</v>
      </c>
      <c r="AB46" s="27">
        <v>9.1599999999999824</v>
      </c>
      <c r="AC46" s="27">
        <v>9.1599999999999824</v>
      </c>
      <c r="AD46" s="26">
        <v>2.1559999999999997</v>
      </c>
      <c r="AE46" s="31">
        <v>1066</v>
      </c>
      <c r="AF46" s="30">
        <f t="shared" si="11"/>
        <v>-6.0957966288786976</v>
      </c>
      <c r="AG46" s="30">
        <v>2.5700000000000092</v>
      </c>
      <c r="AH46" s="30">
        <f t="shared" si="12"/>
        <v>-6.0120117964490376</v>
      </c>
      <c r="AI46" s="30">
        <f t="shared" si="13"/>
        <v>-8.1680117964490364</v>
      </c>
      <c r="AJ46" s="22">
        <v>53</v>
      </c>
      <c r="AK46" s="30">
        <f t="shared" si="0"/>
        <v>109.4045524568641</v>
      </c>
      <c r="AL46" s="29">
        <v>0.57099999999999984</v>
      </c>
      <c r="AM46" s="28">
        <f t="shared" si="1"/>
        <v>0.54087731619055124</v>
      </c>
    </row>
    <row r="47" spans="1:39" x14ac:dyDescent="0.25">
      <c r="A47" s="47">
        <v>45</v>
      </c>
      <c r="B47" s="16">
        <v>13050</v>
      </c>
      <c r="C47" s="16" t="s">
        <v>126</v>
      </c>
      <c r="D47" s="16" t="s">
        <v>127</v>
      </c>
      <c r="E47" s="16" t="s">
        <v>128</v>
      </c>
      <c r="F47" s="16">
        <v>42505580</v>
      </c>
      <c r="G47" s="45"/>
      <c r="H47" s="26">
        <v>0.7200000000000002</v>
      </c>
      <c r="I47" s="21">
        <v>2.0000000000000006E-4</v>
      </c>
      <c r="J47" s="27">
        <v>3.1199999999999992</v>
      </c>
      <c r="K47" s="27">
        <v>7.7999999999999732</v>
      </c>
      <c r="L47" s="22">
        <f t="shared" si="2"/>
        <v>10.919999999999973</v>
      </c>
      <c r="M47" s="26">
        <v>8.9999999999999993E-3</v>
      </c>
      <c r="N47" s="23">
        <f t="shared" si="3"/>
        <v>6.3584999999999995E-5</v>
      </c>
      <c r="O47" s="28">
        <f t="shared" si="4"/>
        <v>3.145395926712276</v>
      </c>
      <c r="P47" s="28">
        <f t="shared" si="5"/>
        <v>0.50477120080500903</v>
      </c>
      <c r="Q47" s="29">
        <v>0.02</v>
      </c>
      <c r="R47" s="28">
        <f t="shared" si="6"/>
        <v>12.249114472868191</v>
      </c>
      <c r="S47" s="24">
        <v>15</v>
      </c>
      <c r="T47" s="24">
        <v>25</v>
      </c>
      <c r="U47" s="24">
        <f t="shared" si="14"/>
        <v>40</v>
      </c>
      <c r="V47" s="26">
        <v>8.9999999999999993E-3</v>
      </c>
      <c r="W47" s="25">
        <f t="shared" si="7"/>
        <v>6.3584999999999995E-5</v>
      </c>
      <c r="X47" s="28">
        <f t="shared" si="8"/>
        <v>3.145395926712276</v>
      </c>
      <c r="Y47" s="28">
        <f t="shared" si="9"/>
        <v>0.50477120080500903</v>
      </c>
      <c r="Z47" s="30">
        <f t="shared" si="10"/>
        <v>44.868551182667474</v>
      </c>
      <c r="AA47" s="29">
        <v>0.45000000000000018</v>
      </c>
      <c r="AB47" s="27">
        <v>9.179999999999982</v>
      </c>
      <c r="AC47" s="27">
        <v>9.179999999999982</v>
      </c>
      <c r="AD47" s="26">
        <v>2.1479999999999997</v>
      </c>
      <c r="AE47" s="31">
        <v>1068</v>
      </c>
      <c r="AF47" s="30">
        <f t="shared" si="11"/>
        <v>-6.1718856736732182</v>
      </c>
      <c r="AG47" s="30">
        <v>2.5600000000000094</v>
      </c>
      <c r="AH47" s="30">
        <f t="shared" si="12"/>
        <v>-6.079114472868218</v>
      </c>
      <c r="AI47" s="30">
        <f t="shared" si="13"/>
        <v>-8.2271144728682177</v>
      </c>
      <c r="AJ47" s="22">
        <v>54</v>
      </c>
      <c r="AK47" s="30">
        <f t="shared" si="0"/>
        <v>111.11766565553566</v>
      </c>
      <c r="AL47" s="29">
        <v>0.56799999999999984</v>
      </c>
      <c r="AM47" s="28">
        <f t="shared" si="1"/>
        <v>0.55715336582212271</v>
      </c>
    </row>
    <row r="48" spans="1:39" x14ac:dyDescent="0.25">
      <c r="A48" s="47">
        <v>46</v>
      </c>
      <c r="B48" s="16">
        <v>11552</v>
      </c>
      <c r="C48" s="16" t="s">
        <v>126</v>
      </c>
      <c r="D48" s="16" t="s">
        <v>129</v>
      </c>
      <c r="E48" s="16" t="s">
        <v>130</v>
      </c>
      <c r="F48" s="16">
        <v>40002399</v>
      </c>
      <c r="G48" s="45"/>
      <c r="H48" s="26">
        <v>0.7250000000000002</v>
      </c>
      <c r="I48" s="21">
        <v>2.0138888888888894E-4</v>
      </c>
      <c r="J48" s="27">
        <v>3.0999999999999992</v>
      </c>
      <c r="K48" s="27">
        <v>7.7499999999999734</v>
      </c>
      <c r="L48" s="22">
        <f t="shared" si="2"/>
        <v>10.849999999999973</v>
      </c>
      <c r="M48" s="26">
        <v>8.9999999999999993E-3</v>
      </c>
      <c r="N48" s="23">
        <f t="shared" si="3"/>
        <v>6.3584999999999995E-5</v>
      </c>
      <c r="O48" s="28">
        <f t="shared" si="4"/>
        <v>3.1672389539811112</v>
      </c>
      <c r="P48" s="28">
        <f t="shared" si="5"/>
        <v>0.51180625467425322</v>
      </c>
      <c r="Q48" s="29">
        <v>0.02</v>
      </c>
      <c r="R48" s="28">
        <f t="shared" si="6"/>
        <v>12.340217473812521</v>
      </c>
      <c r="S48" s="24">
        <v>15</v>
      </c>
      <c r="T48" s="24">
        <v>25</v>
      </c>
      <c r="U48" s="24">
        <f t="shared" si="14"/>
        <v>40</v>
      </c>
      <c r="V48" s="26">
        <v>8.9999999999999993E-3</v>
      </c>
      <c r="W48" s="25">
        <f t="shared" si="7"/>
        <v>6.3584999999999995E-5</v>
      </c>
      <c r="X48" s="28">
        <f t="shared" si="8"/>
        <v>3.1672389539811112</v>
      </c>
      <c r="Y48" s="28">
        <f t="shared" si="9"/>
        <v>0.51180625467425322</v>
      </c>
      <c r="Z48" s="30">
        <f t="shared" si="10"/>
        <v>45.493889304378072</v>
      </c>
      <c r="AA48" s="29">
        <v>0.45500000000000018</v>
      </c>
      <c r="AB48" s="27">
        <v>9.1999999999999815</v>
      </c>
      <c r="AC48" s="27">
        <v>9.1999999999999815</v>
      </c>
      <c r="AD48" s="26">
        <v>2.1399999999999997</v>
      </c>
      <c r="AE48" s="31">
        <v>1070</v>
      </c>
      <c r="AF48" s="30">
        <f t="shared" si="11"/>
        <v>-6.2470237284867922</v>
      </c>
      <c r="AG48" s="30">
        <v>2.5500000000000096</v>
      </c>
      <c r="AH48" s="30">
        <f t="shared" si="12"/>
        <v>-6.1452174738125489</v>
      </c>
      <c r="AI48" s="30">
        <f t="shared" si="13"/>
        <v>-8.2852174738125477</v>
      </c>
      <c r="AJ48" s="22">
        <v>55</v>
      </c>
      <c r="AK48" s="30">
        <f t="shared" si="0"/>
        <v>112.83410677819059</v>
      </c>
      <c r="AL48" s="29">
        <v>0.56499999999999984</v>
      </c>
      <c r="AM48" s="28">
        <f t="shared" si="1"/>
        <v>0.5737860264384228</v>
      </c>
    </row>
    <row r="49" spans="1:39" x14ac:dyDescent="0.25">
      <c r="A49" s="47">
        <v>47</v>
      </c>
      <c r="B49" s="16">
        <v>13343</v>
      </c>
      <c r="C49" s="16" t="s">
        <v>126</v>
      </c>
      <c r="D49" s="16" t="s">
        <v>131</v>
      </c>
      <c r="E49" s="16" t="s">
        <v>132</v>
      </c>
      <c r="F49" s="16">
        <v>43988502</v>
      </c>
      <c r="G49" s="45"/>
      <c r="H49" s="26">
        <v>0.7300000000000002</v>
      </c>
      <c r="I49" s="21">
        <v>2.0277777777777782E-4</v>
      </c>
      <c r="J49" s="27">
        <v>3.0799999999999992</v>
      </c>
      <c r="K49" s="27">
        <v>7.6999999999999735</v>
      </c>
      <c r="L49" s="22">
        <f t="shared" si="2"/>
        <v>10.779999999999973</v>
      </c>
      <c r="M49" s="26">
        <v>8.9999999999999993E-3</v>
      </c>
      <c r="N49" s="23">
        <f t="shared" si="3"/>
        <v>6.3584999999999995E-5</v>
      </c>
      <c r="O49" s="28">
        <f t="shared" si="4"/>
        <v>3.1890819812499465</v>
      </c>
      <c r="P49" s="28">
        <f t="shared" si="5"/>
        <v>0.51888999403740221</v>
      </c>
      <c r="Q49" s="29">
        <v>0.02</v>
      </c>
      <c r="R49" s="28">
        <f t="shared" si="6"/>
        <v>12.430298079384849</v>
      </c>
      <c r="S49" s="24">
        <v>15</v>
      </c>
      <c r="T49" s="24">
        <v>25</v>
      </c>
      <c r="U49" s="24">
        <f t="shared" si="14"/>
        <v>40</v>
      </c>
      <c r="V49" s="26">
        <v>8.9999999999999993E-3</v>
      </c>
      <c r="W49" s="25">
        <f t="shared" si="7"/>
        <v>6.3584999999999995E-5</v>
      </c>
      <c r="X49" s="28">
        <f t="shared" si="8"/>
        <v>3.1890819812499465</v>
      </c>
      <c r="Y49" s="28">
        <f t="shared" si="9"/>
        <v>0.51888999403740221</v>
      </c>
      <c r="Z49" s="30">
        <f t="shared" si="10"/>
        <v>46.123555025546871</v>
      </c>
      <c r="AA49" s="29">
        <v>0.46000000000000019</v>
      </c>
      <c r="AB49" s="27">
        <v>9.2199999999999811</v>
      </c>
      <c r="AC49" s="27">
        <v>9.2199999999999811</v>
      </c>
      <c r="AD49" s="26">
        <v>2.1319999999999997</v>
      </c>
      <c r="AE49" s="31">
        <v>1072</v>
      </c>
      <c r="AF49" s="30">
        <f t="shared" si="11"/>
        <v>-6.3211880734222703</v>
      </c>
      <c r="AG49" s="30">
        <v>2.5400000000000098</v>
      </c>
      <c r="AH49" s="30">
        <f t="shared" si="12"/>
        <v>-6.210298079384879</v>
      </c>
      <c r="AI49" s="30">
        <f t="shared" si="13"/>
        <v>-8.3422980793848787</v>
      </c>
      <c r="AJ49" s="22">
        <v>56</v>
      </c>
      <c r="AK49" s="30">
        <f t="shared" si="0"/>
        <v>114.55385310493173</v>
      </c>
      <c r="AL49" s="29">
        <v>0.56199999999999983</v>
      </c>
      <c r="AM49" s="28">
        <f t="shared" si="1"/>
        <v>0.59078201717276546</v>
      </c>
    </row>
    <row r="50" spans="1:39" x14ac:dyDescent="0.25">
      <c r="A50" s="47">
        <v>48</v>
      </c>
      <c r="B50" s="16">
        <v>12296</v>
      </c>
      <c r="C50" s="16" t="s">
        <v>126</v>
      </c>
      <c r="D50" s="16" t="s">
        <v>133</v>
      </c>
      <c r="E50" s="16" t="s">
        <v>134</v>
      </c>
      <c r="F50" s="16">
        <v>39954114</v>
      </c>
      <c r="G50" s="45"/>
      <c r="H50" s="26">
        <v>0.73500000000000021</v>
      </c>
      <c r="I50" s="21">
        <v>2.0416666666666673E-4</v>
      </c>
      <c r="J50" s="27">
        <v>3.0599999999999992</v>
      </c>
      <c r="K50" s="27">
        <v>7.6499999999999737</v>
      </c>
      <c r="L50" s="22">
        <f t="shared" si="2"/>
        <v>10.709999999999972</v>
      </c>
      <c r="M50" s="26">
        <v>8.9999999999999993E-3</v>
      </c>
      <c r="N50" s="23">
        <f t="shared" si="3"/>
        <v>6.3584999999999995E-5</v>
      </c>
      <c r="O50" s="28">
        <f t="shared" si="4"/>
        <v>3.2109250085187817</v>
      </c>
      <c r="P50" s="28">
        <f t="shared" si="5"/>
        <v>0.526022418894456</v>
      </c>
      <c r="Q50" s="29">
        <v>0.02</v>
      </c>
      <c r="R50" s="28">
        <f t="shared" si="6"/>
        <v>12.519333569688021</v>
      </c>
      <c r="S50" s="24">
        <v>15</v>
      </c>
      <c r="T50" s="24">
        <v>25</v>
      </c>
      <c r="U50" s="24">
        <f t="shared" si="14"/>
        <v>40</v>
      </c>
      <c r="V50" s="26">
        <v>8.9999999999999993E-3</v>
      </c>
      <c r="W50" s="25">
        <f t="shared" si="7"/>
        <v>6.3584999999999995E-5</v>
      </c>
      <c r="X50" s="28">
        <f t="shared" si="8"/>
        <v>3.2109250085187817</v>
      </c>
      <c r="Y50" s="28">
        <f t="shared" si="9"/>
        <v>0.526022418894456</v>
      </c>
      <c r="Z50" s="30">
        <f t="shared" si="10"/>
        <v>46.75754834617387</v>
      </c>
      <c r="AA50" s="29">
        <v>0.46500000000000019</v>
      </c>
      <c r="AB50" s="27">
        <v>9.2399999999999807</v>
      </c>
      <c r="AC50" s="27">
        <v>9.2399999999999807</v>
      </c>
      <c r="AD50" s="26">
        <v>2.1239999999999997</v>
      </c>
      <c r="AE50" s="31">
        <v>1074</v>
      </c>
      <c r="AF50" s="30">
        <f t="shared" si="11"/>
        <v>-6.3943559885824959</v>
      </c>
      <c r="AG50" s="30">
        <v>2.53000000000001</v>
      </c>
      <c r="AH50" s="30">
        <f t="shared" si="12"/>
        <v>-6.27433356968805</v>
      </c>
      <c r="AI50" s="30">
        <f t="shared" si="13"/>
        <v>-8.3983335696880488</v>
      </c>
      <c r="AJ50" s="22">
        <v>57</v>
      </c>
      <c r="AK50" s="30">
        <f t="shared" si="0"/>
        <v>116.27688191586188</v>
      </c>
      <c r="AL50" s="29">
        <v>0.55899999999999983</v>
      </c>
      <c r="AM50" s="28">
        <f t="shared" si="1"/>
        <v>0.60814819993084379</v>
      </c>
    </row>
    <row r="51" spans="1:39" x14ac:dyDescent="0.25">
      <c r="A51" s="47">
        <v>49</v>
      </c>
      <c r="B51" s="16">
        <v>11040</v>
      </c>
      <c r="C51" s="16" t="s">
        <v>126</v>
      </c>
      <c r="D51" s="16" t="s">
        <v>135</v>
      </c>
      <c r="E51" s="16" t="s">
        <v>136</v>
      </c>
      <c r="F51" s="16">
        <v>39021257</v>
      </c>
      <c r="G51" s="45"/>
      <c r="H51" s="26">
        <v>0.74000000000000021</v>
      </c>
      <c r="I51" s="21">
        <v>2.0555555555555561E-4</v>
      </c>
      <c r="J51" s="27">
        <v>3.0399999999999991</v>
      </c>
      <c r="K51" s="27">
        <v>7.5999999999999739</v>
      </c>
      <c r="L51" s="22">
        <f t="shared" si="2"/>
        <v>10.639999999999972</v>
      </c>
      <c r="M51" s="26">
        <v>8.9999999999999993E-3</v>
      </c>
      <c r="N51" s="23">
        <f t="shared" si="3"/>
        <v>6.3584999999999995E-5</v>
      </c>
      <c r="O51" s="28">
        <f t="shared" si="4"/>
        <v>3.232768035787617</v>
      </c>
      <c r="P51" s="28">
        <f t="shared" si="5"/>
        <v>0.53320352924541459</v>
      </c>
      <c r="Q51" s="29">
        <v>0.02</v>
      </c>
      <c r="R51" s="28">
        <f t="shared" si="6"/>
        <v>12.60730122482488</v>
      </c>
      <c r="S51" s="24">
        <v>15</v>
      </c>
      <c r="T51" s="24">
        <v>25</v>
      </c>
      <c r="U51" s="24">
        <f t="shared" si="14"/>
        <v>40</v>
      </c>
      <c r="V51" s="26">
        <v>8.9999999999999993E-3</v>
      </c>
      <c r="W51" s="25">
        <f t="shared" si="7"/>
        <v>6.3584999999999995E-5</v>
      </c>
      <c r="X51" s="28">
        <f t="shared" si="8"/>
        <v>3.232768035787617</v>
      </c>
      <c r="Y51" s="28">
        <f t="shared" si="9"/>
        <v>0.53320352924541459</v>
      </c>
      <c r="Z51" s="30">
        <f t="shared" si="10"/>
        <v>47.395869266259083</v>
      </c>
      <c r="AA51" s="29">
        <v>0.4700000000000002</v>
      </c>
      <c r="AB51" s="27">
        <v>9.2599999999999802</v>
      </c>
      <c r="AC51" s="27">
        <v>9.2599999999999802</v>
      </c>
      <c r="AD51" s="26">
        <v>2.1159999999999997</v>
      </c>
      <c r="AE51" s="31">
        <v>1076</v>
      </c>
      <c r="AF51" s="30">
        <f t="shared" si="11"/>
        <v>-6.4665047540703142</v>
      </c>
      <c r="AG51" s="30">
        <v>2.5200000000000102</v>
      </c>
      <c r="AH51" s="30">
        <f t="shared" si="12"/>
        <v>-6.3373012248249108</v>
      </c>
      <c r="AI51" s="30">
        <f t="shared" si="13"/>
        <v>-8.4533012248249104</v>
      </c>
      <c r="AJ51" s="22">
        <v>58</v>
      </c>
      <c r="AK51" s="30">
        <f t="shared" si="0"/>
        <v>118.00317049108396</v>
      </c>
      <c r="AL51" s="29">
        <v>0.55599999999999983</v>
      </c>
      <c r="AM51" s="28">
        <f t="shared" si="1"/>
        <v>0.62589158321223515</v>
      </c>
    </row>
    <row r="52" spans="1:39" x14ac:dyDescent="0.25">
      <c r="A52" s="47">
        <v>50</v>
      </c>
      <c r="B52" s="16">
        <v>11016</v>
      </c>
      <c r="C52" s="16" t="s">
        <v>126</v>
      </c>
      <c r="D52" s="16" t="s">
        <v>137</v>
      </c>
      <c r="E52" s="16" t="s">
        <v>138</v>
      </c>
      <c r="F52" s="16">
        <v>37613406</v>
      </c>
      <c r="G52" s="45"/>
      <c r="H52" s="26">
        <v>0.74500000000000022</v>
      </c>
      <c r="I52" s="21">
        <v>2.0694444444444449E-4</v>
      </c>
      <c r="J52" s="27">
        <v>3.0199999999999991</v>
      </c>
      <c r="K52" s="27">
        <v>7.5499999999999741</v>
      </c>
      <c r="L52" s="22">
        <f t="shared" si="2"/>
        <v>10.569999999999974</v>
      </c>
      <c r="M52" s="26">
        <v>8.9999999999999993E-3</v>
      </c>
      <c r="N52" s="23">
        <f t="shared" si="3"/>
        <v>6.3584999999999995E-5</v>
      </c>
      <c r="O52" s="28">
        <f t="shared" si="4"/>
        <v>3.2546110630564522</v>
      </c>
      <c r="P52" s="28">
        <f t="shared" si="5"/>
        <v>0.54043332509027797</v>
      </c>
      <c r="Q52" s="29">
        <v>0.02</v>
      </c>
      <c r="R52" s="28">
        <f t="shared" si="6"/>
        <v>12.694178324898278</v>
      </c>
      <c r="S52" s="24">
        <v>15</v>
      </c>
      <c r="T52" s="24">
        <v>25</v>
      </c>
      <c r="U52" s="24">
        <f t="shared" si="14"/>
        <v>40</v>
      </c>
      <c r="V52" s="26">
        <v>8.9999999999999993E-3</v>
      </c>
      <c r="W52" s="25">
        <f t="shared" si="7"/>
        <v>6.3584999999999995E-5</v>
      </c>
      <c r="X52" s="28">
        <f t="shared" si="8"/>
        <v>3.2546110630564522</v>
      </c>
      <c r="Y52" s="28">
        <f t="shared" si="9"/>
        <v>0.54043332509027797</v>
      </c>
      <c r="Z52" s="30">
        <f t="shared" si="10"/>
        <v>48.03851778580249</v>
      </c>
      <c r="AA52" s="29">
        <v>0.4750000000000002</v>
      </c>
      <c r="AB52" s="27">
        <v>9.2799999999999798</v>
      </c>
      <c r="AC52" s="27">
        <v>9.2799999999999798</v>
      </c>
      <c r="AD52" s="26">
        <v>2.1079999999999997</v>
      </c>
      <c r="AE52" s="31">
        <v>1078</v>
      </c>
      <c r="AF52" s="30">
        <f t="shared" si="11"/>
        <v>-6.5376116499885759</v>
      </c>
      <c r="AG52" s="30">
        <v>2.5100000000000104</v>
      </c>
      <c r="AH52" s="30">
        <f t="shared" si="12"/>
        <v>-6.3991783248983083</v>
      </c>
      <c r="AI52" s="30">
        <f t="shared" si="13"/>
        <v>-8.5071783248983088</v>
      </c>
      <c r="AJ52" s="22">
        <v>59</v>
      </c>
      <c r="AK52" s="30">
        <f t="shared" si="0"/>
        <v>119.73269611070077</v>
      </c>
      <c r="AL52" s="29">
        <v>0.55299999999999983</v>
      </c>
      <c r="AM52" s="28">
        <f t="shared" si="1"/>
        <v>0.64401932605629186</v>
      </c>
    </row>
    <row r="53" spans="1:39" x14ac:dyDescent="0.25">
      <c r="A53" s="47">
        <v>51</v>
      </c>
      <c r="B53" s="16">
        <v>11303</v>
      </c>
      <c r="C53" s="16" t="s">
        <v>126</v>
      </c>
      <c r="D53" s="16" t="s">
        <v>139</v>
      </c>
      <c r="E53" s="16" t="s">
        <v>140</v>
      </c>
      <c r="F53" s="16">
        <v>38581691</v>
      </c>
      <c r="G53" s="45"/>
      <c r="H53" s="26">
        <v>0.75000000000000022</v>
      </c>
      <c r="I53" s="21">
        <v>2.083333333333334E-4</v>
      </c>
      <c r="J53" s="27">
        <v>2.9999999999999991</v>
      </c>
      <c r="K53" s="27">
        <v>7.4999999999999742</v>
      </c>
      <c r="L53" s="22">
        <f t="shared" si="2"/>
        <v>10.499999999999973</v>
      </c>
      <c r="M53" s="26">
        <v>8.9999999999999993E-3</v>
      </c>
      <c r="N53" s="23">
        <f t="shared" si="3"/>
        <v>6.3584999999999995E-5</v>
      </c>
      <c r="O53" s="28">
        <f t="shared" si="4"/>
        <v>3.2764540903252879</v>
      </c>
      <c r="P53" s="28">
        <f t="shared" si="5"/>
        <v>0.54771180642904638</v>
      </c>
      <c r="Q53" s="29">
        <v>0.02</v>
      </c>
      <c r="R53" s="28">
        <f t="shared" si="6"/>
        <v>12.779942150011051</v>
      </c>
      <c r="S53" s="24">
        <v>15</v>
      </c>
      <c r="T53" s="24">
        <v>25</v>
      </c>
      <c r="U53" s="24">
        <f t="shared" si="14"/>
        <v>40</v>
      </c>
      <c r="V53" s="26">
        <v>8.9999999999999993E-3</v>
      </c>
      <c r="W53" s="25">
        <f t="shared" si="7"/>
        <v>6.3584999999999995E-5</v>
      </c>
      <c r="X53" s="28">
        <f t="shared" si="8"/>
        <v>3.2764540903252879</v>
      </c>
      <c r="Y53" s="28">
        <f t="shared" si="9"/>
        <v>0.54771180642904638</v>
      </c>
      <c r="Z53" s="30">
        <f t="shared" si="10"/>
        <v>48.685493904804126</v>
      </c>
      <c r="AA53" s="29">
        <v>0.4800000000000002</v>
      </c>
      <c r="AB53" s="27">
        <v>9.2999999999999794</v>
      </c>
      <c r="AC53" s="27">
        <v>9.2999999999999794</v>
      </c>
      <c r="AD53" s="26">
        <v>2.0999999999999996</v>
      </c>
      <c r="AE53" s="31">
        <v>1080</v>
      </c>
      <c r="AF53" s="30">
        <f t="shared" si="11"/>
        <v>-6.6076539564401173</v>
      </c>
      <c r="AG53" s="30">
        <v>2.5000000000000107</v>
      </c>
      <c r="AH53" s="30">
        <f t="shared" si="12"/>
        <v>-6.4599421500110825</v>
      </c>
      <c r="AI53" s="30">
        <f t="shared" si="13"/>
        <v>-8.5599421500110822</v>
      </c>
      <c r="AJ53" s="22">
        <v>60</v>
      </c>
      <c r="AK53" s="30">
        <f t="shared" si="0"/>
        <v>121.46543605481517</v>
      </c>
      <c r="AL53" s="29">
        <v>0.54999999999999982</v>
      </c>
      <c r="AM53" s="28">
        <f t="shared" si="1"/>
        <v>0.66253874211717423</v>
      </c>
    </row>
    <row r="54" spans="1:39" x14ac:dyDescent="0.25">
      <c r="A54" s="47">
        <v>52</v>
      </c>
      <c r="B54" s="16">
        <v>13115</v>
      </c>
      <c r="C54" s="16" t="s">
        <v>126</v>
      </c>
      <c r="D54" s="16" t="s">
        <v>141</v>
      </c>
      <c r="E54" s="16" t="s">
        <v>142</v>
      </c>
      <c r="F54" s="16">
        <v>43417620</v>
      </c>
      <c r="G54" s="45"/>
      <c r="H54" s="26">
        <v>0.75500000000000023</v>
      </c>
      <c r="I54" s="21">
        <v>2.0972222222222228E-4</v>
      </c>
      <c r="J54" s="27">
        <v>2.9799999999999991</v>
      </c>
      <c r="K54" s="27">
        <v>7.4499999999999744</v>
      </c>
      <c r="L54" s="22">
        <f t="shared" si="2"/>
        <v>10.429999999999973</v>
      </c>
      <c r="M54" s="26">
        <v>8.9999999999999993E-3</v>
      </c>
      <c r="N54" s="23">
        <f t="shared" si="3"/>
        <v>6.3584999999999995E-5</v>
      </c>
      <c r="O54" s="28">
        <f t="shared" si="4"/>
        <v>3.2982971175941227</v>
      </c>
      <c r="P54" s="28">
        <f t="shared" si="5"/>
        <v>0.55503897326171925</v>
      </c>
      <c r="Q54" s="29">
        <v>0.02</v>
      </c>
      <c r="R54" s="28">
        <f t="shared" si="6"/>
        <v>12.864569980266038</v>
      </c>
      <c r="S54" s="24">
        <v>15</v>
      </c>
      <c r="T54" s="24">
        <v>25</v>
      </c>
      <c r="U54" s="24">
        <f t="shared" si="14"/>
        <v>40</v>
      </c>
      <c r="V54" s="26">
        <v>8.9999999999999993E-3</v>
      </c>
      <c r="W54" s="25">
        <f t="shared" si="7"/>
        <v>6.3584999999999995E-5</v>
      </c>
      <c r="X54" s="28">
        <f t="shared" si="8"/>
        <v>3.2982971175941227</v>
      </c>
      <c r="Y54" s="28">
        <f t="shared" si="9"/>
        <v>0.55503897326171925</v>
      </c>
      <c r="Z54" s="30">
        <f t="shared" si="10"/>
        <v>49.336797623263941</v>
      </c>
      <c r="AA54" s="29">
        <v>0.48500000000000021</v>
      </c>
      <c r="AB54" s="27">
        <v>9.319999999999979</v>
      </c>
      <c r="AC54" s="27">
        <v>9.319999999999979</v>
      </c>
      <c r="AD54" s="26">
        <v>2.0919999999999996</v>
      </c>
      <c r="AE54" s="31">
        <v>1082</v>
      </c>
      <c r="AF54" s="30">
        <f t="shared" si="11"/>
        <v>-6.6766089535277784</v>
      </c>
      <c r="AG54" s="30">
        <v>2.4900000000000109</v>
      </c>
      <c r="AH54" s="30">
        <f t="shared" si="12"/>
        <v>-6.5195699802660698</v>
      </c>
      <c r="AI54" s="30">
        <f t="shared" si="13"/>
        <v>-8.6115699802660686</v>
      </c>
      <c r="AJ54" s="22">
        <v>61</v>
      </c>
      <c r="AK54" s="30">
        <f t="shared" si="0"/>
        <v>123.20136760352997</v>
      </c>
      <c r="AL54" s="29">
        <v>0.54699999999999982</v>
      </c>
      <c r="AM54" s="28">
        <f t="shared" si="1"/>
        <v>0.68145730387297543</v>
      </c>
    </row>
    <row r="55" spans="1:39" x14ac:dyDescent="0.25">
      <c r="A55" s="47">
        <v>53</v>
      </c>
      <c r="B55" s="16">
        <v>11723</v>
      </c>
      <c r="C55" s="16" t="s">
        <v>126</v>
      </c>
      <c r="D55" s="16" t="s">
        <v>143</v>
      </c>
      <c r="E55" s="16" t="s">
        <v>144</v>
      </c>
      <c r="F55" s="16">
        <v>40002780</v>
      </c>
      <c r="G55" s="45"/>
      <c r="H55" s="26">
        <v>0.76000000000000023</v>
      </c>
      <c r="I55" s="21">
        <v>2.1111111111111116E-4</v>
      </c>
      <c r="J55" s="27">
        <v>2.9599999999999991</v>
      </c>
      <c r="K55" s="27">
        <v>7.3999999999999746</v>
      </c>
      <c r="L55" s="22">
        <f t="shared" si="2"/>
        <v>10.359999999999975</v>
      </c>
      <c r="M55" s="26">
        <v>8.9999999999999993E-3</v>
      </c>
      <c r="N55" s="23">
        <f t="shared" si="3"/>
        <v>6.3584999999999995E-5</v>
      </c>
      <c r="O55" s="28">
        <f t="shared" si="4"/>
        <v>3.3201401448629579</v>
      </c>
      <c r="P55" s="28">
        <f t="shared" si="5"/>
        <v>0.56241482558829714</v>
      </c>
      <c r="Q55" s="29">
        <v>0.02</v>
      </c>
      <c r="R55" s="28">
        <f t="shared" si="6"/>
        <v>12.9480390957661</v>
      </c>
      <c r="S55" s="24">
        <v>15</v>
      </c>
      <c r="T55" s="24">
        <v>25</v>
      </c>
      <c r="U55" s="24">
        <f t="shared" si="14"/>
        <v>40</v>
      </c>
      <c r="V55" s="26">
        <v>8.9999999999999993E-3</v>
      </c>
      <c r="W55" s="25">
        <f t="shared" si="7"/>
        <v>6.3584999999999995E-5</v>
      </c>
      <c r="X55" s="28">
        <f t="shared" si="8"/>
        <v>3.3201401448629579</v>
      </c>
      <c r="Y55" s="28">
        <f t="shared" si="9"/>
        <v>0.56241482558829714</v>
      </c>
      <c r="Z55" s="30">
        <f t="shared" si="10"/>
        <v>49.992428941181977</v>
      </c>
      <c r="AA55" s="29">
        <v>0.49000000000000021</v>
      </c>
      <c r="AB55" s="27">
        <v>9.3399999999999785</v>
      </c>
      <c r="AC55" s="27">
        <v>9.3399999999999785</v>
      </c>
      <c r="AD55" s="26">
        <v>2.0839999999999996</v>
      </c>
      <c r="AE55" s="31">
        <v>1084</v>
      </c>
      <c r="AF55" s="30">
        <f t="shared" si="11"/>
        <v>-6.7444539213544186</v>
      </c>
      <c r="AG55" s="30">
        <v>2.4800000000000111</v>
      </c>
      <c r="AH55" s="30">
        <f t="shared" si="12"/>
        <v>-6.5780390957661332</v>
      </c>
      <c r="AI55" s="30">
        <f t="shared" si="13"/>
        <v>-8.6620390957661328</v>
      </c>
      <c r="AJ55" s="22">
        <v>62</v>
      </c>
      <c r="AK55" s="30">
        <f t="shared" si="0"/>
        <v>124.94046803694809</v>
      </c>
      <c r="AL55" s="29">
        <v>0.54399999999999982</v>
      </c>
      <c r="AM55" s="28">
        <f t="shared" si="1"/>
        <v>0.70078264697412429</v>
      </c>
    </row>
    <row r="56" spans="1:39" x14ac:dyDescent="0.25">
      <c r="A56" s="47">
        <v>54</v>
      </c>
      <c r="B56" s="16">
        <v>13414</v>
      </c>
      <c r="C56" s="16" t="s">
        <v>126</v>
      </c>
      <c r="D56" s="16" t="s">
        <v>145</v>
      </c>
      <c r="E56" s="16" t="s">
        <v>146</v>
      </c>
      <c r="F56" s="16">
        <v>42617948</v>
      </c>
      <c r="G56" s="45"/>
      <c r="H56" s="26">
        <v>0.76500000000000024</v>
      </c>
      <c r="I56" s="21">
        <v>2.1250000000000007E-4</v>
      </c>
      <c r="J56" s="27">
        <v>2.9399999999999991</v>
      </c>
      <c r="K56" s="27">
        <v>7.3499999999999748</v>
      </c>
      <c r="L56" s="22">
        <f t="shared" si="2"/>
        <v>10.289999999999974</v>
      </c>
      <c r="M56" s="26">
        <v>8.9999999999999993E-3</v>
      </c>
      <c r="N56" s="23">
        <f t="shared" si="3"/>
        <v>6.3584999999999995E-5</v>
      </c>
      <c r="O56" s="28">
        <f t="shared" si="4"/>
        <v>3.3419831721317936</v>
      </c>
      <c r="P56" s="28">
        <f t="shared" si="5"/>
        <v>0.56983936340877983</v>
      </c>
      <c r="Q56" s="29">
        <v>0.02</v>
      </c>
      <c r="R56" s="28">
        <f t="shared" si="6"/>
        <v>13.030326776614066</v>
      </c>
      <c r="S56" s="24">
        <v>15</v>
      </c>
      <c r="T56" s="24">
        <v>25</v>
      </c>
      <c r="U56" s="24">
        <f t="shared" si="14"/>
        <v>40</v>
      </c>
      <c r="V56" s="26">
        <v>8.9999999999999993E-3</v>
      </c>
      <c r="W56" s="25">
        <f t="shared" si="7"/>
        <v>6.3584999999999995E-5</v>
      </c>
      <c r="X56" s="28">
        <f t="shared" si="8"/>
        <v>3.3419831721317936</v>
      </c>
      <c r="Y56" s="28">
        <f t="shared" si="9"/>
        <v>0.56983936340877983</v>
      </c>
      <c r="Z56" s="30">
        <f t="shared" si="10"/>
        <v>50.652387858558214</v>
      </c>
      <c r="AA56" s="29">
        <v>0.49500000000000022</v>
      </c>
      <c r="AB56" s="27">
        <v>9.3599999999999781</v>
      </c>
      <c r="AC56" s="27">
        <v>9.3599999999999781</v>
      </c>
      <c r="AD56" s="26">
        <v>2.0759999999999996</v>
      </c>
      <c r="AE56" s="31">
        <v>1086</v>
      </c>
      <c r="AF56" s="30">
        <f t="shared" si="11"/>
        <v>-6.8111661400228689</v>
      </c>
      <c r="AG56" s="30">
        <v>2.4700000000000113</v>
      </c>
      <c r="AH56" s="30">
        <f t="shared" si="12"/>
        <v>-6.6353267766141002</v>
      </c>
      <c r="AI56" s="30">
        <f t="shared" si="13"/>
        <v>-8.7113267766141007</v>
      </c>
      <c r="AJ56" s="22">
        <v>63</v>
      </c>
      <c r="AK56" s="30">
        <f t="shared" si="0"/>
        <v>126.68271463517227</v>
      </c>
      <c r="AL56" s="29">
        <v>0.54099999999999981</v>
      </c>
      <c r="AM56" s="28">
        <f t="shared" si="1"/>
        <v>0.72052257473646097</v>
      </c>
    </row>
    <row r="57" spans="1:39" x14ac:dyDescent="0.25">
      <c r="A57" s="47">
        <v>55</v>
      </c>
      <c r="B57" s="16">
        <v>12523</v>
      </c>
      <c r="C57" s="16" t="s">
        <v>126</v>
      </c>
      <c r="D57" s="16" t="s">
        <v>147</v>
      </c>
      <c r="E57" s="16" t="s">
        <v>148</v>
      </c>
      <c r="F57" s="16">
        <v>41819777</v>
      </c>
      <c r="G57" s="45"/>
      <c r="H57" s="26">
        <v>0.77000000000000024</v>
      </c>
      <c r="I57" s="21">
        <v>2.1388888888888895E-4</v>
      </c>
      <c r="J57" s="27">
        <v>2.919999999999999</v>
      </c>
      <c r="K57" s="27">
        <v>7.299999999999975</v>
      </c>
      <c r="L57" s="22">
        <f t="shared" si="2"/>
        <v>10.219999999999974</v>
      </c>
      <c r="M57" s="26">
        <v>8.9999999999999993E-3</v>
      </c>
      <c r="N57" s="23">
        <f t="shared" si="3"/>
        <v>6.3584999999999995E-5</v>
      </c>
      <c r="O57" s="28">
        <f t="shared" si="4"/>
        <v>3.3638261994006284</v>
      </c>
      <c r="P57" s="28">
        <f t="shared" si="5"/>
        <v>0.5773125867231671</v>
      </c>
      <c r="Q57" s="29">
        <v>0.02</v>
      </c>
      <c r="R57" s="28">
        <f t="shared" si="6"/>
        <v>13.111410302912786</v>
      </c>
      <c r="S57" s="24">
        <v>15</v>
      </c>
      <c r="T57" s="24">
        <v>25</v>
      </c>
      <c r="U57" s="24">
        <f t="shared" si="14"/>
        <v>40</v>
      </c>
      <c r="V57" s="26">
        <v>8.9999999999999993E-3</v>
      </c>
      <c r="W57" s="25">
        <f t="shared" si="7"/>
        <v>6.3584999999999995E-5</v>
      </c>
      <c r="X57" s="28">
        <f t="shared" si="8"/>
        <v>3.3638261994006284</v>
      </c>
      <c r="Y57" s="28">
        <f t="shared" si="9"/>
        <v>0.5773125867231671</v>
      </c>
      <c r="Z57" s="30">
        <f t="shared" si="10"/>
        <v>51.316674375392637</v>
      </c>
      <c r="AA57" s="29">
        <v>0.50000000000000022</v>
      </c>
      <c r="AB57" s="27">
        <v>9.3799999999999777</v>
      </c>
      <c r="AC57" s="27">
        <v>9.3799999999999777</v>
      </c>
      <c r="AD57" s="26">
        <v>2.0679999999999996</v>
      </c>
      <c r="AE57" s="31">
        <v>1088</v>
      </c>
      <c r="AF57" s="30">
        <f t="shared" si="11"/>
        <v>-6.8767228896359747</v>
      </c>
      <c r="AG57" s="30">
        <v>2.4600000000000115</v>
      </c>
      <c r="AH57" s="30">
        <f t="shared" si="12"/>
        <v>-6.6914103029128196</v>
      </c>
      <c r="AI57" s="30">
        <f t="shared" si="13"/>
        <v>-8.7594103029128192</v>
      </c>
      <c r="AJ57" s="22">
        <v>64</v>
      </c>
      <c r="AK57" s="30">
        <f t="shared" si="0"/>
        <v>128.42808467830542</v>
      </c>
      <c r="AL57" s="29">
        <v>0.53799999999999981</v>
      </c>
      <c r="AM57" s="28">
        <f t="shared" si="1"/>
        <v>0.74068506278464286</v>
      </c>
    </row>
    <row r="58" spans="1:39" x14ac:dyDescent="0.25">
      <c r="A58" s="47">
        <v>56</v>
      </c>
      <c r="B58" s="16">
        <v>12647</v>
      </c>
      <c r="C58" s="16" t="s">
        <v>126</v>
      </c>
      <c r="D58" s="16" t="s">
        <v>149</v>
      </c>
      <c r="E58" s="16" t="s">
        <v>150</v>
      </c>
      <c r="F58" s="16">
        <v>41272879</v>
      </c>
      <c r="G58" s="45"/>
      <c r="H58" s="26">
        <v>0.77500000000000024</v>
      </c>
      <c r="I58" s="21">
        <v>2.1527777777777786E-4</v>
      </c>
      <c r="J58" s="27">
        <v>2.899999999999999</v>
      </c>
      <c r="K58" s="27">
        <v>7.2499999999999751</v>
      </c>
      <c r="L58" s="22">
        <f t="shared" si="2"/>
        <v>10.149999999999974</v>
      </c>
      <c r="M58" s="26">
        <v>8.9999999999999993E-3</v>
      </c>
      <c r="N58" s="23">
        <f t="shared" si="3"/>
        <v>6.3584999999999995E-5</v>
      </c>
      <c r="O58" s="28">
        <f t="shared" si="4"/>
        <v>3.3856692266694641</v>
      </c>
      <c r="P58" s="28">
        <f t="shared" si="5"/>
        <v>0.5848344955314595</v>
      </c>
      <c r="Q58" s="29">
        <v>0.02</v>
      </c>
      <c r="R58" s="28">
        <f t="shared" si="6"/>
        <v>13.19126695476511</v>
      </c>
      <c r="S58" s="24">
        <v>15</v>
      </c>
      <c r="T58" s="24">
        <v>25</v>
      </c>
      <c r="U58" s="24">
        <f t="shared" si="14"/>
        <v>40</v>
      </c>
      <c r="V58" s="26">
        <v>8.9999999999999993E-3</v>
      </c>
      <c r="W58" s="25">
        <f t="shared" si="7"/>
        <v>6.3584999999999995E-5</v>
      </c>
      <c r="X58" s="28">
        <f t="shared" si="8"/>
        <v>3.3856692266694641</v>
      </c>
      <c r="Y58" s="28">
        <f t="shared" si="9"/>
        <v>0.5848344955314595</v>
      </c>
      <c r="Z58" s="30">
        <f t="shared" si="10"/>
        <v>51.985288491685296</v>
      </c>
      <c r="AA58" s="29">
        <v>0.50500000000000023</v>
      </c>
      <c r="AB58" s="27">
        <v>9.3999999999999773</v>
      </c>
      <c r="AC58" s="27">
        <v>9.3999999999999773</v>
      </c>
      <c r="AD58" s="26">
        <v>2.0599999999999996</v>
      </c>
      <c r="AE58" s="31">
        <v>1090</v>
      </c>
      <c r="AF58" s="30">
        <f t="shared" si="11"/>
        <v>-6.9411014502965935</v>
      </c>
      <c r="AG58" s="30">
        <v>2.4500000000000117</v>
      </c>
      <c r="AH58" s="30">
        <f t="shared" si="12"/>
        <v>-6.7462669547651455</v>
      </c>
      <c r="AI58" s="30">
        <f t="shared" si="13"/>
        <v>-8.806266954765146</v>
      </c>
      <c r="AJ58" s="22">
        <v>65</v>
      </c>
      <c r="AK58" s="30">
        <f t="shared" si="0"/>
        <v>130.17655544645041</v>
      </c>
      <c r="AL58" s="29">
        <v>0.53499999999999981</v>
      </c>
      <c r="AM58" s="28">
        <f t="shared" si="1"/>
        <v>0.76127826385177599</v>
      </c>
    </row>
    <row r="59" spans="1:39" x14ac:dyDescent="0.25">
      <c r="A59" s="47">
        <v>57</v>
      </c>
      <c r="B59" s="16">
        <v>10886</v>
      </c>
      <c r="C59" s="16" t="s">
        <v>126</v>
      </c>
      <c r="D59" s="16" t="s">
        <v>151</v>
      </c>
      <c r="E59" s="16" t="s">
        <v>152</v>
      </c>
      <c r="F59" s="16">
        <v>34980662</v>
      </c>
      <c r="G59" s="45"/>
      <c r="H59" s="26">
        <v>0.78000000000000025</v>
      </c>
      <c r="I59" s="21">
        <v>2.1666666666666674E-4</v>
      </c>
      <c r="J59" s="27">
        <v>2.879999999999999</v>
      </c>
      <c r="K59" s="27">
        <v>7.1999999999999753</v>
      </c>
      <c r="L59" s="22">
        <f t="shared" si="2"/>
        <v>10.079999999999973</v>
      </c>
      <c r="M59" s="26">
        <v>8.9999999999999993E-3</v>
      </c>
      <c r="N59" s="23">
        <f t="shared" si="3"/>
        <v>6.3584999999999995E-5</v>
      </c>
      <c r="O59" s="28">
        <f t="shared" si="4"/>
        <v>3.4075122539382994</v>
      </c>
      <c r="P59" s="28">
        <f t="shared" si="5"/>
        <v>0.59240508983365658</v>
      </c>
      <c r="Q59" s="29">
        <v>0.02</v>
      </c>
      <c r="R59" s="28">
        <f t="shared" si="6"/>
        <v>13.269874012273872</v>
      </c>
      <c r="S59" s="24">
        <v>15</v>
      </c>
      <c r="T59" s="24">
        <v>25</v>
      </c>
      <c r="U59" s="24">
        <f t="shared" si="14"/>
        <v>40</v>
      </c>
      <c r="V59" s="26">
        <v>8.9999999999999993E-3</v>
      </c>
      <c r="W59" s="25">
        <f t="shared" si="7"/>
        <v>6.3584999999999995E-5</v>
      </c>
      <c r="X59" s="28">
        <f t="shared" si="8"/>
        <v>3.4075122539382994</v>
      </c>
      <c r="Y59" s="28">
        <f t="shared" si="9"/>
        <v>0.59240508983365658</v>
      </c>
      <c r="Z59" s="30">
        <f t="shared" si="10"/>
        <v>52.658230207436148</v>
      </c>
      <c r="AA59" s="29">
        <v>0.51000000000000023</v>
      </c>
      <c r="AB59" s="27">
        <v>9.4199999999999768</v>
      </c>
      <c r="AC59" s="27">
        <v>9.4199999999999768</v>
      </c>
      <c r="AD59" s="26">
        <v>2.0519999999999996</v>
      </c>
      <c r="AE59" s="31">
        <v>1092</v>
      </c>
      <c r="AF59" s="30">
        <f t="shared" si="11"/>
        <v>-7.0042791021075512</v>
      </c>
      <c r="AG59" s="30">
        <v>2.4400000000000119</v>
      </c>
      <c r="AH59" s="30">
        <f t="shared" si="12"/>
        <v>-6.7998740122739072</v>
      </c>
      <c r="AI59" s="30">
        <f t="shared" si="13"/>
        <v>-8.8518740122739068</v>
      </c>
      <c r="AJ59" s="22">
        <v>66</v>
      </c>
      <c r="AK59" s="30">
        <f t="shared" si="0"/>
        <v>131.92810421971001</v>
      </c>
      <c r="AL59" s="29">
        <v>0.53199999999999981</v>
      </c>
      <c r="AM59" s="28">
        <f t="shared" si="1"/>
        <v>0.78231051274143881</v>
      </c>
    </row>
    <row r="60" spans="1:39" x14ac:dyDescent="0.25">
      <c r="A60" s="47">
        <v>58</v>
      </c>
      <c r="B60" s="16">
        <v>12550</v>
      </c>
      <c r="C60" s="16" t="s">
        <v>126</v>
      </c>
      <c r="D60" s="16" t="s">
        <v>153</v>
      </c>
      <c r="E60" s="16" t="s">
        <v>154</v>
      </c>
      <c r="F60" s="16">
        <v>39842856</v>
      </c>
      <c r="G60" s="45"/>
      <c r="H60" s="26">
        <v>0.78500000000000025</v>
      </c>
      <c r="I60" s="21">
        <v>2.1805555555555562E-4</v>
      </c>
      <c r="J60" s="27">
        <v>2.859999999999999</v>
      </c>
      <c r="K60" s="27">
        <v>7.1499999999999755</v>
      </c>
      <c r="L60" s="22">
        <f t="shared" si="2"/>
        <v>10.009999999999975</v>
      </c>
      <c r="M60" s="26">
        <v>8.9999999999999993E-3</v>
      </c>
      <c r="N60" s="23">
        <f t="shared" si="3"/>
        <v>6.3584999999999995E-5</v>
      </c>
      <c r="O60" s="28">
        <f t="shared" si="4"/>
        <v>3.4293552812071342</v>
      </c>
      <c r="P60" s="28">
        <f t="shared" si="5"/>
        <v>0.60002436962975825</v>
      </c>
      <c r="Q60" s="29">
        <v>0.02</v>
      </c>
      <c r="R60" s="28">
        <f t="shared" si="6"/>
        <v>13.347208755541923</v>
      </c>
      <c r="S60" s="24">
        <v>15</v>
      </c>
      <c r="T60" s="24">
        <v>25</v>
      </c>
      <c r="U60" s="24">
        <f t="shared" si="14"/>
        <v>40</v>
      </c>
      <c r="V60" s="26">
        <v>8.9999999999999993E-3</v>
      </c>
      <c r="W60" s="25">
        <f t="shared" si="7"/>
        <v>6.3584999999999995E-5</v>
      </c>
      <c r="X60" s="28">
        <f t="shared" si="8"/>
        <v>3.4293552812071342</v>
      </c>
      <c r="Y60" s="28">
        <f t="shared" si="9"/>
        <v>0.60002436962975825</v>
      </c>
      <c r="Z60" s="30">
        <f t="shared" si="10"/>
        <v>53.335499522645186</v>
      </c>
      <c r="AA60" s="29">
        <v>0.51500000000000024</v>
      </c>
      <c r="AB60" s="27">
        <v>9.4399999999999764</v>
      </c>
      <c r="AC60" s="27">
        <v>9.4399999999999764</v>
      </c>
      <c r="AD60" s="26">
        <v>2.0439999999999996</v>
      </c>
      <c r="AE60" s="31">
        <v>1094</v>
      </c>
      <c r="AF60" s="30">
        <f t="shared" si="11"/>
        <v>-7.0662331251717037</v>
      </c>
      <c r="AG60" s="30">
        <v>2.4300000000000122</v>
      </c>
      <c r="AH60" s="30">
        <f t="shared" si="12"/>
        <v>-6.8522087555419589</v>
      </c>
      <c r="AI60" s="30">
        <f t="shared" si="13"/>
        <v>-8.8962087555419593</v>
      </c>
      <c r="AJ60" s="22">
        <v>67</v>
      </c>
      <c r="AK60" s="30">
        <f t="shared" si="0"/>
        <v>133.68270827818711</v>
      </c>
      <c r="AL60" s="29">
        <v>0.5289999999999998</v>
      </c>
      <c r="AM60" s="28">
        <f t="shared" si="1"/>
        <v>0.80379033145854784</v>
      </c>
    </row>
    <row r="61" spans="1:39" x14ac:dyDescent="0.25">
      <c r="A61" s="47">
        <v>59</v>
      </c>
      <c r="B61" s="16">
        <v>13533</v>
      </c>
      <c r="C61" s="16" t="s">
        <v>126</v>
      </c>
      <c r="D61" s="16" t="s">
        <v>155</v>
      </c>
      <c r="E61" s="16" t="s">
        <v>156</v>
      </c>
      <c r="F61" s="16">
        <v>42422440</v>
      </c>
      <c r="G61" s="45"/>
      <c r="H61" s="26">
        <v>0.79000000000000026</v>
      </c>
      <c r="I61" s="21">
        <v>2.1944444444444453E-4</v>
      </c>
      <c r="J61" s="27">
        <v>2.839999999999999</v>
      </c>
      <c r="K61" s="27">
        <v>7.0999999999999757</v>
      </c>
      <c r="L61" s="22">
        <f t="shared" si="2"/>
        <v>9.9399999999999746</v>
      </c>
      <c r="M61" s="26">
        <v>8.9999999999999993E-3</v>
      </c>
      <c r="N61" s="23">
        <f t="shared" si="3"/>
        <v>6.3584999999999995E-5</v>
      </c>
      <c r="O61" s="28">
        <f t="shared" si="4"/>
        <v>3.4511983084759699</v>
      </c>
      <c r="P61" s="28">
        <f t="shared" si="5"/>
        <v>0.60769233491976504</v>
      </c>
      <c r="Q61" s="29">
        <v>0.02</v>
      </c>
      <c r="R61" s="28">
        <f t="shared" si="6"/>
        <v>13.423248464672112</v>
      </c>
      <c r="S61" s="24">
        <v>15</v>
      </c>
      <c r="T61" s="24">
        <v>25</v>
      </c>
      <c r="U61" s="24">
        <f t="shared" si="14"/>
        <v>40</v>
      </c>
      <c r="V61" s="26">
        <v>8.9999999999999993E-3</v>
      </c>
      <c r="W61" s="25">
        <f t="shared" si="7"/>
        <v>6.3584999999999995E-5</v>
      </c>
      <c r="X61" s="28">
        <f t="shared" si="8"/>
        <v>3.4511983084759699</v>
      </c>
      <c r="Y61" s="28">
        <f t="shared" si="9"/>
        <v>0.60769233491976504</v>
      </c>
      <c r="Z61" s="30">
        <f t="shared" si="10"/>
        <v>54.017096437312453</v>
      </c>
      <c r="AA61" s="29">
        <v>0.52000000000000024</v>
      </c>
      <c r="AB61" s="27">
        <v>9.459999999999976</v>
      </c>
      <c r="AC61" s="27">
        <v>9.459999999999976</v>
      </c>
      <c r="AD61" s="26">
        <v>2.0359999999999996</v>
      </c>
      <c r="AE61" s="31">
        <v>1096</v>
      </c>
      <c r="AF61" s="30">
        <f t="shared" si="11"/>
        <v>-7.1269407995918996</v>
      </c>
      <c r="AG61" s="30">
        <v>2.4200000000000124</v>
      </c>
      <c r="AH61" s="30">
        <f t="shared" si="12"/>
        <v>-6.9032484646721475</v>
      </c>
      <c r="AI61" s="30">
        <f t="shared" si="13"/>
        <v>-8.9392484646721471</v>
      </c>
      <c r="AJ61" s="22">
        <v>68</v>
      </c>
      <c r="AK61" s="30">
        <f t="shared" si="0"/>
        <v>135.44034490198456</v>
      </c>
      <c r="AL61" s="29">
        <v>0.5259999999999998</v>
      </c>
      <c r="AM61" s="28">
        <f t="shared" si="1"/>
        <v>0.82572643451580341</v>
      </c>
    </row>
    <row r="62" spans="1:39" x14ac:dyDescent="0.25">
      <c r="A62" s="47">
        <v>60</v>
      </c>
      <c r="B62" s="16">
        <v>12658</v>
      </c>
      <c r="C62" s="16" t="s">
        <v>126</v>
      </c>
      <c r="D62" s="16" t="s">
        <v>157</v>
      </c>
      <c r="E62" s="16" t="s">
        <v>158</v>
      </c>
      <c r="F62" s="16">
        <v>42082760</v>
      </c>
      <c r="G62" s="45"/>
      <c r="H62" s="26">
        <v>0.79500000000000026</v>
      </c>
      <c r="I62" s="21">
        <v>2.2083333333333341E-4</v>
      </c>
      <c r="J62" s="27">
        <v>2.819999999999999</v>
      </c>
      <c r="K62" s="27">
        <v>7.0499999999999758</v>
      </c>
      <c r="L62" s="22">
        <f t="shared" si="2"/>
        <v>9.8699999999999743</v>
      </c>
      <c r="M62" s="26">
        <v>8.9999999999999993E-3</v>
      </c>
      <c r="N62" s="23">
        <f t="shared" si="3"/>
        <v>6.3584999999999995E-5</v>
      </c>
      <c r="O62" s="28">
        <f t="shared" si="4"/>
        <v>3.4730413357448051</v>
      </c>
      <c r="P62" s="28">
        <f t="shared" si="5"/>
        <v>0.61540898570367653</v>
      </c>
      <c r="Q62" s="29">
        <v>0.02</v>
      </c>
      <c r="R62" s="28">
        <f t="shared" si="6"/>
        <v>13.497970419767272</v>
      </c>
      <c r="S62" s="24">
        <v>15</v>
      </c>
      <c r="T62" s="24">
        <v>25</v>
      </c>
      <c r="U62" s="24">
        <f t="shared" si="14"/>
        <v>40</v>
      </c>
      <c r="V62" s="26">
        <v>8.9999999999999993E-3</v>
      </c>
      <c r="W62" s="25">
        <f t="shared" si="7"/>
        <v>6.3584999999999995E-5</v>
      </c>
      <c r="X62" s="28">
        <f t="shared" si="8"/>
        <v>3.4730413357448051</v>
      </c>
      <c r="Y62" s="28">
        <f t="shared" si="9"/>
        <v>0.61540898570367653</v>
      </c>
      <c r="Z62" s="30">
        <f t="shared" si="10"/>
        <v>54.703020951437921</v>
      </c>
      <c r="AA62" s="29">
        <v>0.52500000000000024</v>
      </c>
      <c r="AB62" s="27">
        <v>9.4799999999999756</v>
      </c>
      <c r="AC62" s="27">
        <v>9.4799999999999756</v>
      </c>
      <c r="AD62" s="26">
        <v>2.0279999999999996</v>
      </c>
      <c r="AE62" s="31">
        <v>1098</v>
      </c>
      <c r="AF62" s="30">
        <f t="shared" si="11"/>
        <v>-7.1863794054709738</v>
      </c>
      <c r="AG62" s="30">
        <v>2.4100000000000126</v>
      </c>
      <c r="AH62" s="30">
        <f t="shared" si="12"/>
        <v>-6.9529704197673095</v>
      </c>
      <c r="AI62" s="30">
        <f t="shared" si="13"/>
        <v>-8.9809704197673099</v>
      </c>
      <c r="AJ62" s="22">
        <v>69</v>
      </c>
      <c r="AK62" s="30">
        <f t="shared" si="0"/>
        <v>137.20099137120519</v>
      </c>
      <c r="AL62" s="29">
        <v>0.5229999999999998</v>
      </c>
      <c r="AM62" s="28">
        <f t="shared" si="1"/>
        <v>0.84812773442276612</v>
      </c>
    </row>
    <row r="63" spans="1:39" x14ac:dyDescent="0.25">
      <c r="A63" s="47">
        <v>61</v>
      </c>
      <c r="B63" s="16">
        <v>6520</v>
      </c>
      <c r="C63" s="16" t="s">
        <v>126</v>
      </c>
      <c r="D63" s="16" t="s">
        <v>159</v>
      </c>
      <c r="E63" s="16" t="s">
        <v>160</v>
      </c>
      <c r="F63" s="16">
        <v>26170994</v>
      </c>
      <c r="G63" s="45"/>
      <c r="H63" s="26">
        <v>0.80000000000000027</v>
      </c>
      <c r="I63" s="21">
        <v>2.2222222222222229E-4</v>
      </c>
      <c r="J63" s="27">
        <v>2.7999999999999989</v>
      </c>
      <c r="K63" s="27">
        <v>6.999999999999976</v>
      </c>
      <c r="L63" s="22">
        <f t="shared" si="2"/>
        <v>9.7999999999999758</v>
      </c>
      <c r="M63" s="26">
        <v>8.9999999999999993E-3</v>
      </c>
      <c r="N63" s="23">
        <f t="shared" si="3"/>
        <v>6.3584999999999995E-5</v>
      </c>
      <c r="O63" s="28">
        <f t="shared" si="4"/>
        <v>3.4948843630136399</v>
      </c>
      <c r="P63" s="28">
        <f t="shared" si="5"/>
        <v>0.62317432198149258</v>
      </c>
      <c r="Q63" s="29">
        <v>0.02</v>
      </c>
      <c r="R63" s="28">
        <f t="shared" si="6"/>
        <v>13.571351900930249</v>
      </c>
      <c r="S63" s="24">
        <v>15</v>
      </c>
      <c r="T63" s="24">
        <v>25</v>
      </c>
      <c r="U63" s="24">
        <f t="shared" si="14"/>
        <v>40</v>
      </c>
      <c r="V63" s="26">
        <v>8.9999999999999993E-3</v>
      </c>
      <c r="W63" s="25">
        <f t="shared" si="7"/>
        <v>6.3584999999999995E-5</v>
      </c>
      <c r="X63" s="28">
        <f t="shared" si="8"/>
        <v>3.4948843630136399</v>
      </c>
      <c r="Y63" s="28">
        <f t="shared" si="9"/>
        <v>0.62317432198149258</v>
      </c>
      <c r="Z63" s="30">
        <f t="shared" si="10"/>
        <v>55.393273065021567</v>
      </c>
      <c r="AA63" s="29">
        <v>0.53000000000000025</v>
      </c>
      <c r="AB63" s="27">
        <v>9.4999999999999751</v>
      </c>
      <c r="AC63" s="27">
        <v>9.4999999999999751</v>
      </c>
      <c r="AD63" s="26">
        <v>2.0199999999999996</v>
      </c>
      <c r="AE63" s="31">
        <v>1100</v>
      </c>
      <c r="AF63" s="30">
        <f t="shared" si="11"/>
        <v>-7.2445262229117677</v>
      </c>
      <c r="AG63" s="30">
        <v>2.4000000000000128</v>
      </c>
      <c r="AH63" s="30">
        <f t="shared" si="12"/>
        <v>-7.0013519009302883</v>
      </c>
      <c r="AI63" s="30">
        <f t="shared" si="13"/>
        <v>-9.0213519009302878</v>
      </c>
      <c r="AJ63" s="22">
        <v>70</v>
      </c>
      <c r="AK63" s="30">
        <f t="shared" si="0"/>
        <v>138.96462496595183</v>
      </c>
      <c r="AL63" s="29">
        <v>0.5199999999999998</v>
      </c>
      <c r="AM63" s="28">
        <f t="shared" si="1"/>
        <v>0.87100334736494089</v>
      </c>
    </row>
    <row r="64" spans="1:39" x14ac:dyDescent="0.25">
      <c r="A64" s="47">
        <v>62</v>
      </c>
      <c r="B64" s="16">
        <v>13603</v>
      </c>
      <c r="C64" s="16" t="s">
        <v>126</v>
      </c>
      <c r="D64" s="16" t="s">
        <v>161</v>
      </c>
      <c r="E64" s="16" t="s">
        <v>162</v>
      </c>
      <c r="F64" s="16">
        <v>42913467</v>
      </c>
      <c r="G64" s="45"/>
      <c r="H64" s="26">
        <v>0.80500000000000027</v>
      </c>
      <c r="I64" s="21">
        <v>2.2361111111111119E-4</v>
      </c>
      <c r="J64" s="27">
        <v>2.7799999999999989</v>
      </c>
      <c r="K64" s="27">
        <v>6.9499999999999762</v>
      </c>
      <c r="L64" s="22">
        <f t="shared" si="2"/>
        <v>9.7299999999999756</v>
      </c>
      <c r="M64" s="26">
        <v>8.9999999999999993E-3</v>
      </c>
      <c r="N64" s="23">
        <f t="shared" si="3"/>
        <v>6.3584999999999995E-5</v>
      </c>
      <c r="O64" s="28">
        <f t="shared" si="4"/>
        <v>3.5167273902824756</v>
      </c>
      <c r="P64" s="28">
        <f t="shared" si="5"/>
        <v>0.63098834375321378</v>
      </c>
      <c r="Q64" s="29">
        <v>0.02</v>
      </c>
      <c r="R64" s="28">
        <f t="shared" si="6"/>
        <v>13.643370188263901</v>
      </c>
      <c r="S64" s="24">
        <v>15</v>
      </c>
      <c r="T64" s="24">
        <v>25</v>
      </c>
      <c r="U64" s="24">
        <f t="shared" si="14"/>
        <v>40</v>
      </c>
      <c r="V64" s="26">
        <v>8.9999999999999993E-3</v>
      </c>
      <c r="W64" s="25">
        <f t="shared" si="7"/>
        <v>6.3584999999999995E-5</v>
      </c>
      <c r="X64" s="28">
        <f t="shared" si="8"/>
        <v>3.5167273902824756</v>
      </c>
      <c r="Y64" s="28">
        <f t="shared" si="9"/>
        <v>0.63098834375321378</v>
      </c>
      <c r="Z64" s="30">
        <f t="shared" si="10"/>
        <v>56.087852778063457</v>
      </c>
      <c r="AA64" s="29">
        <v>0.53500000000000025</v>
      </c>
      <c r="AB64" s="27">
        <v>9.5199999999999747</v>
      </c>
      <c r="AC64" s="27">
        <v>9.5199999999999747</v>
      </c>
      <c r="AD64" s="26">
        <v>2.0119999999999996</v>
      </c>
      <c r="AE64" s="31">
        <v>1102</v>
      </c>
      <c r="AF64" s="30">
        <f t="shared" si="11"/>
        <v>-7.3013585320171392</v>
      </c>
      <c r="AG64" s="30">
        <v>2.390000000000013</v>
      </c>
      <c r="AH64" s="30">
        <f t="shared" si="12"/>
        <v>-7.0483701882639398</v>
      </c>
      <c r="AI64" s="30">
        <f t="shared" si="13"/>
        <v>-9.0603701882639385</v>
      </c>
      <c r="AJ64" s="22">
        <v>71</v>
      </c>
      <c r="AK64" s="30">
        <f t="shared" si="0"/>
        <v>140.73122296632735</v>
      </c>
      <c r="AL64" s="29">
        <v>0.51699999999999979</v>
      </c>
      <c r="AM64" s="28">
        <f t="shared" si="1"/>
        <v>0.89436259908058435</v>
      </c>
    </row>
    <row r="65" spans="1:39" x14ac:dyDescent="0.25">
      <c r="A65" s="47">
        <v>63</v>
      </c>
      <c r="B65" s="16">
        <v>12063</v>
      </c>
      <c r="C65" s="16" t="s">
        <v>126</v>
      </c>
      <c r="D65" s="16" t="s">
        <v>163</v>
      </c>
      <c r="E65" s="16" t="s">
        <v>164</v>
      </c>
      <c r="F65" s="16">
        <v>40002500</v>
      </c>
      <c r="G65" s="45"/>
      <c r="H65" s="26">
        <v>0.81000000000000028</v>
      </c>
      <c r="I65" s="21">
        <v>2.2500000000000008E-4</v>
      </c>
      <c r="J65" s="27">
        <v>2.7599999999999989</v>
      </c>
      <c r="K65" s="27">
        <v>6.8999999999999764</v>
      </c>
      <c r="L65" s="22">
        <f t="shared" si="2"/>
        <v>9.6599999999999753</v>
      </c>
      <c r="M65" s="26">
        <v>8.9999999999999993E-3</v>
      </c>
      <c r="N65" s="23">
        <f t="shared" si="3"/>
        <v>6.3584999999999995E-5</v>
      </c>
      <c r="O65" s="28">
        <f t="shared" si="4"/>
        <v>3.5385704175513109</v>
      </c>
      <c r="P65" s="28">
        <f t="shared" si="5"/>
        <v>0.63885105101883966</v>
      </c>
      <c r="Q65" s="29">
        <v>0.02</v>
      </c>
      <c r="R65" s="28">
        <f t="shared" si="6"/>
        <v>13.714002561871059</v>
      </c>
      <c r="S65" s="24">
        <v>15</v>
      </c>
      <c r="T65" s="24">
        <v>25</v>
      </c>
      <c r="U65" s="24">
        <f t="shared" si="14"/>
        <v>40</v>
      </c>
      <c r="V65" s="26">
        <v>8.9999999999999993E-3</v>
      </c>
      <c r="W65" s="25">
        <f t="shared" si="7"/>
        <v>6.3584999999999995E-5</v>
      </c>
      <c r="X65" s="28">
        <f t="shared" si="8"/>
        <v>3.5385704175513109</v>
      </c>
      <c r="Y65" s="28">
        <f t="shared" si="9"/>
        <v>0.63885105101883966</v>
      </c>
      <c r="Z65" s="30">
        <f t="shared" si="10"/>
        <v>56.786760090563533</v>
      </c>
      <c r="AA65" s="29">
        <v>0.54000000000000026</v>
      </c>
      <c r="AB65" s="27">
        <v>9.5399999999999743</v>
      </c>
      <c r="AC65" s="27">
        <v>9.5399999999999743</v>
      </c>
      <c r="AD65" s="26">
        <v>2.0039999999999996</v>
      </c>
      <c r="AE65" s="31">
        <v>1104</v>
      </c>
      <c r="AF65" s="30">
        <f t="shared" si="11"/>
        <v>-7.3568536128899247</v>
      </c>
      <c r="AG65" s="30">
        <v>2.3800000000000132</v>
      </c>
      <c r="AH65" s="30">
        <f t="shared" si="12"/>
        <v>-7.0940025618710987</v>
      </c>
      <c r="AI65" s="30">
        <f t="shared" si="13"/>
        <v>-9.0980025618710982</v>
      </c>
      <c r="AJ65" s="22">
        <v>72</v>
      </c>
      <c r="AK65" s="30">
        <f t="shared" si="0"/>
        <v>142.50076265243459</v>
      </c>
      <c r="AL65" s="29">
        <v>0.51399999999999979</v>
      </c>
      <c r="AM65" s="28">
        <f t="shared" si="1"/>
        <v>0.91821503094331469</v>
      </c>
    </row>
    <row r="66" spans="1:39" x14ac:dyDescent="0.25">
      <c r="A66" s="47">
        <v>64</v>
      </c>
      <c r="B66" s="16">
        <v>12670</v>
      </c>
      <c r="C66" s="16" t="s">
        <v>165</v>
      </c>
      <c r="D66" s="16" t="s">
        <v>166</v>
      </c>
      <c r="E66" s="16" t="s">
        <v>167</v>
      </c>
      <c r="F66" s="16">
        <v>42082135</v>
      </c>
      <c r="G66" s="45"/>
      <c r="H66" s="26">
        <v>0.81500000000000028</v>
      </c>
      <c r="I66" s="21">
        <v>2.2638888888888896E-4</v>
      </c>
      <c r="J66" s="27">
        <v>2.7399999999999989</v>
      </c>
      <c r="K66" s="27">
        <v>6.8499999999999766</v>
      </c>
      <c r="L66" s="22">
        <f t="shared" si="2"/>
        <v>9.589999999999975</v>
      </c>
      <c r="M66" s="26">
        <v>8.9999999999999993E-3</v>
      </c>
      <c r="N66" s="23">
        <f t="shared" si="3"/>
        <v>6.3584999999999995E-5</v>
      </c>
      <c r="O66" s="28">
        <f t="shared" si="4"/>
        <v>3.5604134448201457</v>
      </c>
      <c r="P66" s="28">
        <f t="shared" si="5"/>
        <v>0.64676244377837022</v>
      </c>
      <c r="Q66" s="29">
        <v>0.02</v>
      </c>
      <c r="R66" s="28">
        <f t="shared" si="6"/>
        <v>13.783226301854565</v>
      </c>
      <c r="S66" s="24">
        <v>15</v>
      </c>
      <c r="T66" s="24">
        <v>25</v>
      </c>
      <c r="U66" s="24">
        <f t="shared" si="14"/>
        <v>40</v>
      </c>
      <c r="V66" s="26">
        <v>8.9999999999999993E-3</v>
      </c>
      <c r="W66" s="25">
        <f t="shared" si="7"/>
        <v>6.3584999999999995E-5</v>
      </c>
      <c r="X66" s="28">
        <f t="shared" si="8"/>
        <v>3.5604134448201457</v>
      </c>
      <c r="Y66" s="28">
        <f t="shared" si="9"/>
        <v>0.64676244377837022</v>
      </c>
      <c r="Z66" s="30">
        <f t="shared" si="10"/>
        <v>57.489995002521802</v>
      </c>
      <c r="AA66" s="29">
        <v>0.54500000000000026</v>
      </c>
      <c r="AB66" s="27">
        <v>9.5599999999999739</v>
      </c>
      <c r="AC66" s="27">
        <v>9.5599999999999739</v>
      </c>
      <c r="AD66" s="26">
        <v>1.9959999999999996</v>
      </c>
      <c r="AE66" s="31">
        <v>1106</v>
      </c>
      <c r="AF66" s="30">
        <f t="shared" si="11"/>
        <v>-7.4109887456329604</v>
      </c>
      <c r="AG66" s="30">
        <v>2.3700000000000134</v>
      </c>
      <c r="AH66" s="30">
        <f t="shared" si="12"/>
        <v>-7.1382263018546048</v>
      </c>
      <c r="AI66" s="30">
        <f t="shared" si="13"/>
        <v>-9.1342263018546035</v>
      </c>
      <c r="AJ66" s="22">
        <v>73</v>
      </c>
      <c r="AK66" s="30">
        <f t="shared" si="0"/>
        <v>144.27322130437636</v>
      </c>
      <c r="AL66" s="29">
        <v>0.51099999999999979</v>
      </c>
      <c r="AM66" s="28">
        <f t="shared" si="1"/>
        <v>0.94257040625898314</v>
      </c>
    </row>
    <row r="67" spans="1:39" x14ac:dyDescent="0.25">
      <c r="A67" s="47">
        <v>65</v>
      </c>
      <c r="B67" s="16">
        <v>13645</v>
      </c>
      <c r="C67" s="16" t="s">
        <v>165</v>
      </c>
      <c r="D67" s="16" t="s">
        <v>168</v>
      </c>
      <c r="E67" s="16" t="s">
        <v>169</v>
      </c>
      <c r="F67" s="16">
        <v>42559154</v>
      </c>
      <c r="G67" s="45"/>
      <c r="H67" s="26">
        <v>0.82000000000000028</v>
      </c>
      <c r="I67" s="21">
        <v>2.2777777777777786E-4</v>
      </c>
      <c r="J67" s="27">
        <v>2.7199999999999989</v>
      </c>
      <c r="K67" s="27">
        <v>6.7999999999999767</v>
      </c>
      <c r="L67" s="22">
        <f t="shared" si="2"/>
        <v>9.5199999999999747</v>
      </c>
      <c r="M67" s="26">
        <v>8.9999999999999993E-3</v>
      </c>
      <c r="N67" s="23">
        <f t="shared" si="3"/>
        <v>6.3584999999999995E-5</v>
      </c>
      <c r="O67" s="28">
        <f t="shared" si="4"/>
        <v>3.5822564720889813</v>
      </c>
      <c r="P67" s="28">
        <f t="shared" si="5"/>
        <v>0.65472252203180581</v>
      </c>
      <c r="Q67" s="29">
        <v>0.02</v>
      </c>
      <c r="R67" s="28">
        <f t="shared" si="6"/>
        <v>13.851018688317279</v>
      </c>
      <c r="S67" s="24">
        <v>15</v>
      </c>
      <c r="T67" s="24">
        <v>25</v>
      </c>
      <c r="U67" s="24">
        <f t="shared" si="14"/>
        <v>40</v>
      </c>
      <c r="V67" s="26">
        <v>8.9999999999999993E-3</v>
      </c>
      <c r="W67" s="25">
        <f t="shared" si="7"/>
        <v>6.3584999999999995E-5</v>
      </c>
      <c r="X67" s="28">
        <f t="shared" si="8"/>
        <v>3.5822564720889813</v>
      </c>
      <c r="Y67" s="28">
        <f t="shared" si="9"/>
        <v>0.65472252203180581</v>
      </c>
      <c r="Z67" s="30">
        <f t="shared" si="10"/>
        <v>58.1975575139383</v>
      </c>
      <c r="AA67" s="29">
        <v>0.55000000000000027</v>
      </c>
      <c r="AB67" s="27">
        <v>9.5799999999999734</v>
      </c>
      <c r="AC67" s="27">
        <v>9.5799999999999734</v>
      </c>
      <c r="AD67" s="26">
        <v>1.9879999999999995</v>
      </c>
      <c r="AE67" s="31">
        <v>1108</v>
      </c>
      <c r="AF67" s="30">
        <f t="shared" si="11"/>
        <v>-7.4637412103491112</v>
      </c>
      <c r="AG67" s="30">
        <v>2.3600000000000136</v>
      </c>
      <c r="AH67" s="30">
        <f t="shared" si="12"/>
        <v>-7.1810186883173195</v>
      </c>
      <c r="AI67" s="30">
        <f t="shared" si="13"/>
        <v>-9.169018688317319</v>
      </c>
      <c r="AJ67" s="22">
        <v>74</v>
      </c>
      <c r="AK67" s="30">
        <f t="shared" ref="AK67:AK100" si="15">+AJ67+(AB67-AC67)+R67+Z67</f>
        <v>146.04857620225559</v>
      </c>
      <c r="AL67" s="29">
        <v>0.50799999999999979</v>
      </c>
      <c r="AM67" s="28">
        <f t="shared" ref="AM67:AM100" si="16">+I67*AK67*AE67/75/AL67</f>
        <v>0.96743871678566229</v>
      </c>
    </row>
    <row r="68" spans="1:39" x14ac:dyDescent="0.25">
      <c r="A68" s="47">
        <v>66</v>
      </c>
      <c r="B68" s="16">
        <v>13291</v>
      </c>
      <c r="C68" s="16" t="s">
        <v>165</v>
      </c>
      <c r="D68" s="16" t="s">
        <v>170</v>
      </c>
      <c r="E68" s="16" t="s">
        <v>171</v>
      </c>
      <c r="F68" s="16">
        <v>43416986</v>
      </c>
      <c r="G68" s="45"/>
      <c r="H68" s="26">
        <v>0.82500000000000029</v>
      </c>
      <c r="I68" s="21">
        <v>2.2916666666666674E-4</v>
      </c>
      <c r="J68" s="27">
        <v>2.6999999999999988</v>
      </c>
      <c r="K68" s="27">
        <v>6.7499999999999769</v>
      </c>
      <c r="L68" s="22">
        <f t="shared" ref="L68:L100" si="17">+J68+K68</f>
        <v>9.4499999999999762</v>
      </c>
      <c r="M68" s="26">
        <v>8.9999999999999993E-3</v>
      </c>
      <c r="N68" s="23">
        <f t="shared" ref="N68:N100" si="18">3.14*M68^2/4</f>
        <v>6.3584999999999995E-5</v>
      </c>
      <c r="O68" s="28">
        <f t="shared" ref="O68:O100" si="19">+I68/N68</f>
        <v>3.6040994993578166</v>
      </c>
      <c r="P68" s="28">
        <f t="shared" ref="P68:P100" si="20">+O68^2/2/9.8</f>
        <v>0.66273128577914608</v>
      </c>
      <c r="Q68" s="29">
        <v>0.02</v>
      </c>
      <c r="R68" s="28">
        <f t="shared" ref="R68:R100" si="21">+Q68*L68/M68*P68</f>
        <v>13.917357001362035</v>
      </c>
      <c r="S68" s="24">
        <v>15</v>
      </c>
      <c r="T68" s="24">
        <v>25</v>
      </c>
      <c r="U68" s="24">
        <f t="shared" si="14"/>
        <v>40</v>
      </c>
      <c r="V68" s="26">
        <v>8.9999999999999993E-3</v>
      </c>
      <c r="W68" s="25">
        <f t="shared" ref="W68:W100" si="22">3.14*V68^2/4</f>
        <v>6.3584999999999995E-5</v>
      </c>
      <c r="X68" s="28">
        <f t="shared" ref="X68:X100" si="23">+I68/W68</f>
        <v>3.6040994993578166</v>
      </c>
      <c r="Y68" s="28">
        <f t="shared" ref="Y68:Y100" si="24">+X68^2/2/9.8</f>
        <v>0.66273128577914608</v>
      </c>
      <c r="Z68" s="30">
        <f t="shared" ref="Z68:Z100" si="25">+Q68*U68/V68*Y68</f>
        <v>58.909447624812991</v>
      </c>
      <c r="AA68" s="29">
        <v>0.55500000000000027</v>
      </c>
      <c r="AB68" s="27">
        <v>9.599999999999973</v>
      </c>
      <c r="AC68" s="27">
        <v>9.599999999999973</v>
      </c>
      <c r="AD68" s="26">
        <v>1.9799999999999995</v>
      </c>
      <c r="AE68" s="31">
        <v>1110</v>
      </c>
      <c r="AF68" s="30">
        <f t="shared" ref="AF68:AF100" si="26">+AB68-AA68-P68-R68-AD68</f>
        <v>-7.5150882871412064</v>
      </c>
      <c r="AG68" s="30">
        <v>2.3500000000000139</v>
      </c>
      <c r="AH68" s="30">
        <f t="shared" ref="AH68:AH100" si="27">+AB68-AA68-AG68-R68</f>
        <v>-7.2223570013620755</v>
      </c>
      <c r="AI68" s="30">
        <f t="shared" ref="AI68:AI100" si="28">+AH68-AD68</f>
        <v>-9.2023570013620741</v>
      </c>
      <c r="AJ68" s="22">
        <v>75</v>
      </c>
      <c r="AK68" s="30">
        <f t="shared" si="15"/>
        <v>147.82680462617503</v>
      </c>
      <c r="AL68" s="29">
        <v>0.50499999999999978</v>
      </c>
      <c r="AM68" s="28">
        <f t="shared" si="16"/>
        <v>0.99283018948602775</v>
      </c>
    </row>
    <row r="69" spans="1:39" x14ac:dyDescent="0.25">
      <c r="A69" s="47">
        <v>67</v>
      </c>
      <c r="B69" s="16">
        <v>11644</v>
      </c>
      <c r="C69" s="16" t="s">
        <v>165</v>
      </c>
      <c r="D69" s="16" t="s">
        <v>172</v>
      </c>
      <c r="E69" s="16" t="s">
        <v>173</v>
      </c>
      <c r="F69" s="16">
        <v>41606267</v>
      </c>
      <c r="G69" s="45"/>
      <c r="H69" s="26">
        <v>0.83000000000000029</v>
      </c>
      <c r="I69" s="21">
        <v>2.3055555555555562E-4</v>
      </c>
      <c r="J69" s="27">
        <v>2.6799999999999988</v>
      </c>
      <c r="K69" s="27">
        <v>6.6999999999999771</v>
      </c>
      <c r="L69" s="22">
        <f t="shared" si="17"/>
        <v>9.3799999999999759</v>
      </c>
      <c r="M69" s="26">
        <v>8.9999999999999993E-3</v>
      </c>
      <c r="N69" s="23">
        <f t="shared" si="18"/>
        <v>6.3584999999999995E-5</v>
      </c>
      <c r="O69" s="28">
        <f t="shared" si="19"/>
        <v>3.6259425266266514</v>
      </c>
      <c r="P69" s="28">
        <f t="shared" si="20"/>
        <v>0.67078873502039105</v>
      </c>
      <c r="Q69" s="29">
        <v>0.02</v>
      </c>
      <c r="R69" s="28">
        <f t="shared" si="21"/>
        <v>13.982218521091671</v>
      </c>
      <c r="S69" s="24">
        <v>15</v>
      </c>
      <c r="T69" s="24">
        <v>25</v>
      </c>
      <c r="U69" s="24">
        <f t="shared" ref="U69:U100" si="29">+T69+S69</f>
        <v>40</v>
      </c>
      <c r="V69" s="26">
        <v>8.9999999999999993E-3</v>
      </c>
      <c r="W69" s="25">
        <f t="shared" si="22"/>
        <v>6.3584999999999995E-5</v>
      </c>
      <c r="X69" s="28">
        <f t="shared" si="23"/>
        <v>3.6259425266266514</v>
      </c>
      <c r="Y69" s="28">
        <f t="shared" si="24"/>
        <v>0.67078873502039105</v>
      </c>
      <c r="Z69" s="30">
        <f t="shared" si="25"/>
        <v>59.625665335145875</v>
      </c>
      <c r="AA69" s="29">
        <v>0.56000000000000028</v>
      </c>
      <c r="AB69" s="27">
        <v>9.6199999999999726</v>
      </c>
      <c r="AC69" s="27">
        <v>9.6199999999999726</v>
      </c>
      <c r="AD69" s="26">
        <v>1.9719999999999995</v>
      </c>
      <c r="AE69" s="31">
        <v>1112</v>
      </c>
      <c r="AF69" s="30">
        <f t="shared" si="26"/>
        <v>-7.5650072561120894</v>
      </c>
      <c r="AG69" s="30">
        <v>2.3400000000000141</v>
      </c>
      <c r="AH69" s="30">
        <f t="shared" si="27"/>
        <v>-7.2622185210917127</v>
      </c>
      <c r="AI69" s="30">
        <f t="shared" si="28"/>
        <v>-9.2342185210917123</v>
      </c>
      <c r="AJ69" s="22">
        <v>76</v>
      </c>
      <c r="AK69" s="30">
        <f t="shared" si="15"/>
        <v>149.60788385623755</v>
      </c>
      <c r="AL69" s="29">
        <v>0.50199999999999978</v>
      </c>
      <c r="AM69" s="28">
        <f t="shared" si="16"/>
        <v>1.0187552935218616</v>
      </c>
    </row>
    <row r="70" spans="1:39" x14ac:dyDescent="0.25">
      <c r="A70" s="47">
        <v>68</v>
      </c>
      <c r="B70" s="16">
        <v>11987</v>
      </c>
      <c r="C70" s="16" t="s">
        <v>165</v>
      </c>
      <c r="D70" s="16" t="s">
        <v>174</v>
      </c>
      <c r="E70" s="16" t="s">
        <v>175</v>
      </c>
      <c r="F70" s="16">
        <v>40822814</v>
      </c>
      <c r="G70" s="45"/>
      <c r="H70" s="26">
        <v>0.8350000000000003</v>
      </c>
      <c r="I70" s="21">
        <v>2.3194444444444453E-4</v>
      </c>
      <c r="J70" s="27">
        <v>2.6599999999999988</v>
      </c>
      <c r="K70" s="27">
        <v>6.6499999999999773</v>
      </c>
      <c r="L70" s="22">
        <f t="shared" si="17"/>
        <v>9.3099999999999756</v>
      </c>
      <c r="M70" s="26">
        <v>8.9999999999999993E-3</v>
      </c>
      <c r="N70" s="23">
        <f t="shared" si="18"/>
        <v>6.3584999999999995E-5</v>
      </c>
      <c r="O70" s="28">
        <f t="shared" si="19"/>
        <v>3.6477855538954871</v>
      </c>
      <c r="P70" s="28">
        <f t="shared" si="20"/>
        <v>0.67889486975554103</v>
      </c>
      <c r="Q70" s="29">
        <v>0.02</v>
      </c>
      <c r="R70" s="28">
        <f t="shared" si="21"/>
        <v>14.045580527609047</v>
      </c>
      <c r="S70" s="24">
        <v>15</v>
      </c>
      <c r="T70" s="24">
        <v>25</v>
      </c>
      <c r="U70" s="24">
        <f t="shared" si="29"/>
        <v>40</v>
      </c>
      <c r="V70" s="26">
        <v>8.9999999999999993E-3</v>
      </c>
      <c r="W70" s="25">
        <f t="shared" si="22"/>
        <v>6.3584999999999995E-5</v>
      </c>
      <c r="X70" s="28">
        <f t="shared" si="23"/>
        <v>3.6477855538954871</v>
      </c>
      <c r="Y70" s="28">
        <f t="shared" si="24"/>
        <v>0.67889486975554103</v>
      </c>
      <c r="Z70" s="30">
        <f t="shared" si="25"/>
        <v>60.346210644936988</v>
      </c>
      <c r="AA70" s="29">
        <v>0.56500000000000028</v>
      </c>
      <c r="AB70" s="27">
        <v>9.6399999999999721</v>
      </c>
      <c r="AC70" s="27">
        <v>9.6399999999999721</v>
      </c>
      <c r="AD70" s="26">
        <v>1.9639999999999995</v>
      </c>
      <c r="AE70" s="31">
        <v>1114</v>
      </c>
      <c r="AF70" s="30">
        <f t="shared" si="26"/>
        <v>-7.6134753973646143</v>
      </c>
      <c r="AG70" s="30">
        <v>2.3300000000000143</v>
      </c>
      <c r="AH70" s="30">
        <f t="shared" si="27"/>
        <v>-7.3005805276090889</v>
      </c>
      <c r="AI70" s="30">
        <f t="shared" si="28"/>
        <v>-9.2645805276090876</v>
      </c>
      <c r="AJ70" s="22">
        <v>77</v>
      </c>
      <c r="AK70" s="30">
        <f t="shared" si="15"/>
        <v>151.39179117254605</v>
      </c>
      <c r="AL70" s="29">
        <v>0.49899999999999978</v>
      </c>
      <c r="AM70" s="28">
        <f t="shared" si="16"/>
        <v>1.0452247475008591</v>
      </c>
    </row>
    <row r="71" spans="1:39" x14ac:dyDescent="0.25">
      <c r="A71" s="47">
        <v>69</v>
      </c>
      <c r="B71" s="16">
        <v>13567</v>
      </c>
      <c r="C71" s="16" t="s">
        <v>165</v>
      </c>
      <c r="D71" s="16" t="s">
        <v>176</v>
      </c>
      <c r="E71" s="16" t="s">
        <v>177</v>
      </c>
      <c r="F71" s="16">
        <v>41734892</v>
      </c>
      <c r="G71" s="45"/>
      <c r="H71" s="26">
        <v>0.8400000000000003</v>
      </c>
      <c r="I71" s="21">
        <v>2.3333333333333341E-4</v>
      </c>
      <c r="J71" s="27">
        <v>2.6399999999999988</v>
      </c>
      <c r="K71" s="27">
        <v>6.5999999999999774</v>
      </c>
      <c r="L71" s="22">
        <f t="shared" si="17"/>
        <v>9.2399999999999771</v>
      </c>
      <c r="M71" s="26">
        <v>8.9999999999999993E-3</v>
      </c>
      <c r="N71" s="23">
        <f t="shared" si="18"/>
        <v>6.3584999999999995E-5</v>
      </c>
      <c r="O71" s="28">
        <f t="shared" si="19"/>
        <v>3.6696285811643223</v>
      </c>
      <c r="P71" s="28">
        <f t="shared" si="20"/>
        <v>0.6870496899845957</v>
      </c>
      <c r="Q71" s="29">
        <v>0.02</v>
      </c>
      <c r="R71" s="28">
        <f t="shared" si="21"/>
        <v>14.107420301016999</v>
      </c>
      <c r="S71" s="24">
        <v>15</v>
      </c>
      <c r="T71" s="24">
        <v>25</v>
      </c>
      <c r="U71" s="24">
        <f t="shared" si="29"/>
        <v>40</v>
      </c>
      <c r="V71" s="26">
        <v>8.9999999999999993E-3</v>
      </c>
      <c r="W71" s="25">
        <f t="shared" si="22"/>
        <v>6.3584999999999995E-5</v>
      </c>
      <c r="X71" s="28">
        <f t="shared" si="23"/>
        <v>3.6696285811643223</v>
      </c>
      <c r="Y71" s="28">
        <f t="shared" si="24"/>
        <v>0.6870496899845957</v>
      </c>
      <c r="Z71" s="30">
        <f t="shared" si="25"/>
        <v>61.071083554186295</v>
      </c>
      <c r="AA71" s="29">
        <v>0.57000000000000028</v>
      </c>
      <c r="AB71" s="27">
        <v>9.6599999999999717</v>
      </c>
      <c r="AC71" s="27">
        <v>9.6599999999999717</v>
      </c>
      <c r="AD71" s="26">
        <v>1.9559999999999995</v>
      </c>
      <c r="AE71" s="31">
        <v>1116</v>
      </c>
      <c r="AF71" s="30">
        <f t="shared" si="26"/>
        <v>-7.660469991001623</v>
      </c>
      <c r="AG71" s="30">
        <v>2.3200000000000145</v>
      </c>
      <c r="AH71" s="30">
        <f t="shared" si="27"/>
        <v>-7.3374203010170422</v>
      </c>
      <c r="AI71" s="30">
        <f t="shared" si="28"/>
        <v>-9.2934203010170418</v>
      </c>
      <c r="AJ71" s="22">
        <v>78</v>
      </c>
      <c r="AK71" s="30">
        <f t="shared" si="15"/>
        <v>153.1785038552033</v>
      </c>
      <c r="AL71" s="29">
        <v>0.49599999999999977</v>
      </c>
      <c r="AM71" s="28">
        <f t="shared" si="16"/>
        <v>1.0722495269864241</v>
      </c>
    </row>
    <row r="72" spans="1:39" x14ac:dyDescent="0.25">
      <c r="A72" s="47">
        <v>70</v>
      </c>
      <c r="B72" s="16">
        <v>13328</v>
      </c>
      <c r="C72" s="16" t="s">
        <v>165</v>
      </c>
      <c r="D72" s="16" t="s">
        <v>178</v>
      </c>
      <c r="E72" s="16" t="s">
        <v>179</v>
      </c>
      <c r="F72" s="16">
        <v>43150894</v>
      </c>
      <c r="G72" s="45"/>
      <c r="H72" s="26">
        <v>0.84500000000000031</v>
      </c>
      <c r="I72" s="21">
        <v>2.3472222222222232E-4</v>
      </c>
      <c r="J72" s="27">
        <v>2.6199999999999988</v>
      </c>
      <c r="K72" s="27">
        <v>6.5499999999999776</v>
      </c>
      <c r="L72" s="22">
        <f t="shared" si="17"/>
        <v>9.1699999999999768</v>
      </c>
      <c r="M72" s="26">
        <v>8.9999999999999993E-3</v>
      </c>
      <c r="N72" s="23">
        <f t="shared" si="18"/>
        <v>6.3584999999999995E-5</v>
      </c>
      <c r="O72" s="28">
        <f t="shared" si="19"/>
        <v>3.6914716084331576</v>
      </c>
      <c r="P72" s="28">
        <f t="shared" si="20"/>
        <v>0.69525319570755528</v>
      </c>
      <c r="Q72" s="29">
        <v>0.02</v>
      </c>
      <c r="R72" s="28">
        <f t="shared" si="21"/>
        <v>14.167715121418368</v>
      </c>
      <c r="S72" s="24">
        <v>15</v>
      </c>
      <c r="T72" s="24">
        <v>25</v>
      </c>
      <c r="U72" s="24">
        <f t="shared" si="29"/>
        <v>40</v>
      </c>
      <c r="V72" s="26">
        <v>8.9999999999999993E-3</v>
      </c>
      <c r="W72" s="25">
        <f t="shared" si="22"/>
        <v>6.3584999999999995E-5</v>
      </c>
      <c r="X72" s="28">
        <f t="shared" si="23"/>
        <v>3.6914716084331576</v>
      </c>
      <c r="Y72" s="28">
        <f t="shared" si="24"/>
        <v>0.69525319570755528</v>
      </c>
      <c r="Z72" s="30">
        <f t="shared" si="25"/>
        <v>61.800284062893809</v>
      </c>
      <c r="AA72" s="29">
        <v>0.57500000000000029</v>
      </c>
      <c r="AB72" s="27">
        <v>9.6799999999999713</v>
      </c>
      <c r="AC72" s="27">
        <v>9.6799999999999713</v>
      </c>
      <c r="AD72" s="26">
        <v>1.9479999999999995</v>
      </c>
      <c r="AE72" s="31">
        <v>1118</v>
      </c>
      <c r="AF72" s="30">
        <f t="shared" si="26"/>
        <v>-7.7059683171259534</v>
      </c>
      <c r="AG72" s="30">
        <v>2.3100000000000147</v>
      </c>
      <c r="AH72" s="30">
        <f t="shared" si="27"/>
        <v>-7.3727151214184126</v>
      </c>
      <c r="AI72" s="30">
        <f t="shared" si="28"/>
        <v>-9.320715121418413</v>
      </c>
      <c r="AJ72" s="22">
        <v>79</v>
      </c>
      <c r="AK72" s="30">
        <f t="shared" si="15"/>
        <v>154.96799918431219</v>
      </c>
      <c r="AL72" s="29">
        <v>0.49299999999999977</v>
      </c>
      <c r="AM72" s="28">
        <f t="shared" si="16"/>
        <v>1.0998408722816597</v>
      </c>
    </row>
    <row r="73" spans="1:39" x14ac:dyDescent="0.25">
      <c r="A73" s="47">
        <v>71</v>
      </c>
      <c r="B73" s="16">
        <v>11901</v>
      </c>
      <c r="C73" s="16" t="s">
        <v>165</v>
      </c>
      <c r="D73" s="16" t="s">
        <v>180</v>
      </c>
      <c r="E73" s="16" t="s">
        <v>181</v>
      </c>
      <c r="F73" s="16">
        <v>40962815</v>
      </c>
      <c r="G73" s="45"/>
      <c r="H73" s="26">
        <v>0.85000000000000031</v>
      </c>
      <c r="I73" s="21">
        <v>2.361111111111112E-4</v>
      </c>
      <c r="J73" s="27">
        <v>2.5999999999999988</v>
      </c>
      <c r="K73" s="27">
        <v>6.4999999999999778</v>
      </c>
      <c r="L73" s="22">
        <f t="shared" si="17"/>
        <v>9.0999999999999766</v>
      </c>
      <c r="M73" s="26">
        <v>8.9999999999999993E-3</v>
      </c>
      <c r="N73" s="23">
        <f t="shared" si="18"/>
        <v>6.3584999999999995E-5</v>
      </c>
      <c r="O73" s="28">
        <f t="shared" si="19"/>
        <v>3.7133146357019928</v>
      </c>
      <c r="P73" s="28">
        <f t="shared" si="20"/>
        <v>0.70350538692441955</v>
      </c>
      <c r="Q73" s="29">
        <v>0.02</v>
      </c>
      <c r="R73" s="28">
        <f t="shared" si="21"/>
        <v>14.226442268916005</v>
      </c>
      <c r="S73" s="24">
        <v>15</v>
      </c>
      <c r="T73" s="24">
        <v>25</v>
      </c>
      <c r="U73" s="24">
        <f t="shared" si="29"/>
        <v>40</v>
      </c>
      <c r="V73" s="26">
        <v>8.9999999999999993E-3</v>
      </c>
      <c r="W73" s="25">
        <f t="shared" si="22"/>
        <v>6.3584999999999995E-5</v>
      </c>
      <c r="X73" s="28">
        <f t="shared" si="23"/>
        <v>3.7133146357019928</v>
      </c>
      <c r="Y73" s="28">
        <f t="shared" si="24"/>
        <v>0.70350538692441955</v>
      </c>
      <c r="Z73" s="30">
        <f t="shared" si="25"/>
        <v>62.533812171059523</v>
      </c>
      <c r="AA73" s="29">
        <v>0.58000000000000029</v>
      </c>
      <c r="AB73" s="27">
        <v>9.6999999999999709</v>
      </c>
      <c r="AC73" s="27">
        <v>9.6999999999999709</v>
      </c>
      <c r="AD73" s="26">
        <v>1.9399999999999995</v>
      </c>
      <c r="AE73" s="31">
        <v>1120</v>
      </c>
      <c r="AF73" s="30">
        <f t="shared" si="26"/>
        <v>-7.7499476558404528</v>
      </c>
      <c r="AG73" s="30">
        <v>2.3000000000000149</v>
      </c>
      <c r="AH73" s="30">
        <f t="shared" si="27"/>
        <v>-7.4064422689160487</v>
      </c>
      <c r="AI73" s="30">
        <f t="shared" si="28"/>
        <v>-9.3464422689160482</v>
      </c>
      <c r="AJ73" s="22">
        <v>80</v>
      </c>
      <c r="AK73" s="30">
        <f t="shared" si="15"/>
        <v>156.76025443997554</v>
      </c>
      <c r="AL73" s="29">
        <v>0.48999999999999977</v>
      </c>
      <c r="AM73" s="28">
        <f t="shared" si="16"/>
        <v>1.128010296499296</v>
      </c>
    </row>
    <row r="74" spans="1:39" x14ac:dyDescent="0.25">
      <c r="A74" s="47">
        <v>72</v>
      </c>
      <c r="B74" s="16">
        <v>11569</v>
      </c>
      <c r="C74" s="16" t="s">
        <v>165</v>
      </c>
      <c r="D74" s="16" t="s">
        <v>182</v>
      </c>
      <c r="E74" s="16" t="s">
        <v>183</v>
      </c>
      <c r="F74" s="16">
        <v>39378285</v>
      </c>
      <c r="G74" s="45"/>
      <c r="H74" s="26">
        <v>0.85500000000000032</v>
      </c>
      <c r="I74" s="21">
        <v>2.3750000000000008E-4</v>
      </c>
      <c r="J74" s="27">
        <v>2.5799999999999987</v>
      </c>
      <c r="K74" s="27">
        <v>6.449999999999978</v>
      </c>
      <c r="L74" s="22">
        <f t="shared" si="17"/>
        <v>9.0299999999999763</v>
      </c>
      <c r="M74" s="26">
        <v>8.9999999999999993E-3</v>
      </c>
      <c r="N74" s="23">
        <f t="shared" si="18"/>
        <v>6.3584999999999995E-5</v>
      </c>
      <c r="O74" s="28">
        <f t="shared" si="19"/>
        <v>3.7351576629708281</v>
      </c>
      <c r="P74" s="28">
        <f t="shared" si="20"/>
        <v>0.71180626363518862</v>
      </c>
      <c r="Q74" s="29">
        <v>0.02</v>
      </c>
      <c r="R74" s="28">
        <f t="shared" si="21"/>
        <v>14.283579023612749</v>
      </c>
      <c r="S74" s="24">
        <v>15</v>
      </c>
      <c r="T74" s="24">
        <v>25</v>
      </c>
      <c r="U74" s="24">
        <f t="shared" si="29"/>
        <v>40</v>
      </c>
      <c r="V74" s="26">
        <v>8.9999999999999993E-3</v>
      </c>
      <c r="W74" s="25">
        <f t="shared" si="22"/>
        <v>6.3584999999999995E-5</v>
      </c>
      <c r="X74" s="28">
        <f t="shared" si="23"/>
        <v>3.7351576629708281</v>
      </c>
      <c r="Y74" s="28">
        <f t="shared" si="24"/>
        <v>0.71180626363518862</v>
      </c>
      <c r="Z74" s="30">
        <f t="shared" si="25"/>
        <v>63.271667878683438</v>
      </c>
      <c r="AA74" s="29">
        <v>0.5850000000000003</v>
      </c>
      <c r="AB74" s="27">
        <v>9.7199999999999704</v>
      </c>
      <c r="AC74" s="27">
        <v>9.7199999999999704</v>
      </c>
      <c r="AD74" s="26">
        <v>1.9319999999999995</v>
      </c>
      <c r="AE74" s="31">
        <v>1122</v>
      </c>
      <c r="AF74" s="30">
        <f t="shared" si="26"/>
        <v>-7.792385287247968</v>
      </c>
      <c r="AG74" s="30">
        <v>2.2900000000000151</v>
      </c>
      <c r="AH74" s="30">
        <f t="shared" si="27"/>
        <v>-7.4385790236127942</v>
      </c>
      <c r="AI74" s="30">
        <f t="shared" si="28"/>
        <v>-9.3705790236127946</v>
      </c>
      <c r="AJ74" s="22">
        <v>81</v>
      </c>
      <c r="AK74" s="30">
        <f t="shared" si="15"/>
        <v>158.55524690229618</v>
      </c>
      <c r="AL74" s="29">
        <v>0.48699999999999977</v>
      </c>
      <c r="AM74" s="28">
        <f t="shared" si="16"/>
        <v>1.1567695939298945</v>
      </c>
    </row>
    <row r="75" spans="1:39" x14ac:dyDescent="0.25">
      <c r="A75" s="47">
        <v>73</v>
      </c>
      <c r="B75" s="16">
        <v>11892</v>
      </c>
      <c r="C75" s="16" t="s">
        <v>165</v>
      </c>
      <c r="D75" s="16" t="s">
        <v>184</v>
      </c>
      <c r="E75" s="16" t="s">
        <v>185</v>
      </c>
      <c r="F75" s="16">
        <v>41191067</v>
      </c>
      <c r="G75" s="45"/>
      <c r="H75" s="26">
        <v>0.86000000000000032</v>
      </c>
      <c r="I75" s="21">
        <v>2.3888888888888899E-4</v>
      </c>
      <c r="J75" s="27">
        <v>2.5599999999999987</v>
      </c>
      <c r="K75" s="27">
        <v>6.3999999999999782</v>
      </c>
      <c r="L75" s="22">
        <f t="shared" si="17"/>
        <v>8.959999999999976</v>
      </c>
      <c r="M75" s="26">
        <v>8.9999999999999993E-3</v>
      </c>
      <c r="N75" s="23">
        <f t="shared" si="18"/>
        <v>6.3584999999999995E-5</v>
      </c>
      <c r="O75" s="28">
        <f t="shared" si="19"/>
        <v>3.7570006902396638</v>
      </c>
      <c r="P75" s="28">
        <f t="shared" si="20"/>
        <v>0.72015582583986271</v>
      </c>
      <c r="Q75" s="29">
        <v>0.02</v>
      </c>
      <c r="R75" s="28">
        <f t="shared" si="21"/>
        <v>14.339102665611453</v>
      </c>
      <c r="S75" s="24">
        <v>15</v>
      </c>
      <c r="T75" s="24">
        <v>25</v>
      </c>
      <c r="U75" s="24">
        <f t="shared" si="29"/>
        <v>40</v>
      </c>
      <c r="V75" s="26">
        <v>8.9999999999999993E-3</v>
      </c>
      <c r="W75" s="25">
        <f t="shared" si="22"/>
        <v>6.3584999999999995E-5</v>
      </c>
      <c r="X75" s="28">
        <f t="shared" si="23"/>
        <v>3.7570006902396638</v>
      </c>
      <c r="Y75" s="28">
        <f t="shared" si="24"/>
        <v>0.72015582583986271</v>
      </c>
      <c r="Z75" s="30">
        <f t="shared" si="25"/>
        <v>64.013851185765589</v>
      </c>
      <c r="AA75" s="29">
        <v>0.5900000000000003</v>
      </c>
      <c r="AB75" s="27">
        <v>9.73999999999997</v>
      </c>
      <c r="AC75" s="27">
        <v>9.73999999999997</v>
      </c>
      <c r="AD75" s="26">
        <v>1.9239999999999995</v>
      </c>
      <c r="AE75" s="31">
        <v>1124</v>
      </c>
      <c r="AF75" s="30">
        <f t="shared" si="26"/>
        <v>-7.8332584914513443</v>
      </c>
      <c r="AG75" s="30">
        <v>2.2800000000000153</v>
      </c>
      <c r="AH75" s="30">
        <f t="shared" si="27"/>
        <v>-7.4691026656114978</v>
      </c>
      <c r="AI75" s="30">
        <f t="shared" si="28"/>
        <v>-9.3931026656114973</v>
      </c>
      <c r="AJ75" s="22">
        <v>82</v>
      </c>
      <c r="AK75" s="30">
        <f t="shared" si="15"/>
        <v>160.35295385137704</v>
      </c>
      <c r="AL75" s="29">
        <v>0.48399999999999976</v>
      </c>
      <c r="AM75" s="28">
        <f t="shared" si="16"/>
        <v>1.1861308487212674</v>
      </c>
    </row>
    <row r="76" spans="1:39" x14ac:dyDescent="0.25">
      <c r="A76" s="47">
        <v>74</v>
      </c>
      <c r="B76" s="16">
        <v>13486</v>
      </c>
      <c r="C76" s="16" t="s">
        <v>165</v>
      </c>
      <c r="D76" s="16" t="s">
        <v>186</v>
      </c>
      <c r="E76" s="16" t="s">
        <v>187</v>
      </c>
      <c r="F76" s="16">
        <v>44140000</v>
      </c>
      <c r="G76" s="45"/>
      <c r="H76" s="26">
        <v>0.86500000000000032</v>
      </c>
      <c r="I76" s="21">
        <v>2.4027777777777787E-4</v>
      </c>
      <c r="J76" s="27">
        <v>2.5399999999999987</v>
      </c>
      <c r="K76" s="27">
        <v>6.3499999999999783</v>
      </c>
      <c r="L76" s="22">
        <f t="shared" si="17"/>
        <v>8.8899999999999775</v>
      </c>
      <c r="M76" s="26">
        <v>8.9999999999999993E-3</v>
      </c>
      <c r="N76" s="23">
        <f t="shared" si="18"/>
        <v>6.3584999999999995E-5</v>
      </c>
      <c r="O76" s="28">
        <f t="shared" si="19"/>
        <v>3.7788437175084986</v>
      </c>
      <c r="P76" s="28">
        <f t="shared" si="20"/>
        <v>0.72855407353844126</v>
      </c>
      <c r="Q76" s="29">
        <v>0.02</v>
      </c>
      <c r="R76" s="28">
        <f t="shared" si="21"/>
        <v>14.392990475014948</v>
      </c>
      <c r="S76" s="24">
        <v>15</v>
      </c>
      <c r="T76" s="24">
        <v>25</v>
      </c>
      <c r="U76" s="24">
        <f t="shared" si="29"/>
        <v>40</v>
      </c>
      <c r="V76" s="26">
        <v>8.9999999999999993E-3</v>
      </c>
      <c r="W76" s="25">
        <f t="shared" si="22"/>
        <v>6.3584999999999995E-5</v>
      </c>
      <c r="X76" s="28">
        <f t="shared" si="23"/>
        <v>3.7788437175084986</v>
      </c>
      <c r="Y76" s="28">
        <f t="shared" si="24"/>
        <v>0.72855407353844126</v>
      </c>
      <c r="Z76" s="30">
        <f t="shared" si="25"/>
        <v>64.760362092305897</v>
      </c>
      <c r="AA76" s="29">
        <v>0.59500000000000031</v>
      </c>
      <c r="AB76" s="27">
        <v>9.7599999999999696</v>
      </c>
      <c r="AC76" s="27">
        <v>9.7599999999999696</v>
      </c>
      <c r="AD76" s="26">
        <v>1.9159999999999995</v>
      </c>
      <c r="AE76" s="31">
        <v>1126</v>
      </c>
      <c r="AF76" s="30">
        <f t="shared" si="26"/>
        <v>-7.87254454855342</v>
      </c>
      <c r="AG76" s="30">
        <v>2.2700000000000156</v>
      </c>
      <c r="AH76" s="30">
        <f t="shared" si="27"/>
        <v>-7.4979904750149942</v>
      </c>
      <c r="AI76" s="30">
        <f t="shared" si="28"/>
        <v>-9.4139904750149945</v>
      </c>
      <c r="AJ76" s="22">
        <v>83</v>
      </c>
      <c r="AK76" s="30">
        <f t="shared" si="15"/>
        <v>162.15335256732084</v>
      </c>
      <c r="AL76" s="29">
        <v>0.48099999999999976</v>
      </c>
      <c r="AM76" s="28">
        <f t="shared" si="16"/>
        <v>1.2161064438826898</v>
      </c>
    </row>
    <row r="77" spans="1:39" x14ac:dyDescent="0.25">
      <c r="A77" s="47">
        <v>75</v>
      </c>
      <c r="B77" s="16">
        <v>12749</v>
      </c>
      <c r="C77" s="16" t="s">
        <v>165</v>
      </c>
      <c r="D77" s="16" t="s">
        <v>188</v>
      </c>
      <c r="E77" s="16" t="s">
        <v>189</v>
      </c>
      <c r="F77" s="16">
        <v>42265996</v>
      </c>
      <c r="G77" s="45"/>
      <c r="H77" s="26">
        <v>0.87000000000000033</v>
      </c>
      <c r="I77" s="21">
        <v>2.4166666666666675E-4</v>
      </c>
      <c r="J77" s="27">
        <v>2.5199999999999987</v>
      </c>
      <c r="K77" s="27">
        <v>6.2999999999999785</v>
      </c>
      <c r="L77" s="22">
        <f t="shared" si="17"/>
        <v>8.8199999999999772</v>
      </c>
      <c r="M77" s="26">
        <v>8.9999999999999993E-3</v>
      </c>
      <c r="N77" s="23">
        <f t="shared" si="18"/>
        <v>6.3584999999999995E-5</v>
      </c>
      <c r="O77" s="28">
        <f t="shared" si="19"/>
        <v>3.8006867447773338</v>
      </c>
      <c r="P77" s="28">
        <f t="shared" si="20"/>
        <v>0.73700100673092472</v>
      </c>
      <c r="Q77" s="29">
        <v>0.02</v>
      </c>
      <c r="R77" s="28">
        <f t="shared" si="21"/>
        <v>14.445219731926089</v>
      </c>
      <c r="S77" s="24">
        <v>15</v>
      </c>
      <c r="T77" s="24">
        <v>25</v>
      </c>
      <c r="U77" s="24">
        <f t="shared" si="29"/>
        <v>40</v>
      </c>
      <c r="V77" s="26">
        <v>8.9999999999999993E-3</v>
      </c>
      <c r="W77" s="25">
        <f t="shared" si="22"/>
        <v>6.3584999999999995E-5</v>
      </c>
      <c r="X77" s="28">
        <f t="shared" si="23"/>
        <v>3.8006867447773338</v>
      </c>
      <c r="Y77" s="28">
        <f t="shared" si="24"/>
        <v>0.73700100673092472</v>
      </c>
      <c r="Z77" s="30">
        <f t="shared" si="25"/>
        <v>65.511200598304427</v>
      </c>
      <c r="AA77" s="29">
        <v>0.60000000000000031</v>
      </c>
      <c r="AB77" s="27">
        <v>9.7799999999999692</v>
      </c>
      <c r="AC77" s="27">
        <v>9.7799999999999692</v>
      </c>
      <c r="AD77" s="26">
        <v>1.9079999999999995</v>
      </c>
      <c r="AE77" s="31">
        <v>1128</v>
      </c>
      <c r="AF77" s="30">
        <f t="shared" si="26"/>
        <v>-7.9102207386570438</v>
      </c>
      <c r="AG77" s="30">
        <v>2.2600000000000158</v>
      </c>
      <c r="AH77" s="30">
        <f t="shared" si="27"/>
        <v>-7.5252197319261356</v>
      </c>
      <c r="AI77" s="30">
        <f t="shared" si="28"/>
        <v>-9.4332197319261351</v>
      </c>
      <c r="AJ77" s="22">
        <v>84</v>
      </c>
      <c r="AK77" s="30">
        <f t="shared" si="15"/>
        <v>163.95642033023051</v>
      </c>
      <c r="AL77" s="29">
        <v>0.47799999999999976</v>
      </c>
      <c r="AM77" s="28">
        <f t="shared" si="16"/>
        <v>1.2467090706281976</v>
      </c>
    </row>
    <row r="78" spans="1:39" x14ac:dyDescent="0.25">
      <c r="A78" s="47">
        <v>76</v>
      </c>
      <c r="B78" s="16">
        <v>13560</v>
      </c>
      <c r="C78" s="16" t="s">
        <v>165</v>
      </c>
      <c r="D78" s="16" t="s">
        <v>190</v>
      </c>
      <c r="E78" s="16" t="s">
        <v>191</v>
      </c>
      <c r="F78" s="16">
        <v>43748087</v>
      </c>
      <c r="G78" s="45"/>
      <c r="H78" s="26">
        <v>0.87500000000000033</v>
      </c>
      <c r="I78" s="21">
        <v>2.4305555555555566E-4</v>
      </c>
      <c r="J78" s="27">
        <v>2.4999999999999987</v>
      </c>
      <c r="K78" s="27">
        <v>6.2499999999999787</v>
      </c>
      <c r="L78" s="22">
        <f t="shared" si="17"/>
        <v>8.7499999999999769</v>
      </c>
      <c r="M78" s="26">
        <v>8.9999999999999993E-3</v>
      </c>
      <c r="N78" s="23">
        <f t="shared" si="18"/>
        <v>6.3584999999999995E-5</v>
      </c>
      <c r="O78" s="28">
        <f t="shared" si="19"/>
        <v>3.8225297720461695</v>
      </c>
      <c r="P78" s="28">
        <f t="shared" si="20"/>
        <v>0.74549662541731321</v>
      </c>
      <c r="Q78" s="29">
        <v>0.02</v>
      </c>
      <c r="R78" s="28">
        <f t="shared" si="21"/>
        <v>14.495767716447721</v>
      </c>
      <c r="S78" s="24">
        <v>15</v>
      </c>
      <c r="T78" s="24">
        <v>25</v>
      </c>
      <c r="U78" s="24">
        <f t="shared" si="29"/>
        <v>40</v>
      </c>
      <c r="V78" s="26">
        <v>8.9999999999999993E-3</v>
      </c>
      <c r="W78" s="25">
        <f t="shared" si="22"/>
        <v>6.3584999999999995E-5</v>
      </c>
      <c r="X78" s="28">
        <f t="shared" si="23"/>
        <v>3.8225297720461695</v>
      </c>
      <c r="Y78" s="28">
        <f t="shared" si="24"/>
        <v>0.74549662541731321</v>
      </c>
      <c r="Z78" s="30">
        <f t="shared" si="25"/>
        <v>66.266366703761179</v>
      </c>
      <c r="AA78" s="29">
        <v>0.60500000000000032</v>
      </c>
      <c r="AB78" s="27">
        <v>9.7999999999999687</v>
      </c>
      <c r="AC78" s="27">
        <v>9.7999999999999687</v>
      </c>
      <c r="AD78" s="26">
        <v>1.8999999999999995</v>
      </c>
      <c r="AE78" s="31">
        <v>1130</v>
      </c>
      <c r="AF78" s="30">
        <f t="shared" si="26"/>
        <v>-7.9462643418650662</v>
      </c>
      <c r="AG78" s="30">
        <v>2.250000000000016</v>
      </c>
      <c r="AH78" s="30">
        <f t="shared" si="27"/>
        <v>-7.5507677164477691</v>
      </c>
      <c r="AI78" s="30">
        <f t="shared" si="28"/>
        <v>-9.4507677164477677</v>
      </c>
      <c r="AJ78" s="22">
        <v>85</v>
      </c>
      <c r="AK78" s="30">
        <f t="shared" si="15"/>
        <v>165.76213442020889</v>
      </c>
      <c r="AL78" s="29">
        <v>0.47499999999999976</v>
      </c>
      <c r="AM78" s="28">
        <f t="shared" si="16"/>
        <v>1.2779517380739316</v>
      </c>
    </row>
    <row r="79" spans="1:39" x14ac:dyDescent="0.25">
      <c r="A79" s="47">
        <v>77</v>
      </c>
      <c r="B79" s="16">
        <v>10764</v>
      </c>
      <c r="C79" s="16" t="s">
        <v>165</v>
      </c>
      <c r="D79" s="16" t="s">
        <v>192</v>
      </c>
      <c r="E79" s="16" t="s">
        <v>193</v>
      </c>
      <c r="F79" s="16">
        <v>37000337</v>
      </c>
      <c r="G79" s="45"/>
      <c r="H79" s="26">
        <v>0.88000000000000034</v>
      </c>
      <c r="I79" s="21">
        <v>2.4444444444444454E-4</v>
      </c>
      <c r="J79" s="27">
        <v>2.4799999999999986</v>
      </c>
      <c r="K79" s="27">
        <v>6.1999999999999789</v>
      </c>
      <c r="L79" s="22">
        <f t="shared" si="17"/>
        <v>8.6799999999999784</v>
      </c>
      <c r="M79" s="26">
        <v>8.9999999999999993E-3</v>
      </c>
      <c r="N79" s="23">
        <f t="shared" si="18"/>
        <v>6.3584999999999995E-5</v>
      </c>
      <c r="O79" s="28">
        <f t="shared" si="19"/>
        <v>3.8443727993150043</v>
      </c>
      <c r="P79" s="28">
        <f t="shared" si="20"/>
        <v>0.75404092959760627</v>
      </c>
      <c r="Q79" s="29">
        <v>0.02</v>
      </c>
      <c r="R79" s="28">
        <f t="shared" si="21"/>
        <v>14.54461170868268</v>
      </c>
      <c r="S79" s="24">
        <v>15</v>
      </c>
      <c r="T79" s="24">
        <v>25</v>
      </c>
      <c r="U79" s="24">
        <f t="shared" si="29"/>
        <v>40</v>
      </c>
      <c r="V79" s="26">
        <v>8.9999999999999993E-3</v>
      </c>
      <c r="W79" s="25">
        <f t="shared" si="22"/>
        <v>6.3584999999999995E-5</v>
      </c>
      <c r="X79" s="28">
        <f t="shared" si="23"/>
        <v>3.8443727993150043</v>
      </c>
      <c r="Y79" s="28">
        <f t="shared" si="24"/>
        <v>0.75404092959760627</v>
      </c>
      <c r="Z79" s="30">
        <f t="shared" si="25"/>
        <v>67.025860408676124</v>
      </c>
      <c r="AA79" s="29">
        <v>0.61000000000000032</v>
      </c>
      <c r="AB79" s="27">
        <v>9.8199999999999683</v>
      </c>
      <c r="AC79" s="27">
        <v>9.8199999999999683</v>
      </c>
      <c r="AD79" s="26">
        <v>1.8919999999999995</v>
      </c>
      <c r="AE79" s="31">
        <v>1132</v>
      </c>
      <c r="AF79" s="30">
        <f t="shared" si="26"/>
        <v>-7.9806526382803167</v>
      </c>
      <c r="AG79" s="30">
        <v>2.2400000000000162</v>
      </c>
      <c r="AH79" s="30">
        <f t="shared" si="27"/>
        <v>-7.5746117086827276</v>
      </c>
      <c r="AI79" s="30">
        <f t="shared" si="28"/>
        <v>-9.4666117086827271</v>
      </c>
      <c r="AJ79" s="22">
        <v>86</v>
      </c>
      <c r="AK79" s="30">
        <f t="shared" si="15"/>
        <v>167.5704721173588</v>
      </c>
      <c r="AL79" s="29">
        <v>0.47199999999999975</v>
      </c>
      <c r="AM79" s="28">
        <f t="shared" si="16"/>
        <v>1.3098477833053066</v>
      </c>
    </row>
    <row r="80" spans="1:39" x14ac:dyDescent="0.25">
      <c r="A80" s="47">
        <v>78</v>
      </c>
      <c r="B80" s="16">
        <v>13583</v>
      </c>
      <c r="C80" s="16" t="s">
        <v>165</v>
      </c>
      <c r="D80" s="16" t="s">
        <v>194</v>
      </c>
      <c r="E80" s="16" t="s">
        <v>195</v>
      </c>
      <c r="F80" s="16">
        <v>44059180</v>
      </c>
      <c r="G80" s="45"/>
      <c r="H80" s="26">
        <v>0.88500000000000034</v>
      </c>
      <c r="I80" s="21">
        <v>2.4583333333333342E-4</v>
      </c>
      <c r="J80" s="27">
        <v>2.4599999999999986</v>
      </c>
      <c r="K80" s="27">
        <v>6.149999999999979</v>
      </c>
      <c r="L80" s="22">
        <f t="shared" si="17"/>
        <v>8.6099999999999781</v>
      </c>
      <c r="M80" s="26">
        <v>8.9999999999999993E-3</v>
      </c>
      <c r="N80" s="23">
        <f t="shared" si="18"/>
        <v>6.3584999999999995E-5</v>
      </c>
      <c r="O80" s="28">
        <f t="shared" si="19"/>
        <v>3.8662158265838396</v>
      </c>
      <c r="P80" s="28">
        <f t="shared" si="20"/>
        <v>0.76263391927180413</v>
      </c>
      <c r="Q80" s="29">
        <v>0.02</v>
      </c>
      <c r="R80" s="28">
        <f t="shared" si="21"/>
        <v>14.591728988733816</v>
      </c>
      <c r="S80" s="24">
        <v>15</v>
      </c>
      <c r="T80" s="24">
        <v>25</v>
      </c>
      <c r="U80" s="24">
        <f t="shared" si="29"/>
        <v>40</v>
      </c>
      <c r="V80" s="26">
        <v>8.9999999999999993E-3</v>
      </c>
      <c r="W80" s="25">
        <f t="shared" si="22"/>
        <v>6.3584999999999995E-5</v>
      </c>
      <c r="X80" s="28">
        <f t="shared" si="23"/>
        <v>3.8662158265838396</v>
      </c>
      <c r="Y80" s="28">
        <f t="shared" si="24"/>
        <v>0.76263391927180413</v>
      </c>
      <c r="Z80" s="30">
        <f t="shared" si="25"/>
        <v>67.789681713049262</v>
      </c>
      <c r="AA80" s="29">
        <v>0.61500000000000032</v>
      </c>
      <c r="AB80" s="27">
        <v>9.8399999999999679</v>
      </c>
      <c r="AC80" s="27">
        <v>9.8399999999999679</v>
      </c>
      <c r="AD80" s="26">
        <v>1.8839999999999995</v>
      </c>
      <c r="AE80" s="31">
        <v>1134</v>
      </c>
      <c r="AF80" s="30">
        <f t="shared" si="26"/>
        <v>-8.0133629080056537</v>
      </c>
      <c r="AG80" s="30">
        <v>2.2300000000000164</v>
      </c>
      <c r="AH80" s="30">
        <f t="shared" si="27"/>
        <v>-7.5967289887338652</v>
      </c>
      <c r="AI80" s="30">
        <f t="shared" si="28"/>
        <v>-9.4807289887338655</v>
      </c>
      <c r="AJ80" s="22">
        <v>87</v>
      </c>
      <c r="AK80" s="30">
        <f t="shared" si="15"/>
        <v>169.38141070178307</v>
      </c>
      <c r="AL80" s="29">
        <v>0.46899999999999975</v>
      </c>
      <c r="AM80" s="28">
        <f t="shared" si="16"/>
        <v>1.3424108818305507</v>
      </c>
    </row>
    <row r="81" spans="1:39" x14ac:dyDescent="0.25">
      <c r="A81" s="47">
        <v>79</v>
      </c>
      <c r="B81" s="16">
        <v>13220</v>
      </c>
      <c r="C81" s="16" t="s">
        <v>165</v>
      </c>
      <c r="D81" s="16" t="s">
        <v>196</v>
      </c>
      <c r="E81" s="16" t="s">
        <v>197</v>
      </c>
      <c r="F81" s="16">
        <v>42913580</v>
      </c>
      <c r="G81" s="45"/>
      <c r="H81" s="26">
        <v>0.89000000000000035</v>
      </c>
      <c r="I81" s="21">
        <v>2.472222222222223E-4</v>
      </c>
      <c r="J81" s="27">
        <v>2.4399999999999986</v>
      </c>
      <c r="K81" s="27">
        <v>6.0999999999999792</v>
      </c>
      <c r="L81" s="22">
        <f t="shared" si="17"/>
        <v>8.5399999999999778</v>
      </c>
      <c r="M81" s="26">
        <v>8.9999999999999993E-3</v>
      </c>
      <c r="N81" s="23">
        <f t="shared" si="18"/>
        <v>6.3584999999999995E-5</v>
      </c>
      <c r="O81" s="28">
        <f t="shared" si="19"/>
        <v>3.8880588538526748</v>
      </c>
      <c r="P81" s="28">
        <f t="shared" si="20"/>
        <v>0.77127559443990679</v>
      </c>
      <c r="Q81" s="29">
        <v>0.02</v>
      </c>
      <c r="R81" s="28">
        <f t="shared" si="21"/>
        <v>14.637096836703973</v>
      </c>
      <c r="S81" s="24">
        <v>15</v>
      </c>
      <c r="T81" s="24">
        <v>25</v>
      </c>
      <c r="U81" s="24">
        <f t="shared" si="29"/>
        <v>40</v>
      </c>
      <c r="V81" s="26">
        <v>8.9999999999999993E-3</v>
      </c>
      <c r="W81" s="25">
        <f t="shared" si="22"/>
        <v>6.3584999999999995E-5</v>
      </c>
      <c r="X81" s="28">
        <f t="shared" si="23"/>
        <v>3.8880588538526748</v>
      </c>
      <c r="Y81" s="28">
        <f t="shared" si="24"/>
        <v>0.77127559443990679</v>
      </c>
      <c r="Z81" s="30">
        <f t="shared" si="25"/>
        <v>68.557830616880608</v>
      </c>
      <c r="AA81" s="29">
        <v>0.62000000000000033</v>
      </c>
      <c r="AB81" s="27">
        <v>9.8599999999999675</v>
      </c>
      <c r="AC81" s="27">
        <v>9.8599999999999675</v>
      </c>
      <c r="AD81" s="26">
        <v>1.8759999999999994</v>
      </c>
      <c r="AE81" s="31">
        <v>1136</v>
      </c>
      <c r="AF81" s="30">
        <f t="shared" si="26"/>
        <v>-8.0443724311439126</v>
      </c>
      <c r="AG81" s="30">
        <v>2.2200000000000166</v>
      </c>
      <c r="AH81" s="30">
        <f t="shared" si="27"/>
        <v>-7.6170968367040235</v>
      </c>
      <c r="AI81" s="30">
        <f t="shared" si="28"/>
        <v>-9.4930968367040229</v>
      </c>
      <c r="AJ81" s="22">
        <v>88</v>
      </c>
      <c r="AK81" s="30">
        <f t="shared" si="15"/>
        <v>171.19492745358457</v>
      </c>
      <c r="AL81" s="29">
        <v>0.46599999999999975</v>
      </c>
      <c r="AM81" s="28">
        <f t="shared" si="16"/>
        <v>1.3756550584380247</v>
      </c>
    </row>
    <row r="82" spans="1:39" x14ac:dyDescent="0.25">
      <c r="A82" s="47">
        <v>80</v>
      </c>
      <c r="B82" s="16">
        <v>11068</v>
      </c>
      <c r="C82" s="16" t="s">
        <v>165</v>
      </c>
      <c r="D82" s="16" t="s">
        <v>198</v>
      </c>
      <c r="E82" s="16" t="s">
        <v>199</v>
      </c>
      <c r="F82" s="16">
        <v>39239891</v>
      </c>
      <c r="G82" s="45"/>
      <c r="H82" s="26">
        <v>0.89500000000000035</v>
      </c>
      <c r="I82" s="21">
        <v>2.4861111111111123E-4</v>
      </c>
      <c r="J82" s="27">
        <v>2.4199999999999986</v>
      </c>
      <c r="K82" s="27">
        <v>6.0499999999999794</v>
      </c>
      <c r="L82" s="22">
        <f t="shared" si="17"/>
        <v>8.4699999999999775</v>
      </c>
      <c r="M82" s="26">
        <v>8.9999999999999993E-3</v>
      </c>
      <c r="N82" s="23">
        <f t="shared" si="18"/>
        <v>6.3584999999999995E-5</v>
      </c>
      <c r="O82" s="28">
        <f t="shared" si="19"/>
        <v>3.9099018811215105</v>
      </c>
      <c r="P82" s="28">
        <f t="shared" si="20"/>
        <v>0.77996595510191458</v>
      </c>
      <c r="Q82" s="29">
        <v>0.02</v>
      </c>
      <c r="R82" s="28">
        <f t="shared" si="21"/>
        <v>14.680692532695998</v>
      </c>
      <c r="S82" s="24">
        <v>15</v>
      </c>
      <c r="T82" s="24">
        <v>25</v>
      </c>
      <c r="U82" s="24">
        <f t="shared" si="29"/>
        <v>40</v>
      </c>
      <c r="V82" s="26">
        <v>8.9999999999999993E-3</v>
      </c>
      <c r="W82" s="25">
        <f t="shared" si="22"/>
        <v>6.3584999999999995E-5</v>
      </c>
      <c r="X82" s="28">
        <f t="shared" si="23"/>
        <v>3.9099018811215105</v>
      </c>
      <c r="Y82" s="28">
        <f t="shared" si="24"/>
        <v>0.77996595510191458</v>
      </c>
      <c r="Z82" s="30">
        <f t="shared" si="25"/>
        <v>69.33030712017019</v>
      </c>
      <c r="AA82" s="29">
        <v>0.62500000000000033</v>
      </c>
      <c r="AB82" s="27">
        <v>9.879999999999967</v>
      </c>
      <c r="AC82" s="27">
        <v>9.879999999999967</v>
      </c>
      <c r="AD82" s="26">
        <v>1.8679999999999994</v>
      </c>
      <c r="AE82" s="31">
        <v>1138</v>
      </c>
      <c r="AF82" s="30">
        <f t="shared" si="26"/>
        <v>-8.073658487797946</v>
      </c>
      <c r="AG82" s="30">
        <v>2.2100000000000168</v>
      </c>
      <c r="AH82" s="30">
        <f t="shared" si="27"/>
        <v>-7.6356925326960479</v>
      </c>
      <c r="AI82" s="30">
        <f t="shared" si="28"/>
        <v>-9.5036925326960464</v>
      </c>
      <c r="AJ82" s="22">
        <v>89</v>
      </c>
      <c r="AK82" s="30">
        <f t="shared" si="15"/>
        <v>173.01099965286619</v>
      </c>
      <c r="AL82" s="29">
        <v>0.46299999999999975</v>
      </c>
      <c r="AM82" s="28">
        <f t="shared" si="16"/>
        <v>1.4095946984756493</v>
      </c>
    </row>
    <row r="83" spans="1:39" x14ac:dyDescent="0.25">
      <c r="A83" s="47">
        <v>81</v>
      </c>
      <c r="B83" s="16">
        <v>13256</v>
      </c>
      <c r="C83" s="16" t="s">
        <v>165</v>
      </c>
      <c r="D83" s="16" t="s">
        <v>200</v>
      </c>
      <c r="E83" s="16" t="s">
        <v>201</v>
      </c>
      <c r="F83" s="16">
        <v>42265805</v>
      </c>
      <c r="G83" s="45"/>
      <c r="H83" s="26">
        <v>0.90000000000000036</v>
      </c>
      <c r="I83" s="21">
        <v>2.5000000000000011E-4</v>
      </c>
      <c r="J83" s="27">
        <v>2.3999999999999986</v>
      </c>
      <c r="K83" s="27">
        <v>5.9999999999999796</v>
      </c>
      <c r="L83" s="22">
        <f t="shared" si="17"/>
        <v>8.3999999999999773</v>
      </c>
      <c r="M83" s="26">
        <v>8.9999999999999993E-3</v>
      </c>
      <c r="N83" s="23">
        <f t="shared" si="18"/>
        <v>6.3584999999999995E-5</v>
      </c>
      <c r="O83" s="28">
        <f t="shared" si="19"/>
        <v>3.9317449083903457</v>
      </c>
      <c r="P83" s="28">
        <f t="shared" si="20"/>
        <v>0.78870500125782683</v>
      </c>
      <c r="Q83" s="29">
        <v>0.02</v>
      </c>
      <c r="R83" s="28">
        <f t="shared" si="21"/>
        <v>14.722493356812729</v>
      </c>
      <c r="S83" s="24">
        <v>15</v>
      </c>
      <c r="T83" s="24">
        <v>25</v>
      </c>
      <c r="U83" s="24">
        <f t="shared" si="29"/>
        <v>40</v>
      </c>
      <c r="V83" s="26">
        <v>8.9999999999999993E-3</v>
      </c>
      <c r="W83" s="25">
        <f t="shared" si="22"/>
        <v>6.3584999999999995E-5</v>
      </c>
      <c r="X83" s="28">
        <f t="shared" si="23"/>
        <v>3.9317449083903457</v>
      </c>
      <c r="Y83" s="28">
        <f t="shared" si="24"/>
        <v>0.78870500125782683</v>
      </c>
      <c r="Z83" s="30">
        <f t="shared" si="25"/>
        <v>70.10711122291795</v>
      </c>
      <c r="AA83" s="29">
        <v>0.63000000000000034</v>
      </c>
      <c r="AB83" s="27">
        <v>9.8999999999999666</v>
      </c>
      <c r="AC83" s="27">
        <v>9.8999999999999666</v>
      </c>
      <c r="AD83" s="26">
        <v>1.8599999999999994</v>
      </c>
      <c r="AE83" s="31">
        <v>1140</v>
      </c>
      <c r="AF83" s="30">
        <f t="shared" si="26"/>
        <v>-8.1011983580705884</v>
      </c>
      <c r="AG83" s="30">
        <v>2.2000000000000171</v>
      </c>
      <c r="AH83" s="30">
        <f t="shared" si="27"/>
        <v>-7.65249335681278</v>
      </c>
      <c r="AI83" s="30">
        <f t="shared" si="28"/>
        <v>-9.5124933568127794</v>
      </c>
      <c r="AJ83" s="22">
        <v>90</v>
      </c>
      <c r="AK83" s="30">
        <f t="shared" si="15"/>
        <v>174.8296045797307</v>
      </c>
      <c r="AL83" s="29">
        <v>0.45999999999999974</v>
      </c>
      <c r="AM83" s="28">
        <f t="shared" si="16"/>
        <v>1.44424455957169</v>
      </c>
    </row>
    <row r="84" spans="1:39" x14ac:dyDescent="0.25">
      <c r="A84" s="47">
        <v>82</v>
      </c>
      <c r="B84" s="16">
        <v>13129</v>
      </c>
      <c r="C84" s="16" t="s">
        <v>165</v>
      </c>
      <c r="D84" s="16" t="s">
        <v>202</v>
      </c>
      <c r="E84" s="16" t="s">
        <v>144</v>
      </c>
      <c r="F84" s="16">
        <v>43117937</v>
      </c>
      <c r="G84" s="45"/>
      <c r="H84" s="26">
        <v>0.90500000000000036</v>
      </c>
      <c r="I84" s="21">
        <v>2.5138888888888899E-4</v>
      </c>
      <c r="J84" s="27">
        <v>2.3799999999999986</v>
      </c>
      <c r="K84" s="27">
        <v>5.9499999999999797</v>
      </c>
      <c r="L84" s="22">
        <f t="shared" si="17"/>
        <v>8.3299999999999788</v>
      </c>
      <c r="M84" s="26">
        <v>8.9999999999999993E-3</v>
      </c>
      <c r="N84" s="23">
        <f t="shared" si="18"/>
        <v>6.3584999999999995E-5</v>
      </c>
      <c r="O84" s="28">
        <f t="shared" si="19"/>
        <v>3.953587935659181</v>
      </c>
      <c r="P84" s="28">
        <f t="shared" si="20"/>
        <v>0.797492732907644</v>
      </c>
      <c r="Q84" s="29">
        <v>0.02</v>
      </c>
      <c r="R84" s="28">
        <f t="shared" si="21"/>
        <v>14.76247658915702</v>
      </c>
      <c r="S84" s="24">
        <v>15</v>
      </c>
      <c r="T84" s="24">
        <v>25</v>
      </c>
      <c r="U84" s="24">
        <f t="shared" si="29"/>
        <v>40</v>
      </c>
      <c r="V84" s="26">
        <v>8.9999999999999993E-3</v>
      </c>
      <c r="W84" s="25">
        <f t="shared" si="22"/>
        <v>6.3584999999999995E-5</v>
      </c>
      <c r="X84" s="28">
        <f t="shared" si="23"/>
        <v>3.953587935659181</v>
      </c>
      <c r="Y84" s="28">
        <f t="shared" si="24"/>
        <v>0.797492732907644</v>
      </c>
      <c r="Z84" s="30">
        <f t="shared" si="25"/>
        <v>70.888242925123919</v>
      </c>
      <c r="AA84" s="29">
        <v>0.63500000000000034</v>
      </c>
      <c r="AB84" s="27">
        <v>9.9199999999999662</v>
      </c>
      <c r="AC84" s="27">
        <v>9.9199999999999662</v>
      </c>
      <c r="AD84" s="26">
        <v>1.8519999999999994</v>
      </c>
      <c r="AE84" s="31">
        <v>1142</v>
      </c>
      <c r="AF84" s="30">
        <f t="shared" si="26"/>
        <v>-8.1269693220646957</v>
      </c>
      <c r="AG84" s="30">
        <v>2.1900000000000173</v>
      </c>
      <c r="AH84" s="30">
        <f t="shared" si="27"/>
        <v>-7.6674765891570704</v>
      </c>
      <c r="AI84" s="30">
        <f t="shared" si="28"/>
        <v>-9.519476589157069</v>
      </c>
      <c r="AJ84" s="22">
        <v>91</v>
      </c>
      <c r="AK84" s="30">
        <f t="shared" si="15"/>
        <v>176.65071951428092</v>
      </c>
      <c r="AL84" s="29">
        <v>0.45699999999999974</v>
      </c>
      <c r="AM84" s="28">
        <f t="shared" si="16"/>
        <v>1.4796197838172027</v>
      </c>
    </row>
    <row r="85" spans="1:39" x14ac:dyDescent="0.25">
      <c r="A85" s="47">
        <v>83</v>
      </c>
      <c r="B85" s="16">
        <v>12299</v>
      </c>
      <c r="C85" s="16" t="s">
        <v>165</v>
      </c>
      <c r="D85" s="16" t="s">
        <v>203</v>
      </c>
      <c r="E85" s="16" t="s">
        <v>204</v>
      </c>
      <c r="F85" s="16">
        <v>41297113</v>
      </c>
      <c r="G85" s="45"/>
      <c r="H85" s="26">
        <v>0.91000000000000036</v>
      </c>
      <c r="I85" s="21">
        <v>2.5277777777777787E-4</v>
      </c>
      <c r="J85" s="27">
        <v>2.3599999999999985</v>
      </c>
      <c r="K85" s="27">
        <v>5.8999999999999799</v>
      </c>
      <c r="L85" s="22">
        <f t="shared" si="17"/>
        <v>8.2599999999999785</v>
      </c>
      <c r="M85" s="26">
        <v>8.9999999999999993E-3</v>
      </c>
      <c r="N85" s="23">
        <f t="shared" si="18"/>
        <v>6.3584999999999995E-5</v>
      </c>
      <c r="O85" s="28">
        <f t="shared" si="19"/>
        <v>3.9754309629280158</v>
      </c>
      <c r="P85" s="28">
        <f t="shared" si="20"/>
        <v>0.80632915005136574</v>
      </c>
      <c r="Q85" s="29">
        <v>0.02</v>
      </c>
      <c r="R85" s="28">
        <f t="shared" si="21"/>
        <v>14.800619509831698</v>
      </c>
      <c r="S85" s="24">
        <v>15</v>
      </c>
      <c r="T85" s="24">
        <v>25</v>
      </c>
      <c r="U85" s="24">
        <f t="shared" si="29"/>
        <v>40</v>
      </c>
      <c r="V85" s="26">
        <v>8.9999999999999993E-3</v>
      </c>
      <c r="W85" s="25">
        <f t="shared" si="22"/>
        <v>6.3584999999999995E-5</v>
      </c>
      <c r="X85" s="28">
        <f t="shared" si="23"/>
        <v>3.9754309629280158</v>
      </c>
      <c r="Y85" s="28">
        <f t="shared" si="24"/>
        <v>0.80632915005136574</v>
      </c>
      <c r="Z85" s="30">
        <f t="shared" si="25"/>
        <v>71.67370222678808</v>
      </c>
      <c r="AA85" s="29">
        <v>0.64000000000000035</v>
      </c>
      <c r="AB85" s="27">
        <v>9.9399999999999658</v>
      </c>
      <c r="AC85" s="27">
        <v>9.9399999999999658</v>
      </c>
      <c r="AD85" s="26">
        <v>1.8439999999999994</v>
      </c>
      <c r="AE85" s="31">
        <v>1144</v>
      </c>
      <c r="AF85" s="30">
        <f t="shared" si="26"/>
        <v>-8.1509486598830971</v>
      </c>
      <c r="AG85" s="30">
        <v>2.1800000000000175</v>
      </c>
      <c r="AH85" s="30">
        <f t="shared" si="27"/>
        <v>-7.6806195098317502</v>
      </c>
      <c r="AI85" s="30">
        <f t="shared" si="28"/>
        <v>-9.5246195098317497</v>
      </c>
      <c r="AJ85" s="22">
        <v>92</v>
      </c>
      <c r="AK85" s="30">
        <f t="shared" si="15"/>
        <v>178.4743217366198</v>
      </c>
      <c r="AL85" s="29">
        <v>0.45399999999999974</v>
      </c>
      <c r="AM85" s="28">
        <f t="shared" si="16"/>
        <v>1.5157359104314805</v>
      </c>
    </row>
    <row r="86" spans="1:39" x14ac:dyDescent="0.25">
      <c r="A86" s="47">
        <v>84</v>
      </c>
      <c r="B86" s="16">
        <v>12234</v>
      </c>
      <c r="C86" s="16" t="s">
        <v>165</v>
      </c>
      <c r="D86" s="16" t="s">
        <v>205</v>
      </c>
      <c r="E86" s="16" t="s">
        <v>117</v>
      </c>
      <c r="F86" s="16">
        <v>40877688</v>
      </c>
      <c r="G86" s="45"/>
      <c r="H86" s="26">
        <v>0.91500000000000037</v>
      </c>
      <c r="I86" s="21">
        <v>2.5416666666666676E-4</v>
      </c>
      <c r="J86" s="27">
        <v>2.3399999999999985</v>
      </c>
      <c r="K86" s="27">
        <v>5.8499999999999801</v>
      </c>
      <c r="L86" s="22">
        <f t="shared" si="17"/>
        <v>8.1899999999999782</v>
      </c>
      <c r="M86" s="26">
        <v>8.9999999999999993E-3</v>
      </c>
      <c r="N86" s="23">
        <f t="shared" si="18"/>
        <v>6.3584999999999995E-5</v>
      </c>
      <c r="O86" s="28">
        <f t="shared" si="19"/>
        <v>3.997273990196851</v>
      </c>
      <c r="P86" s="28">
        <f t="shared" si="20"/>
        <v>0.8152142526889925</v>
      </c>
      <c r="Q86" s="29">
        <v>0.02</v>
      </c>
      <c r="R86" s="28">
        <f t="shared" si="21"/>
        <v>14.836899398939625</v>
      </c>
      <c r="S86" s="24">
        <v>15</v>
      </c>
      <c r="T86" s="24">
        <v>25</v>
      </c>
      <c r="U86" s="24">
        <f t="shared" si="29"/>
        <v>40</v>
      </c>
      <c r="V86" s="26">
        <v>8.9999999999999993E-3</v>
      </c>
      <c r="W86" s="25">
        <f t="shared" si="22"/>
        <v>6.3584999999999995E-5</v>
      </c>
      <c r="X86" s="28">
        <f t="shared" si="23"/>
        <v>3.997273990196851</v>
      </c>
      <c r="Y86" s="28">
        <f t="shared" si="24"/>
        <v>0.8152142526889925</v>
      </c>
      <c r="Z86" s="30">
        <f t="shared" si="25"/>
        <v>72.463489127910449</v>
      </c>
      <c r="AA86" s="29">
        <v>0.64500000000000035</v>
      </c>
      <c r="AB86" s="27">
        <v>9.9599999999999653</v>
      </c>
      <c r="AC86" s="27">
        <v>9.9599999999999653</v>
      </c>
      <c r="AD86" s="26">
        <v>1.8359999999999994</v>
      </c>
      <c r="AE86" s="31">
        <v>1146</v>
      </c>
      <c r="AF86" s="30">
        <f t="shared" si="26"/>
        <v>-8.1731136516286504</v>
      </c>
      <c r="AG86" s="30">
        <v>2.1700000000000177</v>
      </c>
      <c r="AH86" s="30">
        <f t="shared" si="27"/>
        <v>-7.6918993989396771</v>
      </c>
      <c r="AI86" s="30">
        <f t="shared" si="28"/>
        <v>-9.5278993989396774</v>
      </c>
      <c r="AJ86" s="22">
        <v>93</v>
      </c>
      <c r="AK86" s="30">
        <f t="shared" si="15"/>
        <v>180.30038852685007</v>
      </c>
      <c r="AL86" s="29">
        <v>0.45099999999999973</v>
      </c>
      <c r="AM86" s="28">
        <f t="shared" si="16"/>
        <v>1.5526088889329877</v>
      </c>
    </row>
    <row r="87" spans="1:39" x14ac:dyDescent="0.25">
      <c r="A87" s="47">
        <v>85</v>
      </c>
      <c r="B87" s="16"/>
      <c r="C87" s="16"/>
      <c r="D87" s="17" t="s">
        <v>206</v>
      </c>
      <c r="E87" s="17" t="s">
        <v>207</v>
      </c>
      <c r="F87" s="18">
        <v>41819618</v>
      </c>
      <c r="G87" s="46"/>
      <c r="H87" s="26">
        <v>0.92000000000000037</v>
      </c>
      <c r="I87" s="21">
        <v>2.5555555555555564E-4</v>
      </c>
      <c r="J87" s="27">
        <v>2.3199999999999985</v>
      </c>
      <c r="K87" s="27">
        <v>5.7999999999999803</v>
      </c>
      <c r="L87" s="22">
        <f t="shared" si="17"/>
        <v>8.1199999999999797</v>
      </c>
      <c r="M87" s="26">
        <v>8.9999999999999993E-3</v>
      </c>
      <c r="N87" s="23">
        <f t="shared" si="18"/>
        <v>6.3584999999999995E-5</v>
      </c>
      <c r="O87" s="28">
        <f t="shared" si="19"/>
        <v>4.0191170174656863</v>
      </c>
      <c r="P87" s="28">
        <f t="shared" si="20"/>
        <v>0.82414804082052406</v>
      </c>
      <c r="Q87" s="29">
        <v>0.02</v>
      </c>
      <c r="R87" s="28">
        <f t="shared" si="21"/>
        <v>14.871293536583643</v>
      </c>
      <c r="S87" s="24">
        <v>15</v>
      </c>
      <c r="T87" s="24">
        <v>25</v>
      </c>
      <c r="U87" s="24">
        <f t="shared" si="29"/>
        <v>40</v>
      </c>
      <c r="V87" s="26">
        <v>8.9999999999999993E-3</v>
      </c>
      <c r="W87" s="25">
        <f t="shared" si="22"/>
        <v>6.3584999999999995E-5</v>
      </c>
      <c r="X87" s="28">
        <f t="shared" si="23"/>
        <v>4.0191170174656863</v>
      </c>
      <c r="Y87" s="28">
        <f t="shared" si="24"/>
        <v>0.82414804082052406</v>
      </c>
      <c r="Z87" s="30">
        <f t="shared" si="25"/>
        <v>73.25760362849104</v>
      </c>
      <c r="AA87" s="29">
        <v>0.65000000000000036</v>
      </c>
      <c r="AB87" s="27">
        <v>9.9799999999999649</v>
      </c>
      <c r="AC87" s="27">
        <v>9.9799999999999649</v>
      </c>
      <c r="AD87" s="26">
        <v>1.8279999999999994</v>
      </c>
      <c r="AE87" s="31">
        <v>1148</v>
      </c>
      <c r="AF87" s="30">
        <f t="shared" si="26"/>
        <v>-8.1934415774042026</v>
      </c>
      <c r="AG87" s="30">
        <v>2.1600000000000179</v>
      </c>
      <c r="AH87" s="30">
        <f t="shared" si="27"/>
        <v>-7.7012935365836963</v>
      </c>
      <c r="AI87" s="30">
        <f t="shared" si="28"/>
        <v>-9.5292935365836957</v>
      </c>
      <c r="AJ87" s="22">
        <v>94</v>
      </c>
      <c r="AK87" s="30">
        <f t="shared" si="15"/>
        <v>182.12889716507468</v>
      </c>
      <c r="AL87" s="29">
        <v>0.44799999999999973</v>
      </c>
      <c r="AM87" s="28">
        <f t="shared" si="16"/>
        <v>1.5902550928394961</v>
      </c>
    </row>
    <row r="88" spans="1:39" x14ac:dyDescent="0.25">
      <c r="A88" s="47">
        <v>86</v>
      </c>
      <c r="B88" s="16"/>
      <c r="C88" s="16"/>
      <c r="D88" s="17" t="s">
        <v>208</v>
      </c>
      <c r="E88" s="17" t="s">
        <v>209</v>
      </c>
      <c r="F88" s="18">
        <v>39381762</v>
      </c>
      <c r="G88" s="46"/>
      <c r="H88" s="26">
        <v>0.92500000000000038</v>
      </c>
      <c r="I88" s="21">
        <v>2.5694444444444457E-4</v>
      </c>
      <c r="J88" s="27">
        <v>2.2999999999999985</v>
      </c>
      <c r="K88" s="27">
        <v>5.7499999999999805</v>
      </c>
      <c r="L88" s="22">
        <f t="shared" si="17"/>
        <v>8.0499999999999794</v>
      </c>
      <c r="M88" s="26">
        <v>8.9999999999999993E-3</v>
      </c>
      <c r="N88" s="23">
        <f t="shared" si="18"/>
        <v>6.3584999999999995E-5</v>
      </c>
      <c r="O88" s="28">
        <f t="shared" si="19"/>
        <v>4.040960044734522</v>
      </c>
      <c r="P88" s="28">
        <f t="shared" si="20"/>
        <v>0.83313051444596053</v>
      </c>
      <c r="Q88" s="29">
        <v>0.02</v>
      </c>
      <c r="R88" s="28">
        <f t="shared" si="21"/>
        <v>14.903779202866589</v>
      </c>
      <c r="S88" s="24">
        <v>15</v>
      </c>
      <c r="T88" s="24">
        <v>25</v>
      </c>
      <c r="U88" s="24">
        <f t="shared" si="29"/>
        <v>40</v>
      </c>
      <c r="V88" s="26">
        <v>8.9999999999999993E-3</v>
      </c>
      <c r="W88" s="25">
        <f t="shared" si="22"/>
        <v>6.3584999999999995E-5</v>
      </c>
      <c r="X88" s="28">
        <f t="shared" si="23"/>
        <v>4.040960044734522</v>
      </c>
      <c r="Y88" s="28">
        <f t="shared" si="24"/>
        <v>0.83313051444596053</v>
      </c>
      <c r="Z88" s="30">
        <f t="shared" si="25"/>
        <v>74.056045728529838</v>
      </c>
      <c r="AA88" s="29">
        <v>0.65500000000000036</v>
      </c>
      <c r="AB88" s="27">
        <v>9.9999999999999645</v>
      </c>
      <c r="AC88" s="27">
        <v>9.9999999999999645</v>
      </c>
      <c r="AD88" s="26">
        <v>1.8199999999999994</v>
      </c>
      <c r="AE88" s="31">
        <v>1150</v>
      </c>
      <c r="AF88" s="30">
        <f t="shared" si="26"/>
        <v>-8.2119097173125866</v>
      </c>
      <c r="AG88" s="30">
        <v>2.1500000000000181</v>
      </c>
      <c r="AH88" s="30">
        <f t="shared" si="27"/>
        <v>-7.7087792028666442</v>
      </c>
      <c r="AI88" s="30">
        <f t="shared" si="28"/>
        <v>-9.5287792028666445</v>
      </c>
      <c r="AJ88" s="22">
        <v>95</v>
      </c>
      <c r="AK88" s="30">
        <f t="shared" si="15"/>
        <v>183.95982493139644</v>
      </c>
      <c r="AL88" s="29">
        <v>0.44499999999999973</v>
      </c>
      <c r="AM88" s="28">
        <f t="shared" si="16"/>
        <v>1.6286913339223734</v>
      </c>
    </row>
    <row r="89" spans="1:39" x14ac:dyDescent="0.25">
      <c r="A89" s="47">
        <v>87</v>
      </c>
      <c r="B89" s="16"/>
      <c r="C89" s="16"/>
      <c r="D89" s="17" t="s">
        <v>210</v>
      </c>
      <c r="E89" s="17" t="s">
        <v>211</v>
      </c>
      <c r="F89" s="18">
        <v>37778910</v>
      </c>
      <c r="G89" s="46"/>
      <c r="H89" s="26">
        <v>0.93000000000000038</v>
      </c>
      <c r="I89" s="21">
        <v>2.5833333333333345E-4</v>
      </c>
      <c r="J89" s="27">
        <v>2.2799999999999985</v>
      </c>
      <c r="K89" s="27">
        <v>5.6999999999999806</v>
      </c>
      <c r="L89" s="22">
        <f t="shared" si="17"/>
        <v>7.9799999999999791</v>
      </c>
      <c r="M89" s="26">
        <v>8.9999999999999993E-3</v>
      </c>
      <c r="N89" s="23">
        <f t="shared" si="18"/>
        <v>6.3584999999999995E-5</v>
      </c>
      <c r="O89" s="28">
        <f t="shared" si="19"/>
        <v>4.0628030720033577</v>
      </c>
      <c r="P89" s="28">
        <f t="shared" si="20"/>
        <v>0.84216167356530192</v>
      </c>
      <c r="Q89" s="29">
        <v>0.02</v>
      </c>
      <c r="R89" s="28">
        <f t="shared" si="21"/>
        <v>14.934333677891315</v>
      </c>
      <c r="S89" s="24">
        <v>15</v>
      </c>
      <c r="T89" s="24">
        <v>25</v>
      </c>
      <c r="U89" s="24">
        <f t="shared" si="29"/>
        <v>40</v>
      </c>
      <c r="V89" s="26">
        <v>8.9999999999999993E-3</v>
      </c>
      <c r="W89" s="25">
        <f t="shared" si="22"/>
        <v>6.3584999999999995E-5</v>
      </c>
      <c r="X89" s="28">
        <f t="shared" si="23"/>
        <v>4.0628030720033577</v>
      </c>
      <c r="Y89" s="28">
        <f t="shared" si="24"/>
        <v>0.84216167356530192</v>
      </c>
      <c r="Z89" s="30">
        <f t="shared" si="25"/>
        <v>74.858815428026844</v>
      </c>
      <c r="AA89" s="29">
        <v>0.66000000000000036</v>
      </c>
      <c r="AB89" s="27">
        <v>10.019999999999964</v>
      </c>
      <c r="AC89" s="27">
        <v>10.019999999999964</v>
      </c>
      <c r="AD89" s="26">
        <v>1.8119999999999994</v>
      </c>
      <c r="AE89" s="31">
        <v>1152</v>
      </c>
      <c r="AF89" s="30">
        <f t="shared" si="26"/>
        <v>-8.2284953514566528</v>
      </c>
      <c r="AG89" s="30">
        <v>2.1400000000000183</v>
      </c>
      <c r="AH89" s="30">
        <f t="shared" si="27"/>
        <v>-7.7143336778913696</v>
      </c>
      <c r="AI89" s="30">
        <f t="shared" si="28"/>
        <v>-9.526333677891369</v>
      </c>
      <c r="AJ89" s="22">
        <v>96</v>
      </c>
      <c r="AK89" s="30">
        <f t="shared" si="15"/>
        <v>185.79314910591816</v>
      </c>
      <c r="AL89" s="29">
        <v>0.44199999999999973</v>
      </c>
      <c r="AM89" s="28">
        <f t="shared" si="16"/>
        <v>1.6679348770413664</v>
      </c>
    </row>
    <row r="90" spans="1:39" x14ac:dyDescent="0.25">
      <c r="A90" s="47">
        <v>88</v>
      </c>
      <c r="B90" s="16"/>
      <c r="C90" s="16"/>
      <c r="D90" s="17" t="s">
        <v>212</v>
      </c>
      <c r="E90" s="17" t="s">
        <v>213</v>
      </c>
      <c r="F90" s="18">
        <v>41113078</v>
      </c>
      <c r="G90" s="46"/>
      <c r="H90" s="26">
        <v>0.93500000000000039</v>
      </c>
      <c r="I90" s="21">
        <v>2.5972222222222233E-4</v>
      </c>
      <c r="J90" s="27">
        <v>2.2599999999999985</v>
      </c>
      <c r="K90" s="27">
        <v>5.6499999999999808</v>
      </c>
      <c r="L90" s="22">
        <f t="shared" si="17"/>
        <v>7.9099999999999788</v>
      </c>
      <c r="M90" s="26">
        <v>8.9999999999999993E-3</v>
      </c>
      <c r="N90" s="23">
        <f t="shared" si="18"/>
        <v>6.3584999999999995E-5</v>
      </c>
      <c r="O90" s="28">
        <f t="shared" si="19"/>
        <v>4.0846460992721925</v>
      </c>
      <c r="P90" s="28">
        <f t="shared" si="20"/>
        <v>0.85124151817854776</v>
      </c>
      <c r="Q90" s="29">
        <v>0.02</v>
      </c>
      <c r="R90" s="28">
        <f t="shared" si="21"/>
        <v>14.962934241760657</v>
      </c>
      <c r="S90" s="24">
        <v>15</v>
      </c>
      <c r="T90" s="24">
        <v>25</v>
      </c>
      <c r="U90" s="24">
        <f t="shared" si="29"/>
        <v>40</v>
      </c>
      <c r="V90" s="26">
        <v>8.9999999999999993E-3</v>
      </c>
      <c r="W90" s="25">
        <f t="shared" si="22"/>
        <v>6.3584999999999995E-5</v>
      </c>
      <c r="X90" s="28">
        <f t="shared" si="23"/>
        <v>4.0846460992721925</v>
      </c>
      <c r="Y90" s="28">
        <f t="shared" si="24"/>
        <v>0.85124151817854776</v>
      </c>
      <c r="Z90" s="30">
        <f t="shared" si="25"/>
        <v>75.665912726982029</v>
      </c>
      <c r="AA90" s="29">
        <v>0.66500000000000037</v>
      </c>
      <c r="AB90" s="27">
        <v>10.039999999999964</v>
      </c>
      <c r="AC90" s="27">
        <v>10.039999999999964</v>
      </c>
      <c r="AD90" s="26">
        <v>1.8039999999999994</v>
      </c>
      <c r="AE90" s="31">
        <v>1154</v>
      </c>
      <c r="AF90" s="30">
        <f t="shared" si="26"/>
        <v>-8.2431757599392412</v>
      </c>
      <c r="AG90" s="30">
        <v>2.1300000000000185</v>
      </c>
      <c r="AH90" s="30">
        <f t="shared" si="27"/>
        <v>-7.7179342417607124</v>
      </c>
      <c r="AI90" s="30">
        <f t="shared" si="28"/>
        <v>-9.5219342417607109</v>
      </c>
      <c r="AJ90" s="22">
        <v>97</v>
      </c>
      <c r="AK90" s="30">
        <f t="shared" si="15"/>
        <v>187.62884696874266</v>
      </c>
      <c r="AL90" s="29">
        <v>0.43899999999999972</v>
      </c>
      <c r="AM90" s="28">
        <f t="shared" si="16"/>
        <v>1.7080034555876475</v>
      </c>
    </row>
    <row r="91" spans="1:39" x14ac:dyDescent="0.25">
      <c r="A91" s="47">
        <v>89</v>
      </c>
      <c r="B91" s="16"/>
      <c r="C91" s="16"/>
      <c r="D91" s="17" t="s">
        <v>214</v>
      </c>
      <c r="E91" s="17" t="s">
        <v>215</v>
      </c>
      <c r="F91" s="18">
        <v>39383739</v>
      </c>
      <c r="G91" s="46"/>
      <c r="H91" s="26">
        <v>0.94000000000000039</v>
      </c>
      <c r="I91" s="21">
        <v>2.6111111111111121E-4</v>
      </c>
      <c r="J91" s="27">
        <v>2.2399999999999984</v>
      </c>
      <c r="K91" s="27">
        <v>5.599999999999981</v>
      </c>
      <c r="L91" s="22">
        <f t="shared" si="17"/>
        <v>7.8399999999999794</v>
      </c>
      <c r="M91" s="26">
        <v>8.9999999999999993E-3</v>
      </c>
      <c r="N91" s="23">
        <f t="shared" si="18"/>
        <v>6.3584999999999995E-5</v>
      </c>
      <c r="O91" s="28">
        <f t="shared" si="19"/>
        <v>4.1064891265410273</v>
      </c>
      <c r="P91" s="28">
        <f t="shared" si="20"/>
        <v>0.86037004828569841</v>
      </c>
      <c r="Q91" s="29">
        <v>0.02</v>
      </c>
      <c r="R91" s="28">
        <f t="shared" si="21"/>
        <v>14.989558174577462</v>
      </c>
      <c r="S91" s="24">
        <v>15</v>
      </c>
      <c r="T91" s="24">
        <v>25</v>
      </c>
      <c r="U91" s="24">
        <f t="shared" si="29"/>
        <v>40</v>
      </c>
      <c r="V91" s="26">
        <v>8.9999999999999993E-3</v>
      </c>
      <c r="W91" s="25">
        <f t="shared" si="22"/>
        <v>6.3584999999999995E-5</v>
      </c>
      <c r="X91" s="28">
        <f t="shared" si="23"/>
        <v>4.1064891265410273</v>
      </c>
      <c r="Y91" s="28">
        <f t="shared" si="24"/>
        <v>0.86037004828569841</v>
      </c>
      <c r="Z91" s="30">
        <f t="shared" si="25"/>
        <v>76.477337625395421</v>
      </c>
      <c r="AA91" s="29">
        <v>0.67000000000000037</v>
      </c>
      <c r="AB91" s="27">
        <v>10.059999999999963</v>
      </c>
      <c r="AC91" s="27">
        <v>10.059999999999963</v>
      </c>
      <c r="AD91" s="26">
        <v>1.7959999999999994</v>
      </c>
      <c r="AE91" s="31">
        <v>1156</v>
      </c>
      <c r="AF91" s="30">
        <f t="shared" si="26"/>
        <v>-8.2559282228631972</v>
      </c>
      <c r="AG91" s="30">
        <v>2.1200000000000188</v>
      </c>
      <c r="AH91" s="30">
        <f t="shared" si="27"/>
        <v>-7.7195581745775179</v>
      </c>
      <c r="AI91" s="30">
        <f t="shared" si="28"/>
        <v>-9.5155581745775173</v>
      </c>
      <c r="AJ91" s="22">
        <v>98</v>
      </c>
      <c r="AK91" s="30">
        <f t="shared" si="15"/>
        <v>189.46689579997289</v>
      </c>
      <c r="AL91" s="29">
        <v>0.43599999999999972</v>
      </c>
      <c r="AM91" s="28">
        <f t="shared" si="16"/>
        <v>1.7489152875644134</v>
      </c>
    </row>
    <row r="92" spans="1:39" x14ac:dyDescent="0.25">
      <c r="A92" s="47">
        <v>90</v>
      </c>
      <c r="B92" s="16"/>
      <c r="C92" s="16"/>
      <c r="D92" s="17" t="s">
        <v>216</v>
      </c>
      <c r="E92" s="17" t="s">
        <v>217</v>
      </c>
      <c r="F92" s="18">
        <v>43280246</v>
      </c>
      <c r="G92" s="46"/>
      <c r="H92" s="26">
        <v>0.9450000000000004</v>
      </c>
      <c r="I92" s="21">
        <v>2.6250000000000009E-4</v>
      </c>
      <c r="J92" s="27">
        <v>2.2199999999999984</v>
      </c>
      <c r="K92" s="27">
        <v>5.5499999999999812</v>
      </c>
      <c r="L92" s="22">
        <f t="shared" si="17"/>
        <v>7.76999999999998</v>
      </c>
      <c r="M92" s="26">
        <v>8.9999999999999993E-3</v>
      </c>
      <c r="N92" s="23">
        <f t="shared" si="18"/>
        <v>6.3584999999999995E-5</v>
      </c>
      <c r="O92" s="28">
        <f t="shared" si="19"/>
        <v>4.128332153809863</v>
      </c>
      <c r="P92" s="28">
        <f t="shared" si="20"/>
        <v>0.86954726388675407</v>
      </c>
      <c r="Q92" s="29">
        <v>0.02</v>
      </c>
      <c r="R92" s="28">
        <f t="shared" si="21"/>
        <v>15.014182756444583</v>
      </c>
      <c r="S92" s="24">
        <v>15</v>
      </c>
      <c r="T92" s="24">
        <v>25</v>
      </c>
      <c r="U92" s="24">
        <f t="shared" si="29"/>
        <v>40</v>
      </c>
      <c r="V92" s="26">
        <v>8.9999999999999993E-3</v>
      </c>
      <c r="W92" s="25">
        <f t="shared" si="22"/>
        <v>6.3584999999999995E-5</v>
      </c>
      <c r="X92" s="28">
        <f t="shared" si="23"/>
        <v>4.128332153809863</v>
      </c>
      <c r="Y92" s="28">
        <f t="shared" si="24"/>
        <v>0.86954726388675407</v>
      </c>
      <c r="Z92" s="30">
        <f t="shared" si="25"/>
        <v>77.293090123267035</v>
      </c>
      <c r="AA92" s="29">
        <v>0.67500000000000038</v>
      </c>
      <c r="AB92" s="27">
        <v>10.079999999999963</v>
      </c>
      <c r="AC92" s="27">
        <v>10.079999999999963</v>
      </c>
      <c r="AD92" s="26">
        <v>1.7879999999999994</v>
      </c>
      <c r="AE92" s="31">
        <v>1158</v>
      </c>
      <c r="AF92" s="30">
        <f t="shared" si="26"/>
        <v>-8.2667300203313765</v>
      </c>
      <c r="AG92" s="30">
        <v>2.110000000000019</v>
      </c>
      <c r="AH92" s="30">
        <f t="shared" si="27"/>
        <v>-7.7191827564446402</v>
      </c>
      <c r="AI92" s="30">
        <f t="shared" si="28"/>
        <v>-9.5071827564446387</v>
      </c>
      <c r="AJ92" s="22">
        <v>99</v>
      </c>
      <c r="AK92" s="30">
        <f t="shared" si="15"/>
        <v>191.3072728797116</v>
      </c>
      <c r="AL92" s="29">
        <v>0.43299999999999972</v>
      </c>
      <c r="AM92" s="28">
        <f t="shared" si="16"/>
        <v>1.7906890923359629</v>
      </c>
    </row>
    <row r="93" spans="1:39" x14ac:dyDescent="0.25">
      <c r="A93" s="47"/>
      <c r="B93" s="16"/>
      <c r="C93" s="16"/>
      <c r="D93" s="16"/>
      <c r="E93" s="16"/>
      <c r="F93" s="16"/>
      <c r="G93" s="45"/>
      <c r="H93" s="26">
        <v>0.9500000000000004</v>
      </c>
      <c r="I93" s="21">
        <v>2.6388888888888903E-4</v>
      </c>
      <c r="J93" s="27">
        <v>2.1999999999999984</v>
      </c>
      <c r="K93" s="27">
        <v>5.4999999999999813</v>
      </c>
      <c r="L93" s="22">
        <f t="shared" si="17"/>
        <v>7.6999999999999797</v>
      </c>
      <c r="M93" s="26">
        <v>8.9999999999999993E-3</v>
      </c>
      <c r="N93" s="23">
        <f t="shared" si="18"/>
        <v>6.3584999999999995E-5</v>
      </c>
      <c r="O93" s="28">
        <f t="shared" si="19"/>
        <v>4.1501751810786986</v>
      </c>
      <c r="P93" s="28">
        <f t="shared" si="20"/>
        <v>0.87877316498171465</v>
      </c>
      <c r="Q93" s="29">
        <v>0.02</v>
      </c>
      <c r="R93" s="28">
        <f t="shared" si="21"/>
        <v>15.036785267464857</v>
      </c>
      <c r="S93" s="24">
        <v>15</v>
      </c>
      <c r="T93" s="24">
        <v>25</v>
      </c>
      <c r="U93" s="24">
        <f t="shared" si="29"/>
        <v>40</v>
      </c>
      <c r="V93" s="26">
        <v>8.9999999999999993E-3</v>
      </c>
      <c r="W93" s="25">
        <f t="shared" si="22"/>
        <v>6.3584999999999995E-5</v>
      </c>
      <c r="X93" s="28">
        <f t="shared" si="23"/>
        <v>4.1501751810786986</v>
      </c>
      <c r="Y93" s="28">
        <f t="shared" si="24"/>
        <v>0.87877316498171465</v>
      </c>
      <c r="Z93" s="30">
        <f t="shared" si="25"/>
        <v>78.113170220596871</v>
      </c>
      <c r="AA93" s="29">
        <v>0.68000000000000038</v>
      </c>
      <c r="AB93" s="27">
        <v>10.099999999999962</v>
      </c>
      <c r="AC93" s="27">
        <v>10.099999999999962</v>
      </c>
      <c r="AD93" s="26">
        <v>1.7799999999999994</v>
      </c>
      <c r="AE93" s="31">
        <v>1160</v>
      </c>
      <c r="AF93" s="30">
        <f t="shared" si="26"/>
        <v>-8.2755584324466085</v>
      </c>
      <c r="AG93" s="30">
        <v>2.1000000000000192</v>
      </c>
      <c r="AH93" s="30">
        <f t="shared" si="27"/>
        <v>-7.716785267464914</v>
      </c>
      <c r="AI93" s="30">
        <f t="shared" si="28"/>
        <v>-9.4967852674649134</v>
      </c>
      <c r="AJ93" s="22">
        <v>100</v>
      </c>
      <c r="AK93" s="30">
        <f t="shared" si="15"/>
        <v>193.14995548806172</v>
      </c>
      <c r="AL93" s="29">
        <v>0.42999999999999972</v>
      </c>
      <c r="AM93" s="28">
        <f t="shared" si="16"/>
        <v>1.8333441080779007</v>
      </c>
    </row>
    <row r="94" spans="1:39" x14ac:dyDescent="0.25">
      <c r="A94" s="47"/>
      <c r="B94" s="16"/>
      <c r="C94" s="16"/>
      <c r="D94" s="16"/>
      <c r="E94" s="16"/>
      <c r="F94" s="16"/>
      <c r="G94" s="45"/>
      <c r="H94" s="26">
        <v>0.9550000000000004</v>
      </c>
      <c r="I94" s="21">
        <v>2.6527777777777791E-4</v>
      </c>
      <c r="J94" s="27">
        <v>2.1799999999999984</v>
      </c>
      <c r="K94" s="27">
        <v>5.4499999999999815</v>
      </c>
      <c r="L94" s="22">
        <f t="shared" si="17"/>
        <v>7.6299999999999795</v>
      </c>
      <c r="M94" s="26">
        <v>8.9999999999999993E-3</v>
      </c>
      <c r="N94" s="23">
        <f t="shared" si="18"/>
        <v>6.3584999999999995E-5</v>
      </c>
      <c r="O94" s="28">
        <f t="shared" si="19"/>
        <v>4.1720182083475335</v>
      </c>
      <c r="P94" s="28">
        <f t="shared" si="20"/>
        <v>0.88804775157057958</v>
      </c>
      <c r="Q94" s="29">
        <v>0.02</v>
      </c>
      <c r="R94" s="28">
        <f t="shared" si="21"/>
        <v>15.057342987741123</v>
      </c>
      <c r="S94" s="24">
        <v>15</v>
      </c>
      <c r="T94" s="24">
        <v>25</v>
      </c>
      <c r="U94" s="24">
        <f t="shared" si="29"/>
        <v>40</v>
      </c>
      <c r="V94" s="26">
        <v>8.9999999999999993E-3</v>
      </c>
      <c r="W94" s="25">
        <f t="shared" si="22"/>
        <v>6.3584999999999995E-5</v>
      </c>
      <c r="X94" s="28">
        <f t="shared" si="23"/>
        <v>4.1720182083475335</v>
      </c>
      <c r="Y94" s="28">
        <f t="shared" si="24"/>
        <v>0.88804775157057958</v>
      </c>
      <c r="Z94" s="30">
        <f t="shared" si="25"/>
        <v>78.937577917384857</v>
      </c>
      <c r="AA94" s="29">
        <v>0.68500000000000039</v>
      </c>
      <c r="AB94" s="27">
        <v>10.119999999999962</v>
      </c>
      <c r="AC94" s="27">
        <v>10.119999999999962</v>
      </c>
      <c r="AD94" s="26">
        <v>1.7719999999999994</v>
      </c>
      <c r="AE94" s="31">
        <v>1162</v>
      </c>
      <c r="AF94" s="30">
        <f t="shared" si="26"/>
        <v>-8.2823907393117402</v>
      </c>
      <c r="AG94" s="30">
        <v>2.0900000000000194</v>
      </c>
      <c r="AH94" s="30">
        <f t="shared" si="27"/>
        <v>-7.7123429877411809</v>
      </c>
      <c r="AI94" s="30">
        <f t="shared" si="28"/>
        <v>-9.4843429877411793</v>
      </c>
      <c r="AJ94" s="22">
        <v>101</v>
      </c>
      <c r="AK94" s="30">
        <f t="shared" si="15"/>
        <v>194.99492090512598</v>
      </c>
      <c r="AL94" s="29">
        <v>0.42699999999999971</v>
      </c>
      <c r="AM94" s="28">
        <f t="shared" si="16"/>
        <v>1.8769001099629421</v>
      </c>
    </row>
    <row r="95" spans="1:39" x14ac:dyDescent="0.25">
      <c r="A95" s="47"/>
      <c r="B95" s="16"/>
      <c r="C95" s="16"/>
      <c r="D95" s="16"/>
      <c r="E95" s="16"/>
      <c r="F95" s="16"/>
      <c r="G95" s="45"/>
      <c r="H95" s="26">
        <v>0.96000000000000041</v>
      </c>
      <c r="I95" s="21">
        <v>2.6666666666666679E-4</v>
      </c>
      <c r="J95" s="27">
        <v>2.1599999999999984</v>
      </c>
      <c r="K95" s="27">
        <v>5.3999999999999817</v>
      </c>
      <c r="L95" s="22">
        <f t="shared" si="17"/>
        <v>7.5599999999999801</v>
      </c>
      <c r="M95" s="26">
        <v>8.9999999999999993E-3</v>
      </c>
      <c r="N95" s="23">
        <f t="shared" si="18"/>
        <v>6.3584999999999995E-5</v>
      </c>
      <c r="O95" s="28">
        <f t="shared" si="19"/>
        <v>4.1938612356163691</v>
      </c>
      <c r="P95" s="28">
        <f t="shared" si="20"/>
        <v>0.89737102365334975</v>
      </c>
      <c r="Q95" s="29">
        <v>0.02</v>
      </c>
      <c r="R95" s="28">
        <f t="shared" si="21"/>
        <v>15.075833197376237</v>
      </c>
      <c r="S95" s="24">
        <v>15</v>
      </c>
      <c r="T95" s="24">
        <v>25</v>
      </c>
      <c r="U95" s="24">
        <f t="shared" si="29"/>
        <v>40</v>
      </c>
      <c r="V95" s="26">
        <v>8.9999999999999993E-3</v>
      </c>
      <c r="W95" s="25">
        <f t="shared" si="22"/>
        <v>6.3584999999999995E-5</v>
      </c>
      <c r="X95" s="28">
        <f t="shared" si="23"/>
        <v>4.1938612356163691</v>
      </c>
      <c r="Y95" s="28">
        <f t="shared" si="24"/>
        <v>0.89737102365334975</v>
      </c>
      <c r="Z95" s="30">
        <f t="shared" si="25"/>
        <v>79.766313213631094</v>
      </c>
      <c r="AA95" s="29">
        <v>0.69000000000000039</v>
      </c>
      <c r="AB95" s="27">
        <v>10.139999999999961</v>
      </c>
      <c r="AC95" s="27">
        <v>10.139999999999961</v>
      </c>
      <c r="AD95" s="26">
        <v>1.7639999999999993</v>
      </c>
      <c r="AE95" s="31">
        <v>1164</v>
      </c>
      <c r="AF95" s="30">
        <f t="shared" si="26"/>
        <v>-8.2872042210296257</v>
      </c>
      <c r="AG95" s="30">
        <v>2.0800000000000196</v>
      </c>
      <c r="AH95" s="30">
        <f t="shared" si="27"/>
        <v>-7.7058331973762968</v>
      </c>
      <c r="AI95" s="30">
        <f t="shared" si="28"/>
        <v>-9.4698331973762961</v>
      </c>
      <c r="AJ95" s="22">
        <v>102</v>
      </c>
      <c r="AK95" s="30">
        <f t="shared" si="15"/>
        <v>196.84214641100732</v>
      </c>
      <c r="AL95" s="29">
        <v>0.42399999999999971</v>
      </c>
      <c r="AM95" s="28">
        <f t="shared" si="16"/>
        <v>1.9213774291187655</v>
      </c>
    </row>
    <row r="96" spans="1:39" x14ac:dyDescent="0.25">
      <c r="A96" s="47"/>
      <c r="B96" s="16"/>
      <c r="C96" s="16"/>
      <c r="D96" s="16"/>
      <c r="E96" s="16"/>
      <c r="F96" s="16"/>
      <c r="G96" s="45"/>
      <c r="H96" s="26">
        <v>0.96500000000000041</v>
      </c>
      <c r="I96" s="21">
        <v>2.6805555555555567E-4</v>
      </c>
      <c r="J96" s="27">
        <v>2.1399999999999983</v>
      </c>
      <c r="K96" s="27">
        <v>5.3499999999999819</v>
      </c>
      <c r="L96" s="22">
        <f t="shared" si="17"/>
        <v>7.4899999999999807</v>
      </c>
      <c r="M96" s="26">
        <v>8.9999999999999993E-3</v>
      </c>
      <c r="N96" s="23">
        <f t="shared" si="18"/>
        <v>6.3584999999999995E-5</v>
      </c>
      <c r="O96" s="28">
        <f t="shared" si="19"/>
        <v>4.2157042628852039</v>
      </c>
      <c r="P96" s="28">
        <f t="shared" si="20"/>
        <v>0.90674298123002439</v>
      </c>
      <c r="Q96" s="29">
        <v>0.02</v>
      </c>
      <c r="R96" s="28">
        <f t="shared" si="21"/>
        <v>15.092233176473036</v>
      </c>
      <c r="S96" s="24">
        <v>15</v>
      </c>
      <c r="T96" s="24">
        <v>25</v>
      </c>
      <c r="U96" s="24">
        <f t="shared" si="29"/>
        <v>40</v>
      </c>
      <c r="V96" s="26">
        <v>8.9999999999999993E-3</v>
      </c>
      <c r="W96" s="25">
        <f t="shared" si="22"/>
        <v>6.3584999999999995E-5</v>
      </c>
      <c r="X96" s="28">
        <f t="shared" si="23"/>
        <v>4.2157042628852039</v>
      </c>
      <c r="Y96" s="28">
        <f t="shared" si="24"/>
        <v>0.90674298123002439</v>
      </c>
      <c r="Z96" s="30">
        <f t="shared" si="25"/>
        <v>80.599376109335509</v>
      </c>
      <c r="AA96" s="29">
        <v>0.6950000000000004</v>
      </c>
      <c r="AB96" s="27">
        <v>10.159999999999961</v>
      </c>
      <c r="AC96" s="27">
        <v>10.159999999999961</v>
      </c>
      <c r="AD96" s="26">
        <v>1.7559999999999993</v>
      </c>
      <c r="AE96" s="31">
        <v>1166</v>
      </c>
      <c r="AF96" s="30">
        <f t="shared" si="26"/>
        <v>-8.2899761577030979</v>
      </c>
      <c r="AG96" s="30">
        <v>2.0700000000000198</v>
      </c>
      <c r="AH96" s="30">
        <f t="shared" si="27"/>
        <v>-7.6972331764730946</v>
      </c>
      <c r="AI96" s="30">
        <f t="shared" si="28"/>
        <v>-9.4532331764730948</v>
      </c>
      <c r="AJ96" s="22">
        <v>103</v>
      </c>
      <c r="AK96" s="30">
        <f t="shared" si="15"/>
        <v>198.69160928580854</v>
      </c>
      <c r="AL96" s="29">
        <v>0.42099999999999971</v>
      </c>
      <c r="AM96" s="28">
        <f t="shared" si="16"/>
        <v>1.9667969723964029</v>
      </c>
    </row>
    <row r="97" spans="1:39" x14ac:dyDescent="0.25">
      <c r="A97" s="47"/>
      <c r="B97" s="16"/>
      <c r="C97" s="16"/>
      <c r="D97" s="16"/>
      <c r="E97" s="16"/>
      <c r="F97" s="16"/>
      <c r="G97" s="45"/>
      <c r="H97" s="26">
        <v>0.97000000000000042</v>
      </c>
      <c r="I97" s="21">
        <v>2.6944444444444455E-4</v>
      </c>
      <c r="J97" s="27">
        <v>2.1199999999999983</v>
      </c>
      <c r="K97" s="27">
        <v>5.2999999999999821</v>
      </c>
      <c r="L97" s="22">
        <f t="shared" si="17"/>
        <v>7.4199999999999804</v>
      </c>
      <c r="M97" s="26">
        <v>8.9999999999999993E-3</v>
      </c>
      <c r="N97" s="23">
        <f t="shared" si="18"/>
        <v>6.3584999999999995E-5</v>
      </c>
      <c r="O97" s="28">
        <f t="shared" si="19"/>
        <v>4.2375472901540387</v>
      </c>
      <c r="P97" s="28">
        <f t="shared" si="20"/>
        <v>0.91616362430060394</v>
      </c>
      <c r="Q97" s="29">
        <v>0.02</v>
      </c>
      <c r="R97" s="28">
        <f t="shared" si="21"/>
        <v>15.106520205134366</v>
      </c>
      <c r="S97" s="24">
        <v>15</v>
      </c>
      <c r="T97" s="24">
        <v>25</v>
      </c>
      <c r="U97" s="24">
        <f t="shared" si="29"/>
        <v>40</v>
      </c>
      <c r="V97" s="26">
        <v>8.9999999999999993E-3</v>
      </c>
      <c r="W97" s="25">
        <f t="shared" si="22"/>
        <v>6.3584999999999995E-5</v>
      </c>
      <c r="X97" s="28">
        <f t="shared" si="23"/>
        <v>4.2375472901540387</v>
      </c>
      <c r="Y97" s="28">
        <f t="shared" si="24"/>
        <v>0.91616362430060394</v>
      </c>
      <c r="Z97" s="30">
        <f t="shared" si="25"/>
        <v>81.436766604498132</v>
      </c>
      <c r="AA97" s="29">
        <v>0.7000000000000004</v>
      </c>
      <c r="AB97" s="27">
        <v>10.179999999999961</v>
      </c>
      <c r="AC97" s="27">
        <v>10.179999999999961</v>
      </c>
      <c r="AD97" s="26">
        <v>1.7479999999999993</v>
      </c>
      <c r="AE97" s="31">
        <v>1168</v>
      </c>
      <c r="AF97" s="30">
        <f t="shared" si="26"/>
        <v>-8.2906838294350091</v>
      </c>
      <c r="AG97" s="30">
        <v>2.06000000000002</v>
      </c>
      <c r="AH97" s="30">
        <f t="shared" si="27"/>
        <v>-7.6865202051344266</v>
      </c>
      <c r="AI97" s="30">
        <f t="shared" si="28"/>
        <v>-9.4345202051344259</v>
      </c>
      <c r="AJ97" s="22">
        <v>104</v>
      </c>
      <c r="AK97" s="30">
        <f t="shared" si="15"/>
        <v>200.54328680963249</v>
      </c>
      <c r="AL97" s="29">
        <v>0.41799999999999971</v>
      </c>
      <c r="AM97" s="28">
        <f t="shared" si="16"/>
        <v>2.0131802429899124</v>
      </c>
    </row>
    <row r="98" spans="1:39" x14ac:dyDescent="0.25">
      <c r="A98" s="47"/>
      <c r="B98" s="16"/>
      <c r="C98" s="16"/>
      <c r="D98" s="16"/>
      <c r="E98" s="16"/>
      <c r="F98" s="16"/>
      <c r="G98" s="45"/>
      <c r="H98" s="26">
        <v>0.97500000000000042</v>
      </c>
      <c r="I98" s="21">
        <v>2.7083333333333343E-4</v>
      </c>
      <c r="J98" s="27">
        <v>2.0999999999999983</v>
      </c>
      <c r="K98" s="27">
        <v>5.2499999999999822</v>
      </c>
      <c r="L98" s="22">
        <f t="shared" si="17"/>
        <v>7.3499999999999801</v>
      </c>
      <c r="M98" s="26">
        <v>8.9999999999999993E-3</v>
      </c>
      <c r="N98" s="23">
        <f t="shared" si="18"/>
        <v>6.3584999999999995E-5</v>
      </c>
      <c r="O98" s="28">
        <f t="shared" si="19"/>
        <v>4.2593903174228744</v>
      </c>
      <c r="P98" s="28">
        <f t="shared" si="20"/>
        <v>0.9256329528650884</v>
      </c>
      <c r="Q98" s="29">
        <v>0.02</v>
      </c>
      <c r="R98" s="28">
        <f t="shared" si="21"/>
        <v>15.118671563463071</v>
      </c>
      <c r="S98" s="24">
        <v>15</v>
      </c>
      <c r="T98" s="24">
        <v>25</v>
      </c>
      <c r="U98" s="24">
        <f t="shared" si="29"/>
        <v>40</v>
      </c>
      <c r="V98" s="26">
        <v>8.9999999999999993E-3</v>
      </c>
      <c r="W98" s="25">
        <f t="shared" si="22"/>
        <v>6.3584999999999995E-5</v>
      </c>
      <c r="X98" s="28">
        <f t="shared" si="23"/>
        <v>4.2593903174228744</v>
      </c>
      <c r="Y98" s="28">
        <f t="shared" si="24"/>
        <v>0.9256329528650884</v>
      </c>
      <c r="Z98" s="30">
        <f t="shared" si="25"/>
        <v>82.278484699118977</v>
      </c>
      <c r="AA98" s="29">
        <v>0.7050000000000004</v>
      </c>
      <c r="AB98" s="27">
        <v>10.19999999999996</v>
      </c>
      <c r="AC98" s="27">
        <v>10.19999999999996</v>
      </c>
      <c r="AD98" s="26">
        <v>1.7399999999999993</v>
      </c>
      <c r="AE98" s="31">
        <v>1170</v>
      </c>
      <c r="AF98" s="30">
        <f t="shared" si="26"/>
        <v>-8.2893045163281975</v>
      </c>
      <c r="AG98" s="30">
        <v>2.0500000000000203</v>
      </c>
      <c r="AH98" s="30">
        <f t="shared" si="27"/>
        <v>-7.673671563463131</v>
      </c>
      <c r="AI98" s="30">
        <f t="shared" si="28"/>
        <v>-9.4136715634631294</v>
      </c>
      <c r="AJ98" s="22">
        <v>105</v>
      </c>
      <c r="AK98" s="30">
        <f t="shared" si="15"/>
        <v>202.39715626258203</v>
      </c>
      <c r="AL98" s="29">
        <v>0.4149999999999997</v>
      </c>
      <c r="AM98" s="28">
        <f t="shared" si="16"/>
        <v>2.0605493619503856</v>
      </c>
    </row>
    <row r="99" spans="1:39" x14ac:dyDescent="0.25">
      <c r="A99" s="47"/>
      <c r="B99" s="14"/>
      <c r="C99" s="14"/>
      <c r="D99" s="14"/>
      <c r="E99" s="14"/>
      <c r="F99" s="14"/>
      <c r="G99" s="44"/>
      <c r="H99" s="26">
        <v>0.98000000000000043</v>
      </c>
      <c r="I99" s="21">
        <v>2.7222222222222236E-4</v>
      </c>
      <c r="J99" s="27">
        <v>2.0799999999999983</v>
      </c>
      <c r="K99" s="27">
        <v>5.1999999999999824</v>
      </c>
      <c r="L99" s="22">
        <f t="shared" si="17"/>
        <v>7.2799999999999807</v>
      </c>
      <c r="M99" s="26">
        <v>8.9999999999999993E-3</v>
      </c>
      <c r="N99" s="23">
        <f t="shared" si="18"/>
        <v>6.3584999999999995E-5</v>
      </c>
      <c r="O99" s="28">
        <f t="shared" si="19"/>
        <v>4.2812333446917101</v>
      </c>
      <c r="P99" s="28">
        <f t="shared" si="20"/>
        <v>0.93515096692347777</v>
      </c>
      <c r="Q99" s="29">
        <v>0.02</v>
      </c>
      <c r="R99" s="28">
        <f t="shared" si="21"/>
        <v>15.128664531562004</v>
      </c>
      <c r="S99" s="24">
        <v>15</v>
      </c>
      <c r="T99" s="24">
        <v>25</v>
      </c>
      <c r="U99" s="24">
        <f t="shared" si="29"/>
        <v>40</v>
      </c>
      <c r="V99" s="26">
        <v>8.9999999999999993E-3</v>
      </c>
      <c r="W99" s="25">
        <f t="shared" si="22"/>
        <v>6.3584999999999995E-5</v>
      </c>
      <c r="X99" s="28">
        <f t="shared" si="23"/>
        <v>4.2812333446917101</v>
      </c>
      <c r="Y99" s="28">
        <f t="shared" si="24"/>
        <v>0.93515096692347777</v>
      </c>
      <c r="Z99" s="30">
        <f t="shared" si="25"/>
        <v>83.124530393198029</v>
      </c>
      <c r="AA99" s="29">
        <v>0.71000000000000041</v>
      </c>
      <c r="AB99" s="27">
        <v>10.21999999999996</v>
      </c>
      <c r="AC99" s="27">
        <v>10.21999999999996</v>
      </c>
      <c r="AD99" s="26">
        <v>1.7319999999999993</v>
      </c>
      <c r="AE99" s="31">
        <v>1172</v>
      </c>
      <c r="AF99" s="30">
        <f t="shared" si="26"/>
        <v>-8.2858154984855226</v>
      </c>
      <c r="AG99" s="30">
        <v>2.0400000000000205</v>
      </c>
      <c r="AH99" s="30">
        <f t="shared" si="27"/>
        <v>-7.6586645315620654</v>
      </c>
      <c r="AI99" s="30">
        <f t="shared" si="28"/>
        <v>-9.3906645315620647</v>
      </c>
      <c r="AJ99" s="22">
        <v>106</v>
      </c>
      <c r="AK99" s="30">
        <f t="shared" si="15"/>
        <v>204.25319492476004</v>
      </c>
      <c r="AL99" s="29">
        <v>0.4119999999999997</v>
      </c>
      <c r="AM99" s="28">
        <f t="shared" si="16"/>
        <v>2.1089270906399018</v>
      </c>
    </row>
    <row r="100" spans="1:39" x14ac:dyDescent="0.25">
      <c r="A100" s="47"/>
      <c r="B100" s="14"/>
      <c r="C100" s="14"/>
      <c r="D100" s="14"/>
      <c r="E100" s="14"/>
      <c r="F100" s="14"/>
      <c r="G100" s="44"/>
      <c r="H100" s="26">
        <v>0.98500000000000043</v>
      </c>
      <c r="I100" s="21">
        <v>2.7361111111111124E-4</v>
      </c>
      <c r="J100" s="27">
        <v>2.0599999999999983</v>
      </c>
      <c r="K100" s="27">
        <v>5.1499999999999826</v>
      </c>
      <c r="L100" s="22">
        <f t="shared" si="17"/>
        <v>7.2099999999999813</v>
      </c>
      <c r="M100" s="26">
        <v>8.9999999999999993E-3</v>
      </c>
      <c r="N100" s="23">
        <f t="shared" si="18"/>
        <v>6.3584999999999995E-5</v>
      </c>
      <c r="O100" s="28">
        <f t="shared" si="19"/>
        <v>4.3030763719605449</v>
      </c>
      <c r="P100" s="28">
        <f t="shared" si="20"/>
        <v>0.9447176664757716</v>
      </c>
      <c r="Q100" s="29">
        <v>0.02</v>
      </c>
      <c r="R100" s="28">
        <f t="shared" si="21"/>
        <v>15.136476389533993</v>
      </c>
      <c r="S100" s="24">
        <v>15</v>
      </c>
      <c r="T100" s="24">
        <v>25</v>
      </c>
      <c r="U100" s="24">
        <f t="shared" si="29"/>
        <v>40</v>
      </c>
      <c r="V100" s="26">
        <v>8.9999999999999993E-3</v>
      </c>
      <c r="W100" s="25">
        <f t="shared" si="22"/>
        <v>6.3584999999999995E-5</v>
      </c>
      <c r="X100" s="28">
        <f t="shared" si="23"/>
        <v>4.3030763719605449</v>
      </c>
      <c r="Y100" s="28">
        <f t="shared" si="24"/>
        <v>0.9447176664757716</v>
      </c>
      <c r="Z100" s="30">
        <f t="shared" si="25"/>
        <v>83.97490368673526</v>
      </c>
      <c r="AA100" s="29">
        <v>0.71500000000000041</v>
      </c>
      <c r="AB100" s="27">
        <v>10.239999999999959</v>
      </c>
      <c r="AC100" s="27">
        <v>10.239999999999959</v>
      </c>
      <c r="AD100" s="26">
        <v>1.7239999999999993</v>
      </c>
      <c r="AE100" s="31">
        <v>1174</v>
      </c>
      <c r="AF100" s="30">
        <f t="shared" si="26"/>
        <v>-8.2801940560098046</v>
      </c>
      <c r="AG100" s="30">
        <v>2.0300000000000207</v>
      </c>
      <c r="AH100" s="30">
        <f t="shared" si="27"/>
        <v>-7.6414763895340538</v>
      </c>
      <c r="AI100" s="30">
        <f t="shared" si="28"/>
        <v>-9.3654763895340523</v>
      </c>
      <c r="AJ100" s="22">
        <v>107</v>
      </c>
      <c r="AK100" s="30">
        <f t="shared" si="15"/>
        <v>206.11138007626926</v>
      </c>
      <c r="AL100" s="29">
        <v>0.4089999999999997</v>
      </c>
      <c r="AM100" s="28">
        <f t="shared" si="16"/>
        <v>2.1583368541736601</v>
      </c>
    </row>
    <row r="101" spans="1:39" x14ac:dyDescent="0.25">
      <c r="J101" s="3"/>
      <c r="M101" s="1"/>
      <c r="O101" s="15"/>
      <c r="P101" s="15"/>
      <c r="R101" s="15"/>
      <c r="V101" s="1"/>
      <c r="X101" s="15"/>
      <c r="Y101" s="15"/>
      <c r="Z101" s="11"/>
      <c r="AF101" s="11"/>
      <c r="AG101" s="11"/>
      <c r="AH101" s="11"/>
      <c r="AI101" s="11"/>
      <c r="AK101" s="11"/>
      <c r="AM101" s="15"/>
    </row>
    <row r="102" spans="1:39" x14ac:dyDescent="0.25">
      <c r="A102" s="20"/>
      <c r="B102" t="s">
        <v>224</v>
      </c>
      <c r="J102" s="3"/>
      <c r="M102" s="1"/>
      <c r="O102" s="15"/>
      <c r="P102" s="15"/>
      <c r="R102" s="15"/>
      <c r="V102" s="1"/>
      <c r="X102" s="15"/>
      <c r="Y102" s="15"/>
      <c r="Z102" s="11"/>
      <c r="AF102" s="11"/>
      <c r="AG102" s="11"/>
      <c r="AH102" s="11"/>
      <c r="AI102" s="11"/>
      <c r="AK102" s="11"/>
      <c r="AM102" s="15"/>
    </row>
    <row r="103" spans="1:39" x14ac:dyDescent="0.25">
      <c r="A103" s="13" t="s">
        <v>218</v>
      </c>
      <c r="J103" s="3"/>
      <c r="M103" s="1"/>
      <c r="O103" s="15"/>
      <c r="P103" s="15"/>
      <c r="R103" s="15"/>
      <c r="V103" s="1"/>
      <c r="X103" s="15"/>
      <c r="Y103" s="15"/>
      <c r="Z103" s="11"/>
      <c r="AF103" s="11"/>
      <c r="AG103" s="11"/>
      <c r="AH103" s="11"/>
      <c r="AI103" s="11"/>
      <c r="AK103" s="11"/>
      <c r="AM103" s="15"/>
    </row>
    <row r="104" spans="1:39" x14ac:dyDescent="0.25">
      <c r="A104" s="13">
        <v>1</v>
      </c>
      <c r="B104" t="s">
        <v>223</v>
      </c>
      <c r="J104" s="3"/>
      <c r="M104" s="1"/>
      <c r="O104" s="15"/>
      <c r="P104" s="15"/>
      <c r="R104" s="15"/>
      <c r="V104" s="1"/>
      <c r="X104" s="15"/>
      <c r="Y104" s="15"/>
      <c r="Z104" s="11"/>
      <c r="AF104" s="11"/>
      <c r="AG104" s="11"/>
      <c r="AH104" s="11"/>
      <c r="AI104" s="11"/>
      <c r="AK104" s="11"/>
      <c r="AM104" s="15"/>
    </row>
    <row r="105" spans="1:39" x14ac:dyDescent="0.25">
      <c r="A105" s="13">
        <v>2</v>
      </c>
      <c r="B105" t="s">
        <v>219</v>
      </c>
      <c r="J105" s="3"/>
      <c r="M105" s="1"/>
      <c r="O105" s="15"/>
      <c r="P105" s="15"/>
      <c r="R105" s="15"/>
      <c r="V105" s="1"/>
      <c r="X105" s="15"/>
      <c r="Y105" s="15"/>
      <c r="Z105" s="11"/>
      <c r="AF105" s="11"/>
      <c r="AG105" s="11"/>
      <c r="AH105" s="11"/>
      <c r="AI105" s="11"/>
      <c r="AK105" s="11"/>
      <c r="AM105" s="15"/>
    </row>
    <row r="106" spans="1:39" x14ac:dyDescent="0.25">
      <c r="A106" s="13">
        <v>3</v>
      </c>
      <c r="B106" t="s">
        <v>220</v>
      </c>
      <c r="J106" s="3"/>
      <c r="M106" s="1"/>
      <c r="O106" s="15"/>
      <c r="P106" s="15"/>
      <c r="R106" s="15"/>
      <c r="V106" s="1"/>
      <c r="X106" s="15"/>
      <c r="Y106" s="15"/>
      <c r="Z106" s="11"/>
      <c r="AF106" s="11"/>
      <c r="AG106" s="11"/>
      <c r="AH106" s="11"/>
      <c r="AI106" s="11"/>
      <c r="AK106" s="11"/>
      <c r="AM106" s="15"/>
    </row>
    <row r="107" spans="1:39" x14ac:dyDescent="0.25">
      <c r="A107" s="13">
        <v>4</v>
      </c>
      <c r="B107" t="s">
        <v>225</v>
      </c>
      <c r="J107" s="3"/>
      <c r="M107" s="1"/>
      <c r="O107" s="15"/>
      <c r="P107" s="15"/>
      <c r="R107" s="15"/>
      <c r="V107" s="1"/>
      <c r="X107" s="15"/>
      <c r="Y107" s="15"/>
      <c r="Z107" s="11"/>
      <c r="AF107" s="11"/>
      <c r="AG107" s="11"/>
      <c r="AH107" s="11"/>
      <c r="AI107" s="11"/>
      <c r="AK107" s="11"/>
      <c r="AM107" s="15"/>
    </row>
    <row r="108" spans="1:39" x14ac:dyDescent="0.25">
      <c r="A108" s="13">
        <v>5</v>
      </c>
      <c r="B108" t="s">
        <v>228</v>
      </c>
      <c r="J108" s="3"/>
      <c r="M108" s="1"/>
      <c r="O108" s="15"/>
      <c r="P108" s="15"/>
      <c r="R108" s="15"/>
      <c r="V108" s="1"/>
      <c r="X108" s="15"/>
      <c r="Y108" s="15"/>
      <c r="Z108" s="11"/>
      <c r="AF108" s="11"/>
      <c r="AG108" s="11"/>
      <c r="AH108" s="11"/>
      <c r="AI108" s="11"/>
      <c r="AK108" s="11"/>
      <c r="AM108" s="15"/>
    </row>
    <row r="109" spans="1:39" x14ac:dyDescent="0.25">
      <c r="A109" s="13">
        <v>6</v>
      </c>
      <c r="B109" t="s">
        <v>221</v>
      </c>
      <c r="J109" s="3"/>
      <c r="M109" s="1"/>
      <c r="O109" s="15"/>
      <c r="P109" s="15"/>
      <c r="R109" s="15"/>
      <c r="V109" s="1"/>
      <c r="X109" s="15"/>
      <c r="Y109" s="15"/>
      <c r="Z109" s="11"/>
      <c r="AF109" s="11"/>
      <c r="AG109" s="11"/>
      <c r="AH109" s="11"/>
      <c r="AI109" s="11"/>
      <c r="AK109" s="11"/>
      <c r="AM109" s="15"/>
    </row>
    <row r="110" spans="1:39" x14ac:dyDescent="0.25">
      <c r="A110" s="13">
        <v>7</v>
      </c>
      <c r="B110" t="s">
        <v>222</v>
      </c>
      <c r="J110" s="3"/>
      <c r="M110" s="1"/>
      <c r="O110" s="15"/>
      <c r="P110" s="15"/>
      <c r="R110" s="15"/>
      <c r="V110" s="1"/>
      <c r="X110" s="15"/>
      <c r="Y110" s="15"/>
      <c r="Z110" s="11"/>
      <c r="AF110" s="11"/>
      <c r="AG110" s="11"/>
      <c r="AH110" s="11"/>
      <c r="AI110" s="11"/>
      <c r="AK110" s="11"/>
      <c r="AM110" s="15"/>
    </row>
    <row r="111" spans="1:39" x14ac:dyDescent="0.25">
      <c r="B111" t="s">
        <v>226</v>
      </c>
      <c r="J111" s="3"/>
      <c r="M111" s="1"/>
      <c r="O111" s="15"/>
      <c r="P111" s="15"/>
      <c r="R111" s="15"/>
      <c r="V111" s="1"/>
      <c r="X111" s="15"/>
      <c r="Y111" s="15"/>
      <c r="Z111" s="11"/>
      <c r="AF111" s="11"/>
      <c r="AG111" s="11"/>
      <c r="AH111" s="11"/>
      <c r="AI111" s="11"/>
      <c r="AK111" s="11"/>
      <c r="AM111" s="15"/>
    </row>
    <row r="112" spans="1:39" x14ac:dyDescent="0.25">
      <c r="J112" s="3"/>
      <c r="M112" s="1"/>
      <c r="O112" s="15"/>
      <c r="P112" s="15"/>
      <c r="R112" s="15"/>
      <c r="V112" s="1"/>
      <c r="X112" s="15"/>
      <c r="Y112" s="15"/>
      <c r="Z112" s="11"/>
      <c r="AF112" s="11"/>
      <c r="AG112" s="11"/>
      <c r="AH112" s="11"/>
      <c r="AI112" s="11"/>
      <c r="AK112" s="11"/>
      <c r="AM112" s="15"/>
    </row>
    <row r="114" spans="4:39" x14ac:dyDescent="0.25">
      <c r="N114" s="6" t="s">
        <v>229</v>
      </c>
      <c r="O114" s="5" t="s">
        <v>0</v>
      </c>
      <c r="W114" s="9" t="s">
        <v>229</v>
      </c>
      <c r="X114" s="5" t="s">
        <v>1</v>
      </c>
    </row>
    <row r="115" spans="4:39" ht="18" x14ac:dyDescent="0.25">
      <c r="H115" s="50" t="s">
        <v>7</v>
      </c>
      <c r="I115" s="51" t="s">
        <v>8</v>
      </c>
      <c r="J115" s="52" t="s">
        <v>9</v>
      </c>
      <c r="K115" s="52" t="s">
        <v>10</v>
      </c>
      <c r="L115" s="53" t="s">
        <v>11</v>
      </c>
      <c r="M115" s="54" t="s">
        <v>12</v>
      </c>
      <c r="N115" s="55" t="s">
        <v>13</v>
      </c>
      <c r="O115" s="56" t="s">
        <v>14</v>
      </c>
      <c r="P115" s="56" t="s">
        <v>15</v>
      </c>
      <c r="Q115" s="57" t="s">
        <v>16</v>
      </c>
      <c r="R115" s="56" t="s">
        <v>17</v>
      </c>
      <c r="S115" s="54" t="s">
        <v>18</v>
      </c>
      <c r="T115" s="54" t="s">
        <v>19</v>
      </c>
      <c r="U115" s="56" t="s">
        <v>20</v>
      </c>
      <c r="V115" s="54" t="s">
        <v>21</v>
      </c>
      <c r="W115" s="58" t="s">
        <v>22</v>
      </c>
      <c r="X115" s="56" t="s">
        <v>23</v>
      </c>
      <c r="Y115" s="56" t="s">
        <v>24</v>
      </c>
      <c r="Z115" s="56" t="s">
        <v>25</v>
      </c>
      <c r="AA115" s="59" t="s">
        <v>26</v>
      </c>
      <c r="AB115" s="52" t="s">
        <v>27</v>
      </c>
      <c r="AC115" s="52" t="s">
        <v>28</v>
      </c>
      <c r="AD115" s="60" t="s">
        <v>29</v>
      </c>
      <c r="AE115" s="61" t="s">
        <v>30</v>
      </c>
      <c r="AF115" s="62" t="s">
        <v>31</v>
      </c>
      <c r="AG115" s="63" t="s">
        <v>32</v>
      </c>
      <c r="AH115" s="62" t="s">
        <v>33</v>
      </c>
      <c r="AI115" s="64" t="s">
        <v>34</v>
      </c>
      <c r="AJ115" s="65" t="s">
        <v>35</v>
      </c>
      <c r="AK115" s="62" t="s">
        <v>36</v>
      </c>
      <c r="AL115" s="66" t="s">
        <v>37</v>
      </c>
      <c r="AM115" s="62" t="s">
        <v>38</v>
      </c>
    </row>
    <row r="116" spans="4:39" x14ac:dyDescent="0.25">
      <c r="D116" s="16" t="s">
        <v>176</v>
      </c>
      <c r="E116" s="16" t="s">
        <v>177</v>
      </c>
      <c r="F116" s="16">
        <v>41734892</v>
      </c>
      <c r="G116" s="45"/>
      <c r="H116" s="26">
        <v>0.8400000000000003</v>
      </c>
      <c r="I116" s="21">
        <v>2.3333333333333341E-4</v>
      </c>
      <c r="J116" s="27">
        <v>2.6399999999999988</v>
      </c>
      <c r="K116" s="27">
        <v>5.4</v>
      </c>
      <c r="L116" s="22">
        <f t="shared" ref="L116" si="30">+J116+K116</f>
        <v>8.0399999999999991</v>
      </c>
      <c r="M116" s="26">
        <v>1.2999999999999999E-2</v>
      </c>
      <c r="N116" s="23">
        <f t="shared" ref="N116" si="31">3.14*M116^2/4</f>
        <v>1.3266499999999999E-4</v>
      </c>
      <c r="O116" s="28">
        <f t="shared" ref="O116" si="32">+I116/N116</f>
        <v>1.7588160655284621</v>
      </c>
      <c r="P116" s="28">
        <f t="shared" ref="P116" si="33">+O116^2/2/9.8</f>
        <v>0.1578282628755622</v>
      </c>
      <c r="Q116" s="29">
        <v>0.02</v>
      </c>
      <c r="R116" s="28">
        <f t="shared" ref="R116" si="34">+Q116*L116/M116*P116</f>
        <v>1.9522142054146463</v>
      </c>
      <c r="S116" s="24">
        <v>77</v>
      </c>
      <c r="T116" s="24">
        <v>6.4</v>
      </c>
      <c r="U116" s="24">
        <f t="shared" ref="U116" si="35">+T116+S116</f>
        <v>83.4</v>
      </c>
      <c r="V116" s="26">
        <v>1.2999999999999999E-2</v>
      </c>
      <c r="W116" s="25">
        <f t="shared" ref="W116" si="36">3.14*V116^2/4</f>
        <v>1.3266499999999999E-4</v>
      </c>
      <c r="X116" s="28">
        <f t="shared" ref="X116" si="37">+I116/W116</f>
        <v>1.7588160655284621</v>
      </c>
      <c r="Y116" s="28">
        <f t="shared" ref="Y116" si="38">+X116^2/2/9.8</f>
        <v>0.1578282628755622</v>
      </c>
      <c r="Z116" s="30">
        <f t="shared" ref="Z116" si="39">+Q116*U116/V116*Y116</f>
        <v>20.250580190495214</v>
      </c>
      <c r="AA116" s="29">
        <v>0.57000000000000028</v>
      </c>
      <c r="AB116" s="27">
        <v>9.6599999999999717</v>
      </c>
      <c r="AC116" s="27">
        <v>9.6599999999999717</v>
      </c>
      <c r="AD116" s="26">
        <v>1.9559999999999995</v>
      </c>
      <c r="AE116" s="31">
        <v>1116</v>
      </c>
      <c r="AF116" s="30">
        <f t="shared" ref="AF116" si="40">+AB116-AA116-P116-R116-AD116</f>
        <v>5.0239575317097636</v>
      </c>
      <c r="AG116" s="30">
        <v>2.3200000000000145</v>
      </c>
      <c r="AH116" s="30">
        <f t="shared" ref="AH116" si="41">+AB116-AA116-AG116-R116</f>
        <v>4.8177857945853102</v>
      </c>
      <c r="AI116" s="30">
        <f t="shared" ref="AI116" si="42">+AH116-AD116</f>
        <v>2.8617857945853107</v>
      </c>
      <c r="AJ116" s="22">
        <v>78</v>
      </c>
      <c r="AK116" s="30">
        <f t="shared" ref="AK116" si="43">+AJ116+(AB116-AC116)+R116+Z116</f>
        <v>100.20279439590986</v>
      </c>
      <c r="AL116" s="29">
        <v>0.49599999999999977</v>
      </c>
      <c r="AM116" s="28">
        <f t="shared" ref="AM116" si="44">+I116*AK116*AE116/75/AL116</f>
        <v>0.70141956077136958</v>
      </c>
    </row>
    <row r="118" spans="4:39" x14ac:dyDescent="0.25">
      <c r="N118" s="6" t="s">
        <v>229</v>
      </c>
      <c r="O118" s="5" t="s">
        <v>0</v>
      </c>
      <c r="W118" s="9" t="s">
        <v>229</v>
      </c>
      <c r="X118" s="5" t="s">
        <v>1</v>
      </c>
    </row>
    <row r="119" spans="4:39" ht="18" x14ac:dyDescent="0.25">
      <c r="H119" s="50" t="s">
        <v>7</v>
      </c>
      <c r="I119" s="51" t="s">
        <v>8</v>
      </c>
      <c r="J119" s="52" t="s">
        <v>9</v>
      </c>
      <c r="K119" s="52" t="s">
        <v>10</v>
      </c>
      <c r="L119" s="53" t="s">
        <v>11</v>
      </c>
      <c r="M119" s="54" t="s">
        <v>12</v>
      </c>
      <c r="N119" s="55" t="s">
        <v>13</v>
      </c>
      <c r="O119" s="56" t="s">
        <v>14</v>
      </c>
      <c r="P119" s="56" t="s">
        <v>15</v>
      </c>
      <c r="Q119" s="57" t="s">
        <v>16</v>
      </c>
      <c r="R119" s="56" t="s">
        <v>17</v>
      </c>
      <c r="S119" s="54" t="s">
        <v>18</v>
      </c>
      <c r="T119" s="54" t="s">
        <v>19</v>
      </c>
      <c r="U119" s="56" t="s">
        <v>20</v>
      </c>
      <c r="V119" s="54" t="s">
        <v>21</v>
      </c>
      <c r="W119" s="58" t="s">
        <v>22</v>
      </c>
      <c r="X119" s="56" t="s">
        <v>23</v>
      </c>
      <c r="Y119" s="56" t="s">
        <v>24</v>
      </c>
      <c r="Z119" s="56" t="s">
        <v>25</v>
      </c>
      <c r="AA119" s="59" t="s">
        <v>26</v>
      </c>
      <c r="AB119" s="52" t="s">
        <v>27</v>
      </c>
      <c r="AC119" s="52" t="s">
        <v>28</v>
      </c>
      <c r="AD119" s="60" t="s">
        <v>29</v>
      </c>
      <c r="AE119" s="61" t="s">
        <v>30</v>
      </c>
      <c r="AF119" s="62" t="s">
        <v>31</v>
      </c>
      <c r="AG119" s="63" t="s">
        <v>32</v>
      </c>
      <c r="AH119" s="62" t="s">
        <v>33</v>
      </c>
      <c r="AI119" s="64" t="s">
        <v>34</v>
      </c>
      <c r="AJ119" s="65" t="s">
        <v>35</v>
      </c>
      <c r="AK119" s="62" t="s">
        <v>36</v>
      </c>
      <c r="AL119" s="66" t="s">
        <v>37</v>
      </c>
      <c r="AM119" s="62" t="s">
        <v>38</v>
      </c>
    </row>
    <row r="120" spans="4:39" x14ac:dyDescent="0.25">
      <c r="D120" s="16" t="s">
        <v>176</v>
      </c>
      <c r="E120" s="16" t="s">
        <v>177</v>
      </c>
      <c r="F120" s="16">
        <v>41734892</v>
      </c>
      <c r="G120" s="45"/>
      <c r="H120" s="26">
        <v>0.8400000000000003</v>
      </c>
      <c r="I120" s="21">
        <v>2.3333333333333341E-4</v>
      </c>
      <c r="J120" s="27">
        <v>2.6399999999999988</v>
      </c>
      <c r="K120" s="27">
        <v>5.4</v>
      </c>
      <c r="L120" s="22">
        <f t="shared" ref="L120" si="45">+J120+K120</f>
        <v>8.0399999999999991</v>
      </c>
      <c r="M120" s="26">
        <v>1.2999999999999999E-2</v>
      </c>
      <c r="N120" s="23">
        <f t="shared" ref="N120" si="46">3.14*M120^2/4</f>
        <v>1.3266499999999999E-4</v>
      </c>
      <c r="O120" s="28">
        <f t="shared" ref="O120" si="47">+I120/N120</f>
        <v>1.7588160655284621</v>
      </c>
      <c r="P120" s="28">
        <f t="shared" ref="P120" si="48">+O120^2/2/9.8</f>
        <v>0.1578282628755622</v>
      </c>
      <c r="Q120" s="29">
        <v>2.4E-2</v>
      </c>
      <c r="R120" s="28">
        <f t="shared" ref="R120" si="49">+Q120*L120/M120*P120</f>
        <v>2.3426570464975756</v>
      </c>
      <c r="S120" s="24">
        <v>77</v>
      </c>
      <c r="T120" s="24">
        <v>6.4</v>
      </c>
      <c r="U120" s="24">
        <f t="shared" ref="U120" si="50">+T120+S120</f>
        <v>83.4</v>
      </c>
      <c r="V120" s="26">
        <v>1.2999999999999999E-2</v>
      </c>
      <c r="W120" s="25">
        <f t="shared" ref="W120" si="51">3.14*V120^2/4</f>
        <v>1.3266499999999999E-4</v>
      </c>
      <c r="X120" s="28">
        <f t="shared" ref="X120" si="52">+I120/W120</f>
        <v>1.7588160655284621</v>
      </c>
      <c r="Y120" s="28">
        <f t="shared" ref="Y120" si="53">+X120^2/2/9.8</f>
        <v>0.1578282628755622</v>
      </c>
      <c r="Z120" s="30">
        <f t="shared" ref="Z120" si="54">+Q120*U120/V120*Y120</f>
        <v>24.300696228594258</v>
      </c>
      <c r="AA120" s="29">
        <v>0.57000000000000028</v>
      </c>
      <c r="AB120" s="27">
        <v>9.6599999999999717</v>
      </c>
      <c r="AC120" s="27">
        <v>9.6599999999999717</v>
      </c>
      <c r="AD120" s="26">
        <v>1.9559999999999995</v>
      </c>
      <c r="AE120" s="31">
        <v>1116</v>
      </c>
      <c r="AF120" s="30">
        <f t="shared" ref="AF120" si="55">+AB120-AA120-P120-R120-AD120</f>
        <v>4.6335146906268347</v>
      </c>
      <c r="AG120" s="30">
        <v>2.3200000000000145</v>
      </c>
      <c r="AH120" s="30">
        <f t="shared" ref="AH120" si="56">+AB120-AA120-AG120-R120</f>
        <v>4.4273429535023814</v>
      </c>
      <c r="AI120" s="30">
        <f t="shared" ref="AI120" si="57">+AH120-AD120</f>
        <v>2.4713429535023819</v>
      </c>
      <c r="AJ120" s="22">
        <v>78</v>
      </c>
      <c r="AK120" s="30">
        <f t="shared" ref="AK120" si="58">+AJ120+(AB120-AC120)+R120+Z120</f>
        <v>104.64335327509184</v>
      </c>
      <c r="AL120" s="29">
        <v>0.49599999999999977</v>
      </c>
      <c r="AM120" s="28">
        <f t="shared" ref="AM120" si="59">+I120*AK120*AE120/75/AL120</f>
        <v>0.73250347292564344</v>
      </c>
    </row>
    <row r="122" spans="4:39" x14ac:dyDescent="0.25">
      <c r="N122" s="6" t="s">
        <v>229</v>
      </c>
      <c r="O122" s="5" t="s">
        <v>0</v>
      </c>
      <c r="W122" s="9" t="s">
        <v>229</v>
      </c>
      <c r="X122" s="5" t="s">
        <v>1</v>
      </c>
    </row>
    <row r="123" spans="4:39" ht="18" x14ac:dyDescent="0.25">
      <c r="H123" s="50" t="s">
        <v>7</v>
      </c>
      <c r="I123" s="51" t="s">
        <v>8</v>
      </c>
      <c r="J123" s="52" t="s">
        <v>9</v>
      </c>
      <c r="K123" s="52" t="s">
        <v>10</v>
      </c>
      <c r="L123" s="53" t="s">
        <v>11</v>
      </c>
      <c r="M123" s="54" t="s">
        <v>12</v>
      </c>
      <c r="N123" s="55" t="s">
        <v>13</v>
      </c>
      <c r="O123" s="56" t="s">
        <v>14</v>
      </c>
      <c r="P123" s="56" t="s">
        <v>15</v>
      </c>
      <c r="Q123" s="57" t="s">
        <v>16</v>
      </c>
      <c r="R123" s="56" t="s">
        <v>17</v>
      </c>
      <c r="S123" s="54" t="s">
        <v>18</v>
      </c>
      <c r="T123" s="54" t="s">
        <v>19</v>
      </c>
      <c r="U123" s="56" t="s">
        <v>20</v>
      </c>
      <c r="V123" s="54" t="s">
        <v>21</v>
      </c>
      <c r="W123" s="58" t="s">
        <v>22</v>
      </c>
      <c r="X123" s="56" t="s">
        <v>23</v>
      </c>
      <c r="Y123" s="56" t="s">
        <v>24</v>
      </c>
      <c r="Z123" s="56" t="s">
        <v>25</v>
      </c>
      <c r="AA123" s="59" t="s">
        <v>26</v>
      </c>
      <c r="AB123" s="52" t="s">
        <v>27</v>
      </c>
      <c r="AC123" s="52" t="s">
        <v>28</v>
      </c>
      <c r="AD123" s="60" t="s">
        <v>29</v>
      </c>
      <c r="AE123" s="61" t="s">
        <v>30</v>
      </c>
      <c r="AF123" s="62" t="s">
        <v>31</v>
      </c>
      <c r="AG123" s="63" t="s">
        <v>32</v>
      </c>
      <c r="AH123" s="62" t="s">
        <v>33</v>
      </c>
      <c r="AI123" s="64" t="s">
        <v>34</v>
      </c>
      <c r="AJ123" s="65" t="s">
        <v>35</v>
      </c>
      <c r="AK123" s="62" t="s">
        <v>36</v>
      </c>
      <c r="AL123" s="66" t="s">
        <v>37</v>
      </c>
      <c r="AM123" s="62" t="s">
        <v>38</v>
      </c>
    </row>
    <row r="124" spans="4:39" x14ac:dyDescent="0.25">
      <c r="D124" s="16" t="s">
        <v>176</v>
      </c>
      <c r="E124" s="16" t="s">
        <v>177</v>
      </c>
      <c r="F124" s="16">
        <v>41734892</v>
      </c>
      <c r="G124" s="45"/>
      <c r="H124" s="26">
        <v>0.8400000000000003</v>
      </c>
      <c r="I124" s="21">
        <v>2.3333333333333341E-4</v>
      </c>
      <c r="J124" s="27">
        <v>2.6399999999999988</v>
      </c>
      <c r="K124" s="27">
        <v>5.4</v>
      </c>
      <c r="L124" s="22">
        <f t="shared" ref="L124" si="60">+J124+K124</f>
        <v>8.0399999999999991</v>
      </c>
      <c r="M124" s="26">
        <v>1.2999999999999999E-2</v>
      </c>
      <c r="N124" s="23">
        <f t="shared" ref="N124" si="61">3.14*M124^2/4</f>
        <v>1.3266499999999999E-4</v>
      </c>
      <c r="O124" s="28">
        <f t="shared" ref="O124" si="62">+I124/N124</f>
        <v>1.7588160655284621</v>
      </c>
      <c r="P124" s="28">
        <f t="shared" ref="P124" si="63">+O124^2/2/9.8</f>
        <v>0.1578282628755622</v>
      </c>
      <c r="Q124" s="29">
        <v>2.4E-2</v>
      </c>
      <c r="R124" s="28">
        <f t="shared" ref="R124" si="64">+Q124*L124/M124*P124</f>
        <v>2.3426570464975756</v>
      </c>
      <c r="S124" s="24">
        <v>77</v>
      </c>
      <c r="T124" s="24">
        <v>6.4</v>
      </c>
      <c r="U124" s="24">
        <f t="shared" ref="U124" si="65">+T124+S124</f>
        <v>83.4</v>
      </c>
      <c r="V124" s="26">
        <v>1.2999999999999999E-2</v>
      </c>
      <c r="W124" s="25">
        <f t="shared" ref="W124" si="66">3.14*V124^2/4</f>
        <v>1.3266499999999999E-4</v>
      </c>
      <c r="X124" s="28">
        <f t="shared" ref="X124" si="67">+I124/W124</f>
        <v>1.7588160655284621</v>
      </c>
      <c r="Y124" s="28">
        <f t="shared" ref="Y124" si="68">+X124^2/2/9.8</f>
        <v>0.1578282628755622</v>
      </c>
      <c r="Z124" s="30">
        <f t="shared" ref="Z124" si="69">+Q124*U124/V124*Y124</f>
        <v>24.300696228594258</v>
      </c>
      <c r="AA124" s="29">
        <f>0.57*1.2</f>
        <v>0.68399999999999994</v>
      </c>
      <c r="AB124" s="27">
        <v>9.6599999999999717</v>
      </c>
      <c r="AC124" s="27">
        <v>9.6599999999999717</v>
      </c>
      <c r="AD124" s="26">
        <v>1.9559999999999995</v>
      </c>
      <c r="AE124" s="31">
        <v>1116</v>
      </c>
      <c r="AF124" s="30">
        <f t="shared" ref="AF124" si="70">+AB124-AA124-P124-R124-AD124</f>
        <v>4.5195146906268358</v>
      </c>
      <c r="AG124" s="30">
        <v>2.3200000000000145</v>
      </c>
      <c r="AH124" s="30">
        <f t="shared" ref="AH124" si="71">+AB124-AA124-AG124-R124</f>
        <v>4.3133429535023824</v>
      </c>
      <c r="AI124" s="30">
        <f t="shared" ref="AI124" si="72">+AH124-AD124</f>
        <v>2.3573429535023829</v>
      </c>
      <c r="AJ124" s="22">
        <v>78</v>
      </c>
      <c r="AK124" s="30">
        <f t="shared" ref="AK124" si="73">+AJ124+(AB124-AC124)+R124+Z124</f>
        <v>104.64335327509184</v>
      </c>
      <c r="AL124" s="29">
        <v>0.49599999999999977</v>
      </c>
      <c r="AM124" s="28">
        <f t="shared" ref="AM124" si="74">+I124*AK124*AE124/75/AL124</f>
        <v>0.73250347292564344</v>
      </c>
    </row>
    <row r="126" spans="4:39" x14ac:dyDescent="0.25">
      <c r="N126" s="6" t="s">
        <v>229</v>
      </c>
      <c r="O126" s="5" t="s">
        <v>0</v>
      </c>
      <c r="W126" s="9" t="s">
        <v>229</v>
      </c>
      <c r="X126" s="5" t="s">
        <v>1</v>
      </c>
    </row>
    <row r="127" spans="4:39" ht="18" x14ac:dyDescent="0.25">
      <c r="H127" s="50" t="s">
        <v>7</v>
      </c>
      <c r="I127" s="51" t="s">
        <v>8</v>
      </c>
      <c r="J127" s="52" t="s">
        <v>9</v>
      </c>
      <c r="K127" s="52" t="s">
        <v>10</v>
      </c>
      <c r="L127" s="53" t="s">
        <v>11</v>
      </c>
      <c r="M127" s="54" t="s">
        <v>12</v>
      </c>
      <c r="N127" s="55" t="s">
        <v>13</v>
      </c>
      <c r="O127" s="56" t="s">
        <v>14</v>
      </c>
      <c r="P127" s="56" t="s">
        <v>15</v>
      </c>
      <c r="Q127" s="57" t="s">
        <v>16</v>
      </c>
      <c r="R127" s="56" t="s">
        <v>17</v>
      </c>
      <c r="S127" s="54" t="s">
        <v>18</v>
      </c>
      <c r="T127" s="54" t="s">
        <v>19</v>
      </c>
      <c r="U127" s="56" t="s">
        <v>20</v>
      </c>
      <c r="V127" s="54" t="s">
        <v>21</v>
      </c>
      <c r="W127" s="58" t="s">
        <v>22</v>
      </c>
      <c r="X127" s="56" t="s">
        <v>23</v>
      </c>
      <c r="Y127" s="56" t="s">
        <v>24</v>
      </c>
      <c r="Z127" s="56" t="s">
        <v>25</v>
      </c>
      <c r="AA127" s="59" t="s">
        <v>26</v>
      </c>
      <c r="AB127" s="52" t="s">
        <v>27</v>
      </c>
      <c r="AC127" s="52" t="s">
        <v>28</v>
      </c>
      <c r="AD127" s="60" t="s">
        <v>29</v>
      </c>
      <c r="AE127" s="61" t="s">
        <v>30</v>
      </c>
      <c r="AF127" s="62" t="s">
        <v>31</v>
      </c>
      <c r="AG127" s="63" t="s">
        <v>32</v>
      </c>
      <c r="AH127" s="62" t="s">
        <v>33</v>
      </c>
      <c r="AI127" s="64" t="s">
        <v>34</v>
      </c>
      <c r="AJ127" s="65" t="s">
        <v>35</v>
      </c>
      <c r="AK127" s="62" t="s">
        <v>36</v>
      </c>
      <c r="AL127" s="66" t="s">
        <v>37</v>
      </c>
      <c r="AM127" s="62" t="s">
        <v>38</v>
      </c>
    </row>
    <row r="128" spans="4:39" x14ac:dyDescent="0.25">
      <c r="D128" s="16" t="s">
        <v>176</v>
      </c>
      <c r="E128" s="16" t="s">
        <v>177</v>
      </c>
      <c r="F128" s="16">
        <v>41734892</v>
      </c>
      <c r="G128" s="45"/>
      <c r="H128" s="26">
        <v>0.8400000000000003</v>
      </c>
      <c r="I128" s="21">
        <v>2.3333333333333341E-4</v>
      </c>
      <c r="J128" s="27">
        <v>2.6399999999999988</v>
      </c>
      <c r="K128" s="27">
        <v>5.4</v>
      </c>
      <c r="L128" s="22">
        <f t="shared" ref="L128" si="75">+J128+K128</f>
        <v>8.0399999999999991</v>
      </c>
      <c r="M128" s="26">
        <v>1.2999999999999999E-2</v>
      </c>
      <c r="N128" s="23">
        <f t="shared" ref="N128" si="76">3.14*M128^2/4</f>
        <v>1.3266499999999999E-4</v>
      </c>
      <c r="O128" s="28">
        <f t="shared" ref="O128" si="77">+I128/N128</f>
        <v>1.7588160655284621</v>
      </c>
      <c r="P128" s="28">
        <f t="shared" ref="P128" si="78">+O128^2/2/9.8</f>
        <v>0.1578282628755622</v>
      </c>
      <c r="Q128" s="29">
        <v>2.4E-2</v>
      </c>
      <c r="R128" s="28">
        <f t="shared" ref="R128" si="79">+Q128*L128/M128*P128</f>
        <v>2.3426570464975756</v>
      </c>
      <c r="S128" s="24">
        <v>77</v>
      </c>
      <c r="T128" s="24">
        <v>6.4</v>
      </c>
      <c r="U128" s="24">
        <f t="shared" ref="U128" si="80">+T128+S128</f>
        <v>83.4</v>
      </c>
      <c r="V128" s="26">
        <v>1.2999999999999999E-2</v>
      </c>
      <c r="W128" s="25">
        <f t="shared" ref="W128" si="81">3.14*V128^2/4</f>
        <v>1.3266499999999999E-4</v>
      </c>
      <c r="X128" s="28">
        <f t="shared" ref="X128" si="82">+I128/W128</f>
        <v>1.7588160655284621</v>
      </c>
      <c r="Y128" s="28">
        <f t="shared" ref="Y128" si="83">+X128^2/2/9.8</f>
        <v>0.1578282628755622</v>
      </c>
      <c r="Z128" s="30">
        <f t="shared" ref="Z128" si="84">+Q128*U128/V128*Y128</f>
        <v>24.300696228594258</v>
      </c>
      <c r="AA128" s="29">
        <f>0.57*1.2</f>
        <v>0.68399999999999994</v>
      </c>
      <c r="AB128" s="27">
        <f>9.65999999999997*0.8</f>
        <v>7.7279999999999767</v>
      </c>
      <c r="AC128" s="27">
        <f>9.65999999999997*0.8</f>
        <v>7.7279999999999767</v>
      </c>
      <c r="AD128" s="26">
        <v>1.9559999999999995</v>
      </c>
      <c r="AE128" s="31">
        <v>1116</v>
      </c>
      <c r="AF128" s="30">
        <f t="shared" ref="AF128" si="85">+AB128-AA128-P128-R128-AD128</f>
        <v>2.5875146906268389</v>
      </c>
      <c r="AG128" s="30">
        <v>2.3200000000000145</v>
      </c>
      <c r="AH128" s="30">
        <f t="shared" ref="AH128" si="86">+AB128-AA128-AG128-R128</f>
        <v>2.3813429535023865</v>
      </c>
      <c r="AI128" s="30">
        <f t="shared" ref="AI128" si="87">+AH128-AD128</f>
        <v>0.42534295350238693</v>
      </c>
      <c r="AJ128" s="22">
        <v>78</v>
      </c>
      <c r="AK128" s="30">
        <f t="shared" ref="AK128" si="88">+AJ128+(AB128-AC128)+R128+Z128</f>
        <v>104.64335327509184</v>
      </c>
      <c r="AL128" s="29">
        <v>0.49599999999999977</v>
      </c>
      <c r="AM128" s="28">
        <f t="shared" ref="AM128" si="89">+I128*AK128*AE128/75/AL128</f>
        <v>0.73250347292564344</v>
      </c>
    </row>
  </sheetData>
  <mergeCells count="1">
    <mergeCell ref="E1:F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:AL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Biritos</dc:creator>
  <cp:lastModifiedBy>TuSoft</cp:lastModifiedBy>
  <dcterms:created xsi:type="dcterms:W3CDTF">2022-11-05T21:30:12Z</dcterms:created>
  <dcterms:modified xsi:type="dcterms:W3CDTF">2022-11-07T22:45:16Z</dcterms:modified>
</cp:coreProperties>
</file>