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ACKUP ALBORNOZ\PROYECTOS\Horus_Documentos\Fase3\Evidencias Grupales\"/>
    </mc:Choice>
  </mc:AlternateContent>
  <xr:revisionPtr revIDLastSave="0" documentId="13_ncr:1_{0C855E7F-19E2-4E41-BB67-0A226F31D9B3}" xr6:coauthVersionLast="47" xr6:coauthVersionMax="47" xr10:uidLastSave="{00000000-0000-0000-0000-000000000000}"/>
  <bookViews>
    <workbookView xWindow="-28920" yWindow="4935" windowWidth="29040" windowHeight="15720" activeTab="1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B100" i="1"/>
  <c r="B103" i="1"/>
  <c r="B104" i="1"/>
  <c r="B105" i="1"/>
  <c r="B106" i="1"/>
  <c r="B107" i="1"/>
  <c r="B108" i="1"/>
  <c r="B102" i="1"/>
  <c r="J108" i="1"/>
  <c r="K108" i="1" s="1"/>
  <c r="I108" i="1"/>
  <c r="H108" i="1"/>
  <c r="G108" i="1"/>
  <c r="F108" i="1"/>
  <c r="E108" i="1"/>
  <c r="D108" i="1"/>
  <c r="J107" i="1"/>
  <c r="K107" i="1" s="1"/>
  <c r="I107" i="1"/>
  <c r="H107" i="1"/>
  <c r="F107" i="1"/>
  <c r="G107" i="1" s="1"/>
  <c r="E107" i="1"/>
  <c r="D107" i="1"/>
  <c r="K106" i="1"/>
  <c r="J106" i="1"/>
  <c r="I106" i="1"/>
  <c r="H106" i="1"/>
  <c r="G106" i="1"/>
  <c r="F106" i="1"/>
  <c r="D106" i="1"/>
  <c r="E106" i="1" s="1"/>
  <c r="K105" i="1"/>
  <c r="J105" i="1"/>
  <c r="H105" i="1"/>
  <c r="I105" i="1" s="1"/>
  <c r="G105" i="1"/>
  <c r="F105" i="1"/>
  <c r="D105" i="1"/>
  <c r="E105" i="1" s="1"/>
  <c r="K104" i="1"/>
  <c r="J104" i="1"/>
  <c r="I104" i="1"/>
  <c r="H104" i="1"/>
  <c r="F104" i="1"/>
  <c r="G104" i="1" s="1"/>
  <c r="E104" i="1"/>
  <c r="D104" i="1"/>
  <c r="J103" i="1"/>
  <c r="K103" i="1" s="1"/>
  <c r="I103" i="1"/>
  <c r="H103" i="1"/>
  <c r="F103" i="1"/>
  <c r="G103" i="1" s="1"/>
  <c r="E103" i="1"/>
  <c r="D103" i="1"/>
  <c r="K102" i="1"/>
  <c r="J102" i="1"/>
  <c r="H102" i="1"/>
  <c r="I102" i="1" s="1"/>
  <c r="G102" i="1"/>
  <c r="F102" i="1"/>
  <c r="E102" i="1"/>
  <c r="D102" i="1"/>
  <c r="D4" i="1"/>
  <c r="C7" i="1"/>
  <c r="C4" i="1"/>
  <c r="C6" i="1"/>
  <c r="C46" i="1"/>
  <c r="C47" i="1"/>
  <c r="C58" i="1"/>
  <c r="B49" i="1"/>
  <c r="B52" i="1"/>
  <c r="B53" i="1"/>
  <c r="B54" i="1"/>
  <c r="B55" i="1"/>
  <c r="B56" i="1"/>
  <c r="B57" i="1"/>
  <c r="B51" i="1"/>
  <c r="B42" i="1"/>
  <c r="K57" i="1"/>
  <c r="J57" i="1"/>
  <c r="H57" i="1"/>
  <c r="I57" i="1" s="1"/>
  <c r="F57" i="1"/>
  <c r="G57" i="1" s="1"/>
  <c r="D57" i="1"/>
  <c r="E57" i="1" s="1"/>
  <c r="K56" i="1"/>
  <c r="J56" i="1"/>
  <c r="I56" i="1"/>
  <c r="H56" i="1"/>
  <c r="F56" i="1"/>
  <c r="G56" i="1" s="1"/>
  <c r="D56" i="1"/>
  <c r="E56" i="1" s="1"/>
  <c r="J55" i="1"/>
  <c r="K55" i="1" s="1"/>
  <c r="H55" i="1"/>
  <c r="I55" i="1" s="1"/>
  <c r="F55" i="1"/>
  <c r="G55" i="1" s="1"/>
  <c r="E55" i="1"/>
  <c r="D55" i="1"/>
  <c r="K54" i="1"/>
  <c r="J54" i="1"/>
  <c r="H54" i="1"/>
  <c r="I54" i="1" s="1"/>
  <c r="F54" i="1"/>
  <c r="G54" i="1" s="1"/>
  <c r="E54" i="1"/>
  <c r="D54" i="1"/>
  <c r="J53" i="1"/>
  <c r="K53" i="1" s="1"/>
  <c r="H53" i="1"/>
  <c r="I53" i="1" s="1"/>
  <c r="G53" i="1"/>
  <c r="F53" i="1"/>
  <c r="D53" i="1"/>
  <c r="E53" i="1" s="1"/>
  <c r="J52" i="1"/>
  <c r="K52" i="1" s="1"/>
  <c r="H52" i="1"/>
  <c r="I52" i="1" s="1"/>
  <c r="G52" i="1"/>
  <c r="F52" i="1"/>
  <c r="E52" i="1"/>
  <c r="D52" i="1"/>
  <c r="J51" i="1"/>
  <c r="K51" i="1" s="1"/>
  <c r="K58" i="1" s="1"/>
  <c r="I51" i="1"/>
  <c r="H51" i="1"/>
  <c r="F51" i="1"/>
  <c r="G51" i="1" s="1"/>
  <c r="D51" i="1"/>
  <c r="E51" i="1" s="1"/>
  <c r="B87" i="1"/>
  <c r="B74" i="1"/>
  <c r="B61" i="1"/>
  <c r="B90" i="1"/>
  <c r="B91" i="1"/>
  <c r="B92" i="1"/>
  <c r="B93" i="1"/>
  <c r="B94" i="1"/>
  <c r="B95" i="1"/>
  <c r="B89" i="1"/>
  <c r="B77" i="1"/>
  <c r="B78" i="1"/>
  <c r="B79" i="1"/>
  <c r="B80" i="1"/>
  <c r="B81" i="1"/>
  <c r="B82" i="1"/>
  <c r="B76" i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F91" i="1"/>
  <c r="G91" i="1" s="1"/>
  <c r="D91" i="1"/>
  <c r="E91" i="1" s="1"/>
  <c r="J90" i="1"/>
  <c r="K90" i="1" s="1"/>
  <c r="H90" i="1"/>
  <c r="I90" i="1" s="1"/>
  <c r="F90" i="1"/>
  <c r="G90" i="1" s="1"/>
  <c r="D90" i="1"/>
  <c r="E90" i="1" s="1"/>
  <c r="J89" i="1"/>
  <c r="K89" i="1" s="1"/>
  <c r="H89" i="1"/>
  <c r="I89" i="1" s="1"/>
  <c r="F89" i="1"/>
  <c r="G89" i="1" s="1"/>
  <c r="D89" i="1"/>
  <c r="E89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7" i="1"/>
  <c r="K77" i="1" s="1"/>
  <c r="H77" i="1"/>
  <c r="I77" i="1" s="1"/>
  <c r="F77" i="1"/>
  <c r="G77" i="1" s="1"/>
  <c r="D77" i="1"/>
  <c r="E77" i="1" s="1"/>
  <c r="J76" i="1"/>
  <c r="K76" i="1" s="1"/>
  <c r="H76" i="1"/>
  <c r="I76" i="1" s="1"/>
  <c r="F76" i="1"/>
  <c r="G76" i="1" s="1"/>
  <c r="D76" i="1"/>
  <c r="E76" i="1" s="1"/>
  <c r="B37" i="1"/>
  <c r="B24" i="1"/>
  <c r="B11" i="1"/>
  <c r="B64" i="1"/>
  <c r="B65" i="1"/>
  <c r="B66" i="1"/>
  <c r="B67" i="1"/>
  <c r="B68" i="1"/>
  <c r="B69" i="1"/>
  <c r="B63" i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E65" i="1"/>
  <c r="D65" i="1"/>
  <c r="J64" i="1"/>
  <c r="K64" i="1" s="1"/>
  <c r="H64" i="1"/>
  <c r="I64" i="1" s="1"/>
  <c r="F64" i="1"/>
  <c r="G64" i="1" s="1"/>
  <c r="D64" i="1"/>
  <c r="E64" i="1" s="1"/>
  <c r="J63" i="1"/>
  <c r="K63" i="1" s="1"/>
  <c r="I63" i="1"/>
  <c r="H63" i="1"/>
  <c r="F63" i="1"/>
  <c r="G63" i="1" s="1"/>
  <c r="D63" i="1"/>
  <c r="E63" i="1" s="1"/>
  <c r="B40" i="1"/>
  <c r="B41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K109" i="1" l="1"/>
  <c r="E109" i="1"/>
  <c r="C109" i="1" s="1"/>
  <c r="C110" i="1" s="1"/>
  <c r="G109" i="1"/>
  <c r="I109" i="1"/>
  <c r="E58" i="1"/>
  <c r="G58" i="1"/>
  <c r="I58" i="1"/>
  <c r="E83" i="1"/>
  <c r="G46" i="1"/>
  <c r="E33" i="1"/>
  <c r="G33" i="1"/>
  <c r="K96" i="1"/>
  <c r="E96" i="1"/>
  <c r="I96" i="1"/>
  <c r="G96" i="1"/>
  <c r="G83" i="1"/>
  <c r="I83" i="1"/>
  <c r="K83" i="1"/>
  <c r="E70" i="1"/>
  <c r="K70" i="1"/>
  <c r="G70" i="1"/>
  <c r="I70" i="1"/>
  <c r="K46" i="1"/>
  <c r="I46" i="1"/>
  <c r="E46" i="1"/>
  <c r="I33" i="1"/>
  <c r="K33" i="1"/>
  <c r="C59" i="1" l="1"/>
  <c r="C33" i="1"/>
  <c r="C34" i="1" s="1"/>
  <c r="C5" i="1" s="1"/>
  <c r="C83" i="1"/>
  <c r="C84" i="1" s="1"/>
  <c r="D5" i="1" s="1"/>
  <c r="C70" i="1"/>
  <c r="C71" i="1" s="1"/>
  <c r="C96" i="1"/>
  <c r="C97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E6" i="1" l="1"/>
  <c r="E5" i="1"/>
  <c r="E4" i="1"/>
</calcChain>
</file>

<file path=xl/sharedStrings.xml><?xml version="1.0" encoding="utf-8"?>
<sst xmlns="http://schemas.openxmlformats.org/spreadsheetml/2006/main" count="199" uniqueCount="67">
  <si>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</si>
  <si>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</si>
  <si>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</si>
  <si>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</si>
  <si>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</si>
  <si>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</si>
  <si>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</si>
  <si>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</si>
  <si>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</si>
  <si>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</si>
  <si>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</si>
  <si>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</si>
  <si>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</si>
  <si>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</si>
  <si>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</si>
  <si>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</si>
  <si>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</si>
  <si>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</si>
  <si>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</si>
  <si>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</si>
  <si>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</si>
  <si>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</si>
  <si>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</si>
  <si>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</si>
  <si>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</si>
  <si>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</si>
  <si>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</si>
  <si>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</si>
  <si>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</si>
  <si>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</si>
  <si>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</si>
  <si>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</si>
  <si>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</si>
  <si>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</si>
  <si>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</si>
  <si>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</si>
  <si>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</si>
  <si>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</si>
  <si>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</si>
  <si>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</si>
  <si>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</si>
  <si>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</si>
  <si>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</si>
  <si>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</si>
  <si>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</si>
  <si>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</si>
  <si>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</si>
  <si>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</si>
  <si>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</si>
  <si>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</si>
  <si>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</si>
  <si>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</si>
  <si>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</si>
  <si>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</si>
  <si>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</si>
  <si>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</si>
  <si>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</si>
  <si>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</si>
  <si>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</si>
  <si>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</si>
  <si>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</si>
  <si>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</si>
  <si>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</si>
  <si>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Francisca León</t>
  </si>
  <si>
    <t>Juan Albornoz</t>
  </si>
  <si>
    <t>Gabriel Campos</t>
  </si>
  <si>
    <t>Cristian Mardones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</si>
</sst>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0" fillId="0" borderId="0" xfId="0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zoomScale="70" zoomScaleNormal="70" workbookViewId="0">
      <selection activeCell="J5" sqref="J5"/>
    </sheetView>
  </sheetViews>
  <sheetFormatPr baseColWidth="10" defaultColWidth="14.46484375" defaultRowHeight="15" customHeight="1" outlineLevelRow="1" x14ac:dyDescent="0.45"/>
  <cols>
    <col min="1" max="1" width="10.6640625" customWidth="1"/>
    <col min="2" max="2" width="66.86328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25" x14ac:dyDescent="0.45">
      <c r="C2" s="30">
        <v>0.7</v>
      </c>
      <c r="D2" s="33">
        <v>0.3</v>
      </c>
      <c r="E2" s="34">
        <v>1</v>
      </c>
    </row>
    <row r="3" spans="1:11" ht="14.25" x14ac:dyDescent="0.45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25" x14ac:dyDescent="0.45">
      <c r="A4" s="3">
        <v>1</v>
      </c>
      <c r="B4" s="17" t="s">
        <v>63</v>
      </c>
      <c r="C4" s="32">
        <f>C21</f>
        <v>7</v>
      </c>
      <c r="D4" s="38">
        <f>C71</f>
        <v>7</v>
      </c>
      <c r="E4" s="37">
        <f>C4*C$2+D4*D$2</f>
        <v>7</v>
      </c>
    </row>
    <row r="5" spans="1:11" ht="14.25" x14ac:dyDescent="0.45">
      <c r="A5" s="3">
        <v>2</v>
      </c>
      <c r="B5" s="17" t="s">
        <v>64</v>
      </c>
      <c r="C5" s="32">
        <f>C34</f>
        <v>7</v>
      </c>
      <c r="D5" s="38">
        <f>C84</f>
        <v>7</v>
      </c>
      <c r="E5" s="37">
        <f t="shared" ref="E5:E6" si="0">C5*C$2+D5*D$2</f>
        <v>7</v>
      </c>
    </row>
    <row r="6" spans="1:11" ht="14.25" x14ac:dyDescent="0.45">
      <c r="A6" s="3">
        <v>3</v>
      </c>
      <c r="B6" s="17" t="s">
        <v>65</v>
      </c>
      <c r="C6" s="32">
        <f>C47</f>
        <v>7</v>
      </c>
      <c r="D6" s="38">
        <f>C97</f>
        <v>7</v>
      </c>
      <c r="E6" s="37">
        <f t="shared" si="0"/>
        <v>7</v>
      </c>
    </row>
    <row r="7" spans="1:11" ht="15" customHeight="1" x14ac:dyDescent="0.45">
      <c r="A7" s="58">
        <v>4</v>
      </c>
      <c r="B7" s="17" t="s">
        <v>66</v>
      </c>
      <c r="C7" s="32">
        <f>C59</f>
        <v>7</v>
      </c>
      <c r="D7" s="38">
        <f>C110</f>
        <v>7</v>
      </c>
      <c r="E7" s="37">
        <f t="shared" ref="E7" si="1">C7*C$2+D7*D$2</f>
        <v>7</v>
      </c>
    </row>
    <row r="11" spans="1:11" ht="18" outlineLevel="1" x14ac:dyDescent="0.45">
      <c r="A11" s="48" t="s">
        <v>48</v>
      </c>
      <c r="B11" s="12" t="str">
        <f>B4</f>
        <v>Francisca León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25" outlineLevel="1" x14ac:dyDescent="0.4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3.25" outlineLevel="1" x14ac:dyDescent="0.4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2">IF($C13=CL,"X","")</f>
        <v>X</v>
      </c>
      <c r="E13" s="13">
        <f>IF(D13="X",100*0.15,"")</f>
        <v>15</v>
      </c>
      <c r="F13" s="13" t="str">
        <f t="shared" ref="F13:F17" si="3">IF($C13=L,"X","")</f>
        <v/>
      </c>
      <c r="G13" s="13" t="str">
        <f>IF(F13="X",60*0.15,"")</f>
        <v/>
      </c>
      <c r="H13" s="13" t="str">
        <f t="shared" ref="H13:H17" si="4">IF($C13=ML,"X","")</f>
        <v/>
      </c>
      <c r="I13" s="13" t="str">
        <f>IF(H13="X",30*0.15,"")</f>
        <v/>
      </c>
      <c r="J13" s="13" t="str">
        <f t="shared" ref="J13:J17" si="5">IF($C13=NL,"X","")</f>
        <v/>
      </c>
      <c r="K13" s="13" t="str">
        <f t="shared" ref="K13:K17" si="6">IF($J13="X",0,"")</f>
        <v/>
      </c>
    </row>
    <row r="14" spans="1:11" ht="26.45" customHeight="1" outlineLevel="1" x14ac:dyDescent="0.4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2"/>
        <v>X</v>
      </c>
      <c r="E14" s="13">
        <f>IF(D14="X",100*0.25,"")</f>
        <v>25</v>
      </c>
      <c r="F14" s="13" t="str">
        <f t="shared" si="3"/>
        <v/>
      </c>
      <c r="G14" s="13" t="str">
        <f>IF(F14="X",60*0.25,"")</f>
        <v/>
      </c>
      <c r="H14" s="13" t="str">
        <f t="shared" si="4"/>
        <v/>
      </c>
      <c r="I14" s="13" t="str">
        <f>IF(H14="X",30*0.25,"")</f>
        <v/>
      </c>
      <c r="J14" s="13" t="str">
        <f t="shared" si="5"/>
        <v/>
      </c>
      <c r="K14" s="13" t="str">
        <f t="shared" si="6"/>
        <v/>
      </c>
    </row>
    <row r="15" spans="1:11" ht="23.25" outlineLevel="1" x14ac:dyDescent="0.45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2"/>
        <v>X</v>
      </c>
      <c r="E15" s="13">
        <f>IF(D15="X",100*0.2,"")</f>
        <v>20</v>
      </c>
      <c r="F15" s="13" t="str">
        <f t="shared" si="3"/>
        <v/>
      </c>
      <c r="G15" s="13" t="str">
        <f>IF(F15="X",60*0.2,"")</f>
        <v/>
      </c>
      <c r="H15" s="13" t="str">
        <f t="shared" si="4"/>
        <v/>
      </c>
      <c r="I15" s="13" t="str">
        <f>IF(H15="X",30*0.2,"")</f>
        <v/>
      </c>
      <c r="J15" s="13" t="str">
        <f t="shared" si="5"/>
        <v/>
      </c>
      <c r="K15" s="13" t="str">
        <f t="shared" si="6"/>
        <v/>
      </c>
    </row>
    <row r="16" spans="1:11" ht="14.25" outlineLevel="1" x14ac:dyDescent="0.4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2"/>
        <v>X</v>
      </c>
      <c r="E16" s="13">
        <f>IF(D16="X",100*0.05,"")</f>
        <v>5</v>
      </c>
      <c r="F16" s="13" t="str">
        <f t="shared" si="3"/>
        <v/>
      </c>
      <c r="G16" s="13" t="str">
        <f>IF(F16="X",60*0.05,"")</f>
        <v/>
      </c>
      <c r="H16" s="13" t="str">
        <f t="shared" si="4"/>
        <v/>
      </c>
      <c r="I16" s="13" t="str">
        <f>IF(H16="X",30*0.05,"")</f>
        <v/>
      </c>
      <c r="J16" s="13" t="str">
        <f t="shared" si="5"/>
        <v/>
      </c>
      <c r="K16" s="13" t="str">
        <f t="shared" si="6"/>
        <v/>
      </c>
    </row>
    <row r="17" spans="1:11" ht="23.25" outlineLevel="1" x14ac:dyDescent="0.4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2"/>
        <v>X</v>
      </c>
      <c r="E17" s="13">
        <f>IF(D17="X",100*0.05,"")</f>
        <v>5</v>
      </c>
      <c r="F17" s="13" t="str">
        <f t="shared" si="3"/>
        <v/>
      </c>
      <c r="G17" s="13" t="str">
        <f>IF(F17="X",60*0.05,"")</f>
        <v/>
      </c>
      <c r="H17" s="13" t="str">
        <f t="shared" si="4"/>
        <v/>
      </c>
      <c r="I17" s="13" t="str">
        <f>IF(H17="X",30*0.05,"")</f>
        <v/>
      </c>
      <c r="J17" s="13" t="str">
        <f t="shared" si="5"/>
        <v/>
      </c>
      <c r="K17" s="13" t="str">
        <f t="shared" si="6"/>
        <v/>
      </c>
    </row>
    <row r="18" spans="1:11" ht="23.25" outlineLevel="1" x14ac:dyDescent="0.4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7">IF($J18="X",0,"")</f>
        <v/>
      </c>
    </row>
    <row r="19" spans="1:11" ht="23.25" outlineLevel="1" x14ac:dyDescent="0.4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7"/>
        <v/>
      </c>
    </row>
    <row r="20" spans="1:11" ht="15.75" customHeight="1" outlineLevel="1" x14ac:dyDescent="0.55000000000000004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55000000000000004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45"/>
    <row r="23" spans="1:11" ht="15.75" customHeight="1" x14ac:dyDescent="0.45"/>
    <row r="24" spans="1:11" ht="24" customHeight="1" x14ac:dyDescent="0.45">
      <c r="A24" s="48" t="s">
        <v>48</v>
      </c>
      <c r="B24" s="12" t="str">
        <f>B5</f>
        <v>Juan Albornoz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4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4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8">IF($C26=CL,"X","")</f>
        <v>X</v>
      </c>
      <c r="E26" s="13">
        <f>IF(D26="X",100*0.15,"")</f>
        <v>15</v>
      </c>
      <c r="F26" s="13" t="str">
        <f t="shared" ref="F26:F30" si="9">IF($C26=L,"X","")</f>
        <v/>
      </c>
      <c r="G26" s="13" t="str">
        <f>IF(F26="X",60*0.15,"")</f>
        <v/>
      </c>
      <c r="H26" s="13" t="str">
        <f t="shared" ref="H26:H30" si="10">IF($C26=ML,"X","")</f>
        <v/>
      </c>
      <c r="I26" s="13" t="str">
        <f>IF(H26="X",30*0.15,"")</f>
        <v/>
      </c>
      <c r="J26" s="13" t="str">
        <f t="shared" ref="J26:J30" si="11">IF($C26=NL,"X","")</f>
        <v/>
      </c>
      <c r="K26" s="13" t="str">
        <f t="shared" ref="K26:K32" si="12">IF($J26="X",0,"")</f>
        <v/>
      </c>
    </row>
    <row r="27" spans="1:11" ht="24" customHeight="1" x14ac:dyDescent="0.4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8"/>
        <v>X</v>
      </c>
      <c r="E27" s="13">
        <f>IF(D27="X",100*0.25,"")</f>
        <v>25</v>
      </c>
      <c r="F27" s="13" t="str">
        <f t="shared" si="9"/>
        <v/>
      </c>
      <c r="G27" s="13" t="str">
        <f>IF(F27="X",60*0.25,"")</f>
        <v/>
      </c>
      <c r="H27" s="13" t="str">
        <f t="shared" si="10"/>
        <v/>
      </c>
      <c r="I27" s="13" t="str">
        <f>IF(H27="X",30*0.25,"")</f>
        <v/>
      </c>
      <c r="J27" s="13" t="str">
        <f t="shared" si="11"/>
        <v/>
      </c>
      <c r="K27" s="13" t="str">
        <f t="shared" si="12"/>
        <v/>
      </c>
    </row>
    <row r="28" spans="1:11" ht="24" customHeight="1" x14ac:dyDescent="0.45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8"/>
        <v>X</v>
      </c>
      <c r="E28" s="13">
        <f>IF(D28="X",100*0.2,"")</f>
        <v>20</v>
      </c>
      <c r="F28" s="13" t="str">
        <f t="shared" si="9"/>
        <v/>
      </c>
      <c r="G28" s="13" t="str">
        <f>IF(F28="X",60*0.2,"")</f>
        <v/>
      </c>
      <c r="H28" s="13" t="str">
        <f t="shared" si="10"/>
        <v/>
      </c>
      <c r="I28" s="13" t="str">
        <f>IF(H28="X",30*0.2,"")</f>
        <v/>
      </c>
      <c r="J28" s="13" t="str">
        <f t="shared" si="11"/>
        <v/>
      </c>
      <c r="K28" s="13" t="str">
        <f t="shared" si="12"/>
        <v/>
      </c>
    </row>
    <row r="29" spans="1:11" ht="24" customHeight="1" x14ac:dyDescent="0.4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8"/>
        <v>X</v>
      </c>
      <c r="E29" s="13">
        <f>IF(D29="X",100*0.05,"")</f>
        <v>5</v>
      </c>
      <c r="F29" s="13" t="str">
        <f t="shared" si="9"/>
        <v/>
      </c>
      <c r="G29" s="13" t="str">
        <f>IF(F29="X",60*0.05,"")</f>
        <v/>
      </c>
      <c r="H29" s="13" t="str">
        <f t="shared" si="10"/>
        <v/>
      </c>
      <c r="I29" s="13" t="str">
        <f>IF(H29="X",30*0.05,"")</f>
        <v/>
      </c>
      <c r="J29" s="13" t="str">
        <f t="shared" si="11"/>
        <v/>
      </c>
      <c r="K29" s="13" t="str">
        <f t="shared" si="12"/>
        <v/>
      </c>
    </row>
    <row r="30" spans="1:11" ht="24" customHeight="1" x14ac:dyDescent="0.4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8"/>
        <v>X</v>
      </c>
      <c r="E30" s="13">
        <f>IF(D30="X",100*0.05,"")</f>
        <v>5</v>
      </c>
      <c r="F30" s="13" t="str">
        <f t="shared" si="9"/>
        <v/>
      </c>
      <c r="G30" s="13" t="str">
        <f>IF(F30="X",60*0.05,"")</f>
        <v/>
      </c>
      <c r="H30" s="13" t="str">
        <f t="shared" si="10"/>
        <v/>
      </c>
      <c r="I30" s="13" t="str">
        <f>IF(H30="X",30*0.05,"")</f>
        <v/>
      </c>
      <c r="J30" s="13" t="str">
        <f t="shared" si="11"/>
        <v/>
      </c>
      <c r="K30" s="13" t="str">
        <f t="shared" si="12"/>
        <v/>
      </c>
    </row>
    <row r="31" spans="1:11" ht="24" customHeight="1" x14ac:dyDescent="0.4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2"/>
        <v/>
      </c>
    </row>
    <row r="32" spans="1:11" ht="24" customHeight="1" x14ac:dyDescent="0.4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2"/>
        <v/>
      </c>
    </row>
    <row r="33" spans="1:11" ht="24" customHeight="1" x14ac:dyDescent="0.55000000000000004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55000000000000004">
      <c r="A34" s="42"/>
      <c r="B34" s="22" t="s">
        <v>12</v>
      </c>
      <c r="C34" s="15">
        <f>VLOOKUP(C33,ESCALA_IEP!A15:B215,2,FALSE)</f>
        <v>7</v>
      </c>
    </row>
    <row r="35" spans="1:11" ht="16.25" customHeight="1" x14ac:dyDescent="0.45"/>
    <row r="36" spans="1:11" ht="13.8" customHeight="1" x14ac:dyDescent="0.45"/>
    <row r="37" spans="1:11" ht="24" customHeight="1" x14ac:dyDescent="0.45">
      <c r="A37" s="48" t="s">
        <v>48</v>
      </c>
      <c r="B37" s="12" t="str">
        <f>B6</f>
        <v>Gabriel Campos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4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4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3">IF($C39=CL,"X","")</f>
        <v>X</v>
      </c>
      <c r="E39" s="13">
        <f>IF(D39="X",100*0.15,"")</f>
        <v>15</v>
      </c>
      <c r="F39" s="13" t="str">
        <f t="shared" ref="F39:F43" si="14">IF($C39=L,"X","")</f>
        <v/>
      </c>
      <c r="G39" s="13" t="str">
        <f>IF(F39="X",60*0.15,"")</f>
        <v/>
      </c>
      <c r="H39" s="13" t="str">
        <f t="shared" ref="H39:H43" si="15">IF($C39=ML,"X","")</f>
        <v/>
      </c>
      <c r="I39" s="13" t="str">
        <f>IF(H39="X",30*0.15,"")</f>
        <v/>
      </c>
      <c r="J39" s="13" t="str">
        <f t="shared" ref="J39:J43" si="16">IF($C39=NL,"X","")</f>
        <v/>
      </c>
      <c r="K39" s="13" t="str">
        <f t="shared" ref="K39:K45" si="17">IF($J39="X",0,"")</f>
        <v/>
      </c>
    </row>
    <row r="40" spans="1:11" ht="24" customHeight="1" x14ac:dyDescent="0.4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3"/>
        <v>X</v>
      </c>
      <c r="E40" s="13">
        <f>IF(D40="X",100*0.25,"")</f>
        <v>25</v>
      </c>
      <c r="F40" s="13" t="str">
        <f t="shared" si="14"/>
        <v/>
      </c>
      <c r="G40" s="13" t="str">
        <f>IF(F40="X",60*0.25,"")</f>
        <v/>
      </c>
      <c r="H40" s="13" t="str">
        <f t="shared" si="15"/>
        <v/>
      </c>
      <c r="I40" s="13" t="str">
        <f>IF(H40="X",30*0.25,"")</f>
        <v/>
      </c>
      <c r="J40" s="13" t="str">
        <f t="shared" si="16"/>
        <v/>
      </c>
      <c r="K40" s="13" t="str">
        <f t="shared" si="17"/>
        <v/>
      </c>
    </row>
    <row r="41" spans="1:11" ht="24" customHeight="1" x14ac:dyDescent="0.45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3"/>
        <v>X</v>
      </c>
      <c r="E41" s="13">
        <f>IF(D41="X",100*0.2,"")</f>
        <v>20</v>
      </c>
      <c r="F41" s="13" t="str">
        <f t="shared" si="14"/>
        <v/>
      </c>
      <c r="G41" s="13" t="str">
        <f>IF(F41="X",60*0.2,"")</f>
        <v/>
      </c>
      <c r="H41" s="13" t="str">
        <f t="shared" si="15"/>
        <v/>
      </c>
      <c r="I41" s="13" t="str">
        <f>IF(H41="X",30*0.2,"")</f>
        <v/>
      </c>
      <c r="J41" s="13" t="str">
        <f t="shared" si="16"/>
        <v/>
      </c>
      <c r="K41" s="13" t="str">
        <f t="shared" si="17"/>
        <v/>
      </c>
    </row>
    <row r="42" spans="1:11" ht="24" customHeight="1" x14ac:dyDescent="0.4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3"/>
        <v>X</v>
      </c>
      <c r="E42" s="13">
        <f>IF(D42="X",100*0.05,"")</f>
        <v>5</v>
      </c>
      <c r="F42" s="13" t="str">
        <f t="shared" si="14"/>
        <v/>
      </c>
      <c r="G42" s="13" t="str">
        <f>IF(F42="X",60*0.05,"")</f>
        <v/>
      </c>
      <c r="H42" s="13" t="str">
        <f t="shared" si="15"/>
        <v/>
      </c>
      <c r="I42" s="13" t="str">
        <f>IF(H42="X",30*0.05,"")</f>
        <v/>
      </c>
      <c r="J42" s="13" t="str">
        <f t="shared" si="16"/>
        <v/>
      </c>
      <c r="K42" s="13" t="str">
        <f t="shared" si="17"/>
        <v/>
      </c>
    </row>
    <row r="43" spans="1:11" ht="24" customHeight="1" x14ac:dyDescent="0.4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3"/>
        <v>X</v>
      </c>
      <c r="E43" s="13">
        <f>IF(D43="X",100*0.05,"")</f>
        <v>5</v>
      </c>
      <c r="F43" s="13" t="str">
        <f t="shared" si="14"/>
        <v/>
      </c>
      <c r="G43" s="13" t="str">
        <f>IF(F43="X",60*0.05,"")</f>
        <v/>
      </c>
      <c r="H43" s="13" t="str">
        <f t="shared" si="15"/>
        <v/>
      </c>
      <c r="I43" s="13" t="str">
        <f>IF(H43="X",30*0.05,"")</f>
        <v/>
      </c>
      <c r="J43" s="13" t="str">
        <f t="shared" si="16"/>
        <v/>
      </c>
      <c r="K43" s="13" t="str">
        <f t="shared" si="17"/>
        <v/>
      </c>
    </row>
    <row r="44" spans="1:11" ht="24" customHeight="1" x14ac:dyDescent="0.4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7"/>
        <v/>
      </c>
    </row>
    <row r="45" spans="1:11" ht="24" customHeight="1" x14ac:dyDescent="0.4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7"/>
        <v/>
      </c>
    </row>
    <row r="46" spans="1:11" ht="24" customHeight="1" x14ac:dyDescent="0.55000000000000004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55000000000000004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45"/>
    <row r="49" spans="1:11" ht="15.75" customHeight="1" x14ac:dyDescent="0.45">
      <c r="A49" s="48" t="s">
        <v>48</v>
      </c>
      <c r="B49" s="12" t="str">
        <f>B7</f>
        <v>Cristian Mardones</v>
      </c>
      <c r="C49" s="43" t="s">
        <v>9</v>
      </c>
      <c r="D49" s="44" t="s">
        <v>10</v>
      </c>
      <c r="E49" s="45"/>
      <c r="F49" s="45"/>
      <c r="G49" s="45"/>
      <c r="H49" s="45"/>
      <c r="I49" s="45"/>
      <c r="J49" s="45"/>
      <c r="K49" s="46"/>
    </row>
    <row r="50" spans="1:11" ht="24" customHeight="1" x14ac:dyDescent="0.45">
      <c r="A50" s="40"/>
      <c r="B50" s="16" t="s">
        <v>11</v>
      </c>
      <c r="C50" s="42"/>
      <c r="D50" s="44" t="s">
        <v>5</v>
      </c>
      <c r="E50" s="46"/>
      <c r="F50" s="44" t="s">
        <v>6</v>
      </c>
      <c r="G50" s="46"/>
      <c r="H50" s="47" t="s">
        <v>17</v>
      </c>
      <c r="I50" s="46"/>
      <c r="J50" s="44" t="s">
        <v>7</v>
      </c>
      <c r="K50" s="46"/>
    </row>
    <row r="51" spans="1:11" ht="24" customHeight="1" x14ac:dyDescent="0.45">
      <c r="A51" s="41"/>
      <c r="B51" s="20" t="str">
        <f>RUBRICA!A4</f>
        <v xml:space="preserve">1. Presenta el proyecto considerando la relevancia, objetivos, metodología y desarrollo, de acuerdo a los estándares de calidad de la disciplina. </v>
      </c>
      <c r="C51" s="18" t="s">
        <v>5</v>
      </c>
      <c r="D51" s="13" t="str">
        <f t="shared" ref="D51:D55" si="18">IF($C51=CL,"X","")</f>
        <v>X</v>
      </c>
      <c r="E51" s="13">
        <f>IF(D51="X",100*0.15,"")</f>
        <v>15</v>
      </c>
      <c r="F51" s="13" t="str">
        <f t="shared" ref="F51:F55" si="19">IF($C51=L,"X","")</f>
        <v/>
      </c>
      <c r="G51" s="13" t="str">
        <f>IF(F51="X",60*0.15,"")</f>
        <v/>
      </c>
      <c r="H51" s="13" t="str">
        <f t="shared" ref="H51:H55" si="20">IF($C51=ML,"X","")</f>
        <v/>
      </c>
      <c r="I51" s="13" t="str">
        <f>IF(H51="X",30*0.15,"")</f>
        <v/>
      </c>
      <c r="J51" s="13" t="str">
        <f t="shared" ref="J51:J55" si="21">IF($C51=NL,"X","")</f>
        <v/>
      </c>
      <c r="K51" s="13" t="str">
        <f t="shared" ref="K51:K57" si="22">IF($J51="X",0,"")</f>
        <v/>
      </c>
    </row>
    <row r="52" spans="1:11" ht="24" customHeight="1" x14ac:dyDescent="0.45">
      <c r="A52" s="41"/>
      <c r="B52" s="20" t="str">
        <f>RUBRICA!A5</f>
        <v xml:space="preserve">2. Presenta las evidencias del Proyecto APT, dando cuenta del cumplimiento de los objetivos y de acuerdo a los estándares de la disciplina. </v>
      </c>
      <c r="C52" s="18" t="s">
        <v>5</v>
      </c>
      <c r="D52" s="13" t="str">
        <f t="shared" si="18"/>
        <v>X</v>
      </c>
      <c r="E52" s="13">
        <f>IF(D52="X",100*0.25,"")</f>
        <v>25</v>
      </c>
      <c r="F52" s="13" t="str">
        <f t="shared" si="19"/>
        <v/>
      </c>
      <c r="G52" s="13" t="str">
        <f>IF(F52="X",60*0.25,"")</f>
        <v/>
      </c>
      <c r="H52" s="13" t="str">
        <f t="shared" si="20"/>
        <v/>
      </c>
      <c r="I52" s="13" t="str">
        <f>IF(H52="X",30*0.25,"")</f>
        <v/>
      </c>
      <c r="J52" s="13" t="str">
        <f t="shared" si="21"/>
        <v/>
      </c>
      <c r="K52" s="13" t="str">
        <f t="shared" si="22"/>
        <v/>
      </c>
    </row>
    <row r="53" spans="1:11" ht="24" customHeight="1" x14ac:dyDescent="0.45">
      <c r="A53" s="41"/>
      <c r="B53" s="20" t="str">
        <f>RUBRICA!A6</f>
        <v>3. Responde las preguntas realizadas por la comisión, cumpliendo con los estándares de calidad de la disciplina.</v>
      </c>
      <c r="C53" s="18" t="s">
        <v>5</v>
      </c>
      <c r="D53" s="13" t="str">
        <f t="shared" si="18"/>
        <v>X</v>
      </c>
      <c r="E53" s="13">
        <f>IF(D53="X",100*0.2,"")</f>
        <v>20</v>
      </c>
      <c r="F53" s="13" t="str">
        <f t="shared" si="19"/>
        <v/>
      </c>
      <c r="G53" s="13" t="str">
        <f>IF(F53="X",60*0.2,"")</f>
        <v/>
      </c>
      <c r="H53" s="13" t="str">
        <f t="shared" si="20"/>
        <v/>
      </c>
      <c r="I53" s="13" t="str">
        <f>IF(H53="X",30*0.2,"")</f>
        <v/>
      </c>
      <c r="J53" s="13" t="str">
        <f t="shared" si="21"/>
        <v/>
      </c>
      <c r="K53" s="13" t="str">
        <f t="shared" si="22"/>
        <v/>
      </c>
    </row>
    <row r="54" spans="1:11" ht="24" customHeight="1" x14ac:dyDescent="0.45">
      <c r="A54" s="41"/>
      <c r="B54" s="20" t="str">
        <f>RUBRICA!A7</f>
        <v>4. Expone el Proyecto APT, considerando el formato y el tiempo establecido para la presentación.</v>
      </c>
      <c r="C54" s="18" t="s">
        <v>5</v>
      </c>
      <c r="D54" s="13" t="str">
        <f t="shared" si="18"/>
        <v>X</v>
      </c>
      <c r="E54" s="13">
        <f>IF(D54="X",100*0.05,"")</f>
        <v>5</v>
      </c>
      <c r="F54" s="13" t="str">
        <f t="shared" si="19"/>
        <v/>
      </c>
      <c r="G54" s="13" t="str">
        <f>IF(F54="X",60*0.05,"")</f>
        <v/>
      </c>
      <c r="H54" s="13" t="str">
        <f t="shared" si="20"/>
        <v/>
      </c>
      <c r="I54" s="13" t="str">
        <f>IF(H54="X",30*0.05,"")</f>
        <v/>
      </c>
      <c r="J54" s="13" t="str">
        <f t="shared" si="21"/>
        <v/>
      </c>
      <c r="K54" s="13" t="str">
        <f t="shared" si="22"/>
        <v/>
      </c>
    </row>
    <row r="55" spans="1:11" ht="24" customHeight="1" x14ac:dyDescent="0.45">
      <c r="A55" s="41"/>
      <c r="B55" s="20" t="str">
        <f>RUBRICA!A8</f>
        <v>5. Expresa sus ideas con fluidez, claridad y precisión, utilizando lenguaje técnico propio de la disciplina.</v>
      </c>
      <c r="C55" s="18" t="s">
        <v>5</v>
      </c>
      <c r="D55" s="13" t="str">
        <f t="shared" si="18"/>
        <v>X</v>
      </c>
      <c r="E55" s="13">
        <f>IF(D55="X",100*0.05,"")</f>
        <v>5</v>
      </c>
      <c r="F55" s="13" t="str">
        <f t="shared" si="19"/>
        <v/>
      </c>
      <c r="G55" s="13" t="str">
        <f>IF(F55="X",60*0.05,"")</f>
        <v/>
      </c>
      <c r="H55" s="13" t="str">
        <f t="shared" si="20"/>
        <v/>
      </c>
      <c r="I55" s="13" t="str">
        <f>IF(H55="X",30*0.05,"")</f>
        <v/>
      </c>
      <c r="J55" s="13" t="str">
        <f t="shared" si="21"/>
        <v/>
      </c>
      <c r="K55" s="13" t="str">
        <f t="shared" si="22"/>
        <v/>
      </c>
    </row>
    <row r="56" spans="1:11" ht="24" customHeight="1" x14ac:dyDescent="0.45">
      <c r="A56" s="41"/>
      <c r="B56" s="20" t="str">
        <f>RUBRICA!A9</f>
        <v>6. Entrega la documentación y evidencias requerida por la asignatura de acuerdo a la estructura y nombres solicitados, guardando todas las evidencias de avances en Git</v>
      </c>
      <c r="C56" s="18" t="s">
        <v>5</v>
      </c>
      <c r="D56" s="13" t="str">
        <f>IF($C56=CL,"X","")</f>
        <v>X</v>
      </c>
      <c r="E56" s="13">
        <f>IF(D56="X",100*0.2,"")</f>
        <v>20</v>
      </c>
      <c r="F56" s="13" t="str">
        <f>IF($C56=L,"X","")</f>
        <v/>
      </c>
      <c r="G56" s="13" t="str">
        <f>IF(F56="X",60*0.2,"")</f>
        <v/>
      </c>
      <c r="H56" s="13" t="str">
        <f>IF($C56=ML,"X","")</f>
        <v/>
      </c>
      <c r="I56" s="13" t="str">
        <f>IF(H56="X",30*0.2,"")</f>
        <v/>
      </c>
      <c r="J56" s="13" t="str">
        <f>IF($C56=NL,"X","")</f>
        <v/>
      </c>
      <c r="K56" s="13" t="str">
        <f t="shared" si="22"/>
        <v/>
      </c>
    </row>
    <row r="57" spans="1:11" ht="24" customHeight="1" x14ac:dyDescent="0.45">
      <c r="A57" s="41"/>
      <c r="B57" s="20" t="str">
        <f>RUBRICA!A10</f>
        <v xml:space="preserve">7. Expone el tema utilizando un lenguaje técnico disciplinar al presentar la propuesta y responde evidenciando un manejo de la información. </v>
      </c>
      <c r="C57" s="18" t="s">
        <v>5</v>
      </c>
      <c r="D57" s="13" t="str">
        <f>IF($C57=CL,"X","")</f>
        <v>X</v>
      </c>
      <c r="E57" s="13">
        <f>IF(D57="X",100*0.1,"")</f>
        <v>10</v>
      </c>
      <c r="F57" s="13" t="str">
        <f>IF($C57=L,"X","")</f>
        <v/>
      </c>
      <c r="G57" s="13" t="str">
        <f>IF(F57="X",60*0.1,"")</f>
        <v/>
      </c>
      <c r="H57" s="13" t="str">
        <f>IF($C57=ML,"X","")</f>
        <v/>
      </c>
      <c r="I57" s="13" t="str">
        <f>IF(H57="X",30*0.1,"")</f>
        <v/>
      </c>
      <c r="J57" s="13" t="str">
        <f>IF($C57=NL,"X","")</f>
        <v/>
      </c>
      <c r="K57" s="13" t="str">
        <f t="shared" si="22"/>
        <v/>
      </c>
    </row>
    <row r="58" spans="1:11" ht="24" customHeight="1" x14ac:dyDescent="0.55000000000000004">
      <c r="A58" s="40"/>
      <c r="B58" s="19" t="s">
        <v>4</v>
      </c>
      <c r="C58" s="23">
        <f>E58+G58+I58+K58</f>
        <v>100</v>
      </c>
      <c r="D58" s="14"/>
      <c r="E58" s="14">
        <f>SUM(E51:E57)</f>
        <v>100</v>
      </c>
      <c r="F58" s="14"/>
      <c r="G58" s="14">
        <f>SUM(G51:G57)</f>
        <v>0</v>
      </c>
      <c r="H58" s="14"/>
      <c r="I58" s="14">
        <f>SUM(I51:I57)</f>
        <v>0</v>
      </c>
      <c r="J58" s="14"/>
      <c r="K58" s="14">
        <f>SUM(K51:K57)</f>
        <v>0</v>
      </c>
    </row>
    <row r="59" spans="1:11" ht="24" customHeight="1" x14ac:dyDescent="0.55000000000000004">
      <c r="A59" s="42"/>
      <c r="B59" s="22" t="s">
        <v>12</v>
      </c>
      <c r="C59" s="15">
        <f>VLOOKUP(C58,ESCALA_IEP!A40:B240,2,FALSE)</f>
        <v>7</v>
      </c>
    </row>
    <row r="60" spans="1:11" ht="24" customHeight="1" x14ac:dyDescent="0.45"/>
    <row r="61" spans="1:11" ht="24" customHeight="1" x14ac:dyDescent="0.45">
      <c r="A61" s="39" t="s">
        <v>60</v>
      </c>
      <c r="B61" s="12" t="str">
        <f>B4</f>
        <v>Francisca León</v>
      </c>
      <c r="C61" s="43" t="s">
        <v>9</v>
      </c>
      <c r="D61" s="44" t="s">
        <v>10</v>
      </c>
      <c r="E61" s="45"/>
      <c r="F61" s="45"/>
      <c r="G61" s="45"/>
      <c r="H61" s="45"/>
      <c r="I61" s="45"/>
      <c r="J61" s="45"/>
      <c r="K61" s="46"/>
    </row>
    <row r="62" spans="1:11" ht="24" customHeight="1" x14ac:dyDescent="0.45">
      <c r="A62" s="40"/>
      <c r="B62" s="16" t="s">
        <v>11</v>
      </c>
      <c r="C62" s="42"/>
      <c r="D62" s="44" t="s">
        <v>5</v>
      </c>
      <c r="E62" s="46"/>
      <c r="F62" s="44" t="s">
        <v>6</v>
      </c>
      <c r="G62" s="46"/>
      <c r="H62" s="47" t="s">
        <v>17</v>
      </c>
      <c r="I62" s="46"/>
      <c r="J62" s="44" t="s">
        <v>7</v>
      </c>
      <c r="K62" s="46"/>
    </row>
    <row r="63" spans="1:11" ht="24" customHeight="1" x14ac:dyDescent="0.45">
      <c r="A63" s="41"/>
      <c r="B63" s="20" t="str">
        <f>RUBRICA!A4</f>
        <v xml:space="preserve">1. Presenta el proyecto considerando la relevancia, objetivos, metodología y desarrollo, de acuerdo a los estándares de calidad de la disciplina. </v>
      </c>
      <c r="C63" s="18" t="s">
        <v>5</v>
      </c>
      <c r="D63" s="13" t="str">
        <f t="shared" ref="D63:D67" si="23">IF($C63=CL,"X","")</f>
        <v>X</v>
      </c>
      <c r="E63" s="13">
        <f>IF(D63="X",100*0.15,"")</f>
        <v>15</v>
      </c>
      <c r="F63" s="13" t="str">
        <f t="shared" ref="F63:F67" si="24">IF($C63=L,"X","")</f>
        <v/>
      </c>
      <c r="G63" s="13" t="str">
        <f>IF(F63="X",60*0.15,"")</f>
        <v/>
      </c>
      <c r="H63" s="13" t="str">
        <f t="shared" ref="H63:H67" si="25">IF($C63=ML,"X","")</f>
        <v/>
      </c>
      <c r="I63" s="13" t="str">
        <f>IF(H63="X",30*0.15,"")</f>
        <v/>
      </c>
      <c r="J63" s="13" t="str">
        <f t="shared" ref="J63:J67" si="26">IF($C63=NL,"X","")</f>
        <v/>
      </c>
      <c r="K63" s="13" t="str">
        <f t="shared" ref="K63:K69" si="27">IF($J63="X",0,"")</f>
        <v/>
      </c>
    </row>
    <row r="64" spans="1:11" ht="24" customHeight="1" x14ac:dyDescent="0.45">
      <c r="A64" s="41"/>
      <c r="B64" s="20" t="str">
        <f>RUBRICA!A5</f>
        <v xml:space="preserve">2. Presenta las evidencias del Proyecto APT, dando cuenta del cumplimiento de los objetivos y de acuerdo a los estándares de la disciplina. </v>
      </c>
      <c r="C64" s="18" t="s">
        <v>5</v>
      </c>
      <c r="D64" s="13" t="str">
        <f t="shared" si="23"/>
        <v>X</v>
      </c>
      <c r="E64" s="13">
        <f>IF(D64="X",100*0.25,"")</f>
        <v>25</v>
      </c>
      <c r="F64" s="13" t="str">
        <f t="shared" si="24"/>
        <v/>
      </c>
      <c r="G64" s="13" t="str">
        <f>IF(F64="X",60*0.25,"")</f>
        <v/>
      </c>
      <c r="H64" s="13" t="str">
        <f t="shared" si="25"/>
        <v/>
      </c>
      <c r="I64" s="13" t="str">
        <f>IF(H64="X",30*0.25,"")</f>
        <v/>
      </c>
      <c r="J64" s="13" t="str">
        <f t="shared" si="26"/>
        <v/>
      </c>
      <c r="K64" s="13" t="str">
        <f t="shared" si="27"/>
        <v/>
      </c>
    </row>
    <row r="65" spans="1:11" ht="24" customHeight="1" x14ac:dyDescent="0.45">
      <c r="A65" s="41"/>
      <c r="B65" s="20" t="str">
        <f>RUBRICA!A6</f>
        <v>3. Responde las preguntas realizadas por la comisión, cumpliendo con los estándares de calidad de la disciplina.</v>
      </c>
      <c r="C65" s="18" t="s">
        <v>5</v>
      </c>
      <c r="D65" s="13" t="str">
        <f t="shared" si="23"/>
        <v>X</v>
      </c>
      <c r="E65" s="13">
        <f>IF(D65="X",100*0.2,"")</f>
        <v>20</v>
      </c>
      <c r="F65" s="13" t="str">
        <f t="shared" si="24"/>
        <v/>
      </c>
      <c r="G65" s="13" t="str">
        <f>IF(F65="X",60*0.2,"")</f>
        <v/>
      </c>
      <c r="H65" s="13" t="str">
        <f t="shared" si="25"/>
        <v/>
      </c>
      <c r="I65" s="13" t="str">
        <f>IF(H65="X",30*0.2,"")</f>
        <v/>
      </c>
      <c r="J65" s="13" t="str">
        <f t="shared" si="26"/>
        <v/>
      </c>
      <c r="K65" s="13" t="str">
        <f t="shared" si="27"/>
        <v/>
      </c>
    </row>
    <row r="66" spans="1:11" ht="24" customHeight="1" x14ac:dyDescent="0.45">
      <c r="A66" s="41"/>
      <c r="B66" s="20" t="str">
        <f>RUBRICA!A7</f>
        <v>4. Expone el Proyecto APT, considerando el formato y el tiempo establecido para la presentación.</v>
      </c>
      <c r="C66" s="18" t="s">
        <v>5</v>
      </c>
      <c r="D66" s="13" t="str">
        <f t="shared" si="23"/>
        <v>X</v>
      </c>
      <c r="E66" s="13">
        <f>IF(D66="X",100*0.05,"")</f>
        <v>5</v>
      </c>
      <c r="F66" s="13" t="str">
        <f t="shared" si="24"/>
        <v/>
      </c>
      <c r="G66" s="13" t="str">
        <f>IF(F66="X",60*0.05,"")</f>
        <v/>
      </c>
      <c r="H66" s="13" t="str">
        <f t="shared" si="25"/>
        <v/>
      </c>
      <c r="I66" s="13" t="str">
        <f>IF(H66="X",30*0.05,"")</f>
        <v/>
      </c>
      <c r="J66" s="13" t="str">
        <f t="shared" si="26"/>
        <v/>
      </c>
      <c r="K66" s="13" t="str">
        <f t="shared" si="27"/>
        <v/>
      </c>
    </row>
    <row r="67" spans="1:11" ht="24" customHeight="1" x14ac:dyDescent="0.45">
      <c r="A67" s="41"/>
      <c r="B67" s="20" t="str">
        <f>RUBRICA!A8</f>
        <v>5. Expresa sus ideas con fluidez, claridad y precisión, utilizando lenguaje técnico propio de la disciplina.</v>
      </c>
      <c r="C67" s="18" t="s">
        <v>5</v>
      </c>
      <c r="D67" s="13" t="str">
        <f t="shared" si="23"/>
        <v>X</v>
      </c>
      <c r="E67" s="13">
        <f>IF(D67="X",100*0.05,"")</f>
        <v>5</v>
      </c>
      <c r="F67" s="13" t="str">
        <f t="shared" si="24"/>
        <v/>
      </c>
      <c r="G67" s="13" t="str">
        <f>IF(F67="X",60*0.05,"")</f>
        <v/>
      </c>
      <c r="H67" s="13" t="str">
        <f t="shared" si="25"/>
        <v/>
      </c>
      <c r="I67" s="13" t="str">
        <f>IF(H67="X",30*0.05,"")</f>
        <v/>
      </c>
      <c r="J67" s="13" t="str">
        <f t="shared" si="26"/>
        <v/>
      </c>
      <c r="K67" s="13" t="str">
        <f t="shared" si="27"/>
        <v/>
      </c>
    </row>
    <row r="68" spans="1:11" ht="24" customHeight="1" x14ac:dyDescent="0.45">
      <c r="A68" s="41"/>
      <c r="B68" s="20" t="str">
        <f>RUBRICA!A9</f>
        <v>6. Entrega la documentación y evidencias requerida por la asignatura de acuerdo a la estructura y nombres solicitados, guardando todas las evidencias de avances en Git</v>
      </c>
      <c r="C68" s="18" t="s">
        <v>5</v>
      </c>
      <c r="D68" s="13" t="str">
        <f>IF($C68=CL,"X","")</f>
        <v>X</v>
      </c>
      <c r="E68" s="13">
        <f>IF(D68="X",100*0.2,"")</f>
        <v>20</v>
      </c>
      <c r="F68" s="13" t="str">
        <f>IF($C68=L,"X","")</f>
        <v/>
      </c>
      <c r="G68" s="13" t="str">
        <f>IF(F68="X",60*0.2,"")</f>
        <v/>
      </c>
      <c r="H68" s="13" t="str">
        <f>IF($C68=ML,"X","")</f>
        <v/>
      </c>
      <c r="I68" s="13" t="str">
        <f>IF(H68="X",30*0.2,"")</f>
        <v/>
      </c>
      <c r="J68" s="13" t="str">
        <f>IF($C68=NL,"X","")</f>
        <v/>
      </c>
      <c r="K68" s="13" t="str">
        <f t="shared" si="27"/>
        <v/>
      </c>
    </row>
    <row r="69" spans="1:11" ht="24" customHeight="1" x14ac:dyDescent="0.45">
      <c r="A69" s="41"/>
      <c r="B69" s="20" t="str">
        <f>RUBRICA!A10</f>
        <v xml:space="preserve">7. Expone el tema utilizando un lenguaje técnico disciplinar al presentar la propuesta y responde evidenciando un manejo de la información. </v>
      </c>
      <c r="C69" s="18" t="s">
        <v>5</v>
      </c>
      <c r="D69" s="13" t="str">
        <f>IF($C69=CL,"X","")</f>
        <v>X</v>
      </c>
      <c r="E69" s="13">
        <f>IF(D69="X",100*0.1,"")</f>
        <v>10</v>
      </c>
      <c r="F69" s="13" t="str">
        <f>IF($C69=L,"X","")</f>
        <v/>
      </c>
      <c r="G69" s="13" t="str">
        <f>IF(F69="X",60*0.1,"")</f>
        <v/>
      </c>
      <c r="H69" s="13" t="str">
        <f>IF($C69=ML,"X","")</f>
        <v/>
      </c>
      <c r="I69" s="13" t="str">
        <f>IF(H69="X",30*0.1,"")</f>
        <v/>
      </c>
      <c r="J69" s="13" t="str">
        <f>IF($C69=NL,"X","")</f>
        <v/>
      </c>
      <c r="K69" s="13" t="str">
        <f t="shared" si="27"/>
        <v/>
      </c>
    </row>
    <row r="70" spans="1:11" ht="24" customHeight="1" x14ac:dyDescent="0.55000000000000004">
      <c r="A70" s="40"/>
      <c r="B70" s="19" t="s">
        <v>4</v>
      </c>
      <c r="C70" s="23">
        <f>E70+G70+I70+K70</f>
        <v>100</v>
      </c>
      <c r="D70" s="14"/>
      <c r="E70" s="14">
        <f>SUM(E63:E69)</f>
        <v>100</v>
      </c>
      <c r="F70" s="14"/>
      <c r="G70" s="14">
        <f>SUM(G63:G69)</f>
        <v>0</v>
      </c>
      <c r="H70" s="14"/>
      <c r="I70" s="14">
        <f>SUM(I63:I69)</f>
        <v>0</v>
      </c>
      <c r="J70" s="14"/>
      <c r="K70" s="14">
        <f>SUM(K63:K69)</f>
        <v>0</v>
      </c>
    </row>
    <row r="71" spans="1:11" ht="24" customHeight="1" x14ac:dyDescent="0.55000000000000004">
      <c r="A71" s="42"/>
      <c r="B71" s="22" t="s">
        <v>12</v>
      </c>
      <c r="C71" s="15">
        <f>VLOOKUP(C70,ESCALA_IEP!A41:B241,2,FALSE)</f>
        <v>7</v>
      </c>
    </row>
    <row r="72" spans="1:11" ht="24" customHeight="1" x14ac:dyDescent="0.45"/>
    <row r="73" spans="1:11" ht="24" customHeight="1" x14ac:dyDescent="0.45"/>
    <row r="74" spans="1:11" ht="24" customHeight="1" x14ac:dyDescent="0.45">
      <c r="A74" s="39" t="s">
        <v>61</v>
      </c>
      <c r="B74" s="12" t="str">
        <f>B5</f>
        <v>Juan Albornoz</v>
      </c>
      <c r="C74" s="43" t="s">
        <v>9</v>
      </c>
      <c r="D74" s="44" t="s">
        <v>10</v>
      </c>
      <c r="E74" s="45"/>
      <c r="F74" s="45"/>
      <c r="G74" s="45"/>
      <c r="H74" s="45"/>
      <c r="I74" s="45"/>
      <c r="J74" s="45"/>
      <c r="K74" s="46"/>
    </row>
    <row r="75" spans="1:11" ht="24" customHeight="1" x14ac:dyDescent="0.45">
      <c r="A75" s="40"/>
      <c r="B75" s="16" t="s">
        <v>11</v>
      </c>
      <c r="C75" s="42"/>
      <c r="D75" s="44" t="s">
        <v>5</v>
      </c>
      <c r="E75" s="46"/>
      <c r="F75" s="44" t="s">
        <v>6</v>
      </c>
      <c r="G75" s="46"/>
      <c r="H75" s="47" t="s">
        <v>17</v>
      </c>
      <c r="I75" s="46"/>
      <c r="J75" s="44" t="s">
        <v>7</v>
      </c>
      <c r="K75" s="46"/>
    </row>
    <row r="76" spans="1:11" ht="24" customHeight="1" x14ac:dyDescent="0.45">
      <c r="A76" s="41"/>
      <c r="B76" s="20" t="str">
        <f>RUBRICA!A4</f>
        <v xml:space="preserve">1. Presenta el proyecto considerando la relevancia, objetivos, metodología y desarrollo, de acuerdo a los estándares de calidad de la disciplina. </v>
      </c>
      <c r="C76" s="18" t="s">
        <v>5</v>
      </c>
      <c r="D76" s="13" t="str">
        <f t="shared" ref="D76:D80" si="28">IF($C76=CL,"X","")</f>
        <v>X</v>
      </c>
      <c r="E76" s="13">
        <f>IF(D76="X",100*0.15,"")</f>
        <v>15</v>
      </c>
      <c r="F76" s="13" t="str">
        <f t="shared" ref="F76:F80" si="29">IF($C76=L,"X","")</f>
        <v/>
      </c>
      <c r="G76" s="13" t="str">
        <f>IF(F76="X",60*0.15,"")</f>
        <v/>
      </c>
      <c r="H76" s="13" t="str">
        <f t="shared" ref="H76:H80" si="30">IF($C76=ML,"X","")</f>
        <v/>
      </c>
      <c r="I76" s="13" t="str">
        <f>IF(H76="X",30*0.15,"")</f>
        <v/>
      </c>
      <c r="J76" s="13" t="str">
        <f t="shared" ref="J76:J80" si="31">IF($C76=NL,"X","")</f>
        <v/>
      </c>
      <c r="K76" s="13" t="str">
        <f t="shared" ref="K76:K82" si="32">IF($J76="X",0,"")</f>
        <v/>
      </c>
    </row>
    <row r="77" spans="1:11" ht="24" customHeight="1" x14ac:dyDescent="0.45">
      <c r="A77" s="41"/>
      <c r="B77" s="20" t="str">
        <f>RUBRICA!A5</f>
        <v xml:space="preserve">2. Presenta las evidencias del Proyecto APT, dando cuenta del cumplimiento de los objetivos y de acuerdo a los estándares de la disciplina. </v>
      </c>
      <c r="C77" s="18" t="s">
        <v>5</v>
      </c>
      <c r="D77" s="13" t="str">
        <f t="shared" si="28"/>
        <v>X</v>
      </c>
      <c r="E77" s="13">
        <f>IF(D77="X",100*0.25,"")</f>
        <v>25</v>
      </c>
      <c r="F77" s="13" t="str">
        <f t="shared" si="29"/>
        <v/>
      </c>
      <c r="G77" s="13" t="str">
        <f>IF(F77="X",60*0.25,"")</f>
        <v/>
      </c>
      <c r="H77" s="13" t="str">
        <f t="shared" si="30"/>
        <v/>
      </c>
      <c r="I77" s="13" t="str">
        <f>IF(H77="X",30*0.25,"")</f>
        <v/>
      </c>
      <c r="J77" s="13" t="str">
        <f t="shared" si="31"/>
        <v/>
      </c>
      <c r="K77" s="13" t="str">
        <f t="shared" si="32"/>
        <v/>
      </c>
    </row>
    <row r="78" spans="1:11" ht="24" customHeight="1" x14ac:dyDescent="0.45">
      <c r="A78" s="41"/>
      <c r="B78" s="20" t="str">
        <f>RUBRICA!A6</f>
        <v>3. Responde las preguntas realizadas por la comisión, cumpliendo con los estándares de calidad de la disciplina.</v>
      </c>
      <c r="C78" s="18" t="s">
        <v>5</v>
      </c>
      <c r="D78" s="13" t="str">
        <f t="shared" si="28"/>
        <v>X</v>
      </c>
      <c r="E78" s="13">
        <f>IF(D78="X",100*0.2,"")</f>
        <v>20</v>
      </c>
      <c r="F78" s="13" t="str">
        <f t="shared" si="29"/>
        <v/>
      </c>
      <c r="G78" s="13" t="str">
        <f>IF(F78="X",60*0.2,"")</f>
        <v/>
      </c>
      <c r="H78" s="13" t="str">
        <f t="shared" si="30"/>
        <v/>
      </c>
      <c r="I78" s="13" t="str">
        <f>IF(H78="X",30*0.2,"")</f>
        <v/>
      </c>
      <c r="J78" s="13" t="str">
        <f t="shared" si="31"/>
        <v/>
      </c>
      <c r="K78" s="13" t="str">
        <f t="shared" si="32"/>
        <v/>
      </c>
    </row>
    <row r="79" spans="1:11" ht="24" customHeight="1" x14ac:dyDescent="0.45">
      <c r="A79" s="41"/>
      <c r="B79" s="20" t="str">
        <f>RUBRICA!A7</f>
        <v>4. Expone el Proyecto APT, considerando el formato y el tiempo establecido para la presentación.</v>
      </c>
      <c r="C79" s="18" t="s">
        <v>5</v>
      </c>
      <c r="D79" s="13" t="str">
        <f t="shared" si="28"/>
        <v>X</v>
      </c>
      <c r="E79" s="13">
        <f>IF(D79="X",100*0.05,"")</f>
        <v>5</v>
      </c>
      <c r="F79" s="13" t="str">
        <f t="shared" si="29"/>
        <v/>
      </c>
      <c r="G79" s="13" t="str">
        <f>IF(F79="X",60*0.05,"")</f>
        <v/>
      </c>
      <c r="H79" s="13" t="str">
        <f t="shared" si="30"/>
        <v/>
      </c>
      <c r="I79" s="13" t="str">
        <f>IF(H79="X",30*0.05,"")</f>
        <v/>
      </c>
      <c r="J79" s="13" t="str">
        <f t="shared" si="31"/>
        <v/>
      </c>
      <c r="K79" s="13" t="str">
        <f t="shared" si="32"/>
        <v/>
      </c>
    </row>
    <row r="80" spans="1:11" ht="24" customHeight="1" x14ac:dyDescent="0.45">
      <c r="A80" s="41"/>
      <c r="B80" s="20" t="str">
        <f>RUBRICA!A8</f>
        <v>5. Expresa sus ideas con fluidez, claridad y precisión, utilizando lenguaje técnico propio de la disciplina.</v>
      </c>
      <c r="C80" s="18" t="s">
        <v>5</v>
      </c>
      <c r="D80" s="13" t="str">
        <f t="shared" si="28"/>
        <v>X</v>
      </c>
      <c r="E80" s="13">
        <f>IF(D80="X",100*0.05,"")</f>
        <v>5</v>
      </c>
      <c r="F80" s="13" t="str">
        <f t="shared" si="29"/>
        <v/>
      </c>
      <c r="G80" s="13" t="str">
        <f>IF(F80="X",60*0.05,"")</f>
        <v/>
      </c>
      <c r="H80" s="13" t="str">
        <f t="shared" si="30"/>
        <v/>
      </c>
      <c r="I80" s="13" t="str">
        <f>IF(H80="X",30*0.05,"")</f>
        <v/>
      </c>
      <c r="J80" s="13" t="str">
        <f t="shared" si="31"/>
        <v/>
      </c>
      <c r="K80" s="13" t="str">
        <f t="shared" si="32"/>
        <v/>
      </c>
    </row>
    <row r="81" spans="1:11" ht="24" customHeight="1" x14ac:dyDescent="0.45">
      <c r="A81" s="41"/>
      <c r="B81" s="20" t="str">
        <f>RUBRICA!A9</f>
        <v>6. Entrega la documentación y evidencias requerida por la asignatura de acuerdo a la estructura y nombres solicitados, guardando todas las evidencias de avances en Git</v>
      </c>
      <c r="C81" s="18" t="s">
        <v>5</v>
      </c>
      <c r="D81" s="13" t="str">
        <f>IF($C81=CL,"X","")</f>
        <v>X</v>
      </c>
      <c r="E81" s="13">
        <f>IF(D81="X",100*0.2,"")</f>
        <v>20</v>
      </c>
      <c r="F81" s="13" t="str">
        <f>IF($C81=L,"X","")</f>
        <v/>
      </c>
      <c r="G81" s="13" t="str">
        <f>IF(F81="X",60*0.2,"")</f>
        <v/>
      </c>
      <c r="H81" s="13" t="str">
        <f>IF($C81=ML,"X","")</f>
        <v/>
      </c>
      <c r="I81" s="13" t="str">
        <f>IF(H81="X",30*0.2,"")</f>
        <v/>
      </c>
      <c r="J81" s="13" t="str">
        <f>IF($C81=NL,"X","")</f>
        <v/>
      </c>
      <c r="K81" s="13" t="str">
        <f t="shared" si="32"/>
        <v/>
      </c>
    </row>
    <row r="82" spans="1:11" ht="24" customHeight="1" x14ac:dyDescent="0.45">
      <c r="A82" s="41"/>
      <c r="B82" s="20" t="str">
        <f>RUBRICA!A10</f>
        <v xml:space="preserve">7. Expone el tema utilizando un lenguaje técnico disciplinar al presentar la propuesta y responde evidenciando un manejo de la información. </v>
      </c>
      <c r="C82" s="18" t="s">
        <v>5</v>
      </c>
      <c r="D82" s="13" t="str">
        <f>IF($C82=CL,"X","")</f>
        <v>X</v>
      </c>
      <c r="E82" s="13">
        <f>IF(D82="X",100*0.1,"")</f>
        <v>10</v>
      </c>
      <c r="F82" s="13" t="str">
        <f>IF($C82=L,"X","")</f>
        <v/>
      </c>
      <c r="G82" s="13" t="str">
        <f>IF(F82="X",60*0.1,"")</f>
        <v/>
      </c>
      <c r="H82" s="13" t="str">
        <f>IF($C82=ML,"X","")</f>
        <v/>
      </c>
      <c r="I82" s="13" t="str">
        <f>IF(H82="X",30*0.1,"")</f>
        <v/>
      </c>
      <c r="J82" s="13" t="str">
        <f>IF($C82=NL,"X","")</f>
        <v/>
      </c>
      <c r="K82" s="13" t="str">
        <f t="shared" si="32"/>
        <v/>
      </c>
    </row>
    <row r="83" spans="1:11" ht="24" customHeight="1" x14ac:dyDescent="0.55000000000000004">
      <c r="A83" s="40"/>
      <c r="B83" s="19" t="s">
        <v>4</v>
      </c>
      <c r="C83" s="23">
        <f>E83+G83+I83+K83</f>
        <v>100</v>
      </c>
      <c r="D83" s="14"/>
      <c r="E83" s="14">
        <f>SUM(E76:E82)</f>
        <v>100</v>
      </c>
      <c r="F83" s="14"/>
      <c r="G83" s="14">
        <f>SUM(G76:G82)</f>
        <v>0</v>
      </c>
      <c r="H83" s="14"/>
      <c r="I83" s="14">
        <f>SUM(I76:I82)</f>
        <v>0</v>
      </c>
      <c r="J83" s="14"/>
      <c r="K83" s="14">
        <f>SUM(K76:K82)</f>
        <v>0</v>
      </c>
    </row>
    <row r="84" spans="1:11" ht="24" customHeight="1" x14ac:dyDescent="0.55000000000000004">
      <c r="A84" s="42"/>
      <c r="B84" s="22" t="s">
        <v>12</v>
      </c>
      <c r="C84" s="15">
        <f>VLOOKUP(C83,ESCALA_IEP!A54:B254,2,FALSE)</f>
        <v>7</v>
      </c>
    </row>
    <row r="85" spans="1:11" ht="24" customHeight="1" x14ac:dyDescent="0.45"/>
    <row r="86" spans="1:11" ht="24" customHeight="1" x14ac:dyDescent="0.45"/>
    <row r="87" spans="1:11" ht="24" customHeight="1" x14ac:dyDescent="0.45">
      <c r="A87" s="39" t="s">
        <v>62</v>
      </c>
      <c r="B87" s="12" t="str">
        <f>B6</f>
        <v>Gabriel Campos</v>
      </c>
      <c r="C87" s="43" t="s">
        <v>9</v>
      </c>
      <c r="D87" s="44" t="s">
        <v>10</v>
      </c>
      <c r="E87" s="45"/>
      <c r="F87" s="45"/>
      <c r="G87" s="45"/>
      <c r="H87" s="45"/>
      <c r="I87" s="45"/>
      <c r="J87" s="45"/>
      <c r="K87" s="46"/>
    </row>
    <row r="88" spans="1:11" ht="24" customHeight="1" x14ac:dyDescent="0.45">
      <c r="A88" s="40"/>
      <c r="B88" s="16" t="s">
        <v>11</v>
      </c>
      <c r="C88" s="42"/>
      <c r="D88" s="44" t="s">
        <v>5</v>
      </c>
      <c r="E88" s="46"/>
      <c r="F88" s="44" t="s">
        <v>6</v>
      </c>
      <c r="G88" s="46"/>
      <c r="H88" s="47" t="s">
        <v>17</v>
      </c>
      <c r="I88" s="46"/>
      <c r="J88" s="44" t="s">
        <v>7</v>
      </c>
      <c r="K88" s="46"/>
    </row>
    <row r="89" spans="1:11" ht="24" customHeight="1" x14ac:dyDescent="0.45">
      <c r="A89" s="41"/>
      <c r="B89" s="20" t="str">
        <f>RUBRICA!A4</f>
        <v xml:space="preserve">1. Presenta el proyecto considerando la relevancia, objetivos, metodología y desarrollo, de acuerdo a los estándares de calidad de la disciplina. </v>
      </c>
      <c r="C89" s="18" t="s">
        <v>5</v>
      </c>
      <c r="D89" s="13" t="str">
        <f t="shared" ref="D89:D93" si="33">IF($C89=CL,"X","")</f>
        <v>X</v>
      </c>
      <c r="E89" s="13">
        <f>IF(D89="X",100*0.15,"")</f>
        <v>15</v>
      </c>
      <c r="F89" s="13" t="str">
        <f t="shared" ref="F89:F93" si="34">IF($C89=L,"X","")</f>
        <v/>
      </c>
      <c r="G89" s="13" t="str">
        <f>IF(F89="X",60*0.15,"")</f>
        <v/>
      </c>
      <c r="H89" s="13" t="str">
        <f t="shared" ref="H89:H93" si="35">IF($C89=ML,"X","")</f>
        <v/>
      </c>
      <c r="I89" s="13" t="str">
        <f>IF(H89="X",30*0.15,"")</f>
        <v/>
      </c>
      <c r="J89" s="13" t="str">
        <f t="shared" ref="J89:J93" si="36">IF($C89=NL,"X","")</f>
        <v/>
      </c>
      <c r="K89" s="13" t="str">
        <f t="shared" ref="K89:K95" si="37">IF($J89="X",0,"")</f>
        <v/>
      </c>
    </row>
    <row r="90" spans="1:11" ht="24" customHeight="1" x14ac:dyDescent="0.45">
      <c r="A90" s="41"/>
      <c r="B90" s="20" t="str">
        <f>RUBRICA!A5</f>
        <v xml:space="preserve">2. Presenta las evidencias del Proyecto APT, dando cuenta del cumplimiento de los objetivos y de acuerdo a los estándares de la disciplina. </v>
      </c>
      <c r="C90" s="18" t="s">
        <v>5</v>
      </c>
      <c r="D90" s="13" t="str">
        <f t="shared" si="33"/>
        <v>X</v>
      </c>
      <c r="E90" s="13">
        <f>IF(D90="X",100*0.25,"")</f>
        <v>25</v>
      </c>
      <c r="F90" s="13" t="str">
        <f t="shared" si="34"/>
        <v/>
      </c>
      <c r="G90" s="13" t="str">
        <f>IF(F90="X",60*0.25,"")</f>
        <v/>
      </c>
      <c r="H90" s="13" t="str">
        <f t="shared" si="35"/>
        <v/>
      </c>
      <c r="I90" s="13" t="str">
        <f>IF(H90="X",30*0.25,"")</f>
        <v/>
      </c>
      <c r="J90" s="13" t="str">
        <f t="shared" si="36"/>
        <v/>
      </c>
      <c r="K90" s="13" t="str">
        <f t="shared" si="37"/>
        <v/>
      </c>
    </row>
    <row r="91" spans="1:11" ht="24" customHeight="1" x14ac:dyDescent="0.45">
      <c r="A91" s="41"/>
      <c r="B91" s="20" t="str">
        <f>RUBRICA!A6</f>
        <v>3. Responde las preguntas realizadas por la comisión, cumpliendo con los estándares de calidad de la disciplina.</v>
      </c>
      <c r="C91" s="18" t="s">
        <v>5</v>
      </c>
      <c r="D91" s="13" t="str">
        <f t="shared" si="33"/>
        <v>X</v>
      </c>
      <c r="E91" s="13">
        <f>IF(D91="X",100*0.2,"")</f>
        <v>20</v>
      </c>
      <c r="F91" s="13" t="str">
        <f t="shared" si="34"/>
        <v/>
      </c>
      <c r="G91" s="13" t="str">
        <f>IF(F91="X",60*0.2,"")</f>
        <v/>
      </c>
      <c r="H91" s="13" t="str">
        <f t="shared" si="35"/>
        <v/>
      </c>
      <c r="I91" s="13" t="str">
        <f>IF(H91="X",30*0.2,"")</f>
        <v/>
      </c>
      <c r="J91" s="13" t="str">
        <f t="shared" si="36"/>
        <v/>
      </c>
      <c r="K91" s="13" t="str">
        <f t="shared" si="37"/>
        <v/>
      </c>
    </row>
    <row r="92" spans="1:11" ht="24" customHeight="1" x14ac:dyDescent="0.45">
      <c r="A92" s="41"/>
      <c r="B92" s="20" t="str">
        <f>RUBRICA!A7</f>
        <v>4. Expone el Proyecto APT, considerando el formato y el tiempo establecido para la presentación.</v>
      </c>
      <c r="C92" s="18" t="s">
        <v>5</v>
      </c>
      <c r="D92" s="13" t="str">
        <f t="shared" si="33"/>
        <v>X</v>
      </c>
      <c r="E92" s="13">
        <f>IF(D92="X",100*0.05,"")</f>
        <v>5</v>
      </c>
      <c r="F92" s="13" t="str">
        <f t="shared" si="34"/>
        <v/>
      </c>
      <c r="G92" s="13" t="str">
        <f>IF(F92="X",60*0.05,"")</f>
        <v/>
      </c>
      <c r="H92" s="13" t="str">
        <f t="shared" si="35"/>
        <v/>
      </c>
      <c r="I92" s="13" t="str">
        <f>IF(H92="X",30*0.05,"")</f>
        <v/>
      </c>
      <c r="J92" s="13" t="str">
        <f t="shared" si="36"/>
        <v/>
      </c>
      <c r="K92" s="13" t="str">
        <f t="shared" si="37"/>
        <v/>
      </c>
    </row>
    <row r="93" spans="1:11" ht="24" customHeight="1" x14ac:dyDescent="0.45">
      <c r="A93" s="41"/>
      <c r="B93" s="20" t="str">
        <f>RUBRICA!A8</f>
        <v>5. Expresa sus ideas con fluidez, claridad y precisión, utilizando lenguaje técnico propio de la disciplina.</v>
      </c>
      <c r="C93" s="18" t="s">
        <v>5</v>
      </c>
      <c r="D93" s="13" t="str">
        <f t="shared" si="33"/>
        <v>X</v>
      </c>
      <c r="E93" s="13">
        <f>IF(D93="X",100*0.05,"")</f>
        <v>5</v>
      </c>
      <c r="F93" s="13" t="str">
        <f t="shared" si="34"/>
        <v/>
      </c>
      <c r="G93" s="13" t="str">
        <f>IF(F93="X",60*0.05,"")</f>
        <v/>
      </c>
      <c r="H93" s="13" t="str">
        <f t="shared" si="35"/>
        <v/>
      </c>
      <c r="I93" s="13" t="str">
        <f>IF(H93="X",30*0.05,"")</f>
        <v/>
      </c>
      <c r="J93" s="13" t="str">
        <f t="shared" si="36"/>
        <v/>
      </c>
      <c r="K93" s="13" t="str">
        <f t="shared" si="37"/>
        <v/>
      </c>
    </row>
    <row r="94" spans="1:11" ht="24" customHeight="1" x14ac:dyDescent="0.45">
      <c r="A94" s="41"/>
      <c r="B94" s="20" t="str">
        <f>RUBRICA!A9</f>
        <v>6. Entrega la documentación y evidencias requerida por la asignatura de acuerdo a la estructura y nombres solicitados, guardando todas las evidencias de avances en Git</v>
      </c>
      <c r="C94" s="18" t="s">
        <v>5</v>
      </c>
      <c r="D94" s="13" t="str">
        <f>IF($C94=CL,"X","")</f>
        <v>X</v>
      </c>
      <c r="E94" s="13">
        <f>IF(D94="X",100*0.2,"")</f>
        <v>20</v>
      </c>
      <c r="F94" s="13" t="str">
        <f>IF($C94=L,"X","")</f>
        <v/>
      </c>
      <c r="G94" s="13" t="str">
        <f>IF(F94="X",60*0.2,"")</f>
        <v/>
      </c>
      <c r="H94" s="13" t="str">
        <f>IF($C94=ML,"X","")</f>
        <v/>
      </c>
      <c r="I94" s="13" t="str">
        <f>IF(H94="X",30*0.2,"")</f>
        <v/>
      </c>
      <c r="J94" s="13" t="str">
        <f>IF($C94=NL,"X","")</f>
        <v/>
      </c>
      <c r="K94" s="13" t="str">
        <f t="shared" si="37"/>
        <v/>
      </c>
    </row>
    <row r="95" spans="1:11" ht="24" customHeight="1" x14ac:dyDescent="0.45">
      <c r="A95" s="41"/>
      <c r="B95" s="20" t="str">
        <f>RUBRICA!A10</f>
        <v xml:space="preserve">7. Expone el tema utilizando un lenguaje técnico disciplinar al presentar la propuesta y responde evidenciando un manejo de la información. </v>
      </c>
      <c r="C95" s="18" t="s">
        <v>5</v>
      </c>
      <c r="D95" s="13" t="str">
        <f>IF($C95=CL,"X","")</f>
        <v>X</v>
      </c>
      <c r="E95" s="13">
        <f>IF(D95="X",100*0.1,"")</f>
        <v>10</v>
      </c>
      <c r="F95" s="13" t="str">
        <f>IF($C95=L,"X","")</f>
        <v/>
      </c>
      <c r="G95" s="13" t="str">
        <f>IF(F95="X",60*0.1,"")</f>
        <v/>
      </c>
      <c r="H95" s="13" t="str">
        <f>IF($C95=ML,"X","")</f>
        <v/>
      </c>
      <c r="I95" s="13" t="str">
        <f>IF(H95="X",30*0.1,"")</f>
        <v/>
      </c>
      <c r="J95" s="13" t="str">
        <f>IF($C95=NL,"X","")</f>
        <v/>
      </c>
      <c r="K95" s="13" t="str">
        <f t="shared" si="37"/>
        <v/>
      </c>
    </row>
    <row r="96" spans="1:11" ht="24" customHeight="1" x14ac:dyDescent="0.55000000000000004">
      <c r="A96" s="40"/>
      <c r="B96" s="19" t="s">
        <v>4</v>
      </c>
      <c r="C96" s="23">
        <f>E96+G96+I96+K96</f>
        <v>100</v>
      </c>
      <c r="D96" s="14"/>
      <c r="E96" s="14">
        <f>SUM(E89:E95)</f>
        <v>100</v>
      </c>
      <c r="F96" s="14"/>
      <c r="G96" s="14">
        <f>SUM(G89:G95)</f>
        <v>0</v>
      </c>
      <c r="H96" s="14"/>
      <c r="I96" s="14">
        <f>SUM(I89:I95)</f>
        <v>0</v>
      </c>
      <c r="J96" s="14"/>
      <c r="K96" s="14">
        <f>SUM(K89:K95)</f>
        <v>0</v>
      </c>
    </row>
    <row r="97" spans="1:11" ht="24" customHeight="1" x14ac:dyDescent="0.55000000000000004">
      <c r="A97" s="42"/>
      <c r="B97" s="22" t="s">
        <v>12</v>
      </c>
      <c r="C97" s="15">
        <f>VLOOKUP(C96,ESCALA_IEP!A67:B267,2,FALSE)</f>
        <v>7</v>
      </c>
    </row>
    <row r="98" spans="1:11" ht="24" customHeight="1" x14ac:dyDescent="0.45"/>
    <row r="99" spans="1:11" ht="24" customHeight="1" x14ac:dyDescent="0.45"/>
    <row r="100" spans="1:11" ht="24" customHeight="1" x14ac:dyDescent="0.45">
      <c r="A100" s="39" t="s">
        <v>62</v>
      </c>
      <c r="B100" s="12" t="str">
        <f>B7</f>
        <v>Cristian Mardones</v>
      </c>
      <c r="C100" s="43" t="s">
        <v>9</v>
      </c>
      <c r="D100" s="44" t="s">
        <v>10</v>
      </c>
      <c r="E100" s="45"/>
      <c r="F100" s="45"/>
      <c r="G100" s="45"/>
      <c r="H100" s="45"/>
      <c r="I100" s="45"/>
      <c r="J100" s="45"/>
      <c r="K100" s="46"/>
    </row>
    <row r="101" spans="1:11" ht="24" customHeight="1" x14ac:dyDescent="0.45">
      <c r="A101" s="40"/>
      <c r="B101" s="16" t="s">
        <v>11</v>
      </c>
      <c r="C101" s="42"/>
      <c r="D101" s="44" t="s">
        <v>5</v>
      </c>
      <c r="E101" s="46"/>
      <c r="F101" s="44" t="s">
        <v>6</v>
      </c>
      <c r="G101" s="46"/>
      <c r="H101" s="47" t="s">
        <v>17</v>
      </c>
      <c r="I101" s="46"/>
      <c r="J101" s="44" t="s">
        <v>7</v>
      </c>
      <c r="K101" s="46"/>
    </row>
    <row r="102" spans="1:11" ht="24" customHeight="1" x14ac:dyDescent="0.45">
      <c r="A102" s="41"/>
      <c r="B102" s="20" t="str">
        <f>RUBRICA!A4</f>
        <v xml:space="preserve">1. Presenta el proyecto considerando la relevancia, objetivos, metodología y desarrollo, de acuerdo a los estándares de calidad de la disciplina. </v>
      </c>
      <c r="C102" s="18" t="s">
        <v>5</v>
      </c>
      <c r="D102" s="13" t="str">
        <f t="shared" ref="D102:D106" si="38">IF($C102=CL,"X","")</f>
        <v>X</v>
      </c>
      <c r="E102" s="13">
        <f>IF(D102="X",100*0.15,"")</f>
        <v>15</v>
      </c>
      <c r="F102" s="13" t="str">
        <f t="shared" ref="F102:F106" si="39">IF($C102=L,"X","")</f>
        <v/>
      </c>
      <c r="G102" s="13" t="str">
        <f>IF(F102="X",60*0.15,"")</f>
        <v/>
      </c>
      <c r="H102" s="13" t="str">
        <f t="shared" ref="H102:H106" si="40">IF($C102=ML,"X","")</f>
        <v/>
      </c>
      <c r="I102" s="13" t="str">
        <f>IF(H102="X",30*0.15,"")</f>
        <v/>
      </c>
      <c r="J102" s="13" t="str">
        <f t="shared" ref="J102:J106" si="41">IF($C102=NL,"X","")</f>
        <v/>
      </c>
      <c r="K102" s="13" t="str">
        <f t="shared" ref="K102:K108" si="42">IF($J102="X",0,"")</f>
        <v/>
      </c>
    </row>
    <row r="103" spans="1:11" ht="24" customHeight="1" x14ac:dyDescent="0.45">
      <c r="A103" s="41"/>
      <c r="B103" s="20" t="str">
        <f>RUBRICA!A5</f>
        <v xml:space="preserve">2. Presenta las evidencias del Proyecto APT, dando cuenta del cumplimiento de los objetivos y de acuerdo a los estándares de la disciplina. </v>
      </c>
      <c r="C103" s="18" t="s">
        <v>5</v>
      </c>
      <c r="D103" s="13" t="str">
        <f t="shared" si="38"/>
        <v>X</v>
      </c>
      <c r="E103" s="13">
        <f>IF(D103="X",100*0.25,"")</f>
        <v>25</v>
      </c>
      <c r="F103" s="13" t="str">
        <f t="shared" si="39"/>
        <v/>
      </c>
      <c r="G103" s="13" t="str">
        <f>IF(F103="X",60*0.25,"")</f>
        <v/>
      </c>
      <c r="H103" s="13" t="str">
        <f t="shared" si="40"/>
        <v/>
      </c>
      <c r="I103" s="13" t="str">
        <f>IF(H103="X",30*0.25,"")</f>
        <v/>
      </c>
      <c r="J103" s="13" t="str">
        <f t="shared" si="41"/>
        <v/>
      </c>
      <c r="K103" s="13" t="str">
        <f t="shared" si="42"/>
        <v/>
      </c>
    </row>
    <row r="104" spans="1:11" ht="24" customHeight="1" x14ac:dyDescent="0.45">
      <c r="A104" s="41"/>
      <c r="B104" s="20" t="str">
        <f>RUBRICA!A6</f>
        <v>3. Responde las preguntas realizadas por la comisión, cumpliendo con los estándares de calidad de la disciplina.</v>
      </c>
      <c r="C104" s="18" t="s">
        <v>5</v>
      </c>
      <c r="D104" s="13" t="str">
        <f t="shared" si="38"/>
        <v>X</v>
      </c>
      <c r="E104" s="13">
        <f>IF(D104="X",100*0.2,"")</f>
        <v>20</v>
      </c>
      <c r="F104" s="13" t="str">
        <f t="shared" si="39"/>
        <v/>
      </c>
      <c r="G104" s="13" t="str">
        <f>IF(F104="X",60*0.2,"")</f>
        <v/>
      </c>
      <c r="H104" s="13" t="str">
        <f t="shared" si="40"/>
        <v/>
      </c>
      <c r="I104" s="13" t="str">
        <f>IF(H104="X",30*0.2,"")</f>
        <v/>
      </c>
      <c r="J104" s="13" t="str">
        <f t="shared" si="41"/>
        <v/>
      </c>
      <c r="K104" s="13" t="str">
        <f t="shared" si="42"/>
        <v/>
      </c>
    </row>
    <row r="105" spans="1:11" ht="24" customHeight="1" x14ac:dyDescent="0.45">
      <c r="A105" s="41"/>
      <c r="B105" s="20" t="str">
        <f>RUBRICA!A7</f>
        <v>4. Expone el Proyecto APT, considerando el formato y el tiempo establecido para la presentación.</v>
      </c>
      <c r="C105" s="18" t="s">
        <v>5</v>
      </c>
      <c r="D105" s="13" t="str">
        <f t="shared" si="38"/>
        <v>X</v>
      </c>
      <c r="E105" s="13">
        <f>IF(D105="X",100*0.05,"")</f>
        <v>5</v>
      </c>
      <c r="F105" s="13" t="str">
        <f t="shared" si="39"/>
        <v/>
      </c>
      <c r="G105" s="13" t="str">
        <f>IF(F105="X",60*0.05,"")</f>
        <v/>
      </c>
      <c r="H105" s="13" t="str">
        <f t="shared" si="40"/>
        <v/>
      </c>
      <c r="I105" s="13" t="str">
        <f>IF(H105="X",30*0.05,"")</f>
        <v/>
      </c>
      <c r="J105" s="13" t="str">
        <f t="shared" si="41"/>
        <v/>
      </c>
      <c r="K105" s="13" t="str">
        <f t="shared" si="42"/>
        <v/>
      </c>
    </row>
    <row r="106" spans="1:11" ht="24" customHeight="1" x14ac:dyDescent="0.45">
      <c r="A106" s="41"/>
      <c r="B106" s="20" t="str">
        <f>RUBRICA!A8</f>
        <v>5. Expresa sus ideas con fluidez, claridad y precisión, utilizando lenguaje técnico propio de la disciplina.</v>
      </c>
      <c r="C106" s="18" t="s">
        <v>5</v>
      </c>
      <c r="D106" s="13" t="str">
        <f t="shared" si="38"/>
        <v>X</v>
      </c>
      <c r="E106" s="13">
        <f>IF(D106="X",100*0.05,"")</f>
        <v>5</v>
      </c>
      <c r="F106" s="13" t="str">
        <f t="shared" si="39"/>
        <v/>
      </c>
      <c r="G106" s="13" t="str">
        <f>IF(F106="X",60*0.05,"")</f>
        <v/>
      </c>
      <c r="H106" s="13" t="str">
        <f t="shared" si="40"/>
        <v/>
      </c>
      <c r="I106" s="13" t="str">
        <f>IF(H106="X",30*0.05,"")</f>
        <v/>
      </c>
      <c r="J106" s="13" t="str">
        <f t="shared" si="41"/>
        <v/>
      </c>
      <c r="K106" s="13" t="str">
        <f t="shared" si="42"/>
        <v/>
      </c>
    </row>
    <row r="107" spans="1:11" ht="24" customHeight="1" x14ac:dyDescent="0.45">
      <c r="A107" s="41"/>
      <c r="B107" s="20" t="str">
        <f>RUBRICA!A9</f>
        <v>6. Entrega la documentación y evidencias requerida por la asignatura de acuerdo a la estructura y nombres solicitados, guardando todas las evidencias de avances en Git</v>
      </c>
      <c r="C107" s="18" t="s">
        <v>5</v>
      </c>
      <c r="D107" s="13" t="str">
        <f>IF($C107=CL,"X","")</f>
        <v>X</v>
      </c>
      <c r="E107" s="13">
        <f>IF(D107="X",100*0.2,"")</f>
        <v>20</v>
      </c>
      <c r="F107" s="13" t="str">
        <f>IF($C107=L,"X","")</f>
        <v/>
      </c>
      <c r="G107" s="13" t="str">
        <f>IF(F107="X",60*0.2,"")</f>
        <v/>
      </c>
      <c r="H107" s="13" t="str">
        <f>IF($C107=ML,"X","")</f>
        <v/>
      </c>
      <c r="I107" s="13" t="str">
        <f>IF(H107="X",30*0.2,"")</f>
        <v/>
      </c>
      <c r="J107" s="13" t="str">
        <f>IF($C107=NL,"X","")</f>
        <v/>
      </c>
      <c r="K107" s="13" t="str">
        <f t="shared" si="42"/>
        <v/>
      </c>
    </row>
    <row r="108" spans="1:11" ht="24" customHeight="1" x14ac:dyDescent="0.45">
      <c r="A108" s="41"/>
      <c r="B108" s="20" t="str">
        <f>RUBRICA!A10</f>
        <v xml:space="preserve">7. Expone el tema utilizando un lenguaje técnico disciplinar al presentar la propuesta y responde evidenciando un manejo de la información. </v>
      </c>
      <c r="C108" s="18" t="s">
        <v>5</v>
      </c>
      <c r="D108" s="13" t="str">
        <f>IF($C108=CL,"X","")</f>
        <v>X</v>
      </c>
      <c r="E108" s="13">
        <f>IF(D108="X",100*0.1,"")</f>
        <v>10</v>
      </c>
      <c r="F108" s="13" t="str">
        <f>IF($C108=L,"X","")</f>
        <v/>
      </c>
      <c r="G108" s="13" t="str">
        <f>IF(F108="X",60*0.1,"")</f>
        <v/>
      </c>
      <c r="H108" s="13" t="str">
        <f>IF($C108=ML,"X","")</f>
        <v/>
      </c>
      <c r="I108" s="13" t="str">
        <f>IF(H108="X",30*0.1,"")</f>
        <v/>
      </c>
      <c r="J108" s="13" t="str">
        <f>IF($C108=NL,"X","")</f>
        <v/>
      </c>
      <c r="K108" s="13" t="str">
        <f t="shared" si="42"/>
        <v/>
      </c>
    </row>
    <row r="109" spans="1:11" ht="24" customHeight="1" x14ac:dyDescent="0.55000000000000004">
      <c r="A109" s="40"/>
      <c r="B109" s="19" t="s">
        <v>4</v>
      </c>
      <c r="C109" s="23">
        <f>E109+G109+I109+K109</f>
        <v>100</v>
      </c>
      <c r="D109" s="14"/>
      <c r="E109" s="14">
        <f>SUM(E102:E108)</f>
        <v>100</v>
      </c>
      <c r="F109" s="14"/>
      <c r="G109" s="14">
        <f>SUM(G102:G108)</f>
        <v>0</v>
      </c>
      <c r="H109" s="14"/>
      <c r="I109" s="14">
        <f>SUM(I102:I108)</f>
        <v>0</v>
      </c>
      <c r="J109" s="14"/>
      <c r="K109" s="14">
        <f>SUM(K102:K108)</f>
        <v>0</v>
      </c>
    </row>
    <row r="110" spans="1:11" ht="24" customHeight="1" x14ac:dyDescent="0.55000000000000004">
      <c r="A110" s="42"/>
      <c r="B110" s="22" t="s">
        <v>12</v>
      </c>
      <c r="C110" s="15">
        <f>VLOOKUP(C109,ESCALA_IEP!A80:B280,2,FALSE)</f>
        <v>7</v>
      </c>
    </row>
    <row r="111" spans="1:11" ht="24" customHeight="1" x14ac:dyDescent="0.45"/>
    <row r="112" spans="1:11" ht="24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</sheetData>
  <mergeCells count="56">
    <mergeCell ref="A100:A110"/>
    <mergeCell ref="C100:C101"/>
    <mergeCell ref="D100:K100"/>
    <mergeCell ref="D101:E101"/>
    <mergeCell ref="F101:G101"/>
    <mergeCell ref="H101:I101"/>
    <mergeCell ref="J101:K101"/>
    <mergeCell ref="A49:A59"/>
    <mergeCell ref="C49:C50"/>
    <mergeCell ref="D49:K49"/>
    <mergeCell ref="D50:E50"/>
    <mergeCell ref="F50:G50"/>
    <mergeCell ref="H50:I50"/>
    <mergeCell ref="J50:K50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61:A71"/>
    <mergeCell ref="C61:C62"/>
    <mergeCell ref="D61:K61"/>
    <mergeCell ref="D62:E62"/>
    <mergeCell ref="F62:G62"/>
    <mergeCell ref="H62:I62"/>
    <mergeCell ref="J62:K62"/>
    <mergeCell ref="D24:K24"/>
    <mergeCell ref="D25:E25"/>
    <mergeCell ref="F25:G25"/>
    <mergeCell ref="H25:I25"/>
    <mergeCell ref="J25:K25"/>
    <mergeCell ref="A74:A84"/>
    <mergeCell ref="C74:C75"/>
    <mergeCell ref="D74:K74"/>
    <mergeCell ref="D75:E75"/>
    <mergeCell ref="F75:G75"/>
    <mergeCell ref="H75:I75"/>
    <mergeCell ref="J75:K75"/>
    <mergeCell ref="A87:A97"/>
    <mergeCell ref="C87:C88"/>
    <mergeCell ref="D87:K87"/>
    <mergeCell ref="D88:E88"/>
    <mergeCell ref="F88:G88"/>
    <mergeCell ref="H88:I88"/>
    <mergeCell ref="J88:K88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C63:C69 C76:C82 C89:C95 C51:C57 C102:C108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abSelected="1" topLeftCell="A7" zoomScale="80" zoomScaleNormal="80" workbookViewId="0">
      <selection activeCell="D10" sqref="D10"/>
    </sheetView>
  </sheetViews>
  <sheetFormatPr baseColWidth="10" defaultRowHeight="14.25" x14ac:dyDescent="0.45"/>
  <cols>
    <col min="1" max="1" width="45.53125" customWidth="1"/>
    <col min="2" max="2" width="31.19921875" customWidth="1"/>
    <col min="3" max="3" width="24.1328125" customWidth="1"/>
    <col min="4" max="4" width="29.86328125" customWidth="1"/>
    <col min="5" max="5" width="30.796875" customWidth="1"/>
    <col min="6" max="6" width="15.33203125" customWidth="1"/>
  </cols>
  <sheetData>
    <row r="1" spans="1:6" ht="14.65" thickBot="1" x14ac:dyDescent="0.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4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45">
      <c r="A3" s="50"/>
      <c r="B3" s="55"/>
      <c r="C3" s="55"/>
      <c r="D3" s="28">
        <v>0.3</v>
      </c>
      <c r="E3" s="28">
        <v>0</v>
      </c>
      <c r="F3" s="50"/>
    </row>
    <row r="4" spans="1:6" ht="105" x14ac:dyDescent="0.4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4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4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1.9" x14ac:dyDescent="0.4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1.9" x14ac:dyDescent="0.4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1.9" x14ac:dyDescent="0.4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4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6484375" defaultRowHeight="15" customHeight="1" x14ac:dyDescent="0.45"/>
  <cols>
    <col min="1" max="26" width="10.6640625" customWidth="1"/>
  </cols>
  <sheetData>
    <row r="1" spans="1:2" ht="14.25" x14ac:dyDescent="0.45">
      <c r="A1" t="s">
        <v>4</v>
      </c>
      <c r="B1" t="s">
        <v>12</v>
      </c>
    </row>
    <row r="2" spans="1:2" ht="14.25" x14ac:dyDescent="0.45">
      <c r="A2">
        <v>0</v>
      </c>
      <c r="B2">
        <v>1</v>
      </c>
    </row>
    <row r="3" spans="1:2" ht="14.25" x14ac:dyDescent="0.45">
      <c r="A3">
        <v>0.5</v>
      </c>
      <c r="B3">
        <v>1</v>
      </c>
    </row>
    <row r="4" spans="1:2" ht="14.25" x14ac:dyDescent="0.45">
      <c r="A4">
        <v>1</v>
      </c>
      <c r="B4">
        <v>1.1000000000000001</v>
      </c>
    </row>
    <row r="5" spans="1:2" ht="14.25" x14ac:dyDescent="0.45">
      <c r="A5">
        <v>1.5</v>
      </c>
      <c r="B5">
        <v>1.1000000000000001</v>
      </c>
    </row>
    <row r="6" spans="1:2" ht="14.25" x14ac:dyDescent="0.45">
      <c r="A6">
        <v>2</v>
      </c>
      <c r="B6">
        <v>1.1000000000000001</v>
      </c>
    </row>
    <row r="7" spans="1:2" ht="14.25" x14ac:dyDescent="0.45">
      <c r="A7">
        <v>2.5</v>
      </c>
      <c r="B7">
        <v>1.1000000000000001</v>
      </c>
    </row>
    <row r="8" spans="1:2" ht="14.25" x14ac:dyDescent="0.45">
      <c r="A8">
        <v>3</v>
      </c>
      <c r="B8">
        <v>1.2</v>
      </c>
    </row>
    <row r="9" spans="1:2" ht="14.25" x14ac:dyDescent="0.45">
      <c r="A9">
        <v>3.5</v>
      </c>
      <c r="B9">
        <v>1.2</v>
      </c>
    </row>
    <row r="10" spans="1:2" ht="14.25" x14ac:dyDescent="0.45">
      <c r="A10">
        <v>4</v>
      </c>
      <c r="B10">
        <v>1.2</v>
      </c>
    </row>
    <row r="11" spans="1:2" ht="14.25" x14ac:dyDescent="0.45">
      <c r="A11">
        <v>4.5</v>
      </c>
      <c r="B11">
        <v>1.2</v>
      </c>
    </row>
    <row r="12" spans="1:2" ht="14.25" x14ac:dyDescent="0.45">
      <c r="A12">
        <v>5</v>
      </c>
      <c r="B12">
        <v>1.3</v>
      </c>
    </row>
    <row r="13" spans="1:2" ht="14.25" x14ac:dyDescent="0.45">
      <c r="A13">
        <v>5.5</v>
      </c>
      <c r="B13">
        <v>1.3</v>
      </c>
    </row>
    <row r="14" spans="1:2" ht="14.25" x14ac:dyDescent="0.45">
      <c r="A14">
        <v>6</v>
      </c>
      <c r="B14">
        <v>1.3</v>
      </c>
    </row>
    <row r="15" spans="1:2" ht="14.25" x14ac:dyDescent="0.45">
      <c r="A15">
        <v>6.5</v>
      </c>
      <c r="B15">
        <v>1.3</v>
      </c>
    </row>
    <row r="16" spans="1:2" ht="14.25" x14ac:dyDescent="0.45">
      <c r="A16">
        <v>7</v>
      </c>
      <c r="B16">
        <v>1.4</v>
      </c>
    </row>
    <row r="17" spans="1:2" ht="14.25" x14ac:dyDescent="0.45">
      <c r="A17">
        <v>7.5</v>
      </c>
      <c r="B17">
        <v>1.4</v>
      </c>
    </row>
    <row r="18" spans="1:2" ht="14.25" x14ac:dyDescent="0.45">
      <c r="A18">
        <v>8</v>
      </c>
      <c r="B18">
        <v>1.4</v>
      </c>
    </row>
    <row r="19" spans="1:2" ht="14.25" x14ac:dyDescent="0.45">
      <c r="A19">
        <v>8.5</v>
      </c>
      <c r="B19">
        <v>1.4</v>
      </c>
    </row>
    <row r="20" spans="1:2" ht="14.25" x14ac:dyDescent="0.45">
      <c r="A20">
        <v>9</v>
      </c>
      <c r="B20">
        <v>1.5</v>
      </c>
    </row>
    <row r="21" spans="1:2" ht="15.75" customHeight="1" x14ac:dyDescent="0.45">
      <c r="A21">
        <v>9.5</v>
      </c>
      <c r="B21">
        <v>1.5</v>
      </c>
    </row>
    <row r="22" spans="1:2" ht="15.75" customHeight="1" x14ac:dyDescent="0.45">
      <c r="A22">
        <v>10</v>
      </c>
      <c r="B22">
        <v>1.5</v>
      </c>
    </row>
    <row r="23" spans="1:2" ht="15.75" customHeight="1" x14ac:dyDescent="0.45">
      <c r="A23">
        <v>10.5</v>
      </c>
      <c r="B23">
        <v>1.5</v>
      </c>
    </row>
    <row r="24" spans="1:2" ht="15.75" customHeight="1" x14ac:dyDescent="0.45">
      <c r="A24">
        <v>11</v>
      </c>
      <c r="B24">
        <v>1.6</v>
      </c>
    </row>
    <row r="25" spans="1:2" ht="15.75" customHeight="1" x14ac:dyDescent="0.45">
      <c r="A25">
        <v>11.5</v>
      </c>
      <c r="B25">
        <v>1.6</v>
      </c>
    </row>
    <row r="26" spans="1:2" ht="15.75" customHeight="1" x14ac:dyDescent="0.45">
      <c r="A26">
        <v>12</v>
      </c>
      <c r="B26">
        <v>1.6</v>
      </c>
    </row>
    <row r="27" spans="1:2" ht="15.75" customHeight="1" x14ac:dyDescent="0.45">
      <c r="A27">
        <v>12.5</v>
      </c>
      <c r="B27">
        <v>1.6</v>
      </c>
    </row>
    <row r="28" spans="1:2" ht="15.75" customHeight="1" x14ac:dyDescent="0.45">
      <c r="A28">
        <v>13</v>
      </c>
      <c r="B28">
        <v>1.7</v>
      </c>
    </row>
    <row r="29" spans="1:2" ht="15.75" customHeight="1" x14ac:dyDescent="0.45">
      <c r="A29">
        <v>13.5</v>
      </c>
      <c r="B29">
        <v>1.7</v>
      </c>
    </row>
    <row r="30" spans="1:2" ht="15.75" customHeight="1" x14ac:dyDescent="0.45">
      <c r="A30">
        <v>14</v>
      </c>
      <c r="B30">
        <v>1.7</v>
      </c>
    </row>
    <row r="31" spans="1:2" ht="15.75" customHeight="1" x14ac:dyDescent="0.45">
      <c r="A31">
        <v>14.5</v>
      </c>
      <c r="B31">
        <v>1.7</v>
      </c>
    </row>
    <row r="32" spans="1:2" ht="15.75" customHeight="1" x14ac:dyDescent="0.45">
      <c r="A32">
        <v>15</v>
      </c>
      <c r="B32">
        <v>1.8</v>
      </c>
    </row>
    <row r="33" spans="1:2" ht="15.75" customHeight="1" x14ac:dyDescent="0.45">
      <c r="A33">
        <v>15.5</v>
      </c>
      <c r="B33">
        <v>1.8</v>
      </c>
    </row>
    <row r="34" spans="1:2" ht="15.75" customHeight="1" x14ac:dyDescent="0.45">
      <c r="A34">
        <v>16</v>
      </c>
      <c r="B34">
        <v>1.8</v>
      </c>
    </row>
    <row r="35" spans="1:2" ht="15.75" customHeight="1" x14ac:dyDescent="0.45">
      <c r="A35">
        <v>16.5</v>
      </c>
      <c r="B35">
        <v>1.8</v>
      </c>
    </row>
    <row r="36" spans="1:2" ht="15.75" customHeight="1" x14ac:dyDescent="0.45">
      <c r="A36">
        <v>17</v>
      </c>
      <c r="B36">
        <v>1.9</v>
      </c>
    </row>
    <row r="37" spans="1:2" ht="15.75" customHeight="1" x14ac:dyDescent="0.45">
      <c r="A37">
        <v>17.5</v>
      </c>
      <c r="B37">
        <v>1.9</v>
      </c>
    </row>
    <row r="38" spans="1:2" ht="15.75" customHeight="1" x14ac:dyDescent="0.45">
      <c r="A38">
        <v>18</v>
      </c>
      <c r="B38">
        <v>1.9</v>
      </c>
    </row>
    <row r="39" spans="1:2" ht="15.75" customHeight="1" x14ac:dyDescent="0.45">
      <c r="A39">
        <v>18.5</v>
      </c>
      <c r="B39">
        <v>1.9</v>
      </c>
    </row>
    <row r="40" spans="1:2" ht="15.75" customHeight="1" x14ac:dyDescent="0.45">
      <c r="A40">
        <v>19</v>
      </c>
      <c r="B40">
        <v>2</v>
      </c>
    </row>
    <row r="41" spans="1:2" ht="15.75" customHeight="1" x14ac:dyDescent="0.45">
      <c r="A41">
        <v>19.5</v>
      </c>
      <c r="B41">
        <v>2</v>
      </c>
    </row>
    <row r="42" spans="1:2" ht="15.75" customHeight="1" x14ac:dyDescent="0.45">
      <c r="A42">
        <v>20</v>
      </c>
      <c r="B42">
        <v>2</v>
      </c>
    </row>
    <row r="43" spans="1:2" ht="15.75" customHeight="1" x14ac:dyDescent="0.45">
      <c r="A43">
        <v>20.5</v>
      </c>
      <c r="B43">
        <v>2</v>
      </c>
    </row>
    <row r="44" spans="1:2" ht="15.75" customHeight="1" x14ac:dyDescent="0.45">
      <c r="A44">
        <v>21</v>
      </c>
      <c r="B44">
        <v>2.1</v>
      </c>
    </row>
    <row r="45" spans="1:2" ht="15.75" customHeight="1" x14ac:dyDescent="0.45">
      <c r="A45">
        <v>21.5</v>
      </c>
      <c r="B45">
        <v>2.1</v>
      </c>
    </row>
    <row r="46" spans="1:2" ht="15.75" customHeight="1" x14ac:dyDescent="0.45">
      <c r="A46">
        <v>22</v>
      </c>
      <c r="B46">
        <v>2.1</v>
      </c>
    </row>
    <row r="47" spans="1:2" ht="15.75" customHeight="1" x14ac:dyDescent="0.45">
      <c r="A47">
        <v>22.5</v>
      </c>
      <c r="B47">
        <v>2.1</v>
      </c>
    </row>
    <row r="48" spans="1:2" ht="15.75" customHeight="1" x14ac:dyDescent="0.45">
      <c r="A48">
        <v>23</v>
      </c>
      <c r="B48">
        <v>2.2000000000000002</v>
      </c>
    </row>
    <row r="49" spans="1:2" ht="15.75" customHeight="1" x14ac:dyDescent="0.45">
      <c r="A49">
        <v>23.5</v>
      </c>
      <c r="B49">
        <v>2.2000000000000002</v>
      </c>
    </row>
    <row r="50" spans="1:2" ht="15.75" customHeight="1" x14ac:dyDescent="0.45">
      <c r="A50">
        <v>24</v>
      </c>
      <c r="B50">
        <v>2.2000000000000002</v>
      </c>
    </row>
    <row r="51" spans="1:2" ht="15.75" customHeight="1" x14ac:dyDescent="0.45">
      <c r="A51">
        <v>24.5</v>
      </c>
      <c r="B51">
        <v>2.2000000000000002</v>
      </c>
    </row>
    <row r="52" spans="1:2" ht="15.75" customHeight="1" x14ac:dyDescent="0.45">
      <c r="A52">
        <v>25</v>
      </c>
      <c r="B52">
        <v>2.2999999999999998</v>
      </c>
    </row>
    <row r="53" spans="1:2" ht="15.75" customHeight="1" x14ac:dyDescent="0.45">
      <c r="A53">
        <v>25.5</v>
      </c>
      <c r="B53">
        <v>2.2999999999999998</v>
      </c>
    </row>
    <row r="54" spans="1:2" ht="15.75" customHeight="1" x14ac:dyDescent="0.45">
      <c r="A54">
        <v>26</v>
      </c>
      <c r="B54">
        <v>2.2999999999999998</v>
      </c>
    </row>
    <row r="55" spans="1:2" ht="15.75" customHeight="1" x14ac:dyDescent="0.45">
      <c r="A55">
        <v>26.5</v>
      </c>
      <c r="B55">
        <v>2.2999999999999998</v>
      </c>
    </row>
    <row r="56" spans="1:2" ht="15.75" customHeight="1" x14ac:dyDescent="0.45">
      <c r="A56">
        <v>27</v>
      </c>
      <c r="B56">
        <v>2.4</v>
      </c>
    </row>
    <row r="57" spans="1:2" ht="15.75" customHeight="1" x14ac:dyDescent="0.45">
      <c r="A57">
        <v>27.5</v>
      </c>
      <c r="B57">
        <v>2.4</v>
      </c>
    </row>
    <row r="58" spans="1:2" ht="15.75" customHeight="1" x14ac:dyDescent="0.45">
      <c r="A58">
        <v>28</v>
      </c>
      <c r="B58">
        <v>2.4</v>
      </c>
    </row>
    <row r="59" spans="1:2" ht="15.75" customHeight="1" x14ac:dyDescent="0.45">
      <c r="A59">
        <v>28.5</v>
      </c>
      <c r="B59">
        <v>2.4</v>
      </c>
    </row>
    <row r="60" spans="1:2" ht="15.75" customHeight="1" x14ac:dyDescent="0.45">
      <c r="A60">
        <v>29</v>
      </c>
      <c r="B60">
        <v>2.5</v>
      </c>
    </row>
    <row r="61" spans="1:2" ht="15.75" customHeight="1" x14ac:dyDescent="0.45">
      <c r="A61">
        <v>29.5</v>
      </c>
      <c r="B61">
        <v>2.5</v>
      </c>
    </row>
    <row r="62" spans="1:2" ht="15.75" customHeight="1" x14ac:dyDescent="0.45">
      <c r="A62">
        <v>30</v>
      </c>
      <c r="B62">
        <v>2.5</v>
      </c>
    </row>
    <row r="63" spans="1:2" ht="15.75" customHeight="1" x14ac:dyDescent="0.45">
      <c r="A63">
        <v>30.5</v>
      </c>
      <c r="B63">
        <v>2.5</v>
      </c>
    </row>
    <row r="64" spans="1:2" ht="15.75" customHeight="1" x14ac:dyDescent="0.45">
      <c r="A64">
        <v>31</v>
      </c>
      <c r="B64">
        <v>2.6</v>
      </c>
    </row>
    <row r="65" spans="1:2" ht="15.75" customHeight="1" x14ac:dyDescent="0.45">
      <c r="A65">
        <v>31.5</v>
      </c>
      <c r="B65">
        <v>2.6</v>
      </c>
    </row>
    <row r="66" spans="1:2" ht="15.75" customHeight="1" x14ac:dyDescent="0.45">
      <c r="A66">
        <v>32</v>
      </c>
      <c r="B66">
        <v>2.6</v>
      </c>
    </row>
    <row r="67" spans="1:2" ht="15.75" customHeight="1" x14ac:dyDescent="0.45">
      <c r="A67">
        <v>32.5</v>
      </c>
      <c r="B67">
        <v>2.6</v>
      </c>
    </row>
    <row r="68" spans="1:2" ht="15.75" customHeight="1" x14ac:dyDescent="0.45">
      <c r="A68">
        <v>33</v>
      </c>
      <c r="B68">
        <v>2.7</v>
      </c>
    </row>
    <row r="69" spans="1:2" ht="15.75" customHeight="1" x14ac:dyDescent="0.45">
      <c r="A69">
        <v>33.5</v>
      </c>
      <c r="B69">
        <v>2.7</v>
      </c>
    </row>
    <row r="70" spans="1:2" ht="15.75" customHeight="1" x14ac:dyDescent="0.45">
      <c r="A70">
        <v>34</v>
      </c>
      <c r="B70">
        <v>2.7</v>
      </c>
    </row>
    <row r="71" spans="1:2" ht="15.75" customHeight="1" x14ac:dyDescent="0.45">
      <c r="A71">
        <v>34.5</v>
      </c>
      <c r="B71">
        <v>2.7</v>
      </c>
    </row>
    <row r="72" spans="1:2" ht="15.75" customHeight="1" x14ac:dyDescent="0.45">
      <c r="A72">
        <v>35</v>
      </c>
      <c r="B72">
        <v>2.8</v>
      </c>
    </row>
    <row r="73" spans="1:2" ht="15.75" customHeight="1" x14ac:dyDescent="0.45">
      <c r="A73">
        <v>35.5</v>
      </c>
      <c r="B73">
        <v>2.8</v>
      </c>
    </row>
    <row r="74" spans="1:2" ht="15.75" customHeight="1" x14ac:dyDescent="0.45">
      <c r="A74">
        <v>36</v>
      </c>
      <c r="B74">
        <v>2.8</v>
      </c>
    </row>
    <row r="75" spans="1:2" ht="15.75" customHeight="1" x14ac:dyDescent="0.45">
      <c r="A75">
        <v>36.5</v>
      </c>
      <c r="B75">
        <v>2.8</v>
      </c>
    </row>
    <row r="76" spans="1:2" ht="15.75" customHeight="1" x14ac:dyDescent="0.45">
      <c r="A76">
        <v>37</v>
      </c>
      <c r="B76">
        <v>2.9</v>
      </c>
    </row>
    <row r="77" spans="1:2" ht="15.75" customHeight="1" x14ac:dyDescent="0.45">
      <c r="A77">
        <v>37.5</v>
      </c>
      <c r="B77">
        <v>2.9</v>
      </c>
    </row>
    <row r="78" spans="1:2" ht="15.75" customHeight="1" x14ac:dyDescent="0.45">
      <c r="A78">
        <v>38</v>
      </c>
      <c r="B78">
        <v>2.9</v>
      </c>
    </row>
    <row r="79" spans="1:2" ht="15.75" customHeight="1" x14ac:dyDescent="0.45">
      <c r="A79">
        <v>38.5</v>
      </c>
      <c r="B79">
        <v>2.9</v>
      </c>
    </row>
    <row r="80" spans="1:2" ht="15.75" customHeight="1" x14ac:dyDescent="0.45">
      <c r="A80">
        <v>39</v>
      </c>
      <c r="B80">
        <v>3</v>
      </c>
    </row>
    <row r="81" spans="1:2" ht="15.75" customHeight="1" x14ac:dyDescent="0.45">
      <c r="A81">
        <v>39.5</v>
      </c>
      <c r="B81">
        <v>3</v>
      </c>
    </row>
    <row r="82" spans="1:2" ht="15.75" customHeight="1" x14ac:dyDescent="0.45">
      <c r="A82">
        <v>40</v>
      </c>
      <c r="B82">
        <v>3</v>
      </c>
    </row>
    <row r="83" spans="1:2" ht="15.75" customHeight="1" x14ac:dyDescent="0.45">
      <c r="A83">
        <v>40.5</v>
      </c>
      <c r="B83">
        <v>3</v>
      </c>
    </row>
    <row r="84" spans="1:2" ht="15.75" customHeight="1" x14ac:dyDescent="0.45">
      <c r="A84">
        <v>41</v>
      </c>
      <c r="B84">
        <v>3.1</v>
      </c>
    </row>
    <row r="85" spans="1:2" ht="15.75" customHeight="1" x14ac:dyDescent="0.45">
      <c r="A85">
        <v>41.5</v>
      </c>
      <c r="B85">
        <v>3.1</v>
      </c>
    </row>
    <row r="86" spans="1:2" ht="15.75" customHeight="1" x14ac:dyDescent="0.45">
      <c r="A86">
        <v>42</v>
      </c>
      <c r="B86">
        <v>3.1</v>
      </c>
    </row>
    <row r="87" spans="1:2" ht="15.75" customHeight="1" x14ac:dyDescent="0.45">
      <c r="A87">
        <v>42.5</v>
      </c>
      <c r="B87">
        <v>3.1</v>
      </c>
    </row>
    <row r="88" spans="1:2" ht="15.75" customHeight="1" x14ac:dyDescent="0.45">
      <c r="A88">
        <v>43</v>
      </c>
      <c r="B88">
        <v>3.2</v>
      </c>
    </row>
    <row r="89" spans="1:2" ht="15.75" customHeight="1" x14ac:dyDescent="0.45">
      <c r="A89">
        <v>43.5</v>
      </c>
      <c r="B89">
        <v>3.2</v>
      </c>
    </row>
    <row r="90" spans="1:2" ht="15.75" customHeight="1" x14ac:dyDescent="0.45">
      <c r="A90">
        <v>44</v>
      </c>
      <c r="B90">
        <v>3.2</v>
      </c>
    </row>
    <row r="91" spans="1:2" ht="15.75" customHeight="1" x14ac:dyDescent="0.45">
      <c r="A91">
        <v>44.5</v>
      </c>
      <c r="B91">
        <v>3.2</v>
      </c>
    </row>
    <row r="92" spans="1:2" ht="15.75" customHeight="1" x14ac:dyDescent="0.45">
      <c r="A92">
        <v>45</v>
      </c>
      <c r="B92">
        <v>3.3</v>
      </c>
    </row>
    <row r="93" spans="1:2" ht="15.75" customHeight="1" x14ac:dyDescent="0.45">
      <c r="A93">
        <v>45.5</v>
      </c>
      <c r="B93">
        <v>3.3</v>
      </c>
    </row>
    <row r="94" spans="1:2" ht="15.75" customHeight="1" x14ac:dyDescent="0.45">
      <c r="A94">
        <v>46</v>
      </c>
      <c r="B94">
        <v>3.3</v>
      </c>
    </row>
    <row r="95" spans="1:2" ht="15.75" customHeight="1" x14ac:dyDescent="0.45">
      <c r="A95">
        <v>46.5</v>
      </c>
      <c r="B95">
        <v>3.3</v>
      </c>
    </row>
    <row r="96" spans="1:2" ht="15.75" customHeight="1" x14ac:dyDescent="0.45">
      <c r="A96">
        <v>47</v>
      </c>
      <c r="B96">
        <v>3.4</v>
      </c>
    </row>
    <row r="97" spans="1:2" ht="15.75" customHeight="1" x14ac:dyDescent="0.45">
      <c r="A97">
        <v>47.5</v>
      </c>
      <c r="B97">
        <v>3.4</v>
      </c>
    </row>
    <row r="98" spans="1:2" ht="15.75" customHeight="1" x14ac:dyDescent="0.45">
      <c r="A98">
        <v>48</v>
      </c>
      <c r="B98">
        <v>3.4</v>
      </c>
    </row>
    <row r="99" spans="1:2" ht="15.75" customHeight="1" x14ac:dyDescent="0.45">
      <c r="A99">
        <v>48.5</v>
      </c>
      <c r="B99">
        <v>3.4</v>
      </c>
    </row>
    <row r="100" spans="1:2" ht="15.75" customHeight="1" x14ac:dyDescent="0.45">
      <c r="A100">
        <v>49</v>
      </c>
      <c r="B100">
        <v>3.5</v>
      </c>
    </row>
    <row r="101" spans="1:2" ht="15.75" customHeight="1" x14ac:dyDescent="0.45">
      <c r="A101">
        <v>49.5</v>
      </c>
      <c r="B101">
        <v>3.5</v>
      </c>
    </row>
    <row r="102" spans="1:2" ht="15.75" customHeight="1" x14ac:dyDescent="0.45">
      <c r="A102">
        <v>50</v>
      </c>
      <c r="B102">
        <v>3.5</v>
      </c>
    </row>
    <row r="103" spans="1:2" ht="15.75" customHeight="1" x14ac:dyDescent="0.45">
      <c r="A103">
        <v>50.5</v>
      </c>
      <c r="B103">
        <v>3.5</v>
      </c>
    </row>
    <row r="104" spans="1:2" ht="15.75" customHeight="1" x14ac:dyDescent="0.45">
      <c r="A104">
        <v>51</v>
      </c>
      <c r="B104">
        <v>3.6</v>
      </c>
    </row>
    <row r="105" spans="1:2" ht="15.75" customHeight="1" x14ac:dyDescent="0.45">
      <c r="A105">
        <v>51.5</v>
      </c>
      <c r="B105">
        <v>3.6</v>
      </c>
    </row>
    <row r="106" spans="1:2" ht="15.75" customHeight="1" x14ac:dyDescent="0.45">
      <c r="A106">
        <v>52</v>
      </c>
      <c r="B106">
        <v>3.6</v>
      </c>
    </row>
    <row r="107" spans="1:2" ht="15.75" customHeight="1" x14ac:dyDescent="0.45">
      <c r="A107">
        <v>52.5</v>
      </c>
      <c r="B107">
        <v>3.6</v>
      </c>
    </row>
    <row r="108" spans="1:2" ht="15.75" customHeight="1" x14ac:dyDescent="0.45">
      <c r="A108">
        <v>53</v>
      </c>
      <c r="B108">
        <v>3.7</v>
      </c>
    </row>
    <row r="109" spans="1:2" ht="15.75" customHeight="1" x14ac:dyDescent="0.45">
      <c r="A109">
        <v>53.5</v>
      </c>
      <c r="B109">
        <v>3.7</v>
      </c>
    </row>
    <row r="110" spans="1:2" ht="15.75" customHeight="1" x14ac:dyDescent="0.45">
      <c r="A110">
        <v>54</v>
      </c>
      <c r="B110">
        <v>3.7</v>
      </c>
    </row>
    <row r="111" spans="1:2" ht="15.75" customHeight="1" x14ac:dyDescent="0.45">
      <c r="A111">
        <v>54.5</v>
      </c>
      <c r="B111">
        <v>3.7</v>
      </c>
    </row>
    <row r="112" spans="1:2" ht="15.75" customHeight="1" x14ac:dyDescent="0.45">
      <c r="A112">
        <v>55</v>
      </c>
      <c r="B112">
        <v>3.8</v>
      </c>
    </row>
    <row r="113" spans="1:2" ht="15.75" customHeight="1" x14ac:dyDescent="0.45">
      <c r="A113">
        <v>55.5</v>
      </c>
      <c r="B113">
        <v>3.8</v>
      </c>
    </row>
    <row r="114" spans="1:2" ht="15.75" customHeight="1" x14ac:dyDescent="0.45">
      <c r="A114">
        <v>56</v>
      </c>
      <c r="B114">
        <v>3.8</v>
      </c>
    </row>
    <row r="115" spans="1:2" ht="15.75" customHeight="1" x14ac:dyDescent="0.45">
      <c r="A115">
        <v>56.5</v>
      </c>
      <c r="B115">
        <v>3.8</v>
      </c>
    </row>
    <row r="116" spans="1:2" ht="15.75" customHeight="1" x14ac:dyDescent="0.45">
      <c r="A116">
        <v>57</v>
      </c>
      <c r="B116">
        <v>3.9</v>
      </c>
    </row>
    <row r="117" spans="1:2" ht="15.75" customHeight="1" x14ac:dyDescent="0.45">
      <c r="A117">
        <v>57.5</v>
      </c>
      <c r="B117">
        <v>3.9</v>
      </c>
    </row>
    <row r="118" spans="1:2" ht="15.75" customHeight="1" x14ac:dyDescent="0.45">
      <c r="A118">
        <v>58</v>
      </c>
      <c r="B118">
        <v>3.9</v>
      </c>
    </row>
    <row r="119" spans="1:2" ht="15.75" customHeight="1" x14ac:dyDescent="0.45">
      <c r="A119">
        <v>58.5</v>
      </c>
      <c r="B119">
        <v>3.9</v>
      </c>
    </row>
    <row r="120" spans="1:2" ht="15.75" customHeight="1" x14ac:dyDescent="0.45">
      <c r="A120">
        <v>59</v>
      </c>
      <c r="B120">
        <v>4</v>
      </c>
    </row>
    <row r="121" spans="1:2" ht="15.75" customHeight="1" x14ac:dyDescent="0.45">
      <c r="A121">
        <v>59.5</v>
      </c>
      <c r="B121">
        <v>4</v>
      </c>
    </row>
    <row r="122" spans="1:2" ht="15.75" customHeight="1" x14ac:dyDescent="0.45">
      <c r="A122">
        <v>60</v>
      </c>
      <c r="B122">
        <v>4</v>
      </c>
    </row>
    <row r="123" spans="1:2" ht="15.75" customHeight="1" x14ac:dyDescent="0.45">
      <c r="A123">
        <v>60.5</v>
      </c>
      <c r="B123">
        <v>4</v>
      </c>
    </row>
    <row r="124" spans="1:2" ht="15.75" customHeight="1" x14ac:dyDescent="0.45">
      <c r="A124">
        <v>61</v>
      </c>
      <c r="B124">
        <v>4.0999999999999996</v>
      </c>
    </row>
    <row r="125" spans="1:2" ht="15.75" customHeight="1" x14ac:dyDescent="0.45">
      <c r="A125">
        <v>61.5</v>
      </c>
      <c r="B125">
        <v>4.0999999999999996</v>
      </c>
    </row>
    <row r="126" spans="1:2" ht="15.75" customHeight="1" x14ac:dyDescent="0.45">
      <c r="A126">
        <v>62</v>
      </c>
      <c r="B126">
        <v>4.2</v>
      </c>
    </row>
    <row r="127" spans="1:2" ht="15.75" customHeight="1" x14ac:dyDescent="0.45">
      <c r="A127">
        <v>62.5</v>
      </c>
      <c r="B127">
        <v>4.2</v>
      </c>
    </row>
    <row r="128" spans="1:2" ht="15.75" customHeight="1" x14ac:dyDescent="0.45">
      <c r="A128">
        <v>63</v>
      </c>
      <c r="B128">
        <v>4.2</v>
      </c>
    </row>
    <row r="129" spans="1:2" ht="15.75" customHeight="1" x14ac:dyDescent="0.45">
      <c r="A129">
        <v>63.5</v>
      </c>
      <c r="B129">
        <v>4.3</v>
      </c>
    </row>
    <row r="130" spans="1:2" ht="15.75" customHeight="1" x14ac:dyDescent="0.45">
      <c r="A130">
        <v>64</v>
      </c>
      <c r="B130">
        <v>4.3</v>
      </c>
    </row>
    <row r="131" spans="1:2" ht="15.75" customHeight="1" x14ac:dyDescent="0.45">
      <c r="A131">
        <v>64.5</v>
      </c>
      <c r="B131">
        <v>4.3</v>
      </c>
    </row>
    <row r="132" spans="1:2" ht="15.75" customHeight="1" x14ac:dyDescent="0.45">
      <c r="A132">
        <v>65</v>
      </c>
      <c r="B132">
        <v>4.4000000000000004</v>
      </c>
    </row>
    <row r="133" spans="1:2" ht="15.75" customHeight="1" x14ac:dyDescent="0.45">
      <c r="A133">
        <v>65.5</v>
      </c>
      <c r="B133">
        <v>4.4000000000000004</v>
      </c>
    </row>
    <row r="134" spans="1:2" ht="15.75" customHeight="1" x14ac:dyDescent="0.45">
      <c r="A134">
        <v>66</v>
      </c>
      <c r="B134">
        <v>4.5</v>
      </c>
    </row>
    <row r="135" spans="1:2" ht="15.75" customHeight="1" x14ac:dyDescent="0.45">
      <c r="A135">
        <v>66.5</v>
      </c>
      <c r="B135">
        <v>4.5</v>
      </c>
    </row>
    <row r="136" spans="1:2" ht="15.75" customHeight="1" x14ac:dyDescent="0.45">
      <c r="A136">
        <v>67</v>
      </c>
      <c r="B136">
        <v>4.5</v>
      </c>
    </row>
    <row r="137" spans="1:2" ht="15.75" customHeight="1" x14ac:dyDescent="0.45">
      <c r="A137">
        <v>67.5</v>
      </c>
      <c r="B137">
        <v>4.5999999999999996</v>
      </c>
    </row>
    <row r="138" spans="1:2" ht="15.75" customHeight="1" x14ac:dyDescent="0.45">
      <c r="A138">
        <v>68</v>
      </c>
      <c r="B138">
        <v>4.5999999999999996</v>
      </c>
    </row>
    <row r="139" spans="1:2" ht="15.75" customHeight="1" x14ac:dyDescent="0.45">
      <c r="A139">
        <v>68.5</v>
      </c>
      <c r="B139">
        <v>4.5999999999999996</v>
      </c>
    </row>
    <row r="140" spans="1:2" ht="15.75" customHeight="1" x14ac:dyDescent="0.45">
      <c r="A140">
        <v>69</v>
      </c>
      <c r="B140">
        <v>4.7</v>
      </c>
    </row>
    <row r="141" spans="1:2" ht="15.75" customHeight="1" x14ac:dyDescent="0.45">
      <c r="A141">
        <v>69.5</v>
      </c>
      <c r="B141">
        <v>4.7</v>
      </c>
    </row>
    <row r="142" spans="1:2" ht="15.75" customHeight="1" x14ac:dyDescent="0.45">
      <c r="A142">
        <v>70</v>
      </c>
      <c r="B142">
        <v>4.8</v>
      </c>
    </row>
    <row r="143" spans="1:2" ht="15.75" customHeight="1" x14ac:dyDescent="0.45">
      <c r="A143">
        <v>70.5</v>
      </c>
      <c r="B143">
        <v>4.8</v>
      </c>
    </row>
    <row r="144" spans="1:2" ht="15.75" customHeight="1" x14ac:dyDescent="0.45">
      <c r="A144">
        <v>71</v>
      </c>
      <c r="B144">
        <v>4.8</v>
      </c>
    </row>
    <row r="145" spans="1:2" ht="15.75" customHeight="1" x14ac:dyDescent="0.45">
      <c r="A145">
        <v>71.5</v>
      </c>
      <c r="B145">
        <v>4.9000000000000004</v>
      </c>
    </row>
    <row r="146" spans="1:2" ht="15.75" customHeight="1" x14ac:dyDescent="0.45">
      <c r="A146">
        <v>72</v>
      </c>
      <c r="B146">
        <v>4.9000000000000004</v>
      </c>
    </row>
    <row r="147" spans="1:2" ht="15.75" customHeight="1" x14ac:dyDescent="0.45">
      <c r="A147">
        <v>72.5</v>
      </c>
      <c r="B147">
        <v>4.9000000000000004</v>
      </c>
    </row>
    <row r="148" spans="1:2" ht="15.75" customHeight="1" x14ac:dyDescent="0.45">
      <c r="A148">
        <v>73</v>
      </c>
      <c r="B148">
        <v>5</v>
      </c>
    </row>
    <row r="149" spans="1:2" ht="15.75" customHeight="1" x14ac:dyDescent="0.45">
      <c r="A149">
        <v>73.5</v>
      </c>
      <c r="B149">
        <v>5</v>
      </c>
    </row>
    <row r="150" spans="1:2" ht="15.75" customHeight="1" x14ac:dyDescent="0.45">
      <c r="A150">
        <v>74</v>
      </c>
      <c r="B150">
        <v>5.0999999999999996</v>
      </c>
    </row>
    <row r="151" spans="1:2" ht="15.75" customHeight="1" x14ac:dyDescent="0.45">
      <c r="A151">
        <v>74.5</v>
      </c>
      <c r="B151">
        <v>5.0999999999999996</v>
      </c>
    </row>
    <row r="152" spans="1:2" ht="15.75" customHeight="1" x14ac:dyDescent="0.45">
      <c r="A152">
        <v>75</v>
      </c>
      <c r="B152">
        <v>5.0999999999999996</v>
      </c>
    </row>
    <row r="153" spans="1:2" ht="15.75" customHeight="1" x14ac:dyDescent="0.45">
      <c r="A153">
        <v>75.5</v>
      </c>
      <c r="B153">
        <v>5.2</v>
      </c>
    </row>
    <row r="154" spans="1:2" ht="15.75" customHeight="1" x14ac:dyDescent="0.45">
      <c r="A154">
        <v>76</v>
      </c>
      <c r="B154">
        <v>5.2</v>
      </c>
    </row>
    <row r="155" spans="1:2" ht="15.75" customHeight="1" x14ac:dyDescent="0.45">
      <c r="A155">
        <v>76.5</v>
      </c>
      <c r="B155">
        <v>5.2</v>
      </c>
    </row>
    <row r="156" spans="1:2" ht="15.75" customHeight="1" x14ac:dyDescent="0.45">
      <c r="A156">
        <v>77</v>
      </c>
      <c r="B156">
        <v>5.3</v>
      </c>
    </row>
    <row r="157" spans="1:2" ht="15.75" customHeight="1" x14ac:dyDescent="0.45">
      <c r="A157">
        <v>77.5</v>
      </c>
      <c r="B157">
        <v>5.3</v>
      </c>
    </row>
    <row r="158" spans="1:2" ht="15.75" customHeight="1" x14ac:dyDescent="0.45">
      <c r="A158">
        <v>78</v>
      </c>
      <c r="B158">
        <v>5.4</v>
      </c>
    </row>
    <row r="159" spans="1:2" ht="15.75" customHeight="1" x14ac:dyDescent="0.45">
      <c r="A159">
        <v>78.5</v>
      </c>
      <c r="B159">
        <v>5.4</v>
      </c>
    </row>
    <row r="160" spans="1:2" ht="15.75" customHeight="1" x14ac:dyDescent="0.45">
      <c r="A160">
        <v>79</v>
      </c>
      <c r="B160">
        <v>5.4</v>
      </c>
    </row>
    <row r="161" spans="1:2" ht="15.75" customHeight="1" x14ac:dyDescent="0.45">
      <c r="A161">
        <v>79.5</v>
      </c>
      <c r="B161">
        <v>5.5</v>
      </c>
    </row>
    <row r="162" spans="1:2" ht="15.75" customHeight="1" x14ac:dyDescent="0.45">
      <c r="A162">
        <v>80</v>
      </c>
      <c r="B162">
        <v>5.5</v>
      </c>
    </row>
    <row r="163" spans="1:2" ht="15.75" customHeight="1" x14ac:dyDescent="0.45">
      <c r="A163">
        <v>80.5</v>
      </c>
      <c r="B163">
        <v>5.5</v>
      </c>
    </row>
    <row r="164" spans="1:2" ht="15.75" customHeight="1" x14ac:dyDescent="0.45">
      <c r="A164">
        <v>81</v>
      </c>
      <c r="B164">
        <v>5.6</v>
      </c>
    </row>
    <row r="165" spans="1:2" ht="15.75" customHeight="1" x14ac:dyDescent="0.45">
      <c r="A165">
        <v>81.5</v>
      </c>
      <c r="B165">
        <v>5.6</v>
      </c>
    </row>
    <row r="166" spans="1:2" ht="15.75" customHeight="1" x14ac:dyDescent="0.45">
      <c r="A166">
        <v>82</v>
      </c>
      <c r="B166">
        <v>5.7</v>
      </c>
    </row>
    <row r="167" spans="1:2" ht="15.75" customHeight="1" x14ac:dyDescent="0.45">
      <c r="A167">
        <v>82.5</v>
      </c>
      <c r="B167">
        <v>5.7</v>
      </c>
    </row>
    <row r="168" spans="1:2" ht="15.75" customHeight="1" x14ac:dyDescent="0.45">
      <c r="A168">
        <v>83</v>
      </c>
      <c r="B168">
        <v>5.7</v>
      </c>
    </row>
    <row r="169" spans="1:2" ht="15.75" customHeight="1" x14ac:dyDescent="0.45">
      <c r="A169">
        <v>83.5</v>
      </c>
      <c r="B169">
        <v>5.8</v>
      </c>
    </row>
    <row r="170" spans="1:2" ht="15.75" customHeight="1" x14ac:dyDescent="0.45">
      <c r="A170">
        <v>84</v>
      </c>
      <c r="B170">
        <v>5.8</v>
      </c>
    </row>
    <row r="171" spans="1:2" ht="15.75" customHeight="1" x14ac:dyDescent="0.45">
      <c r="A171">
        <v>84.5</v>
      </c>
      <c r="B171">
        <v>5.8</v>
      </c>
    </row>
    <row r="172" spans="1:2" ht="15.75" customHeight="1" x14ac:dyDescent="0.45">
      <c r="A172">
        <v>85</v>
      </c>
      <c r="B172">
        <v>5.9</v>
      </c>
    </row>
    <row r="173" spans="1:2" ht="15.75" customHeight="1" x14ac:dyDescent="0.45">
      <c r="A173">
        <v>85.5</v>
      </c>
      <c r="B173">
        <v>5.9</v>
      </c>
    </row>
    <row r="174" spans="1:2" ht="15.75" customHeight="1" x14ac:dyDescent="0.45">
      <c r="A174">
        <v>86</v>
      </c>
      <c r="B174">
        <v>6</v>
      </c>
    </row>
    <row r="175" spans="1:2" ht="15.75" customHeight="1" x14ac:dyDescent="0.45">
      <c r="A175">
        <v>86.5</v>
      </c>
      <c r="B175">
        <v>6</v>
      </c>
    </row>
    <row r="176" spans="1:2" ht="15.75" customHeight="1" x14ac:dyDescent="0.45">
      <c r="A176">
        <v>87</v>
      </c>
      <c r="B176">
        <v>6</v>
      </c>
    </row>
    <row r="177" spans="1:2" ht="15.75" customHeight="1" x14ac:dyDescent="0.45">
      <c r="A177">
        <v>87.5</v>
      </c>
      <c r="B177">
        <v>6.1</v>
      </c>
    </row>
    <row r="178" spans="1:2" ht="15.75" customHeight="1" x14ac:dyDescent="0.45">
      <c r="A178">
        <v>88</v>
      </c>
      <c r="B178">
        <v>6.1</v>
      </c>
    </row>
    <row r="179" spans="1:2" ht="15.75" customHeight="1" x14ac:dyDescent="0.45">
      <c r="A179">
        <v>88.5</v>
      </c>
      <c r="B179">
        <v>6.1</v>
      </c>
    </row>
    <row r="180" spans="1:2" ht="15.75" customHeight="1" x14ac:dyDescent="0.45">
      <c r="A180">
        <v>89</v>
      </c>
      <c r="B180">
        <v>6.2</v>
      </c>
    </row>
    <row r="181" spans="1:2" ht="15.75" customHeight="1" x14ac:dyDescent="0.45">
      <c r="A181">
        <v>89.5</v>
      </c>
      <c r="B181">
        <v>6.2</v>
      </c>
    </row>
    <row r="182" spans="1:2" ht="15.75" customHeight="1" x14ac:dyDescent="0.45">
      <c r="A182">
        <v>90</v>
      </c>
      <c r="B182">
        <v>6.3</v>
      </c>
    </row>
    <row r="183" spans="1:2" ht="15.75" customHeight="1" x14ac:dyDescent="0.45">
      <c r="A183">
        <v>90.5</v>
      </c>
      <c r="B183">
        <v>6.3</v>
      </c>
    </row>
    <row r="184" spans="1:2" ht="15.75" customHeight="1" x14ac:dyDescent="0.45">
      <c r="A184">
        <v>91</v>
      </c>
      <c r="B184">
        <v>6.3</v>
      </c>
    </row>
    <row r="185" spans="1:2" ht="15.75" customHeight="1" x14ac:dyDescent="0.45">
      <c r="A185">
        <v>91.5</v>
      </c>
      <c r="B185">
        <v>6.4</v>
      </c>
    </row>
    <row r="186" spans="1:2" ht="15.75" customHeight="1" x14ac:dyDescent="0.45">
      <c r="A186">
        <v>92</v>
      </c>
      <c r="B186">
        <v>6.4</v>
      </c>
    </row>
    <row r="187" spans="1:2" ht="15.75" customHeight="1" x14ac:dyDescent="0.45">
      <c r="A187">
        <v>92.5</v>
      </c>
      <c r="B187">
        <v>6.4</v>
      </c>
    </row>
    <row r="188" spans="1:2" ht="15.75" customHeight="1" x14ac:dyDescent="0.45">
      <c r="A188">
        <v>93</v>
      </c>
      <c r="B188">
        <v>6.5</v>
      </c>
    </row>
    <row r="189" spans="1:2" ht="15.75" customHeight="1" x14ac:dyDescent="0.45">
      <c r="A189">
        <v>93.5</v>
      </c>
      <c r="B189">
        <v>6.5</v>
      </c>
    </row>
    <row r="190" spans="1:2" ht="15.75" customHeight="1" x14ac:dyDescent="0.45">
      <c r="A190">
        <v>94</v>
      </c>
      <c r="B190">
        <v>6.6</v>
      </c>
    </row>
    <row r="191" spans="1:2" ht="15.75" customHeight="1" x14ac:dyDescent="0.45">
      <c r="A191">
        <v>94.5</v>
      </c>
      <c r="B191">
        <v>6.6</v>
      </c>
    </row>
    <row r="192" spans="1:2" ht="15.75" customHeight="1" x14ac:dyDescent="0.45">
      <c r="A192">
        <v>95</v>
      </c>
      <c r="B192">
        <v>6.6</v>
      </c>
    </row>
    <row r="193" spans="1:2" ht="15.75" customHeight="1" x14ac:dyDescent="0.45">
      <c r="A193">
        <v>95.5</v>
      </c>
      <c r="B193">
        <v>6.7</v>
      </c>
    </row>
    <row r="194" spans="1:2" ht="15.75" customHeight="1" x14ac:dyDescent="0.45">
      <c r="A194">
        <v>96</v>
      </c>
      <c r="B194">
        <v>6.7</v>
      </c>
    </row>
    <row r="195" spans="1:2" ht="15.75" customHeight="1" x14ac:dyDescent="0.45">
      <c r="A195">
        <v>96.5</v>
      </c>
      <c r="B195">
        <v>6.7</v>
      </c>
    </row>
    <row r="196" spans="1:2" ht="15.75" customHeight="1" x14ac:dyDescent="0.45">
      <c r="A196">
        <v>97</v>
      </c>
      <c r="B196">
        <v>6.8</v>
      </c>
    </row>
    <row r="197" spans="1:2" ht="15.75" customHeight="1" x14ac:dyDescent="0.45">
      <c r="A197">
        <v>97.5</v>
      </c>
      <c r="B197">
        <v>6.8</v>
      </c>
    </row>
    <row r="198" spans="1:2" ht="15.75" customHeight="1" x14ac:dyDescent="0.45">
      <c r="A198">
        <v>98</v>
      </c>
      <c r="B198">
        <v>6.9</v>
      </c>
    </row>
    <row r="199" spans="1:2" ht="15.75" customHeight="1" x14ac:dyDescent="0.45">
      <c r="A199">
        <v>98.5</v>
      </c>
      <c r="B199">
        <v>6.9</v>
      </c>
    </row>
    <row r="200" spans="1:2" ht="15.75" customHeight="1" x14ac:dyDescent="0.45">
      <c r="A200">
        <v>99</v>
      </c>
      <c r="B200">
        <v>6.9</v>
      </c>
    </row>
    <row r="201" spans="1:2" ht="15.75" customHeight="1" x14ac:dyDescent="0.45">
      <c r="A201">
        <v>99.5</v>
      </c>
      <c r="B201">
        <v>7</v>
      </c>
    </row>
    <row r="202" spans="1:2" ht="15.75" customHeight="1" x14ac:dyDescent="0.45">
      <c r="A202">
        <v>100</v>
      </c>
      <c r="B202">
        <v>7</v>
      </c>
    </row>
    <row r="203" spans="1:2" ht="15.75" customHeight="1" x14ac:dyDescent="0.45"/>
    <row r="204" spans="1:2" ht="15.75" customHeight="1" x14ac:dyDescent="0.45"/>
    <row r="205" spans="1:2" ht="15.75" customHeight="1" x14ac:dyDescent="0.45"/>
    <row r="206" spans="1:2" ht="15.75" customHeight="1" x14ac:dyDescent="0.45"/>
    <row r="207" spans="1:2" ht="15.75" customHeight="1" x14ac:dyDescent="0.45"/>
    <row r="208" spans="1:2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6484375" defaultRowHeight="15" customHeight="1" x14ac:dyDescent="0.45"/>
  <cols>
    <col min="1" max="26" width="10.6640625" customWidth="1"/>
  </cols>
  <sheetData>
    <row r="1" spans="1:2" ht="14.25" x14ac:dyDescent="0.45">
      <c r="A1" t="s">
        <v>0</v>
      </c>
      <c r="B1" t="s">
        <v>1</v>
      </c>
    </row>
    <row r="2" spans="1:2" ht="14.25" x14ac:dyDescent="0.45">
      <c r="A2">
        <v>0</v>
      </c>
      <c r="B2" s="1">
        <v>1</v>
      </c>
    </row>
    <row r="3" spans="1:2" ht="14.25" x14ac:dyDescent="0.45">
      <c r="A3">
        <v>1</v>
      </c>
      <c r="B3" s="1">
        <v>1.1000000000000001</v>
      </c>
    </row>
    <row r="4" spans="1:2" ht="14.25" x14ac:dyDescent="0.45">
      <c r="A4">
        <v>2</v>
      </c>
      <c r="B4" s="1">
        <v>1.2</v>
      </c>
    </row>
    <row r="5" spans="1:2" ht="14.25" x14ac:dyDescent="0.45">
      <c r="A5">
        <v>3</v>
      </c>
      <c r="B5" s="1">
        <v>1.3</v>
      </c>
    </row>
    <row r="6" spans="1:2" ht="14.25" x14ac:dyDescent="0.45">
      <c r="A6">
        <v>4</v>
      </c>
      <c r="B6" s="1">
        <v>1.4</v>
      </c>
    </row>
    <row r="7" spans="1:2" ht="14.25" x14ac:dyDescent="0.45">
      <c r="A7">
        <v>5</v>
      </c>
      <c r="B7" s="1">
        <v>1.5</v>
      </c>
    </row>
    <row r="8" spans="1:2" ht="14.25" x14ac:dyDescent="0.45">
      <c r="A8">
        <v>6</v>
      </c>
      <c r="B8" s="1">
        <v>1.6</v>
      </c>
    </row>
    <row r="9" spans="1:2" ht="14.25" x14ac:dyDescent="0.45">
      <c r="A9">
        <v>7</v>
      </c>
      <c r="B9" s="1">
        <v>1.7</v>
      </c>
    </row>
    <row r="10" spans="1:2" ht="14.25" x14ac:dyDescent="0.45">
      <c r="A10">
        <v>8</v>
      </c>
      <c r="B10" s="1">
        <v>1.8</v>
      </c>
    </row>
    <row r="11" spans="1:2" ht="14.25" x14ac:dyDescent="0.45">
      <c r="A11">
        <v>9</v>
      </c>
      <c r="B11" s="1">
        <v>1.9</v>
      </c>
    </row>
    <row r="12" spans="1:2" ht="14.25" x14ac:dyDescent="0.45">
      <c r="A12">
        <v>10</v>
      </c>
      <c r="B12" s="1">
        <v>2</v>
      </c>
    </row>
    <row r="13" spans="1:2" ht="14.25" x14ac:dyDescent="0.45">
      <c r="A13">
        <v>11</v>
      </c>
      <c r="B13" s="1">
        <v>2.1</v>
      </c>
    </row>
    <row r="14" spans="1:2" ht="14.25" x14ac:dyDescent="0.45">
      <c r="A14">
        <v>12</v>
      </c>
      <c r="B14" s="1">
        <v>2.2000000000000002</v>
      </c>
    </row>
    <row r="15" spans="1:2" ht="14.25" x14ac:dyDescent="0.45">
      <c r="A15">
        <v>13</v>
      </c>
      <c r="B15" s="1">
        <v>2.2999999999999998</v>
      </c>
    </row>
    <row r="16" spans="1:2" ht="14.25" x14ac:dyDescent="0.45">
      <c r="A16">
        <v>14</v>
      </c>
      <c r="B16" s="1">
        <v>2.2999999999999998</v>
      </c>
    </row>
    <row r="17" spans="1:2" ht="14.25" x14ac:dyDescent="0.45">
      <c r="A17">
        <v>15</v>
      </c>
      <c r="B17" s="1">
        <v>2.4</v>
      </c>
    </row>
    <row r="18" spans="1:2" ht="14.25" x14ac:dyDescent="0.45">
      <c r="A18">
        <v>16</v>
      </c>
      <c r="B18" s="1">
        <v>2.5</v>
      </c>
    </row>
    <row r="19" spans="1:2" ht="14.25" x14ac:dyDescent="0.45">
      <c r="A19">
        <v>17</v>
      </c>
      <c r="B19" s="1">
        <v>2.6</v>
      </c>
    </row>
    <row r="20" spans="1:2" ht="14.25" x14ac:dyDescent="0.45">
      <c r="A20">
        <v>18</v>
      </c>
      <c r="B20" s="1">
        <v>2.7</v>
      </c>
    </row>
    <row r="21" spans="1:2" ht="15.75" customHeight="1" x14ac:dyDescent="0.45">
      <c r="A21">
        <v>19</v>
      </c>
      <c r="B21" s="1">
        <v>2.8</v>
      </c>
    </row>
    <row r="22" spans="1:2" ht="15.75" customHeight="1" x14ac:dyDescent="0.45">
      <c r="A22">
        <v>20</v>
      </c>
      <c r="B22" s="1">
        <v>2.9</v>
      </c>
    </row>
    <row r="23" spans="1:2" ht="15.75" customHeight="1" x14ac:dyDescent="0.45">
      <c r="A23">
        <v>21</v>
      </c>
      <c r="B23" s="1">
        <v>3</v>
      </c>
    </row>
    <row r="24" spans="1:2" ht="15.75" customHeight="1" x14ac:dyDescent="0.45">
      <c r="A24">
        <v>22</v>
      </c>
      <c r="B24" s="1">
        <v>3.1</v>
      </c>
    </row>
    <row r="25" spans="1:2" ht="15.75" customHeight="1" x14ac:dyDescent="0.45">
      <c r="A25">
        <v>23</v>
      </c>
      <c r="B25" s="1">
        <v>3.2</v>
      </c>
    </row>
    <row r="26" spans="1:2" ht="15.75" customHeight="1" x14ac:dyDescent="0.45">
      <c r="A26">
        <v>24</v>
      </c>
      <c r="B26" s="1">
        <v>3.3</v>
      </c>
    </row>
    <row r="27" spans="1:2" ht="15.75" customHeight="1" x14ac:dyDescent="0.45">
      <c r="A27">
        <v>25</v>
      </c>
      <c r="B27" s="1">
        <v>3.4</v>
      </c>
    </row>
    <row r="28" spans="1:2" ht="15.75" customHeight="1" x14ac:dyDescent="0.45">
      <c r="A28">
        <v>26</v>
      </c>
      <c r="B28" s="1">
        <v>3.5</v>
      </c>
    </row>
    <row r="29" spans="1:2" ht="15.75" customHeight="1" x14ac:dyDescent="0.45">
      <c r="A29">
        <v>27</v>
      </c>
      <c r="B29" s="1">
        <v>3.6</v>
      </c>
    </row>
    <row r="30" spans="1:2" ht="15.75" customHeight="1" x14ac:dyDescent="0.45">
      <c r="A30">
        <v>28</v>
      </c>
      <c r="B30" s="1">
        <v>3.7</v>
      </c>
    </row>
    <row r="31" spans="1:2" ht="15.75" customHeight="1" x14ac:dyDescent="0.45">
      <c r="A31">
        <v>29</v>
      </c>
      <c r="B31" s="1">
        <v>3.8</v>
      </c>
    </row>
    <row r="32" spans="1:2" ht="15.75" customHeight="1" x14ac:dyDescent="0.45">
      <c r="A32">
        <v>30</v>
      </c>
      <c r="B32" s="1">
        <v>3.9</v>
      </c>
    </row>
    <row r="33" spans="1:2" ht="15.75" customHeight="1" x14ac:dyDescent="0.45">
      <c r="A33">
        <v>31</v>
      </c>
      <c r="B33" s="1">
        <v>4</v>
      </c>
    </row>
    <row r="34" spans="1:2" ht="15.75" customHeight="1" x14ac:dyDescent="0.45">
      <c r="A34">
        <v>32</v>
      </c>
      <c r="B34" s="1">
        <v>4.0999999999999996</v>
      </c>
    </row>
    <row r="35" spans="1:2" ht="15.75" customHeight="1" x14ac:dyDescent="0.45">
      <c r="A35">
        <v>33</v>
      </c>
      <c r="B35" s="1">
        <v>4.3</v>
      </c>
    </row>
    <row r="36" spans="1:2" ht="15.75" customHeight="1" x14ac:dyDescent="0.45">
      <c r="A36">
        <v>34</v>
      </c>
      <c r="B36" s="1">
        <v>4.4000000000000004</v>
      </c>
    </row>
    <row r="37" spans="1:2" ht="15.75" customHeight="1" x14ac:dyDescent="0.45">
      <c r="A37">
        <v>35</v>
      </c>
      <c r="B37" s="1">
        <v>4.5</v>
      </c>
    </row>
    <row r="38" spans="1:2" ht="15.75" customHeight="1" x14ac:dyDescent="0.45">
      <c r="A38">
        <v>36</v>
      </c>
      <c r="B38" s="1">
        <v>4.7</v>
      </c>
    </row>
    <row r="39" spans="1:2" ht="15.75" customHeight="1" x14ac:dyDescent="0.45">
      <c r="A39">
        <v>37</v>
      </c>
      <c r="B39" s="1">
        <v>4.8</v>
      </c>
    </row>
    <row r="40" spans="1:2" ht="15.75" customHeight="1" x14ac:dyDescent="0.45">
      <c r="A40">
        <v>38</v>
      </c>
      <c r="B40" s="1">
        <v>5</v>
      </c>
    </row>
    <row r="41" spans="1:2" ht="15.75" customHeight="1" x14ac:dyDescent="0.45">
      <c r="A41">
        <v>39</v>
      </c>
      <c r="B41" s="1">
        <v>5.0999999999999996</v>
      </c>
    </row>
    <row r="42" spans="1:2" ht="15.75" customHeight="1" x14ac:dyDescent="0.45">
      <c r="A42">
        <v>40</v>
      </c>
      <c r="B42" s="1">
        <v>5.3</v>
      </c>
    </row>
    <row r="43" spans="1:2" ht="15.75" customHeight="1" x14ac:dyDescent="0.45">
      <c r="A43">
        <v>41</v>
      </c>
      <c r="B43" s="1">
        <v>5.4</v>
      </c>
    </row>
    <row r="44" spans="1:2" ht="15.75" customHeight="1" x14ac:dyDescent="0.45">
      <c r="A44">
        <v>42</v>
      </c>
      <c r="B44" s="1">
        <v>5.6</v>
      </c>
    </row>
    <row r="45" spans="1:2" ht="15.75" customHeight="1" x14ac:dyDescent="0.45">
      <c r="A45">
        <v>43</v>
      </c>
      <c r="B45" s="1">
        <v>5.7</v>
      </c>
    </row>
    <row r="46" spans="1:2" ht="15.75" customHeight="1" x14ac:dyDescent="0.45">
      <c r="A46">
        <v>44</v>
      </c>
      <c r="B46" s="1">
        <v>5.8</v>
      </c>
    </row>
    <row r="47" spans="1:2" ht="15.75" customHeight="1" x14ac:dyDescent="0.45">
      <c r="A47">
        <v>45</v>
      </c>
      <c r="B47" s="1">
        <v>6</v>
      </c>
    </row>
    <row r="48" spans="1:2" ht="15.75" customHeight="1" x14ac:dyDescent="0.45">
      <c r="A48">
        <v>46</v>
      </c>
      <c r="B48" s="1">
        <v>6.1</v>
      </c>
    </row>
    <row r="49" spans="1:2" ht="15.75" customHeight="1" x14ac:dyDescent="0.45">
      <c r="A49">
        <v>47</v>
      </c>
      <c r="B49" s="1">
        <v>6.3</v>
      </c>
    </row>
    <row r="50" spans="1:2" ht="15.75" customHeight="1" x14ac:dyDescent="0.45">
      <c r="A50">
        <v>48</v>
      </c>
      <c r="B50" s="1">
        <v>6.4</v>
      </c>
    </row>
    <row r="51" spans="1:2" ht="15.75" customHeight="1" x14ac:dyDescent="0.45">
      <c r="A51">
        <v>49</v>
      </c>
      <c r="B51" s="1">
        <v>6.6</v>
      </c>
    </row>
    <row r="52" spans="1:2" ht="15.75" customHeight="1" x14ac:dyDescent="0.45">
      <c r="A52">
        <v>50</v>
      </c>
      <c r="B52" s="1">
        <v>6.7</v>
      </c>
    </row>
    <row r="53" spans="1:2" ht="15.75" customHeight="1" x14ac:dyDescent="0.45">
      <c r="A53">
        <v>51</v>
      </c>
      <c r="B53" s="1">
        <v>6.9</v>
      </c>
    </row>
    <row r="54" spans="1:2" ht="15.75" customHeight="1" x14ac:dyDescent="0.45">
      <c r="A54">
        <v>52</v>
      </c>
      <c r="B54" s="1">
        <v>7</v>
      </c>
    </row>
    <row r="55" spans="1:2" ht="15.75" customHeight="1" x14ac:dyDescent="0.45"/>
    <row r="56" spans="1:2" ht="15.75" customHeight="1" x14ac:dyDescent="0.45"/>
    <row r="57" spans="1:2" ht="15.75" customHeight="1" x14ac:dyDescent="0.45"/>
    <row r="58" spans="1:2" ht="15.75" customHeight="1" x14ac:dyDescent="0.45"/>
    <row r="59" spans="1:2" ht="15.75" customHeight="1" x14ac:dyDescent="0.45"/>
    <row r="60" spans="1:2" ht="15.75" customHeight="1" x14ac:dyDescent="0.45"/>
    <row r="61" spans="1:2" ht="15.75" customHeight="1" x14ac:dyDescent="0.45"/>
    <row r="62" spans="1:2" ht="15.75" customHeight="1" x14ac:dyDescent="0.45"/>
    <row r="63" spans="1:2" ht="15.75" customHeight="1" x14ac:dyDescent="0.45"/>
    <row r="64" spans="1:2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6484375" defaultRowHeight="15" customHeight="1" x14ac:dyDescent="0.45"/>
  <cols>
    <col min="1" max="26" width="10.6640625" customWidth="1"/>
  </cols>
  <sheetData>
    <row r="1" spans="1:2" ht="14.25" x14ac:dyDescent="0.45">
      <c r="A1" t="s">
        <v>4</v>
      </c>
      <c r="B1" t="s">
        <v>12</v>
      </c>
    </row>
    <row r="2" spans="1:2" ht="14.25" x14ac:dyDescent="0.45">
      <c r="A2">
        <v>0</v>
      </c>
      <c r="B2">
        <v>1</v>
      </c>
    </row>
    <row r="3" spans="1:2" ht="14.25" x14ac:dyDescent="0.45">
      <c r="A3">
        <v>0.5</v>
      </c>
      <c r="B3">
        <v>1.1000000000000001</v>
      </c>
    </row>
    <row r="4" spans="1:2" ht="14.25" x14ac:dyDescent="0.45">
      <c r="A4">
        <v>1</v>
      </c>
      <c r="B4">
        <v>1.3</v>
      </c>
    </row>
    <row r="5" spans="1:2" ht="14.25" x14ac:dyDescent="0.45">
      <c r="A5">
        <v>1.5</v>
      </c>
      <c r="B5">
        <v>1.4</v>
      </c>
    </row>
    <row r="6" spans="1:2" ht="14.25" x14ac:dyDescent="0.45">
      <c r="A6">
        <v>2</v>
      </c>
      <c r="B6">
        <v>1.5</v>
      </c>
    </row>
    <row r="7" spans="1:2" ht="14.25" x14ac:dyDescent="0.45">
      <c r="A7">
        <v>2.5</v>
      </c>
      <c r="B7">
        <v>1.6</v>
      </c>
    </row>
    <row r="8" spans="1:2" ht="14.25" x14ac:dyDescent="0.45">
      <c r="A8">
        <v>3</v>
      </c>
      <c r="B8">
        <v>1.8</v>
      </c>
    </row>
    <row r="9" spans="1:2" ht="14.25" x14ac:dyDescent="0.45">
      <c r="A9">
        <v>3.5</v>
      </c>
      <c r="B9">
        <v>1.9</v>
      </c>
    </row>
    <row r="10" spans="1:2" ht="14.25" x14ac:dyDescent="0.45">
      <c r="A10">
        <v>4</v>
      </c>
      <c r="B10">
        <v>2</v>
      </c>
    </row>
    <row r="11" spans="1:2" ht="14.25" x14ac:dyDescent="0.45">
      <c r="A11">
        <v>4.5</v>
      </c>
      <c r="B11">
        <v>2.1</v>
      </c>
    </row>
    <row r="12" spans="1:2" ht="14.25" x14ac:dyDescent="0.45">
      <c r="A12">
        <v>5</v>
      </c>
      <c r="B12">
        <v>2.2999999999999998</v>
      </c>
    </row>
    <row r="13" spans="1:2" ht="14.25" x14ac:dyDescent="0.45">
      <c r="A13">
        <v>5.5</v>
      </c>
      <c r="B13">
        <v>2.4</v>
      </c>
    </row>
    <row r="14" spans="1:2" ht="14.25" x14ac:dyDescent="0.45">
      <c r="A14">
        <v>6</v>
      </c>
      <c r="B14">
        <v>2.5</v>
      </c>
    </row>
    <row r="15" spans="1:2" ht="14.25" x14ac:dyDescent="0.45">
      <c r="A15">
        <v>6.5</v>
      </c>
      <c r="B15">
        <v>2.6</v>
      </c>
    </row>
    <row r="16" spans="1:2" ht="14.25" x14ac:dyDescent="0.45">
      <c r="A16">
        <v>7</v>
      </c>
      <c r="B16">
        <v>2.8</v>
      </c>
    </row>
    <row r="17" spans="1:2" ht="14.25" x14ac:dyDescent="0.45">
      <c r="A17">
        <v>7.5</v>
      </c>
      <c r="B17">
        <v>2.9</v>
      </c>
    </row>
    <row r="18" spans="1:2" ht="14.25" x14ac:dyDescent="0.45">
      <c r="A18">
        <v>8</v>
      </c>
      <c r="B18">
        <v>3</v>
      </c>
    </row>
    <row r="19" spans="1:2" ht="14.25" x14ac:dyDescent="0.45">
      <c r="A19">
        <v>8.5</v>
      </c>
      <c r="B19">
        <v>3.1</v>
      </c>
    </row>
    <row r="20" spans="1:2" ht="14.25" x14ac:dyDescent="0.45">
      <c r="A20">
        <v>9</v>
      </c>
      <c r="B20">
        <v>3.3</v>
      </c>
    </row>
    <row r="21" spans="1:2" ht="15.75" customHeight="1" x14ac:dyDescent="0.45">
      <c r="A21">
        <v>9.5</v>
      </c>
      <c r="B21">
        <v>3.4</v>
      </c>
    </row>
    <row r="22" spans="1:2" ht="15.75" customHeight="1" x14ac:dyDescent="0.45">
      <c r="A22">
        <v>10</v>
      </c>
      <c r="B22">
        <v>3.5</v>
      </c>
    </row>
    <row r="23" spans="1:2" ht="15.75" customHeight="1" x14ac:dyDescent="0.45">
      <c r="A23">
        <v>10.5</v>
      </c>
      <c r="B23">
        <v>3.6</v>
      </c>
    </row>
    <row r="24" spans="1:2" ht="15.75" customHeight="1" x14ac:dyDescent="0.45">
      <c r="A24">
        <v>11</v>
      </c>
      <c r="B24">
        <v>3.8</v>
      </c>
    </row>
    <row r="25" spans="1:2" ht="15.75" customHeight="1" x14ac:dyDescent="0.45">
      <c r="A25">
        <v>11.5</v>
      </c>
      <c r="B25">
        <v>3.9</v>
      </c>
    </row>
    <row r="26" spans="1:2" ht="15.75" customHeight="1" x14ac:dyDescent="0.45">
      <c r="A26">
        <v>12</v>
      </c>
      <c r="B26">
        <v>4</v>
      </c>
    </row>
    <row r="27" spans="1:2" ht="15.75" customHeight="1" x14ac:dyDescent="0.45">
      <c r="A27">
        <v>12.5</v>
      </c>
      <c r="B27">
        <v>4.2</v>
      </c>
    </row>
    <row r="28" spans="1:2" ht="15.75" customHeight="1" x14ac:dyDescent="0.45">
      <c r="A28">
        <v>13</v>
      </c>
      <c r="B28">
        <v>4.4000000000000004</v>
      </c>
    </row>
    <row r="29" spans="1:2" ht="15.75" customHeight="1" x14ac:dyDescent="0.45">
      <c r="A29">
        <v>13.5</v>
      </c>
      <c r="B29">
        <v>4.5999999999999996</v>
      </c>
    </row>
    <row r="30" spans="1:2" ht="15.75" customHeight="1" x14ac:dyDescent="0.45">
      <c r="A30">
        <v>14</v>
      </c>
      <c r="B30">
        <v>4.8</v>
      </c>
    </row>
    <row r="31" spans="1:2" ht="15.75" customHeight="1" x14ac:dyDescent="0.45">
      <c r="A31">
        <v>14.5</v>
      </c>
      <c r="B31">
        <v>4.9000000000000004</v>
      </c>
    </row>
    <row r="32" spans="1:2" ht="15.75" customHeight="1" x14ac:dyDescent="0.45">
      <c r="A32">
        <v>15</v>
      </c>
      <c r="B32">
        <v>5.0999999999999996</v>
      </c>
    </row>
    <row r="33" spans="1:2" ht="15.75" customHeight="1" x14ac:dyDescent="0.45">
      <c r="A33">
        <v>15.5</v>
      </c>
      <c r="B33">
        <v>5.3</v>
      </c>
    </row>
    <row r="34" spans="1:2" ht="15.75" customHeight="1" x14ac:dyDescent="0.45">
      <c r="A34">
        <v>16</v>
      </c>
      <c r="B34">
        <v>5.5</v>
      </c>
    </row>
    <row r="35" spans="1:2" ht="15.75" customHeight="1" x14ac:dyDescent="0.45">
      <c r="A35">
        <v>16.5</v>
      </c>
      <c r="B35">
        <v>5.7</v>
      </c>
    </row>
    <row r="36" spans="1:2" ht="15.75" customHeight="1" x14ac:dyDescent="0.45">
      <c r="A36">
        <v>17</v>
      </c>
      <c r="B36">
        <v>5.9</v>
      </c>
    </row>
    <row r="37" spans="1:2" ht="15.75" customHeight="1" x14ac:dyDescent="0.45">
      <c r="A37">
        <v>17.5</v>
      </c>
      <c r="B37">
        <v>6.1</v>
      </c>
    </row>
    <row r="38" spans="1:2" ht="15.75" customHeight="1" x14ac:dyDescent="0.45">
      <c r="A38">
        <v>18</v>
      </c>
      <c r="B38">
        <v>6.3</v>
      </c>
    </row>
    <row r="39" spans="1:2" ht="15.75" customHeight="1" x14ac:dyDescent="0.45">
      <c r="A39">
        <v>18.5</v>
      </c>
      <c r="B39">
        <v>6.4</v>
      </c>
    </row>
    <row r="40" spans="1:2" ht="15.75" customHeight="1" x14ac:dyDescent="0.45">
      <c r="A40">
        <v>19</v>
      </c>
      <c r="B40">
        <v>6.6</v>
      </c>
    </row>
    <row r="41" spans="1:2" ht="15.75" customHeight="1" x14ac:dyDescent="0.45">
      <c r="A41">
        <v>19.5</v>
      </c>
      <c r="B41">
        <v>6.8</v>
      </c>
    </row>
    <row r="42" spans="1:2" ht="15.75" customHeight="1" x14ac:dyDescent="0.45">
      <c r="A42">
        <v>20</v>
      </c>
      <c r="B42">
        <v>7</v>
      </c>
    </row>
    <row r="43" spans="1:2" ht="15.75" customHeight="1" x14ac:dyDescent="0.45"/>
    <row r="44" spans="1:2" ht="15.75" customHeight="1" x14ac:dyDescent="0.45"/>
    <row r="45" spans="1:2" ht="15.75" customHeight="1" x14ac:dyDescent="0.45"/>
    <row r="46" spans="1:2" ht="15.75" customHeight="1" x14ac:dyDescent="0.45"/>
    <row r="47" spans="1:2" ht="15.75" customHeight="1" x14ac:dyDescent="0.45"/>
    <row r="48" spans="1:2" ht="15.75" customHeight="1" x14ac:dyDescent="0.45"/>
    <row r="49" spans="2:2" ht="15.75" customHeight="1" x14ac:dyDescent="0.45"/>
    <row r="50" spans="2:2" ht="15.75" customHeight="1" x14ac:dyDescent="0.45"/>
    <row r="51" spans="2:2" ht="15.75" customHeight="1" x14ac:dyDescent="0.45"/>
    <row r="52" spans="2:2" ht="15.75" customHeight="1" x14ac:dyDescent="0.45"/>
    <row r="53" spans="2:2" ht="15.75" customHeight="1" x14ac:dyDescent="0.45">
      <c r="B53" s="1"/>
    </row>
    <row r="54" spans="2:2" ht="15.75" customHeight="1" x14ac:dyDescent="0.45">
      <c r="B54" s="1"/>
    </row>
    <row r="55" spans="2:2" ht="15.75" customHeight="1" x14ac:dyDescent="0.45"/>
    <row r="56" spans="2:2" ht="15.75" customHeight="1" x14ac:dyDescent="0.45"/>
    <row r="57" spans="2:2" ht="15.75" customHeight="1" x14ac:dyDescent="0.45"/>
    <row r="58" spans="2:2" ht="15.75" customHeight="1" x14ac:dyDescent="0.45"/>
    <row r="59" spans="2:2" ht="15.75" customHeight="1" x14ac:dyDescent="0.45"/>
    <row r="60" spans="2:2" ht="15.75" customHeight="1" x14ac:dyDescent="0.45"/>
    <row r="61" spans="2:2" ht="15.75" customHeight="1" x14ac:dyDescent="0.45"/>
    <row r="62" spans="2:2" ht="15.75" customHeight="1" x14ac:dyDescent="0.45"/>
    <row r="63" spans="2:2" ht="15.75" customHeight="1" x14ac:dyDescent="0.45"/>
    <row r="64" spans="2:2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6484375" defaultRowHeight="15" customHeight="1" x14ac:dyDescent="0.45"/>
  <cols>
    <col min="1" max="25" width="10.6640625" customWidth="1"/>
  </cols>
  <sheetData>
    <row r="1" spans="1:5" ht="14.25" x14ac:dyDescent="0.45">
      <c r="A1" s="56" t="s">
        <v>3</v>
      </c>
      <c r="B1" s="4" t="s">
        <v>4</v>
      </c>
      <c r="C1" s="5"/>
      <c r="D1" s="5"/>
      <c r="E1" s="6"/>
    </row>
    <row r="2" spans="1:5" ht="43.15" thickBot="1" x14ac:dyDescent="0.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8.9" thickBot="1" x14ac:dyDescent="0.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4.65" thickBot="1" x14ac:dyDescent="0.5">
      <c r="A4" s="10"/>
      <c r="B4" s="11"/>
      <c r="C4" s="11"/>
      <c r="D4" s="11"/>
      <c r="E4" s="11"/>
    </row>
    <row r="5" spans="1:5" ht="14.65" thickBot="1" x14ac:dyDescent="0.5">
      <c r="A5" s="10"/>
      <c r="B5" s="11"/>
      <c r="C5" s="11"/>
      <c r="D5" s="11"/>
      <c r="E5" s="11"/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. ALBORNOZ MORENO</cp:lastModifiedBy>
  <dcterms:created xsi:type="dcterms:W3CDTF">2023-08-07T04:08:01Z</dcterms:created>
  <dcterms:modified xsi:type="dcterms:W3CDTF">2025-10-28T20:48:33Z</dcterms:modified>
</cp:coreProperties>
</file>