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SG-2022MNR\2.HACER\2.Gestión de de Peligros y Riesgos 30%\1.Identificación peligros IPEVR15%\4.1.2 Identificación de peligros\MATRICES ARL COLMENA 2024\MATRIZ DESPACHO ALCALDE\"/>
    </mc:Choice>
  </mc:AlternateContent>
  <bookViews>
    <workbookView xWindow="-120" yWindow="-120" windowWidth="20730" windowHeight="11160"/>
  </bookViews>
  <sheets>
    <sheet name="HIGIENE" sheetId="18" r:id="rId1"/>
    <sheet name="SEGURIDAD" sheetId="22" r:id="rId2"/>
  </sheets>
  <definedNames>
    <definedName name="_xlnm.Print_Area" localSheetId="0">HIGIENE!$A$2:$AL$22</definedName>
    <definedName name="_xlnm.Print_Area" localSheetId="1">SEGURIDAD!$A$2:$AL$26</definedName>
  </definedNames>
  <calcPr calcId="191029"/>
  <extLs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S15" i="22" l="1"/>
  <c r="V15" i="22" s="1"/>
  <c r="W15" i="22" s="1"/>
  <c r="Y15" i="22" l="1"/>
  <c r="X15" i="22"/>
  <c r="T15" i="22"/>
  <c r="J15" i="22" l="1"/>
  <c r="S20" i="22"/>
  <c r="J20" i="22"/>
  <c r="Z20" i="22" s="1"/>
  <c r="S19" i="22"/>
  <c r="J19" i="22"/>
  <c r="Z19" i="22" s="1"/>
  <c r="S18" i="22"/>
  <c r="T18" i="22" s="1"/>
  <c r="J18" i="22"/>
  <c r="Z18" i="22" s="1"/>
  <c r="S17" i="22"/>
  <c r="T17" i="22" s="1"/>
  <c r="J17" i="22"/>
  <c r="Z17" i="22" s="1"/>
  <c r="S16" i="22"/>
  <c r="J16" i="22"/>
  <c r="Z16" i="22" s="1"/>
  <c r="S16" i="18"/>
  <c r="T16" i="18" s="1"/>
  <c r="J16" i="18"/>
  <c r="Z16" i="18" s="1"/>
  <c r="S15" i="18"/>
  <c r="T15" i="18" s="1"/>
  <c r="J15" i="18"/>
  <c r="Z15" i="18" s="1"/>
  <c r="V19" i="22" l="1"/>
  <c r="W19" i="22" s="1"/>
  <c r="T19" i="22"/>
  <c r="V20" i="22"/>
  <c r="W20" i="22" s="1"/>
  <c r="T20" i="22"/>
  <c r="V18" i="22"/>
  <c r="W18" i="22" s="1"/>
  <c r="V17" i="22"/>
  <c r="W17" i="22" s="1"/>
  <c r="V15" i="18"/>
  <c r="W15" i="18" s="1"/>
  <c r="V16" i="18"/>
  <c r="W16" i="18" s="1"/>
  <c r="V16" i="22"/>
  <c r="W16" i="22" s="1"/>
  <c r="T16" i="22"/>
  <c r="X18" i="22" l="1"/>
  <c r="Y18" i="22"/>
  <c r="Y20" i="22"/>
  <c r="X20" i="22"/>
  <c r="Y19" i="22"/>
  <c r="X19" i="22"/>
  <c r="Y16" i="18"/>
  <c r="X16" i="18"/>
  <c r="X17" i="22"/>
  <c r="Y17" i="22"/>
  <c r="Y15" i="18"/>
  <c r="X15" i="18"/>
  <c r="Y16" i="22"/>
  <c r="X16" i="22"/>
</calcChain>
</file>

<file path=xl/comments1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<sst xmlns="http://schemas.openxmlformats.org/spreadsheetml/2006/main" count="305" uniqueCount="149">
  <si>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</si>
  <si>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</si>
  <si>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</si>
  <si>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</si>
  <si>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</si>
  <si>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</si>
  <si>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</si>
  <si>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</si>
  <si>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</si>
  <si>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</si>
  <si>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</si>
  <si>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</si>
  <si>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</si>
  <si>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</si>
  <si>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</si>
  <si>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</si>
  <si>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</si>
  <si>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</si>
  <si>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</si>
  <si>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</si>
  <si>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</si>
  <si>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</si>
  <si>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</si>
  <si>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</si>
  <si>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</si>
  <si>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</si>
  <si>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</si>
  <si>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</si>
  <si>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</si>
  <si>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</si>
  <si>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</si>
  <si>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</si>
  <si>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</si>
  <si>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</si>
  <si>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</si>
  <si>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</si>
  <si>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</si>
  <si>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</si>
  <si>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</si>
  <si>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</si>
  <si>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</si>
  <si>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</si>
  <si>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</si>
  <si>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</si>
  <si>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</si>
  <si>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</si>
  <si>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</si>
  <si>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PÚBLICO</t>
  </si>
  <si>
    <t>ACCIDENTE DE TRÁNSITO</t>
  </si>
  <si>
    <t>Revisiones periódicas estado vehículo (Tecno-mecánica al día)</t>
  </si>
  <si>
    <t>SISTEMA DE GESTIÓN DE LA SEGURIDAD Y SALUD EN EL TRABAJO</t>
  </si>
  <si>
    <t>Nombre:</t>
  </si>
  <si>
    <t xml:space="preserve">Firma: </t>
  </si>
  <si>
    <t>PROFESIONAL SG-SST</t>
  </si>
  <si>
    <t>ELABORÓ</t>
  </si>
  <si>
    <t>Firma:</t>
  </si>
  <si>
    <t xml:space="preserve"> COPASST</t>
  </si>
  <si>
    <t>Nombre</t>
  </si>
  <si>
    <t>Firma</t>
  </si>
  <si>
    <t>SECRETARIA DE SERVICIOS ADMINISTRATIVOS</t>
  </si>
  <si>
    <t>REVISÓ</t>
  </si>
  <si>
    <t>APROBÓ</t>
  </si>
  <si>
    <t>Accidentes de tránsito durante el transporte a zona veredales y urbana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</si>
  <si>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</si>
  <si>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</si>
  <si>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</si>
  <si>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</si>
  <si>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</si>
  <si>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</si>
  <si>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RESPONSABLE</t>
  </si>
  <si>
    <t>Sede Central</t>
  </si>
  <si>
    <t>NO</t>
  </si>
  <si>
    <t xml:space="preserve">Labores propias de cada cargo </t>
  </si>
  <si>
    <t>PSICOSOCIAL</t>
  </si>
  <si>
    <t>Golpes, caidas, fracturas.</t>
  </si>
  <si>
    <t>Fracturas</t>
  </si>
  <si>
    <t>Continuar con el Mantenimiento a vehículos
Contar con el  kit de carretera 
Revisión tecnicomecanica</t>
  </si>
  <si>
    <t>Volcamiento de vehiculo, atrapamiento</t>
  </si>
  <si>
    <t>Si</t>
  </si>
  <si>
    <t>CONDICIONES DE SEGURIDAD 
LOCATIVO</t>
  </si>
  <si>
    <t xml:space="preserve">Demandas
cualitativas y cuantitativas de la labor y trabajo bajo presión
</t>
  </si>
  <si>
    <t>PSICOLOGA
SG-SST
FUNCIONARIOS</t>
  </si>
  <si>
    <t xml:space="preserve">
Capacitación en higiene postural.
Continuar realizando las pausas activas.
Valoración periodica por el médico ocupacional
</t>
  </si>
  <si>
    <t>SG-SST
FUNCIONARIOS
COPASST
ARL</t>
  </si>
  <si>
    <t>Episodios de estrés y ansiedad</t>
  </si>
  <si>
    <t>RIESGO
EXPRESADO</t>
  </si>
  <si>
    <t xml:space="preserve">FECHA DE
 SEGUIMIENTO </t>
  </si>
  <si>
    <t>DESPACHO DEL ALCALDE</t>
  </si>
  <si>
    <t>Programar  y desarrollar las actividades del despacho del alcalde</t>
  </si>
  <si>
    <t>Asesorias  individuales y colectivas  en salud mental
Programa de Vigilancia Epidemiológica psicosocial en construcción.
Riesgo Psicosocial Implementación de diagnóstico (Batería), 
Seguimiento a los casos blancos, seguimiento con psicologia</t>
  </si>
  <si>
    <t>PERMENENTE</t>
  </si>
  <si>
    <t>*Silla ergonómica
*Descansa pies</t>
  </si>
  <si>
    <t xml:space="preserve">Puestos de trabajo acorde al oficio </t>
  </si>
  <si>
    <t>SG-SST 
FUNCIONARIOS 
ARL</t>
  </si>
  <si>
    <t xml:space="preserve">Capacitaciones
</t>
  </si>
  <si>
    <t>Instalar pasamanos en las áreas donde se requieran</t>
  </si>
  <si>
    <t>Capacitación en riesgo público</t>
  </si>
  <si>
    <t xml:space="preserve">Derrumbes en las vías
</t>
  </si>
  <si>
    <t>Pérdidas materiales y humanas</t>
  </si>
  <si>
    <t>Estudio técnico por especialista para la reubicación o emplazamiento de la edificación central</t>
  </si>
  <si>
    <t>ERGONÓMICO</t>
  </si>
  <si>
    <t>SECRETARÍA DE INFRAESTRCUTURA
BRIGADA DE EMERGENCIA
SG-SST</t>
  </si>
  <si>
    <t>* Alcalde municipal
* Auxiliar Administrativa
*Jefe de oficina
* Director Administrativo 
* Profesional universitario</t>
  </si>
  <si>
    <t xml:space="preserve">* Estrés
* Irritabilidad
* Apatía laboral
* Desmotivación
* Falta de interés
* Aislamiento social
* Desmotivación laboral
</t>
  </si>
  <si>
    <t>* Programa de vigilanciae pidemiológica psicosocial en construcción.
* Riesgo Psicosocial
* Implementación de diagnostico (Batería)
* Seguimiento a los casos blancos
* Seguimiento con psicología</t>
  </si>
  <si>
    <t xml:space="preserve">Asistir a las actividades programadas por el área de psicología.
</t>
  </si>
  <si>
    <t>* Dolor de espalda
* fatiga muscular (calambres), 
* Edema de extremidades inferiores.</t>
  </si>
  <si>
    <t>* Esfuerzos por manipulación de cargas 
( equipos de comunicaciones)
* Postura sedente prolongada</t>
  </si>
  <si>
    <t>* Pausas activas
* Exámenes médicos</t>
  </si>
  <si>
    <t>Desmotivación laboral</t>
  </si>
  <si>
    <t>Edema de extremidades inferiores.</t>
  </si>
  <si>
    <t>* Alcalde municipal
* Auxiliar Administrativa
*Jefe de oficina
* Director Administrativo
* Jefe de oficina control interno
* Jefe de oficina coordinación contratación
* Profesional universitario</t>
  </si>
  <si>
    <t>* Alcalde municipal
* Personal de comunicación
* Conductor</t>
  </si>
  <si>
    <t xml:space="preserve">* Alcalde municipal
* Conductor
</t>
  </si>
  <si>
    <t>* Desplazamiento por diferentes dependencias con superficies irregulares
* Escaleras
* Piso liso
* Diferencia del nivel
* Condiciones de orden y aseo.</t>
  </si>
  <si>
    <t>* Señalizacion
* Cinta antideslizante.</t>
  </si>
  <si>
    <t xml:space="preserve">Capacitación en peligros locativos especialmente en prevención de caídas y autocuidado, instalar la señalización y demarcar las áreas donde se requiere
</t>
  </si>
  <si>
    <t>Urbana y rural</t>
  </si>
  <si>
    <t>*Golpes por caídas
*Contusiones
*Hematomas
*Luxaciones
*Fracturas
*Politraumatismo
*Muerte</t>
  </si>
  <si>
    <t xml:space="preserve">* Autocuidado
* Capacitación en seguridad vial
</t>
  </si>
  <si>
    <t>Muerte</t>
  </si>
  <si>
    <t xml:space="preserve">Inducción, reinducción sobre los peligros de movilidad  y las medidas de intervención.
Socializar la matriz de peligros y riesgos. 
Capacitar  constantemente en prevención de accidentes de movilidad
Sensibilización  normas de Tránsito y condición segura del vehículo </t>
  </si>
  <si>
    <t>SECRETARIA DE TRÁNSITO
SG-SST
COPASST
FUNCIONARIOS
ARL</t>
  </si>
  <si>
    <t xml:space="preserve">Capacitación en riesgo Público
Aviso previo a las autoridades competentes
Protocolo de actuación en caso de exposición al riesgo público por entidades especializadas en el manejo del riesgo público, como policia gaula, etc.
</t>
  </si>
  <si>
    <t>FENÓMENOS NATURALES</t>
  </si>
  <si>
    <t>* Volcamiento de vehículo
* Atrapamiento</t>
  </si>
  <si>
    <t>* Capacitación en seguridad vial
* Condiciones del vehículo y climáticas</t>
  </si>
  <si>
    <t>SEGURIDAD VIAL
BRIGADA DE EMERGENCIA
SECRETARÍA DE TRÁNSITO
SG-SST</t>
  </si>
  <si>
    <t xml:space="preserve">* Secuestro
* Extorsión </t>
  </si>
  <si>
    <t xml:space="preserve">* Desplome de estructuras por sismo
</t>
  </si>
  <si>
    <t xml:space="preserve">Capacitaciones
Simulacros
</t>
  </si>
  <si>
    <t>Sede Central
Urbana y rural</t>
  </si>
  <si>
    <t>Adquisición de radio teléfonos
* Instalar GPS en los vehículos</t>
  </si>
  <si>
    <t>SECRETARIO DE GOBIERNO
SG-SST
COPASST
BRIGADA DE EMERGENCIA
GAULA
POLICIA</t>
  </si>
  <si>
    <t xml:space="preserve">Capacitar sobre los protocolos de actuación prevención de estos Accidentes Naturales
Contar con números de emergencias 
Capacitar sobre los Procedimientos operativos normalizados
</t>
  </si>
  <si>
    <t xml:space="preserve">Capacitar sobre los protocolo de actuación prevención de estos Accidentes Naturales
Contar con números de emergencias 
Capacitar sobre los Procedimientos operativos normalizados
</t>
  </si>
  <si>
    <t>Plan de emergencias
Brigada de emergencias</t>
  </si>
  <si>
    <t>Desplome de estructura por desconocimiento de la vida del edificio</t>
  </si>
  <si>
    <t>LOCATIVO</t>
  </si>
  <si>
    <t>Lesiones traumáticas
Atrapamiento 
Lesiones respiratorias
Muerte</t>
  </si>
  <si>
    <t xml:space="preserve">Impermeabilidad
Resane no ha dado resultado
</t>
  </si>
  <si>
    <t>Ventanales y puertas que se pueden abrir</t>
  </si>
  <si>
    <t>Capacitación en el riesgo de caidas
Mascarilla
Calzado de seguridad</t>
  </si>
  <si>
    <t>Lesiones traumáticas, atrapamiento, lesiones respiratorias, muerte</t>
  </si>
  <si>
    <t xml:space="preserve">*Capacitar sobre los protocolo de actuación prevención de estos Accidentes estructurales
Contar con números de emergencias 
Capacitar sobre los Procedimientos normalizados P.O.N.S
</t>
  </si>
  <si>
    <t>SG-SST
BRIGADA DE EMERGENCIAS</t>
  </si>
  <si>
    <t xml:space="preserve">* Alcalde municipal
*Auxiliar administrativa
</t>
  </si>
  <si>
    <t>FECHA: 20/08/2024</t>
  </si>
  <si>
    <t>FECHA DE ELABORACIÓN: 20/08/2024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</si>
</sst>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9"/>
      <name val="Arial"/>
      <family val="2"/>
    </font>
    <font>
      <sz val="14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84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0" borderId="0" xfId="2" applyFont="1"/>
    <xf numFmtId="0" fontId="8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4" applyFont="1" applyFill="1"/>
    <xf numFmtId="0" fontId="11" fillId="0" borderId="0" xfId="0" applyFont="1"/>
    <xf numFmtId="0" fontId="11" fillId="0" borderId="0" xfId="2" applyFont="1"/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2" fillId="0" borderId="1" xfId="0" applyFont="1" applyBorder="1"/>
    <xf numFmtId="0" fontId="15" fillId="0" borderId="1" xfId="0" quotePrefix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textRotation="90" wrapText="1"/>
    </xf>
    <xf numFmtId="0" fontId="10" fillId="3" borderId="1" xfId="0" applyFont="1" applyFill="1" applyBorder="1" applyAlignment="1">
      <alignment horizontal="center" vertical="center" textRotation="90" wrapText="1"/>
    </xf>
    <xf numFmtId="0" fontId="10" fillId="0" borderId="1" xfId="0" quotePrefix="1" applyFont="1" applyBorder="1" applyAlignment="1">
      <alignment horizontal="left" vertical="center" textRotation="90" wrapText="1"/>
    </xf>
    <xf numFmtId="0" fontId="12" fillId="0" borderId="1" xfId="0" applyFont="1" applyBorder="1" applyAlignment="1">
      <alignment horizontal="center" vertical="center" textRotation="90"/>
    </xf>
    <xf numFmtId="0" fontId="13" fillId="3" borderId="1" xfId="0" applyFont="1" applyFill="1" applyBorder="1" applyAlignment="1">
      <alignment horizontal="center" vertical="center" textRotation="90" wrapText="1"/>
    </xf>
    <xf numFmtId="0" fontId="10" fillId="0" borderId="1" xfId="0" quotePrefix="1" applyFont="1" applyBorder="1" applyAlignment="1">
      <alignment horizontal="center" vertical="center" textRotation="90" wrapText="1"/>
    </xf>
    <xf numFmtId="0" fontId="10" fillId="3" borderId="1" xfId="0" quotePrefix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2" quotePrefix="1" applyFont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 textRotation="90" wrapText="1"/>
    </xf>
    <xf numFmtId="0" fontId="12" fillId="0" borderId="1" xfId="2" quotePrefix="1" applyFont="1" applyBorder="1" applyAlignment="1">
      <alignment horizontal="left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0" fillId="0" borderId="1" xfId="2" applyFont="1" applyBorder="1" applyAlignment="1" applyProtection="1">
      <alignment horizontal="center" vertical="center" wrapText="1"/>
      <protection locked="0"/>
    </xf>
    <xf numFmtId="0" fontId="9" fillId="2" borderId="1" xfId="2" applyFont="1" applyFill="1" applyBorder="1" applyAlignment="1">
      <alignment horizontal="center" vertical="center" wrapText="1"/>
    </xf>
    <xf numFmtId="0" fontId="12" fillId="0" borderId="1" xfId="2" quotePrefix="1" applyFont="1" applyBorder="1" applyAlignment="1">
      <alignment horizontal="center" vertical="center" textRotation="90" wrapText="1"/>
    </xf>
    <xf numFmtId="0" fontId="10" fillId="0" borderId="1" xfId="2" applyFont="1" applyBorder="1" applyAlignment="1">
      <alignment horizontal="center" vertical="center" textRotation="90" wrapText="1"/>
    </xf>
    <xf numFmtId="0" fontId="12" fillId="0" borderId="1" xfId="2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 wrapText="1"/>
    </xf>
    <xf numFmtId="0" fontId="9" fillId="0" borderId="1" xfId="4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3" applyFont="1" applyFill="1" applyBorder="1" applyAlignment="1" applyProtection="1">
      <alignment horizontal="left" vertical="center"/>
      <protection locked="0"/>
    </xf>
    <xf numFmtId="0" fontId="9" fillId="0" borderId="1" xfId="2" applyFont="1" applyBorder="1" applyAlignment="1">
      <alignment horizontal="left" vertical="center" wrapText="1"/>
    </xf>
    <xf numFmtId="0" fontId="9" fillId="3" borderId="1" xfId="3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0" fillId="3" borderId="6" xfId="3" applyFont="1" applyFill="1" applyBorder="1" applyAlignment="1">
      <alignment horizontal="left" vertical="center" wrapText="1"/>
    </xf>
    <xf numFmtId="0" fontId="10" fillId="3" borderId="5" xfId="3" applyFont="1" applyFill="1" applyBorder="1" applyAlignment="1">
      <alignment horizontal="left" vertical="center" wrapText="1"/>
    </xf>
    <xf numFmtId="0" fontId="10" fillId="3" borderId="7" xfId="3" applyFont="1" applyFill="1" applyBorder="1" applyAlignment="1">
      <alignment horizontal="left" vertical="center" wrapText="1"/>
    </xf>
    <xf numFmtId="0" fontId="10" fillId="3" borderId="11" xfId="3" applyFont="1" applyFill="1" applyBorder="1" applyAlignment="1">
      <alignment horizontal="left" vertical="center" wrapText="1"/>
    </xf>
    <xf numFmtId="0" fontId="10" fillId="3" borderId="0" xfId="3" applyFont="1" applyFill="1" applyAlignment="1">
      <alignment horizontal="left" vertical="center" wrapText="1"/>
    </xf>
    <xf numFmtId="0" fontId="10" fillId="3" borderId="12" xfId="3" applyFont="1" applyFill="1" applyBorder="1" applyAlignment="1">
      <alignment horizontal="left" vertical="center" wrapText="1"/>
    </xf>
    <xf numFmtId="0" fontId="10" fillId="3" borderId="8" xfId="3" applyFont="1" applyFill="1" applyBorder="1" applyAlignment="1">
      <alignment horizontal="left" vertical="center" wrapText="1"/>
    </xf>
    <xf numFmtId="0" fontId="10" fillId="3" borderId="9" xfId="3" applyFont="1" applyFill="1" applyBorder="1" applyAlignment="1">
      <alignment horizontal="left" vertical="center" wrapText="1"/>
    </xf>
    <xf numFmtId="0" fontId="10" fillId="3" borderId="10" xfId="3" applyFont="1" applyFill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0" fontId="10" fillId="3" borderId="1" xfId="3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textRotation="90" wrapText="1"/>
    </xf>
  </cellXfs>
  <cellStyles count="5">
    <cellStyle name="Normal" xfId="0" builtinId="0"/>
    <cellStyle name="Normal 2" xfId="1"/>
    <cellStyle name="Normal 2 2" xfId="3"/>
    <cellStyle name="Normal 3" xfId="2"/>
    <cellStyle name="Normal 4" xfId="4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155864</xdr:rowOff>
    </xdr:from>
    <xdr:to>
      <xdr:col>4</xdr:col>
      <xdr:colOff>646284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08D31B99-9135-4D31-82BA-04ED81CCE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1087033</xdr:colOff>
      <xdr:row>1</xdr:row>
      <xdr:rowOff>355168</xdr:rowOff>
    </xdr:from>
    <xdr:to>
      <xdr:col>32</xdr:col>
      <xdr:colOff>1366864</xdr:colOff>
      <xdr:row>6</xdr:row>
      <xdr:rowOff>322880</xdr:rowOff>
    </xdr:to>
    <xdr:pic>
      <xdr:nvPicPr>
        <xdr:cNvPr id="4" name="Imagen 3" descr="https://www.elcarmendeviboral-antioquia.gov.co/sites/elcarmendeviboralantioquia/content/files/001180/58989_logo-marca-ciudad-300x300px2_200x200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0084" y="452032"/>
          <a:ext cx="2034153" cy="1948051"/>
        </a:xfrm>
        <a:prstGeom prst="rect">
          <a:avLst/>
        </a:prstGeom>
        <a:noFill/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895350</xdr:colOff>
      <xdr:row>1</xdr:row>
      <xdr:rowOff>148647</xdr:rowOff>
    </xdr:from>
    <xdr:to>
      <xdr:col>34</xdr:col>
      <xdr:colOff>634421</xdr:colOff>
      <xdr:row>7</xdr:row>
      <xdr:rowOff>206375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EADD50-E6B1-4B14-86F3-79622A5B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18100" y="243897"/>
          <a:ext cx="2548946" cy="23754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582784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E9C249B3-F909-4A08-AEEF-54A97CEA2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90"/>
  <sheetViews>
    <sheetView tabSelected="1" view="pageBreakPreview" topLeftCell="S1" zoomScale="59" zoomScaleNormal="64" zoomScaleSheetLayoutView="59" workbookViewId="0">
      <selection activeCell="AE2" sqref="AE2:AL8"/>
    </sheetView>
  </sheetViews>
  <sheetFormatPr baseColWidth="10" defaultColWidth="12.58203125" defaultRowHeight="15" customHeight="1"/>
  <cols>
    <col min="1" max="1" width="8.5" customWidth="1"/>
    <col min="2" max="2" width="18.33203125" customWidth="1"/>
    <col min="3" max="3" width="12.25" customWidth="1"/>
    <col min="4" max="4" width="16.75" customWidth="1"/>
    <col min="5" max="5" width="14.08203125" customWidth="1"/>
    <col min="6" max="10" width="6.25" customWidth="1"/>
    <col min="11" max="11" width="19.58203125" customWidth="1"/>
    <col min="12" max="12" width="9" style="12" customWidth="1"/>
    <col min="13" max="13" width="20.75" customWidth="1"/>
    <col min="14" max="14" width="10.75" customWidth="1"/>
    <col min="15" max="15" width="12.33203125" style="12" customWidth="1"/>
    <col min="16" max="16" width="12.08203125" customWidth="1"/>
    <col min="17" max="17" width="8.8320312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3203125" customWidth="1"/>
    <col min="28" max="28" width="18.33203125" customWidth="1"/>
    <col min="29" max="29" width="10.5" customWidth="1"/>
    <col min="30" max="30" width="7.08203125" customWidth="1"/>
    <col min="31" max="31" width="6.08203125" customWidth="1"/>
    <col min="32" max="32" width="23.08203125" customWidth="1"/>
    <col min="33" max="33" width="22" customWidth="1"/>
    <col min="34" max="34" width="14.83203125" customWidth="1"/>
    <col min="35" max="35" width="11.5" customWidth="1"/>
    <col min="36" max="36" width="9" customWidth="1"/>
    <col min="37" max="37" width="10" customWidth="1"/>
    <col min="38" max="38" width="11.3320312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  <c r="K2" s="59" t="s">
        <v>50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</row>
    <row r="3" spans="1:38" s="10" customFormat="1" ht="26.2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9" t="s">
        <v>63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59"/>
      <c r="AF3" s="59"/>
      <c r="AG3" s="59"/>
      <c r="AH3" s="59"/>
      <c r="AI3" s="59"/>
      <c r="AJ3" s="59"/>
      <c r="AK3" s="59"/>
      <c r="AL3" s="59"/>
    </row>
    <row r="4" spans="1:38" s="10" customFormat="1" ht="24.6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80" t="s">
        <v>35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59"/>
      <c r="AF4" s="59"/>
      <c r="AG4" s="59"/>
      <c r="AH4" s="59"/>
      <c r="AI4" s="59"/>
      <c r="AJ4" s="59"/>
      <c r="AK4" s="59"/>
      <c r="AL4" s="59"/>
    </row>
    <row r="5" spans="1:38" s="10" customFormat="1" ht="30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59" t="s">
        <v>66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</row>
    <row r="6" spans="1:38" s="10" customFormat="1" ht="34.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</row>
    <row r="7" spans="1:38" s="10" customFormat="1" ht="25.9" customHeight="1">
      <c r="A7" s="78"/>
      <c r="B7" s="78"/>
      <c r="C7" s="78"/>
      <c r="D7" s="78"/>
      <c r="E7" s="78"/>
      <c r="F7" s="78"/>
      <c r="G7" s="78"/>
      <c r="H7" s="78"/>
      <c r="I7" s="78"/>
      <c r="J7" s="78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</row>
    <row r="8" spans="1:38" s="10" customFormat="1" ht="25.9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9" t="s">
        <v>67</v>
      </c>
      <c r="L8" s="79"/>
      <c r="M8" s="79"/>
      <c r="N8" s="79"/>
      <c r="O8" s="79"/>
      <c r="P8" s="79" t="s">
        <v>68</v>
      </c>
      <c r="Q8" s="79"/>
      <c r="R8" s="79"/>
      <c r="S8" s="79"/>
      <c r="T8" s="79"/>
      <c r="U8" s="79"/>
      <c r="V8" s="79"/>
      <c r="W8" s="79"/>
      <c r="X8" s="79" t="s">
        <v>147</v>
      </c>
      <c r="Y8" s="79"/>
      <c r="Z8" s="79"/>
      <c r="AA8" s="79"/>
      <c r="AB8" s="79"/>
      <c r="AC8" s="79"/>
      <c r="AD8" s="79"/>
      <c r="AE8" s="59"/>
      <c r="AF8" s="59"/>
      <c r="AG8" s="59"/>
      <c r="AH8" s="59"/>
      <c r="AI8" s="59"/>
      <c r="AJ8" s="59"/>
      <c r="AK8" s="59"/>
      <c r="AL8" s="59"/>
    </row>
    <row r="9" spans="1:38" s="13" customFormat="1" ht="14.5" customHeight="1">
      <c r="A9" s="69" t="s">
        <v>64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1"/>
      <c r="N9" s="81" t="s">
        <v>65</v>
      </c>
      <c r="O9" s="81"/>
      <c r="P9" s="81"/>
      <c r="Q9" s="81"/>
      <c r="R9" s="81"/>
      <c r="S9" s="81"/>
      <c r="T9" s="81"/>
      <c r="U9" s="81"/>
      <c r="V9" s="81"/>
      <c r="W9" s="81"/>
      <c r="X9" s="81"/>
      <c r="Y9" s="81" t="s">
        <v>148</v>
      </c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</row>
    <row r="10" spans="1:38" s="13" customFormat="1" ht="14.2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4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</row>
    <row r="11" spans="1:38" s="13" customFormat="1" ht="18" customHeight="1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7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</row>
    <row r="12" spans="1:38" ht="15.75" customHeight="1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  <c r="N12" s="66"/>
      <c r="O12" s="67"/>
      <c r="P12" s="67"/>
      <c r="Q12" s="67"/>
      <c r="R12" s="67"/>
      <c r="S12" s="67"/>
      <c r="T12" s="67"/>
      <c r="U12" s="67"/>
      <c r="V12" s="67"/>
      <c r="W12" s="67"/>
      <c r="X12" s="68"/>
      <c r="Y12" s="66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</row>
    <row r="13" spans="1:38" s="14" customFormat="1" ht="66.75" customHeight="1">
      <c r="A13" s="57" t="s">
        <v>3</v>
      </c>
      <c r="B13" s="64" t="s">
        <v>4</v>
      </c>
      <c r="C13" s="57" t="s">
        <v>5</v>
      </c>
      <c r="D13" s="64" t="s">
        <v>6</v>
      </c>
      <c r="E13" s="64" t="s">
        <v>7</v>
      </c>
      <c r="F13" s="57" t="s">
        <v>0</v>
      </c>
      <c r="G13" s="64" t="s">
        <v>40</v>
      </c>
      <c r="H13" s="64"/>
      <c r="I13" s="64"/>
      <c r="J13" s="64"/>
      <c r="K13" s="64" t="s">
        <v>1</v>
      </c>
      <c r="L13" s="65"/>
      <c r="M13" s="65"/>
      <c r="N13" s="64" t="s">
        <v>2</v>
      </c>
      <c r="O13" s="65"/>
      <c r="P13" s="65"/>
      <c r="Q13" s="64" t="s">
        <v>41</v>
      </c>
      <c r="R13" s="64"/>
      <c r="S13" s="64"/>
      <c r="T13" s="64"/>
      <c r="U13" s="64"/>
      <c r="V13" s="64"/>
      <c r="W13" s="64"/>
      <c r="X13" s="64"/>
      <c r="Y13" s="17" t="s">
        <v>42</v>
      </c>
      <c r="Z13" s="17"/>
      <c r="AA13" s="64" t="s">
        <v>43</v>
      </c>
      <c r="AB13" s="65"/>
      <c r="AC13" s="65"/>
      <c r="AD13" s="64" t="s">
        <v>44</v>
      </c>
      <c r="AE13" s="65"/>
      <c r="AF13" s="65"/>
      <c r="AG13" s="65"/>
      <c r="AH13" s="65"/>
      <c r="AI13" s="56" t="s">
        <v>69</v>
      </c>
      <c r="AJ13" s="57" t="s">
        <v>85</v>
      </c>
      <c r="AK13" s="57" t="s">
        <v>86</v>
      </c>
      <c r="AL13" s="56" t="s">
        <v>45</v>
      </c>
    </row>
    <row r="14" spans="1:38" s="14" customFormat="1" ht="138" customHeight="1">
      <c r="A14" s="57"/>
      <c r="B14" s="64"/>
      <c r="C14" s="57"/>
      <c r="D14" s="64"/>
      <c r="E14" s="64"/>
      <c r="F14" s="57"/>
      <c r="G14" s="16" t="s">
        <v>38</v>
      </c>
      <c r="H14" s="16" t="s">
        <v>36</v>
      </c>
      <c r="I14" s="16" t="s">
        <v>39</v>
      </c>
      <c r="J14" s="16" t="s">
        <v>37</v>
      </c>
      <c r="K14" s="17" t="s">
        <v>8</v>
      </c>
      <c r="L14" s="16" t="s">
        <v>9</v>
      </c>
      <c r="M14" s="17" t="s">
        <v>10</v>
      </c>
      <c r="N14" s="16" t="s">
        <v>11</v>
      </c>
      <c r="O14" s="16" t="s">
        <v>12</v>
      </c>
      <c r="P14" s="16" t="s">
        <v>13</v>
      </c>
      <c r="Q14" s="16" t="s">
        <v>14</v>
      </c>
      <c r="R14" s="17" t="s">
        <v>15</v>
      </c>
      <c r="S14" s="17" t="s">
        <v>16</v>
      </c>
      <c r="T14" s="17" t="s">
        <v>17</v>
      </c>
      <c r="U14" s="16" t="s">
        <v>18</v>
      </c>
      <c r="V14" s="17" t="s">
        <v>19</v>
      </c>
      <c r="W14" s="17" t="s">
        <v>20</v>
      </c>
      <c r="X14" s="17" t="s">
        <v>21</v>
      </c>
      <c r="Y14" s="17" t="s">
        <v>22</v>
      </c>
      <c r="Z14" s="16" t="s">
        <v>23</v>
      </c>
      <c r="AA14" s="16" t="s">
        <v>46</v>
      </c>
      <c r="AB14" s="17" t="s">
        <v>24</v>
      </c>
      <c r="AC14" s="16" t="s">
        <v>25</v>
      </c>
      <c r="AD14" s="16" t="s">
        <v>26</v>
      </c>
      <c r="AE14" s="16" t="s">
        <v>27</v>
      </c>
      <c r="AF14" s="17" t="s">
        <v>33</v>
      </c>
      <c r="AG14" s="17" t="s">
        <v>28</v>
      </c>
      <c r="AH14" s="17" t="s">
        <v>29</v>
      </c>
      <c r="AI14" s="56"/>
      <c r="AJ14" s="56"/>
      <c r="AK14" s="56"/>
      <c r="AL14" s="56"/>
    </row>
    <row r="15" spans="1:38" s="14" customFormat="1" ht="347.5" customHeight="1">
      <c r="A15" s="16" t="s">
        <v>87</v>
      </c>
      <c r="B15" s="18" t="s">
        <v>102</v>
      </c>
      <c r="C15" s="16" t="s">
        <v>70</v>
      </c>
      <c r="D15" s="18" t="s">
        <v>88</v>
      </c>
      <c r="E15" s="18" t="s">
        <v>72</v>
      </c>
      <c r="F15" s="19" t="s">
        <v>30</v>
      </c>
      <c r="G15" s="19">
        <v>12</v>
      </c>
      <c r="H15" s="19">
        <v>0</v>
      </c>
      <c r="I15" s="19">
        <v>13</v>
      </c>
      <c r="J15" s="19">
        <f t="shared" ref="J15:J16" si="0">SUM(G15)+H15+I15</f>
        <v>25</v>
      </c>
      <c r="K15" s="20" t="s">
        <v>80</v>
      </c>
      <c r="L15" s="39" t="s">
        <v>73</v>
      </c>
      <c r="M15" s="21" t="s">
        <v>103</v>
      </c>
      <c r="N15" s="36" t="s">
        <v>32</v>
      </c>
      <c r="O15" s="35" t="s">
        <v>104</v>
      </c>
      <c r="P15" s="36" t="s">
        <v>105</v>
      </c>
      <c r="Q15" s="23">
        <v>2</v>
      </c>
      <c r="R15" s="23">
        <v>4</v>
      </c>
      <c r="S15" s="23">
        <f t="shared" ref="S15" si="1">Q15*R15</f>
        <v>8</v>
      </c>
      <c r="T15" s="24" t="str">
        <f t="shared" ref="T15:T16" si="2">IF(AND(S15&gt;=2,S15&lt;=4),"Bajo",IF(AND(S15&gt;=6,S15&lt;=8),"Medio",IF(AND(S15&gt;=10,S15&lt;=20),"Alto",IF(AND(S15&gt;=24,S15&lt;=40),"Muy Alto","ERROR"))))</f>
        <v>Medio</v>
      </c>
      <c r="U15" s="25">
        <v>10</v>
      </c>
      <c r="V15" s="23">
        <f t="shared" ref="V15" si="3">S15*U15</f>
        <v>80</v>
      </c>
      <c r="W15" s="29" t="str">
        <f t="shared" ref="W15:W16" si="4">IF(V15&lt;=20,"IV",IF(V15&lt;=120,"III",IF(V15&lt;=500,"II",IF(V15&lt;=4000,"I",FALSE))))</f>
        <v>III</v>
      </c>
      <c r="X15" s="23" t="str">
        <f t="shared" ref="X15:X16" si="5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23" t="str">
        <f t="shared" ref="Y15:Y16" si="6">IF(W15="I","No Aceptable",IF(W15="II","No Aceptable o Aceptable
con control específico ",IF(W15="III","Mejorable",IF(W15="IV","Aceptable ",FALSE))))</f>
        <v>Mejorable</v>
      </c>
      <c r="Z15" s="23">
        <f t="shared" ref="Z15" si="7">SUM(J15)</f>
        <v>25</v>
      </c>
      <c r="AA15" s="23">
        <v>8</v>
      </c>
      <c r="AB15" s="21" t="s">
        <v>109</v>
      </c>
      <c r="AC15" s="23" t="s">
        <v>30</v>
      </c>
      <c r="AD15" s="23" t="s">
        <v>31</v>
      </c>
      <c r="AE15" s="23" t="s">
        <v>31</v>
      </c>
      <c r="AF15" s="23" t="s">
        <v>31</v>
      </c>
      <c r="AG15" s="20" t="s">
        <v>89</v>
      </c>
      <c r="AH15" s="23" t="s">
        <v>31</v>
      </c>
      <c r="AI15" s="35" t="s">
        <v>81</v>
      </c>
      <c r="AJ15" s="26" t="s">
        <v>30</v>
      </c>
      <c r="AK15" s="38" t="s">
        <v>90</v>
      </c>
      <c r="AL15" s="37"/>
    </row>
    <row r="16" spans="1:38" s="14" customFormat="1" ht="282.64999999999998" customHeight="1">
      <c r="A16" s="16" t="s">
        <v>87</v>
      </c>
      <c r="B16" s="18" t="s">
        <v>102</v>
      </c>
      <c r="C16" s="16" t="s">
        <v>70</v>
      </c>
      <c r="D16" s="18" t="s">
        <v>88</v>
      </c>
      <c r="E16" s="18" t="s">
        <v>72</v>
      </c>
      <c r="F16" s="19" t="s">
        <v>30</v>
      </c>
      <c r="G16" s="19">
        <v>12</v>
      </c>
      <c r="H16" s="19">
        <v>0</v>
      </c>
      <c r="I16" s="19">
        <v>13</v>
      </c>
      <c r="J16" s="19">
        <f t="shared" si="0"/>
        <v>25</v>
      </c>
      <c r="K16" s="20" t="s">
        <v>107</v>
      </c>
      <c r="L16" s="39" t="s">
        <v>100</v>
      </c>
      <c r="M16" s="21" t="s">
        <v>106</v>
      </c>
      <c r="N16" s="36" t="s">
        <v>91</v>
      </c>
      <c r="O16" s="35" t="s">
        <v>92</v>
      </c>
      <c r="P16" s="36" t="s">
        <v>108</v>
      </c>
      <c r="Q16" s="23">
        <v>2</v>
      </c>
      <c r="R16" s="23">
        <v>3</v>
      </c>
      <c r="S16" s="23">
        <f>Q16*R16</f>
        <v>6</v>
      </c>
      <c r="T16" s="24" t="str">
        <f t="shared" si="2"/>
        <v>Medio</v>
      </c>
      <c r="U16" s="25">
        <v>10</v>
      </c>
      <c r="V16" s="23">
        <f>S16*U16</f>
        <v>60</v>
      </c>
      <c r="W16" s="29" t="str">
        <f t="shared" si="4"/>
        <v>III</v>
      </c>
      <c r="X16" s="23" t="str">
        <f t="shared" si="5"/>
        <v xml:space="preserve">Mejorar si es posible. Sería conveniente justificar la intervención y su rentabilidad </v>
      </c>
      <c r="Y16" s="23" t="str">
        <f t="shared" si="6"/>
        <v>Mejorable</v>
      </c>
      <c r="Z16" s="23">
        <f>SUM(J16)</f>
        <v>25</v>
      </c>
      <c r="AA16" s="23">
        <v>8</v>
      </c>
      <c r="AB16" s="33" t="s">
        <v>110</v>
      </c>
      <c r="AC16" s="23" t="s">
        <v>30</v>
      </c>
      <c r="AD16" s="23" t="s">
        <v>31</v>
      </c>
      <c r="AE16" s="23" t="s">
        <v>31</v>
      </c>
      <c r="AF16" s="23" t="s">
        <v>31</v>
      </c>
      <c r="AG16" s="20" t="s">
        <v>82</v>
      </c>
      <c r="AH16" s="23" t="s">
        <v>31</v>
      </c>
      <c r="AI16" s="16" t="s">
        <v>93</v>
      </c>
      <c r="AJ16" s="23" t="s">
        <v>71</v>
      </c>
      <c r="AK16" s="23"/>
      <c r="AL16" s="23"/>
    </row>
    <row r="17" spans="1:38" s="15" customFormat="1" ht="53.25" customHeight="1">
      <c r="A17" s="61" t="s">
        <v>51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2" t="s">
        <v>51</v>
      </c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 t="s">
        <v>57</v>
      </c>
      <c r="AD17" s="62"/>
      <c r="AE17" s="62"/>
      <c r="AF17" s="62"/>
      <c r="AG17" s="62"/>
      <c r="AH17" s="62"/>
      <c r="AI17" s="62"/>
      <c r="AJ17" s="62"/>
      <c r="AK17" s="62"/>
      <c r="AL17" s="62"/>
    </row>
    <row r="18" spans="1:38" s="14" customFormat="1" ht="45.75" customHeight="1">
      <c r="A18" s="61" t="s">
        <v>52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 t="s">
        <v>55</v>
      </c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 t="s">
        <v>58</v>
      </c>
      <c r="AD18" s="62"/>
      <c r="AE18" s="62"/>
      <c r="AF18" s="62"/>
      <c r="AG18" s="62"/>
      <c r="AH18" s="62"/>
      <c r="AI18" s="62"/>
      <c r="AJ18" s="62"/>
      <c r="AK18" s="62"/>
      <c r="AL18" s="62"/>
    </row>
    <row r="19" spans="1:38" s="14" customFormat="1" ht="9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</row>
    <row r="20" spans="1:38" s="14" customFormat="1" ht="26.25" customHeight="1">
      <c r="A20" s="63" t="s">
        <v>53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59" t="s">
        <v>56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 t="s">
        <v>59</v>
      </c>
      <c r="AD20" s="60"/>
      <c r="AE20" s="60"/>
      <c r="AF20" s="60"/>
      <c r="AG20" s="60"/>
      <c r="AH20" s="60"/>
      <c r="AI20" s="60"/>
      <c r="AJ20" s="60"/>
      <c r="AK20" s="60"/>
      <c r="AL20" s="60"/>
    </row>
    <row r="21" spans="1:38" s="14" customFormat="1" ht="26.2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0"/>
      <c r="AD21" s="60"/>
      <c r="AE21" s="60"/>
      <c r="AF21" s="60"/>
      <c r="AG21" s="60"/>
      <c r="AH21" s="60"/>
      <c r="AI21" s="60"/>
      <c r="AJ21" s="60"/>
      <c r="AK21" s="60"/>
      <c r="AL21" s="60"/>
    </row>
    <row r="22" spans="1:38" s="14" customFormat="1" ht="26.25" customHeight="1">
      <c r="A22" s="58" t="s">
        <v>54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9" t="s">
        <v>60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0" t="s">
        <v>61</v>
      </c>
      <c r="AD22" s="60"/>
      <c r="AE22" s="60"/>
      <c r="AF22" s="60"/>
      <c r="AG22" s="60"/>
      <c r="AH22" s="60"/>
      <c r="AI22" s="60"/>
      <c r="AJ22" s="60"/>
      <c r="AK22" s="60"/>
      <c r="AL22" s="60"/>
    </row>
    <row r="23" spans="1:38" ht="15.75" customHeight="1">
      <c r="A23" s="1"/>
      <c r="B23" s="1"/>
      <c r="C23" s="1"/>
      <c r="D23" s="1"/>
      <c r="E23" s="1"/>
      <c r="F23" s="2"/>
      <c r="G23" s="2"/>
      <c r="H23" s="2"/>
      <c r="I23" s="2"/>
      <c r="J23" s="2"/>
      <c r="K23" s="1"/>
      <c r="L23" s="2"/>
      <c r="M23" s="1"/>
      <c r="N23" s="1"/>
      <c r="O23" s="2"/>
      <c r="P23" s="3"/>
      <c r="Q23" s="2"/>
      <c r="R23" s="2"/>
      <c r="S23" s="4"/>
      <c r="T23" s="4"/>
      <c r="U23" s="2"/>
      <c r="V23" s="3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3"/>
      <c r="AH23" s="3"/>
    </row>
    <row r="24" spans="1:38" ht="15.75" customHeight="1">
      <c r="A24" s="1"/>
      <c r="B24" s="1"/>
      <c r="C24" s="1"/>
      <c r="D24" s="1"/>
      <c r="E24" s="1"/>
      <c r="F24" s="2"/>
      <c r="G24" s="2"/>
      <c r="H24" s="2"/>
      <c r="I24" s="2"/>
      <c r="J24" s="2"/>
      <c r="K24" s="1"/>
      <c r="L24" s="2"/>
      <c r="M24" s="1"/>
      <c r="N24" s="1"/>
      <c r="O24" s="2"/>
      <c r="P24" s="3"/>
      <c r="Q24" s="2"/>
      <c r="R24" s="2"/>
      <c r="S24" s="4"/>
      <c r="T24" s="4"/>
      <c r="U24" s="2"/>
      <c r="V24" s="3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3"/>
      <c r="AH24" s="3"/>
    </row>
    <row r="25" spans="1:38" ht="15.75" customHeight="1">
      <c r="A25" s="1"/>
      <c r="B25" s="1"/>
      <c r="C25" s="1"/>
      <c r="D25" s="1"/>
      <c r="E25" s="1"/>
      <c r="F25" s="2"/>
      <c r="G25" s="2"/>
      <c r="H25" s="2"/>
      <c r="I25" s="2"/>
      <c r="J25" s="2"/>
      <c r="K25" s="1"/>
      <c r="L25" s="2"/>
      <c r="M25" s="1"/>
      <c r="N25" s="1"/>
      <c r="O25" s="2"/>
      <c r="P25" s="3"/>
      <c r="Q25" s="2"/>
      <c r="R25" s="2"/>
      <c r="S25" s="4"/>
      <c r="T25" s="4"/>
      <c r="U25" s="2"/>
      <c r="V25" s="3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3"/>
      <c r="AH25" s="3"/>
    </row>
    <row r="26" spans="1:38" ht="15.75" customHeight="1">
      <c r="A26" s="1"/>
      <c r="B26" s="1"/>
      <c r="C26" s="1"/>
      <c r="D26" s="1"/>
      <c r="E26" s="1"/>
      <c r="F26" s="2"/>
      <c r="G26" s="2"/>
      <c r="H26" s="2"/>
      <c r="I26" s="2"/>
      <c r="J26" s="2"/>
      <c r="K26" s="1"/>
      <c r="L26" s="2"/>
      <c r="M26" s="1"/>
      <c r="N26" s="1"/>
      <c r="O26" s="2"/>
      <c r="P26" s="3"/>
      <c r="Q26" s="2"/>
      <c r="R26" s="2"/>
      <c r="S26" s="4"/>
      <c r="T26" s="4"/>
      <c r="U26" s="2"/>
      <c r="V26" s="3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3"/>
      <c r="AH26" s="3"/>
    </row>
    <row r="27" spans="1:38" ht="15.75" customHeight="1">
      <c r="A27" s="1"/>
      <c r="B27" s="1"/>
      <c r="C27" s="1"/>
      <c r="D27" s="1"/>
      <c r="E27" s="1"/>
      <c r="F27" s="2"/>
      <c r="G27" s="2"/>
      <c r="H27" s="2"/>
      <c r="I27" s="2"/>
      <c r="J27" s="2"/>
      <c r="K27" s="1"/>
      <c r="L27" s="2"/>
      <c r="M27" s="1"/>
      <c r="N27" s="1"/>
      <c r="O27" s="2"/>
      <c r="P27" s="3"/>
      <c r="Q27" s="2"/>
      <c r="R27" s="2"/>
      <c r="S27" s="4"/>
      <c r="T27" s="4"/>
      <c r="U27" s="2"/>
      <c r="V27" s="3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3"/>
      <c r="AH27" s="3"/>
    </row>
    <row r="28" spans="1:38" ht="15.75" customHeight="1">
      <c r="A28" s="1"/>
      <c r="B28" s="1"/>
      <c r="C28" s="1"/>
      <c r="D28" s="1"/>
      <c r="E28" s="1"/>
      <c r="F28" s="2"/>
      <c r="G28" s="2"/>
      <c r="H28" s="2"/>
      <c r="I28" s="2"/>
      <c r="J28" s="2"/>
      <c r="K28" s="1"/>
      <c r="L28" s="2"/>
      <c r="M28" s="1"/>
      <c r="N28" s="1"/>
      <c r="O28" s="2"/>
      <c r="P28" s="3"/>
      <c r="Q28" s="2"/>
      <c r="R28" s="2"/>
      <c r="S28" s="4"/>
      <c r="T28" s="4"/>
      <c r="U28" s="2"/>
      <c r="V28" s="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"/>
      <c r="AH28" s="3"/>
    </row>
    <row r="29" spans="1:38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38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38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38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</sheetData>
  <mergeCells count="43">
    <mergeCell ref="AK13:AK14"/>
    <mergeCell ref="A12:M12"/>
    <mergeCell ref="A9:M11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N9:X11"/>
    <mergeCell ref="Y9:AL11"/>
    <mergeCell ref="N12:X12"/>
    <mergeCell ref="Y12:AL12"/>
    <mergeCell ref="G13:J13"/>
    <mergeCell ref="AA13:AC13"/>
    <mergeCell ref="AD13:AH13"/>
    <mergeCell ref="AJ13:AJ14"/>
    <mergeCell ref="A13:A14"/>
    <mergeCell ref="B13:B14"/>
    <mergeCell ref="C13:C14"/>
    <mergeCell ref="D13:D14"/>
    <mergeCell ref="E13:E14"/>
    <mergeCell ref="N13:P13"/>
    <mergeCell ref="Q13:X13"/>
    <mergeCell ref="AL13:AL14"/>
    <mergeCell ref="F13:F14"/>
    <mergeCell ref="AI13:AI14"/>
    <mergeCell ref="A22:L22"/>
    <mergeCell ref="M22:AB22"/>
    <mergeCell ref="AC22:AL22"/>
    <mergeCell ref="A18:L19"/>
    <mergeCell ref="M18:AB19"/>
    <mergeCell ref="AC18:AL19"/>
    <mergeCell ref="A20:L21"/>
    <mergeCell ref="M20:AB21"/>
    <mergeCell ref="AC20:AL21"/>
    <mergeCell ref="K13:M13"/>
    <mergeCell ref="A17:L17"/>
    <mergeCell ref="M17:AB17"/>
    <mergeCell ref="AC17:AL17"/>
  </mergeCells>
  <conditionalFormatting sqref="S15:S16">
    <cfRule type="cellIs" dxfId="15" priority="19" stopIfTrue="1" operator="notEqual">
      <formula>0</formula>
    </cfRule>
  </conditionalFormatting>
  <conditionalFormatting sqref="T15:T16">
    <cfRule type="expression" dxfId="14" priority="20" stopIfTrue="1">
      <formula>S15&gt;0</formula>
    </cfRule>
  </conditionalFormatting>
  <conditionalFormatting sqref="W15:W16">
    <cfRule type="cellIs" dxfId="13" priority="16" stopIfTrue="1" operator="equal">
      <formula>"I"</formula>
    </cfRule>
    <cfRule type="cellIs" dxfId="12" priority="17" stopIfTrue="1" operator="equal">
      <formula>"II"</formula>
    </cfRule>
    <cfRule type="cellIs" dxfId="11" priority="18" stopIfTrue="1" operator="equal">
      <formula>"III"</formula>
    </cfRule>
  </conditionalFormatting>
  <conditionalFormatting sqref="X15:X16">
    <cfRule type="cellIs" dxfId="10" priority="13" stopIfTrue="1" operator="equal">
      <formula>"I"</formula>
    </cfRule>
    <cfRule type="cellIs" dxfId="9" priority="14" stopIfTrue="1" operator="equal">
      <formula>"II"</formula>
    </cfRule>
    <cfRule type="cellIs" dxfId="8" priority="15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8" fitToHeight="0" orientation="landscape" r:id="rId1"/>
  <rowBreaks count="1" manualBreakCount="1">
    <brk id="14" max="3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94"/>
  <sheetViews>
    <sheetView view="pageBreakPreview" topLeftCell="K4" zoomScale="64" zoomScaleNormal="64" zoomScaleSheetLayoutView="64" workbookViewId="0">
      <selection activeCell="N9" sqref="N9:X11"/>
    </sheetView>
  </sheetViews>
  <sheetFormatPr baseColWidth="10" defaultColWidth="12.58203125" defaultRowHeight="15" customHeight="1"/>
  <cols>
    <col min="1" max="1" width="8.5" customWidth="1"/>
    <col min="2" max="2" width="18.33203125" customWidth="1"/>
    <col min="3" max="3" width="12.25" customWidth="1"/>
    <col min="4" max="4" width="17.25" customWidth="1"/>
    <col min="5" max="5" width="13.58203125" customWidth="1"/>
    <col min="6" max="10" width="6.25" customWidth="1"/>
    <col min="11" max="11" width="19.58203125" customWidth="1"/>
    <col min="12" max="12" width="9" style="12" customWidth="1"/>
    <col min="13" max="13" width="20.75" customWidth="1"/>
    <col min="14" max="14" width="13.25" customWidth="1"/>
    <col min="15" max="15" width="12.33203125" style="12" customWidth="1"/>
    <col min="16" max="16" width="16.58203125" customWidth="1"/>
    <col min="17" max="17" width="8.8320312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3203125" customWidth="1"/>
    <col min="28" max="28" width="15.58203125" customWidth="1"/>
    <col min="29" max="29" width="10.5" customWidth="1"/>
    <col min="30" max="30" width="7.08203125" customWidth="1"/>
    <col min="31" max="31" width="6.08203125" customWidth="1"/>
    <col min="32" max="32" width="16.33203125" customWidth="1"/>
    <col min="33" max="33" width="22" customWidth="1"/>
    <col min="34" max="34" width="14.83203125" customWidth="1"/>
    <col min="35" max="35" width="13.33203125" customWidth="1"/>
    <col min="36" max="36" width="9" customWidth="1"/>
    <col min="37" max="37" width="10" customWidth="1"/>
    <col min="38" max="38" width="11.3320312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  <c r="K2" s="59" t="s">
        <v>50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</row>
    <row r="3" spans="1:38" s="10" customFormat="1" ht="26.2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9" t="s">
        <v>63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59"/>
      <c r="AF3" s="59"/>
      <c r="AG3" s="59"/>
      <c r="AH3" s="59"/>
      <c r="AI3" s="59"/>
      <c r="AJ3" s="59"/>
      <c r="AK3" s="59"/>
      <c r="AL3" s="59"/>
    </row>
    <row r="4" spans="1:38" s="10" customFormat="1" ht="24.6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80" t="s">
        <v>35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59"/>
      <c r="AF4" s="59"/>
      <c r="AG4" s="59"/>
      <c r="AH4" s="59"/>
      <c r="AI4" s="59"/>
      <c r="AJ4" s="59"/>
      <c r="AK4" s="59"/>
      <c r="AL4" s="59"/>
    </row>
    <row r="5" spans="1:38" s="10" customFormat="1" ht="30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59" t="s">
        <v>66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</row>
    <row r="6" spans="1:38" s="10" customFormat="1" ht="34.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</row>
    <row r="7" spans="1:38" s="10" customFormat="1" ht="25.9" customHeight="1">
      <c r="A7" s="78"/>
      <c r="B7" s="78"/>
      <c r="C7" s="78"/>
      <c r="D7" s="78"/>
      <c r="E7" s="78"/>
      <c r="F7" s="78"/>
      <c r="G7" s="78"/>
      <c r="H7" s="78"/>
      <c r="I7" s="78"/>
      <c r="J7" s="78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</row>
    <row r="8" spans="1:38" s="10" customFormat="1" ht="25.9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9" t="s">
        <v>67</v>
      </c>
      <c r="L8" s="79"/>
      <c r="M8" s="79"/>
      <c r="N8" s="79"/>
      <c r="O8" s="79"/>
      <c r="P8" s="79" t="s">
        <v>68</v>
      </c>
      <c r="Q8" s="79"/>
      <c r="R8" s="79"/>
      <c r="S8" s="79"/>
      <c r="T8" s="79"/>
      <c r="U8" s="79"/>
      <c r="V8" s="79"/>
      <c r="W8" s="79"/>
      <c r="X8" s="79" t="s">
        <v>147</v>
      </c>
      <c r="Y8" s="79"/>
      <c r="Z8" s="79"/>
      <c r="AA8" s="79"/>
      <c r="AB8" s="79"/>
      <c r="AC8" s="79"/>
      <c r="AD8" s="79"/>
      <c r="AE8" s="59"/>
      <c r="AF8" s="59"/>
      <c r="AG8" s="59"/>
      <c r="AH8" s="59"/>
      <c r="AI8" s="59"/>
      <c r="AJ8" s="59"/>
      <c r="AK8" s="59"/>
      <c r="AL8" s="59"/>
    </row>
    <row r="9" spans="1:38" s="13" customFormat="1" ht="14.5" customHeight="1">
      <c r="A9" s="69" t="s">
        <v>64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1"/>
      <c r="N9" s="81" t="s">
        <v>65</v>
      </c>
      <c r="O9" s="81"/>
      <c r="P9" s="81"/>
      <c r="Q9" s="81"/>
      <c r="R9" s="81"/>
      <c r="S9" s="81"/>
      <c r="T9" s="81"/>
      <c r="U9" s="81"/>
      <c r="V9" s="81"/>
      <c r="W9" s="81"/>
      <c r="X9" s="81"/>
      <c r="Y9" s="82" t="s">
        <v>148</v>
      </c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</row>
    <row r="10" spans="1:38" s="13" customFormat="1" ht="14.2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4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</row>
    <row r="11" spans="1:38" s="13" customFormat="1" ht="18" customHeight="1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7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</row>
    <row r="12" spans="1:38" ht="15.75" customHeight="1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  <c r="N12" s="66"/>
      <c r="O12" s="67"/>
      <c r="P12" s="67"/>
      <c r="Q12" s="67"/>
      <c r="R12" s="67"/>
      <c r="S12" s="67"/>
      <c r="T12" s="67"/>
      <c r="U12" s="67"/>
      <c r="V12" s="67"/>
      <c r="W12" s="67"/>
      <c r="X12" s="68"/>
      <c r="Y12" s="66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</row>
    <row r="13" spans="1:38" s="14" customFormat="1" ht="66.75" customHeight="1">
      <c r="A13" s="57" t="s">
        <v>3</v>
      </c>
      <c r="B13" s="64" t="s">
        <v>4</v>
      </c>
      <c r="C13" s="57" t="s">
        <v>5</v>
      </c>
      <c r="D13" s="57" t="s">
        <v>6</v>
      </c>
      <c r="E13" s="83" t="s">
        <v>7</v>
      </c>
      <c r="F13" s="57" t="s">
        <v>0</v>
      </c>
      <c r="G13" s="64" t="s">
        <v>40</v>
      </c>
      <c r="H13" s="64"/>
      <c r="I13" s="64"/>
      <c r="J13" s="64"/>
      <c r="K13" s="64" t="s">
        <v>1</v>
      </c>
      <c r="L13" s="65"/>
      <c r="M13" s="65"/>
      <c r="N13" s="64" t="s">
        <v>2</v>
      </c>
      <c r="O13" s="65"/>
      <c r="P13" s="65"/>
      <c r="Q13" s="64" t="s">
        <v>41</v>
      </c>
      <c r="R13" s="64"/>
      <c r="S13" s="64"/>
      <c r="T13" s="64"/>
      <c r="U13" s="64"/>
      <c r="V13" s="64"/>
      <c r="W13" s="64"/>
      <c r="X13" s="64"/>
      <c r="Y13" s="17" t="s">
        <v>42</v>
      </c>
      <c r="Z13" s="17"/>
      <c r="AA13" s="64" t="s">
        <v>43</v>
      </c>
      <c r="AB13" s="65"/>
      <c r="AC13" s="65"/>
      <c r="AD13" s="64" t="s">
        <v>44</v>
      </c>
      <c r="AE13" s="65"/>
      <c r="AF13" s="65"/>
      <c r="AG13" s="65"/>
      <c r="AH13" s="65"/>
      <c r="AI13" s="56" t="s">
        <v>69</v>
      </c>
      <c r="AJ13" s="57" t="s">
        <v>85</v>
      </c>
      <c r="AK13" s="57" t="s">
        <v>86</v>
      </c>
      <c r="AL13" s="56" t="s">
        <v>45</v>
      </c>
    </row>
    <row r="14" spans="1:38" s="14" customFormat="1" ht="138" customHeight="1">
      <c r="A14" s="57"/>
      <c r="B14" s="64"/>
      <c r="C14" s="57"/>
      <c r="D14" s="57"/>
      <c r="E14" s="83"/>
      <c r="F14" s="57"/>
      <c r="G14" s="16" t="s">
        <v>38</v>
      </c>
      <c r="H14" s="16" t="s">
        <v>36</v>
      </c>
      <c r="I14" s="16" t="s">
        <v>39</v>
      </c>
      <c r="J14" s="16" t="s">
        <v>37</v>
      </c>
      <c r="K14" s="17" t="s">
        <v>8</v>
      </c>
      <c r="L14" s="16" t="s">
        <v>9</v>
      </c>
      <c r="M14" s="17" t="s">
        <v>10</v>
      </c>
      <c r="N14" s="16" t="s">
        <v>11</v>
      </c>
      <c r="O14" s="16" t="s">
        <v>12</v>
      </c>
      <c r="P14" s="17" t="s">
        <v>13</v>
      </c>
      <c r="Q14" s="16" t="s">
        <v>14</v>
      </c>
      <c r="R14" s="17" t="s">
        <v>15</v>
      </c>
      <c r="S14" s="17" t="s">
        <v>16</v>
      </c>
      <c r="T14" s="17" t="s">
        <v>17</v>
      </c>
      <c r="U14" s="16" t="s">
        <v>18</v>
      </c>
      <c r="V14" s="17" t="s">
        <v>19</v>
      </c>
      <c r="W14" s="17" t="s">
        <v>20</v>
      </c>
      <c r="X14" s="17" t="s">
        <v>21</v>
      </c>
      <c r="Y14" s="17" t="s">
        <v>22</v>
      </c>
      <c r="Z14" s="16" t="s">
        <v>23</v>
      </c>
      <c r="AA14" s="16" t="s">
        <v>46</v>
      </c>
      <c r="AB14" s="17" t="s">
        <v>24</v>
      </c>
      <c r="AC14" s="16" t="s">
        <v>25</v>
      </c>
      <c r="AD14" s="16" t="s">
        <v>26</v>
      </c>
      <c r="AE14" s="16" t="s">
        <v>27</v>
      </c>
      <c r="AF14" s="17" t="s">
        <v>33</v>
      </c>
      <c r="AG14" s="17" t="s">
        <v>28</v>
      </c>
      <c r="AH14" s="17" t="s">
        <v>29</v>
      </c>
      <c r="AI14" s="56"/>
      <c r="AJ14" s="56"/>
      <c r="AK14" s="56"/>
      <c r="AL14" s="56"/>
    </row>
    <row r="15" spans="1:38" s="14" customFormat="1" ht="409.5" customHeight="1">
      <c r="A15" s="16" t="s">
        <v>87</v>
      </c>
      <c r="B15" s="42" t="s">
        <v>146</v>
      </c>
      <c r="C15" s="16" t="s">
        <v>131</v>
      </c>
      <c r="D15" s="42" t="s">
        <v>88</v>
      </c>
      <c r="E15" s="42" t="s">
        <v>72</v>
      </c>
      <c r="F15" s="19" t="s">
        <v>30</v>
      </c>
      <c r="G15" s="19">
        <v>12</v>
      </c>
      <c r="H15" s="19">
        <v>0</v>
      </c>
      <c r="I15" s="19">
        <v>13</v>
      </c>
      <c r="J15" s="19">
        <f t="shared" ref="J15" si="0">SUM(G15)+H15+I15</f>
        <v>25</v>
      </c>
      <c r="K15" s="45" t="s">
        <v>137</v>
      </c>
      <c r="L15" s="46" t="s">
        <v>138</v>
      </c>
      <c r="M15" s="47" t="s">
        <v>139</v>
      </c>
      <c r="N15" s="48" t="s">
        <v>140</v>
      </c>
      <c r="O15" s="48" t="s">
        <v>141</v>
      </c>
      <c r="P15" s="48" t="s">
        <v>142</v>
      </c>
      <c r="Q15" s="49">
        <v>6</v>
      </c>
      <c r="R15" s="49">
        <v>4</v>
      </c>
      <c r="S15" s="49">
        <f>Q15*R15</f>
        <v>24</v>
      </c>
      <c r="T15" s="50" t="str">
        <f>IF(AND(S15&gt;=2,S15&lt;=4),"Bajo",IF(AND(S15&gt;=6,S15&lt;=8),"Medio",IF(AND(S15&gt;=10,S15&lt;=20),"Alto",IF(AND(S15&gt;=24,S15&lt;=40),"Muy Alto","ERROR"))))</f>
        <v>Muy Alto</v>
      </c>
      <c r="U15" s="51">
        <v>25</v>
      </c>
      <c r="V15" s="49">
        <f>S15*U15</f>
        <v>600</v>
      </c>
      <c r="W15" s="52" t="str">
        <f>IF(V15&lt;=20,"IV",IF(V15&lt;=120,"III",IF(V15&lt;=500,"II",IF(V15&lt;=4000,"I",FALSE))))</f>
        <v>I</v>
      </c>
      <c r="X15" s="23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Situación crítica, corrección urgente</v>
      </c>
      <c r="Y15" s="23" t="str">
        <f>IF(W15="I","No Aceptable",IF(W15="II","No Aceptable o Aceptable
con control específico ",IF(W15="III","Mejorable",IF(W15="IV","Aceptable ",FALSE))))</f>
        <v>No Aceptable</v>
      </c>
      <c r="Z15" s="49">
        <v>2</v>
      </c>
      <c r="AA15" s="49">
        <v>8</v>
      </c>
      <c r="AB15" s="53" t="s">
        <v>143</v>
      </c>
      <c r="AC15" s="49" t="s">
        <v>30</v>
      </c>
      <c r="AD15" s="49" t="s">
        <v>31</v>
      </c>
      <c r="AE15" s="49" t="s">
        <v>31</v>
      </c>
      <c r="AF15" s="54" t="s">
        <v>31</v>
      </c>
      <c r="AG15" s="45" t="s">
        <v>144</v>
      </c>
      <c r="AH15" s="54" t="s">
        <v>31</v>
      </c>
      <c r="AI15" s="55" t="s">
        <v>145</v>
      </c>
      <c r="AJ15" s="49" t="s">
        <v>71</v>
      </c>
      <c r="AK15" s="49"/>
      <c r="AL15" s="49"/>
    </row>
    <row r="16" spans="1:38" s="14" customFormat="1" ht="409.5" customHeight="1">
      <c r="A16" s="16" t="s">
        <v>87</v>
      </c>
      <c r="B16" s="42" t="s">
        <v>111</v>
      </c>
      <c r="C16" s="16" t="s">
        <v>131</v>
      </c>
      <c r="D16" s="42" t="s">
        <v>88</v>
      </c>
      <c r="E16" s="42" t="s">
        <v>72</v>
      </c>
      <c r="F16" s="19" t="s">
        <v>30</v>
      </c>
      <c r="G16" s="19">
        <v>12</v>
      </c>
      <c r="H16" s="19">
        <v>0</v>
      </c>
      <c r="I16" s="19">
        <v>13</v>
      </c>
      <c r="J16" s="19">
        <f t="shared" ref="J16:J17" si="1">SUM(G16)+H16+I16</f>
        <v>25</v>
      </c>
      <c r="K16" s="20" t="s">
        <v>114</v>
      </c>
      <c r="L16" s="16" t="s">
        <v>79</v>
      </c>
      <c r="M16" s="21" t="s">
        <v>74</v>
      </c>
      <c r="N16" s="36" t="s">
        <v>32</v>
      </c>
      <c r="O16" s="35" t="s">
        <v>115</v>
      </c>
      <c r="P16" s="22" t="s">
        <v>94</v>
      </c>
      <c r="Q16" s="23">
        <v>2</v>
      </c>
      <c r="R16" s="23">
        <v>4</v>
      </c>
      <c r="S16" s="23">
        <f t="shared" ref="S16" si="2">Q16*R16</f>
        <v>8</v>
      </c>
      <c r="T16" s="24" t="str">
        <f>IF(AND(S16&gt;=2,S16&lt;=4),"Bajo",IF(AND(S16&gt;=6,S16&lt;=8),"Medio",IF(AND(S16&gt;=10,S16&lt;=20),"Alto",IF(AND(S16&gt;=24,S16&lt;=40),"Muy Alto","ERROR"))))</f>
        <v>Medio</v>
      </c>
      <c r="U16" s="25">
        <v>10</v>
      </c>
      <c r="V16" s="23">
        <f t="shared" ref="V16:V20" si="3">S16*U16</f>
        <v>80</v>
      </c>
      <c r="W16" s="29" t="str">
        <f t="shared" ref="W16:W20" si="4">IF(V16&lt;=20,"IV",IF(V16&lt;=120,"III",IF(V16&lt;=500,"II",IF(V16&lt;=4000,"I",FALSE))))</f>
        <v>III</v>
      </c>
      <c r="X16" s="23" t="str">
        <f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6" s="23" t="str">
        <f>IF(W16="I","No Aceptable",IF(W16="II","No Aceptable o Aceptable
con control específico ",IF(W16="III","Mejorable",IF(W16="IV","Aceptable ",FALSE))))</f>
        <v>Mejorable</v>
      </c>
      <c r="Z16" s="23">
        <f t="shared" ref="Z16" si="5">SUM(J16)</f>
        <v>25</v>
      </c>
      <c r="AA16" s="23">
        <v>8</v>
      </c>
      <c r="AB16" s="27" t="s">
        <v>75</v>
      </c>
      <c r="AC16" s="23" t="s">
        <v>30</v>
      </c>
      <c r="AD16" s="23" t="s">
        <v>31</v>
      </c>
      <c r="AE16" s="23" t="s">
        <v>31</v>
      </c>
      <c r="AF16" s="23" t="s">
        <v>95</v>
      </c>
      <c r="AG16" s="20" t="s">
        <v>116</v>
      </c>
      <c r="AH16" s="23" t="s">
        <v>31</v>
      </c>
      <c r="AI16" s="35" t="s">
        <v>83</v>
      </c>
      <c r="AJ16" s="26" t="s">
        <v>71</v>
      </c>
      <c r="AK16" s="28"/>
      <c r="AL16" s="20"/>
    </row>
    <row r="17" spans="1:38" s="14" customFormat="1" ht="409.6" customHeight="1">
      <c r="A17" s="16" t="s">
        <v>87</v>
      </c>
      <c r="B17" s="42" t="s">
        <v>112</v>
      </c>
      <c r="C17" s="16" t="s">
        <v>117</v>
      </c>
      <c r="D17" s="42" t="s">
        <v>88</v>
      </c>
      <c r="E17" s="42" t="s">
        <v>72</v>
      </c>
      <c r="F17" s="19" t="s">
        <v>30</v>
      </c>
      <c r="G17" s="19">
        <v>4</v>
      </c>
      <c r="H17" s="19">
        <v>0</v>
      </c>
      <c r="I17" s="19">
        <v>0</v>
      </c>
      <c r="J17" s="19">
        <f t="shared" si="1"/>
        <v>4</v>
      </c>
      <c r="K17" s="43" t="s">
        <v>62</v>
      </c>
      <c r="L17" s="16" t="s">
        <v>48</v>
      </c>
      <c r="M17" s="21" t="s">
        <v>118</v>
      </c>
      <c r="N17" s="43" t="s">
        <v>49</v>
      </c>
      <c r="O17" s="35" t="s">
        <v>32</v>
      </c>
      <c r="P17" s="22" t="s">
        <v>119</v>
      </c>
      <c r="Q17" s="34">
        <v>3</v>
      </c>
      <c r="R17" s="34">
        <v>6</v>
      </c>
      <c r="S17" s="34">
        <f>Q17*R17</f>
        <v>18</v>
      </c>
      <c r="T17" s="24" t="str">
        <f t="shared" ref="T17:T20" si="6">IF(AND(S17&gt;=2,S17&lt;=4),"Bajo",IF(AND(S17&gt;=6,S17&lt;=8),"Medio",IF(AND(S17&gt;=10,S17&lt;=20),"Alto",IF(AND(S17&gt;=24,S17&lt;=40),"Muy Alto","ERROR"))))</f>
        <v>Alto</v>
      </c>
      <c r="U17" s="25">
        <v>10</v>
      </c>
      <c r="V17" s="23">
        <f t="shared" si="3"/>
        <v>180</v>
      </c>
      <c r="W17" s="29" t="str">
        <f t="shared" si="4"/>
        <v>II</v>
      </c>
      <c r="X17" s="23" t="str">
        <f t="shared" ref="X17:X20" si="7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7" s="23" t="str">
        <f t="shared" ref="Y17:Y20" si="8">IF(W17="I","No Aceptable",IF(W17="II","No Aceptable o Aceptable
con control específico ",IF(W17="III","Mejorable",IF(W17="IV","Aceptable ",FALSE))))</f>
        <v xml:space="preserve">No Aceptable o Aceptable
con control específico </v>
      </c>
      <c r="Z17" s="23">
        <f>SUM(J17)</f>
        <v>4</v>
      </c>
      <c r="AA17" s="23">
        <v>8</v>
      </c>
      <c r="AB17" s="22" t="s">
        <v>120</v>
      </c>
      <c r="AC17" s="22" t="s">
        <v>30</v>
      </c>
      <c r="AD17" s="22" t="s">
        <v>31</v>
      </c>
      <c r="AE17" s="22" t="s">
        <v>31</v>
      </c>
      <c r="AF17" s="44" t="s">
        <v>76</v>
      </c>
      <c r="AG17" s="41" t="s">
        <v>121</v>
      </c>
      <c r="AH17" s="22" t="s">
        <v>31</v>
      </c>
      <c r="AI17" s="35" t="s">
        <v>122</v>
      </c>
      <c r="AJ17" s="22" t="s">
        <v>30</v>
      </c>
      <c r="AK17" s="22"/>
      <c r="AL17" s="22"/>
    </row>
    <row r="18" spans="1:38" s="14" customFormat="1" ht="291.75" customHeight="1">
      <c r="A18" s="16" t="s">
        <v>87</v>
      </c>
      <c r="B18" s="42" t="s">
        <v>111</v>
      </c>
      <c r="C18" s="16" t="s">
        <v>131</v>
      </c>
      <c r="D18" s="42" t="s">
        <v>88</v>
      </c>
      <c r="E18" s="42" t="s">
        <v>72</v>
      </c>
      <c r="F18" s="19" t="s">
        <v>30</v>
      </c>
      <c r="G18" s="19">
        <v>12</v>
      </c>
      <c r="H18" s="19">
        <v>0</v>
      </c>
      <c r="I18" s="19">
        <v>13</v>
      </c>
      <c r="J18" s="19">
        <f t="shared" ref="J18:J19" si="9">SUM(G18)+H18+I18</f>
        <v>25</v>
      </c>
      <c r="K18" s="20" t="s">
        <v>128</v>
      </c>
      <c r="L18" s="16" t="s">
        <v>47</v>
      </c>
      <c r="M18" s="27" t="s">
        <v>84</v>
      </c>
      <c r="N18" s="40" t="s">
        <v>32</v>
      </c>
      <c r="O18" s="35" t="s">
        <v>32</v>
      </c>
      <c r="P18" s="23" t="s">
        <v>96</v>
      </c>
      <c r="Q18" s="23">
        <v>3</v>
      </c>
      <c r="R18" s="23">
        <v>6</v>
      </c>
      <c r="S18" s="23">
        <f t="shared" ref="S18" si="10">Q18*R18</f>
        <v>18</v>
      </c>
      <c r="T18" s="24" t="str">
        <f t="shared" si="6"/>
        <v>Alto</v>
      </c>
      <c r="U18" s="25">
        <v>25</v>
      </c>
      <c r="V18" s="23">
        <f t="shared" si="3"/>
        <v>450</v>
      </c>
      <c r="W18" s="29" t="str">
        <f t="shared" si="4"/>
        <v>II</v>
      </c>
      <c r="X18" s="23" t="str">
        <f t="shared" si="7"/>
        <v>Corregir y adoptar medidas de control de inmediato</v>
      </c>
      <c r="Y18" s="23" t="str">
        <f t="shared" si="8"/>
        <v xml:space="preserve">No Aceptable o Aceptable
con control específico </v>
      </c>
      <c r="Z18" s="23">
        <f t="shared" ref="Z18" si="11">SUM(J18)</f>
        <v>25</v>
      </c>
      <c r="AA18" s="23">
        <v>8</v>
      </c>
      <c r="AB18" s="27" t="s">
        <v>84</v>
      </c>
      <c r="AC18" s="23" t="s">
        <v>30</v>
      </c>
      <c r="AD18" s="23" t="s">
        <v>31</v>
      </c>
      <c r="AE18" s="23" t="s">
        <v>31</v>
      </c>
      <c r="AF18" s="31" t="s">
        <v>31</v>
      </c>
      <c r="AG18" s="20" t="s">
        <v>123</v>
      </c>
      <c r="AH18" s="30" t="s">
        <v>31</v>
      </c>
      <c r="AI18" s="35" t="s">
        <v>133</v>
      </c>
      <c r="AJ18" s="31" t="s">
        <v>71</v>
      </c>
      <c r="AK18" s="31"/>
      <c r="AL18" s="31"/>
    </row>
    <row r="19" spans="1:38" s="14" customFormat="1" ht="252" customHeight="1">
      <c r="A19" s="16" t="s">
        <v>87</v>
      </c>
      <c r="B19" s="42" t="s">
        <v>113</v>
      </c>
      <c r="C19" s="16" t="s">
        <v>117</v>
      </c>
      <c r="D19" s="42" t="s">
        <v>88</v>
      </c>
      <c r="E19" s="42" t="s">
        <v>72</v>
      </c>
      <c r="F19" s="19" t="s">
        <v>30</v>
      </c>
      <c r="G19" s="19">
        <v>2</v>
      </c>
      <c r="H19" s="19">
        <v>0</v>
      </c>
      <c r="I19" s="19">
        <v>0</v>
      </c>
      <c r="J19" s="19">
        <f t="shared" si="9"/>
        <v>2</v>
      </c>
      <c r="K19" s="20" t="s">
        <v>97</v>
      </c>
      <c r="L19" s="16" t="s">
        <v>124</v>
      </c>
      <c r="M19" s="27" t="s">
        <v>125</v>
      </c>
      <c r="N19" s="40" t="s">
        <v>32</v>
      </c>
      <c r="O19" s="35" t="s">
        <v>32</v>
      </c>
      <c r="P19" s="23" t="s">
        <v>126</v>
      </c>
      <c r="Q19" s="23">
        <v>2</v>
      </c>
      <c r="R19" s="23">
        <v>2</v>
      </c>
      <c r="S19" s="23">
        <f t="shared" ref="S19:S20" si="12">Q19*R19</f>
        <v>4</v>
      </c>
      <c r="T19" s="24" t="str">
        <f t="shared" si="6"/>
        <v>Bajo</v>
      </c>
      <c r="U19" s="25">
        <v>25</v>
      </c>
      <c r="V19" s="23">
        <f t="shared" si="3"/>
        <v>100</v>
      </c>
      <c r="W19" s="29" t="str">
        <f t="shared" si="4"/>
        <v>III</v>
      </c>
      <c r="X19" s="23" t="str">
        <f t="shared" si="7"/>
        <v xml:space="preserve">Mejorar si es posible. Sería conveniente justificar la intervención y su rentabilidad </v>
      </c>
      <c r="Y19" s="23" t="str">
        <f t="shared" si="8"/>
        <v>Mejorable</v>
      </c>
      <c r="Z19" s="23">
        <f t="shared" ref="Z19" si="13">SUM(J19)</f>
        <v>2</v>
      </c>
      <c r="AA19" s="23">
        <v>8</v>
      </c>
      <c r="AB19" s="27" t="s">
        <v>77</v>
      </c>
      <c r="AC19" s="23" t="s">
        <v>30</v>
      </c>
      <c r="AD19" s="23" t="s">
        <v>31</v>
      </c>
      <c r="AE19" s="23" t="s">
        <v>31</v>
      </c>
      <c r="AF19" s="31" t="s">
        <v>132</v>
      </c>
      <c r="AG19" s="20" t="s">
        <v>135</v>
      </c>
      <c r="AH19" s="31" t="s">
        <v>31</v>
      </c>
      <c r="AI19" s="35" t="s">
        <v>127</v>
      </c>
      <c r="AJ19" s="26" t="s">
        <v>71</v>
      </c>
      <c r="AK19" s="32"/>
      <c r="AL19" s="32"/>
    </row>
    <row r="20" spans="1:38" s="14" customFormat="1" ht="325" customHeight="1">
      <c r="A20" s="16" t="s">
        <v>87</v>
      </c>
      <c r="B20" s="42" t="s">
        <v>111</v>
      </c>
      <c r="C20" s="16" t="s">
        <v>70</v>
      </c>
      <c r="D20" s="42" t="s">
        <v>88</v>
      </c>
      <c r="E20" s="42" t="s">
        <v>72</v>
      </c>
      <c r="F20" s="19" t="s">
        <v>78</v>
      </c>
      <c r="G20" s="19">
        <v>12</v>
      </c>
      <c r="H20" s="19">
        <v>0</v>
      </c>
      <c r="I20" s="19">
        <v>13</v>
      </c>
      <c r="J20" s="19">
        <f>SUM(G20)+H20+I20</f>
        <v>25</v>
      </c>
      <c r="K20" s="20" t="s">
        <v>129</v>
      </c>
      <c r="L20" s="16" t="s">
        <v>124</v>
      </c>
      <c r="M20" s="21" t="s">
        <v>98</v>
      </c>
      <c r="N20" s="36" t="s">
        <v>136</v>
      </c>
      <c r="O20" s="35" t="s">
        <v>32</v>
      </c>
      <c r="P20" s="22" t="s">
        <v>130</v>
      </c>
      <c r="Q20" s="23">
        <v>2</v>
      </c>
      <c r="R20" s="23">
        <v>4</v>
      </c>
      <c r="S20" s="23">
        <f t="shared" si="12"/>
        <v>8</v>
      </c>
      <c r="T20" s="24" t="str">
        <f t="shared" si="6"/>
        <v>Medio</v>
      </c>
      <c r="U20" s="25">
        <v>10</v>
      </c>
      <c r="V20" s="23">
        <f t="shared" si="3"/>
        <v>80</v>
      </c>
      <c r="W20" s="29" t="str">
        <f t="shared" si="4"/>
        <v>III</v>
      </c>
      <c r="X20" s="23" t="str">
        <f t="shared" si="7"/>
        <v xml:space="preserve">Mejorar si es posible. Sería conveniente justificar la intervención y su rentabilidad </v>
      </c>
      <c r="Y20" s="23" t="str">
        <f t="shared" si="8"/>
        <v>Mejorable</v>
      </c>
      <c r="Z20" s="23">
        <f t="shared" ref="Z20" si="14">SUM(J20)</f>
        <v>25</v>
      </c>
      <c r="AA20" s="23">
        <v>8</v>
      </c>
      <c r="AB20" s="33" t="s">
        <v>98</v>
      </c>
      <c r="AC20" s="23" t="s">
        <v>30</v>
      </c>
      <c r="AD20" s="23" t="s">
        <v>31</v>
      </c>
      <c r="AE20" s="23" t="s">
        <v>31</v>
      </c>
      <c r="AF20" s="43" t="s">
        <v>99</v>
      </c>
      <c r="AG20" s="20" t="s">
        <v>134</v>
      </c>
      <c r="AH20" s="23" t="s">
        <v>31</v>
      </c>
      <c r="AI20" s="35" t="s">
        <v>101</v>
      </c>
      <c r="AJ20" s="23" t="s">
        <v>71</v>
      </c>
      <c r="AK20" s="23"/>
      <c r="AL20" s="23"/>
    </row>
    <row r="21" spans="1:38" s="15" customFormat="1" ht="53.15" customHeight="1">
      <c r="A21" s="61" t="s">
        <v>51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2" t="s">
        <v>51</v>
      </c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 t="s">
        <v>57</v>
      </c>
      <c r="AD21" s="62"/>
      <c r="AE21" s="62"/>
      <c r="AF21" s="62"/>
      <c r="AG21" s="62"/>
      <c r="AH21" s="62"/>
      <c r="AI21" s="62"/>
      <c r="AJ21" s="62"/>
      <c r="AK21" s="62"/>
      <c r="AL21" s="62"/>
    </row>
    <row r="22" spans="1:38" s="14" customFormat="1" ht="45.75" customHeight="1">
      <c r="A22" s="61" t="s">
        <v>52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2" t="s">
        <v>55</v>
      </c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 t="s">
        <v>58</v>
      </c>
      <c r="AD22" s="62"/>
      <c r="AE22" s="62"/>
      <c r="AF22" s="62"/>
      <c r="AG22" s="62"/>
      <c r="AH22" s="62"/>
      <c r="AI22" s="62"/>
      <c r="AJ22" s="62"/>
      <c r="AK22" s="62"/>
      <c r="AL22" s="62"/>
    </row>
    <row r="23" spans="1:38" s="14" customFormat="1" ht="9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</row>
    <row r="24" spans="1:38" s="14" customFormat="1" ht="26.25" customHeight="1">
      <c r="A24" s="63" t="s">
        <v>53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59" t="s">
        <v>56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60" t="s">
        <v>59</v>
      </c>
      <c r="AD24" s="60"/>
      <c r="AE24" s="60"/>
      <c r="AF24" s="60"/>
      <c r="AG24" s="60"/>
      <c r="AH24" s="60"/>
      <c r="AI24" s="60"/>
      <c r="AJ24" s="60"/>
      <c r="AK24" s="60"/>
      <c r="AL24" s="60"/>
    </row>
    <row r="25" spans="1:38" s="14" customFormat="1" ht="26.2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60"/>
      <c r="AD25" s="60"/>
      <c r="AE25" s="60"/>
      <c r="AF25" s="60"/>
      <c r="AG25" s="60"/>
      <c r="AH25" s="60"/>
      <c r="AI25" s="60"/>
      <c r="AJ25" s="60"/>
      <c r="AK25" s="60"/>
      <c r="AL25" s="60"/>
    </row>
    <row r="26" spans="1:38" s="14" customFormat="1" ht="26.25" customHeight="1">
      <c r="A26" s="58" t="s">
        <v>54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 t="s">
        <v>60</v>
      </c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 t="s">
        <v>61</v>
      </c>
      <c r="AD26" s="60"/>
      <c r="AE26" s="60"/>
      <c r="AF26" s="60"/>
      <c r="AG26" s="60"/>
      <c r="AH26" s="60"/>
      <c r="AI26" s="60"/>
      <c r="AJ26" s="60"/>
      <c r="AK26" s="60"/>
      <c r="AL26" s="60"/>
    </row>
    <row r="27" spans="1:38" ht="15.75" customHeight="1">
      <c r="A27" s="1"/>
      <c r="B27" s="1"/>
      <c r="C27" s="1"/>
      <c r="D27" s="1"/>
      <c r="E27" s="1"/>
      <c r="F27" s="2"/>
      <c r="G27" s="2"/>
      <c r="H27" s="2"/>
      <c r="I27" s="2"/>
      <c r="J27" s="2"/>
      <c r="K27" s="1"/>
      <c r="L27" s="2"/>
      <c r="M27" s="1"/>
      <c r="N27" s="1"/>
      <c r="O27" s="2"/>
      <c r="P27" s="3"/>
      <c r="Q27" s="2"/>
      <c r="R27" s="2"/>
      <c r="S27" s="4"/>
      <c r="T27" s="4"/>
      <c r="U27" s="2"/>
      <c r="V27" s="3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3"/>
      <c r="AH27" s="3"/>
    </row>
    <row r="28" spans="1:38" ht="15.75" customHeight="1">
      <c r="A28" s="1"/>
      <c r="B28" s="1"/>
      <c r="C28" s="1"/>
      <c r="D28" s="1"/>
      <c r="E28" s="1"/>
      <c r="F28" s="2"/>
      <c r="G28" s="2"/>
      <c r="H28" s="2"/>
      <c r="I28" s="2"/>
      <c r="J28" s="2"/>
      <c r="K28" s="1"/>
      <c r="L28" s="2"/>
      <c r="M28" s="1"/>
      <c r="N28" s="1"/>
      <c r="O28" s="2"/>
      <c r="P28" s="3"/>
      <c r="Q28" s="2"/>
      <c r="R28" s="2"/>
      <c r="S28" s="4"/>
      <c r="T28" s="4"/>
      <c r="U28" s="2"/>
      <c r="V28" s="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"/>
      <c r="AH28" s="3"/>
    </row>
    <row r="29" spans="1:38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38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38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38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</sheetData>
  <mergeCells count="43">
    <mergeCell ref="A21:L21"/>
    <mergeCell ref="M21:AB21"/>
    <mergeCell ref="AC21:AL21"/>
    <mergeCell ref="A26:L26"/>
    <mergeCell ref="M26:AB26"/>
    <mergeCell ref="AC26:AL26"/>
    <mergeCell ref="A22:L23"/>
    <mergeCell ref="M22:AB23"/>
    <mergeCell ref="AC22:AL23"/>
    <mergeCell ref="A24:L25"/>
    <mergeCell ref="M24:AB25"/>
    <mergeCell ref="AC24:AL25"/>
    <mergeCell ref="AJ13:AJ14"/>
    <mergeCell ref="AK13:AK14"/>
    <mergeCell ref="AI13:AI14"/>
    <mergeCell ref="A9:M11"/>
    <mergeCell ref="N9:X11"/>
    <mergeCell ref="Y9:AL11"/>
    <mergeCell ref="A12:M12"/>
    <mergeCell ref="N12:X12"/>
    <mergeCell ref="Y12:AL12"/>
    <mergeCell ref="AD13:AH13"/>
    <mergeCell ref="A13:A14"/>
    <mergeCell ref="B13:B14"/>
    <mergeCell ref="C13:C14"/>
    <mergeCell ref="D13:D14"/>
    <mergeCell ref="E13:E14"/>
    <mergeCell ref="AL13:AL14"/>
    <mergeCell ref="F13:F14"/>
    <mergeCell ref="G13:J13"/>
    <mergeCell ref="K13:M13"/>
    <mergeCell ref="A2:J8"/>
    <mergeCell ref="K2:AD2"/>
    <mergeCell ref="AA13:AC13"/>
    <mergeCell ref="N13:P13"/>
    <mergeCell ref="Q13:X13"/>
    <mergeCell ref="AE2:AL8"/>
    <mergeCell ref="K3:AD3"/>
    <mergeCell ref="K4:AD4"/>
    <mergeCell ref="K5:AD7"/>
    <mergeCell ref="K8:O8"/>
    <mergeCell ref="P8:W8"/>
    <mergeCell ref="X8:AD8"/>
  </mergeCells>
  <conditionalFormatting sqref="S15:S20">
    <cfRule type="cellIs" dxfId="7" priority="8" stopIfTrue="1" operator="notEqual">
      <formula>0</formula>
    </cfRule>
  </conditionalFormatting>
  <conditionalFormatting sqref="T15:T20">
    <cfRule type="expression" dxfId="6" priority="7" stopIfTrue="1">
      <formula>S15&gt;0</formula>
    </cfRule>
  </conditionalFormatting>
  <conditionalFormatting sqref="W15:W20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15:X20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8" fitToHeight="0" orientation="landscape" r:id="rId1"/>
  <rowBreaks count="1" manualBreakCount="1">
    <brk id="17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Mary</cp:lastModifiedBy>
  <cp:lastPrinted>2023-06-06T21:32:18Z</cp:lastPrinted>
  <dcterms:created xsi:type="dcterms:W3CDTF">2021-03-05T22:00:32Z</dcterms:created>
  <dcterms:modified xsi:type="dcterms:W3CDTF">2024-12-02T17:04:32Z</dcterms:modified>
</cp:coreProperties>
</file>