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0C1D3FC4-DC5A-48BB-A186-D2A232819E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GIENE" sheetId="18" r:id="rId1"/>
    <sheet name="SEGURIDAD" sheetId="22" r:id="rId2"/>
  </sheets>
  <definedNames>
    <definedName name="_xlnm.Print_Area" localSheetId="0">HIGIENE!$A$2:$AL$32</definedName>
    <definedName name="_xlnm.Print_Area" localSheetId="1">SEGURIDAD!$A$2:$AL$28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22" i="22" l="1"/>
  <c r="J22" i="22"/>
  <c r="Z22" i="22" s="1"/>
  <c r="S21" i="22"/>
  <c r="J21" i="22"/>
  <c r="Z21" i="22" s="1"/>
  <c r="S20" i="22"/>
  <c r="J20" i="22"/>
  <c r="Z20" i="22" s="1"/>
  <c r="S19" i="22"/>
  <c r="J19" i="22"/>
  <c r="Z19" i="22" s="1"/>
  <c r="S18" i="22"/>
  <c r="J18" i="22"/>
  <c r="Z18" i="22" s="1"/>
  <c r="S17" i="22"/>
  <c r="J17" i="22"/>
  <c r="Z17" i="22" s="1"/>
  <c r="S16" i="22"/>
  <c r="J16" i="22"/>
  <c r="Z16" i="22" s="1"/>
  <c r="S15" i="22"/>
  <c r="J15" i="22"/>
  <c r="Z15" i="22" s="1"/>
  <c r="S26" i="18"/>
  <c r="J26" i="18"/>
  <c r="Z26" i="18" s="1"/>
  <c r="S25" i="18"/>
  <c r="J25" i="18"/>
  <c r="Z25" i="18" s="1"/>
  <c r="S24" i="18"/>
  <c r="J24" i="18"/>
  <c r="Z24" i="18" s="1"/>
  <c r="S23" i="18"/>
  <c r="J23" i="18"/>
  <c r="Z23" i="18" s="1"/>
  <c r="S22" i="18"/>
  <c r="J22" i="18"/>
  <c r="Z22" i="18" s="1"/>
  <c r="S21" i="18"/>
  <c r="J21" i="18"/>
  <c r="Z21" i="18" s="1"/>
  <c r="S20" i="18"/>
  <c r="J20" i="18"/>
  <c r="Z20" i="18" s="1"/>
  <c r="S19" i="18"/>
  <c r="J19" i="18"/>
  <c r="Z19" i="18" s="1"/>
  <c r="S18" i="18"/>
  <c r="J18" i="18"/>
  <c r="Z18" i="18" s="1"/>
  <c r="S17" i="18"/>
  <c r="J17" i="18"/>
  <c r="Z17" i="18" s="1"/>
  <c r="S16" i="18"/>
  <c r="J16" i="18"/>
  <c r="Z16" i="18" s="1"/>
  <c r="S15" i="18"/>
  <c r="J15" i="18"/>
  <c r="Z15" i="18" s="1"/>
  <c r="V19" i="22" l="1"/>
  <c r="W19" i="22" s="1"/>
  <c r="T19" i="22"/>
  <c r="V16" i="22"/>
  <c r="W16" i="22" s="1"/>
  <c r="T16" i="22"/>
  <c r="V20" i="22"/>
  <c r="W20" i="22" s="1"/>
  <c r="T20" i="22"/>
  <c r="V17" i="22"/>
  <c r="W17" i="22" s="1"/>
  <c r="T17" i="22"/>
  <c r="V18" i="22"/>
  <c r="W18" i="22" s="1"/>
  <c r="T18" i="22"/>
  <c r="V22" i="22"/>
  <c r="W22" i="22" s="1"/>
  <c r="T22" i="22"/>
  <c r="V21" i="22"/>
  <c r="W21" i="22" s="1"/>
  <c r="T21" i="22"/>
  <c r="V15" i="18"/>
  <c r="W15" i="18" s="1"/>
  <c r="Y15" i="18" s="1"/>
  <c r="T15" i="18"/>
  <c r="V16" i="18"/>
  <c r="W16" i="18" s="1"/>
  <c r="T16" i="18"/>
  <c r="V23" i="18"/>
  <c r="W23" i="18" s="1"/>
  <c r="T23" i="18"/>
  <c r="V22" i="18"/>
  <c r="W22" i="18" s="1"/>
  <c r="T22" i="18"/>
  <c r="V24" i="18"/>
  <c r="W24" i="18" s="1"/>
  <c r="T24" i="18"/>
  <c r="V25" i="18"/>
  <c r="W25" i="18" s="1"/>
  <c r="T25" i="18"/>
  <c r="V18" i="18"/>
  <c r="W18" i="18" s="1"/>
  <c r="T18" i="18"/>
  <c r="V26" i="18"/>
  <c r="W26" i="18" s="1"/>
  <c r="X26" i="18" s="1"/>
  <c r="T26" i="18"/>
  <c r="V19" i="18"/>
  <c r="W19" i="18" s="1"/>
  <c r="T19" i="18"/>
  <c r="V17" i="18"/>
  <c r="W17" i="18" s="1"/>
  <c r="T17" i="18"/>
  <c r="V15" i="22"/>
  <c r="W15" i="22" s="1"/>
  <c r="T15" i="22"/>
  <c r="V20" i="18"/>
  <c r="W20" i="18" s="1"/>
  <c r="T20" i="18"/>
  <c r="V21" i="18"/>
  <c r="W21" i="18" s="1"/>
  <c r="T21" i="18"/>
  <c r="X15" i="18" l="1"/>
  <c r="X17" i="22"/>
  <c r="Y17" i="22"/>
  <c r="X15" i="22"/>
  <c r="Y15" i="22"/>
  <c r="X20" i="22"/>
  <c r="Y20" i="22"/>
  <c r="X16" i="22"/>
  <c r="Y16" i="22"/>
  <c r="X18" i="22"/>
  <c r="Y18" i="22"/>
  <c r="Y19" i="22"/>
  <c r="X19" i="22"/>
  <c r="X22" i="22"/>
  <c r="Y22" i="22"/>
  <c r="X21" i="22"/>
  <c r="Y21" i="22"/>
  <c r="Y26" i="18"/>
  <c r="X24" i="18"/>
  <c r="Y24" i="18"/>
  <c r="Y20" i="18"/>
  <c r="X20" i="18"/>
  <c r="Y22" i="18"/>
  <c r="X22" i="18"/>
  <c r="Y23" i="18"/>
  <c r="X23" i="18"/>
  <c r="Y19" i="18"/>
  <c r="X19" i="18"/>
  <c r="Y16" i="18"/>
  <c r="X16" i="18"/>
  <c r="Y18" i="18"/>
  <c r="X18" i="18"/>
  <c r="Y21" i="18"/>
  <c r="X21" i="18"/>
  <c r="Y17" i="18"/>
  <c r="X17" i="18"/>
  <c r="X25" i="18"/>
  <c r="Y2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<sst xmlns="http://schemas.openxmlformats.org/spreadsheetml/2006/main" count="555" uniqueCount="214">
  <si>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</si>
  <si>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</si>
  <si>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</si>
  <si>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</si>
  <si>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</si>
  <si>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</si>
  <si>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</si>
  <si>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</si>
  <si>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</si>
  <si>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</si>
  <si>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</si>
  <si>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</si>
  <si>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</si>
  <si>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</si>
  <si>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</si>
  <si>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</si>
  <si>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</si>
  <si>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</si>
  <si>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</si>
  <si>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</si>
  <si>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</si>
  <si>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</si>
  <si>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</si>
  <si>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</si>
  <si>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</si>
  <si>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</si>
  <si>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</si>
  <si>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</si>
  <si>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</si>
  <si>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</si>
  <si>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</si>
  <si>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</si>
  <si>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</si>
  <si>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</si>
  <si>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</si>
  <si>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Autocuidado
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</si>
  <si>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</si>
  <si>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</si>
  <si>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</si>
  <si>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</si>
  <si>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</si>
  <si>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</si>
  <si>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</si>
  <si>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</si>
  <si>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</si>
  <si>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</si>
  <si>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</si>
  <si>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</si>
  <si>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</si>
  <si>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PÚBLICO</t>
  </si>
  <si>
    <t>LOCATIVO</t>
  </si>
  <si>
    <t>FENOMENOS NATURALES</t>
  </si>
  <si>
    <t>ACCIDENTE DE TRÁNSITO</t>
  </si>
  <si>
    <t>Revisiones periódicas estado vehículo (Tecno-mecánica al día)</t>
  </si>
  <si>
    <t>SISTEMA DE GESTIÓN DE LA SEGURIDAD Y SALUD EN EL TRABAJO</t>
  </si>
  <si>
    <t>Nombre:</t>
  </si>
  <si>
    <t xml:space="preserve">Firma: </t>
  </si>
  <si>
    <t>PROFESIONAL SG-SST</t>
  </si>
  <si>
    <t>ELABORÓ</t>
  </si>
  <si>
    <t>Firma:</t>
  </si>
  <si>
    <t xml:space="preserve"> COPASST</t>
  </si>
  <si>
    <t>Nombre</t>
  </si>
  <si>
    <t>Firma</t>
  </si>
  <si>
    <t>SECRETARIA DE SERVICIOS ADMINISTRATIVOS</t>
  </si>
  <si>
    <t>REVISÓ</t>
  </si>
  <si>
    <t>APROBÓ</t>
  </si>
  <si>
    <t>Accidentes de tránsito durante el transporte a zona veredales y urbana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</si>
  <si>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</si>
  <si>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</si>
  <si>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</si>
  <si>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</si>
  <si>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</si>
  <si>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</si>
  <si>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</si>
  <si>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</si>
  <si>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</si>
  <si>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</si>
  <si>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</si>
  <si>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Afecciones respiratorias</t>
  </si>
  <si>
    <t xml:space="preserve">Capacitaciones
Elementos de protección personal,guantes,dotación, tapabocas </t>
  </si>
  <si>
    <t>PSICOSOCIAL</t>
  </si>
  <si>
    <t>ERGONIMICO</t>
  </si>
  <si>
    <t>FEMOMENOS NATURALES</t>
  </si>
  <si>
    <t>Desplazamiento por diferentes dependencias con superficies irregulares, deslizantes,
con diferencia del nivel,
condiciones de orden y aseo.</t>
  </si>
  <si>
    <t>Golpes, caidas, fracturas.</t>
  </si>
  <si>
    <t>Señalizacion, cinta antideslizante.</t>
  </si>
  <si>
    <t>Capacitaciones
entrega de dotacion y elementos de proteccion personal</t>
  </si>
  <si>
    <t>Fracturas</t>
  </si>
  <si>
    <t>Instalar pasamanos en las areas donde se requieran</t>
  </si>
  <si>
    <t xml:space="preserve">Calzado de seguridad </t>
  </si>
  <si>
    <t>episodios de estrés y ansiedad</t>
  </si>
  <si>
    <t>Politraumátismo, muerte</t>
  </si>
  <si>
    <t>*Golpes por caidas
*Contusiones
*Hematomas
*Luxaciones
*Fracturas
*Politraumatismo
*Muerte</t>
  </si>
  <si>
    <t>Continuar con el Mantenimiento a vehículos
Contar con el  kit de carretera 
Revisión tecnicomecanica</t>
  </si>
  <si>
    <t>Rinitis
Enfermedades respiratorias
Dermatitis ?</t>
  </si>
  <si>
    <t>Desplazamiento por zonas rurales y urbanas por vias destapadas.</t>
  </si>
  <si>
    <t xml:space="preserve">Rinitis
Enfermedades respiratorias
</t>
  </si>
  <si>
    <t>Elementos de protección personal, gafas, tapabocas.</t>
  </si>
  <si>
    <t xml:space="preserve"> Continuar con el Mantenimiento a vehículos
Contar con el  kit de carretera 
Revisión tecnicomecanica</t>
  </si>
  <si>
    <t>Derrumbes
Inundaciones, creciente de quebradas</t>
  </si>
  <si>
    <t>Volcamiento de vehiculo, atrapamiento</t>
  </si>
  <si>
    <t>Capacitación en sefuridad vial, condiciones del vehiculo y climáticas</t>
  </si>
  <si>
    <t>Adquisición de 'Radiotelefonos, instalar GPS en los vehiculos</t>
  </si>
  <si>
    <t xml:space="preserve">*Capacitar sobre los protocolo de actuación prevención de estos Accidentes Naturales
Contar con numeros de emergencias 
Capacitar sobre los Estandares de Seguridad 
</t>
  </si>
  <si>
    <t>Seguridad vial, brigada de emergencia, secretaria de transito, SG-SST</t>
  </si>
  <si>
    <t xml:space="preserve">Ansiedad, pánico estrés postráumatico, </t>
  </si>
  <si>
    <t>Estudio tecnico por especialista para la rehubicacion o emplazamiento de las edificaciones</t>
  </si>
  <si>
    <t>Brigada de emergencia, SG-SST</t>
  </si>
  <si>
    <t>Atrapamiento, asficia, perdidas humanas y materiales</t>
  </si>
  <si>
    <t xml:space="preserve">Dolor y fatiga auditiva
</t>
  </si>
  <si>
    <t xml:space="preserve">Autocuidado, capacitación en prevención del ruido
</t>
  </si>
  <si>
    <t>Proteccion repiratoria, que el aire acondicionado funciones, los vidrios del vehiculo levantados</t>
  </si>
  <si>
    <t xml:space="preserve">Dolores lumbares y abdominales
</t>
  </si>
  <si>
    <t>Periodos de descanso y pausas activas</t>
  </si>
  <si>
    <t>Mantenimiento de los vehiculos</t>
  </si>
  <si>
    <t xml:space="preserve">Continuar con los Periodos de descanso y pausas activas 
Capacitación en prevención del riesgo y autocuidado
Examenes médicos ocupacionales con enfasis en el factor de riesgo de exposición.
</t>
  </si>
  <si>
    <t>FISICO RUIDO</t>
  </si>
  <si>
    <t>FISICO VIBRACIONES</t>
  </si>
  <si>
    <t>QUIMICO POR POLVO</t>
  </si>
  <si>
    <t>QUIMICO POLVO INORGÁNICO</t>
  </si>
  <si>
    <t xml:space="preserve">Posturas prolongadas sentado
</t>
  </si>
  <si>
    <t>Lumbalgias,
cervicalgias.</t>
  </si>
  <si>
    <t>Sillas ajustables</t>
  </si>
  <si>
    <t>Pausas activas</t>
  </si>
  <si>
    <t xml:space="preserve"> Ajuste del
puesto de
trabajo de
acuerdo a la
antropometr
ía de la
persona</t>
  </si>
  <si>
    <t xml:space="preserve">Reducción del
tiempo de
exposición.
Asegurar la
realización de
las pausas
activas.
Fomentar el
autocuidado.
</t>
  </si>
  <si>
    <t>Tendinitis,
Sindrome
del tunel del
carpo -
(STC).</t>
  </si>
  <si>
    <t>Lumbalgía Crónica con Incapacidad parcial prolongada.</t>
  </si>
  <si>
    <t>Intervención
Quirurgica por
Calificación
como
enfermedad
profesional.</t>
  </si>
  <si>
    <t xml:space="preserve">Estrés, irritabilidad,
apatía laboral,
desmotivación, falta de
interés, baja
productividad
</t>
  </si>
  <si>
    <t xml:space="preserve">Asistir a las actividades programadas por el área de psicologia.
</t>
  </si>
  <si>
    <t>Asesorias  individuales y colectivas  en salud mental</t>
  </si>
  <si>
    <t>CONDICIONES DE SEGURIDAD 
LOCATIVO</t>
  </si>
  <si>
    <t>FISICO TEMPERATURAS (CALOR - DISCONFOR TERMICO)</t>
  </si>
  <si>
    <t>Programar la limpieza y lavado de los vehiculos en jornada de la mañana antes de salir a la ruta</t>
  </si>
  <si>
    <t>Desidratación.
Golpe de calor</t>
  </si>
  <si>
    <t xml:space="preserve">Clambres musculares.
Principios de artritis. 
Parálisis facial
</t>
  </si>
  <si>
    <t>Capacitaciones
Elementos de protección personal, 
protectores auditivos</t>
  </si>
  <si>
    <t xml:space="preserve">Mantenimiento del aire acondicionado
</t>
  </si>
  <si>
    <t>protectores auditivos</t>
  </si>
  <si>
    <t xml:space="preserve">Continuar con los Periodos de descanso y pausas activas 
Capacitación en prevención del riesgo y autocuidado
Examenes médicos ocupacionales con enfasis en el factor de riesgo de exposición.
</t>
  </si>
  <si>
    <t>*Reacciones alergicas
*Dermatosis
* Enfermedades oculares
* Enfermedades respiratorias</t>
  </si>
  <si>
    <t>Capacitaciones 
Protección respiratoria
Guantes 
bata
Gorro tipo oruga</t>
  </si>
  <si>
    <t>*Implementar un control de plagas, roedores y vectores
 Capacitación en este tipo de Peligros biológico
*Cumplir con el protocolo de bioseguridad
*Esquema de vacunación e imunización</t>
  </si>
  <si>
    <t>Protección respiratoria
Guantes 
bata
Gorro tipo oruga</t>
  </si>
  <si>
    <t>*Microorganismo
*Tipos hongos, bacterias o virús, ácaros</t>
  </si>
  <si>
    <t>Cada sies meses se hace limpieza de cajas y estanterias, cada ocho dias se realiza un aseo general incluyendo pisos</t>
  </si>
  <si>
    <t xml:space="preserve">Capacitaciones atraves de protocolos enviados por el archivo general de la nación,
Uso de elementos de protección personal,  gorro, tapabocas, bata, guantes. </t>
  </si>
  <si>
    <t>Gel antibacterial para desinfección de manos.</t>
  </si>
  <si>
    <t>Rinitis
Enfermedades respiratorias
Dermatitis 
Daño a la documentación por ácaros</t>
  </si>
  <si>
    <t>Demandas
cualitativas y cuantitativas de la labor y trabajo bajo presión
Maltrato verbal por parte de los usurios externos 
Presiones indebidas por personal interno a la hora de radicar documentos</t>
  </si>
  <si>
    <t xml:space="preserve">Estrés, irritabilidad,
apatía laboral,
desmotivación, falta de
interés, aislamiento social.
</t>
  </si>
  <si>
    <t xml:space="preserve">Demandas
cualitativas y cuantitativas de la labor y trabajo bajo presión
</t>
  </si>
  <si>
    <t xml:space="preserve">Estrés, irritabilidad,
apatía laboral,
desmotivación, falta de
interés, aislamiento social, desmotivación laboral.
</t>
  </si>
  <si>
    <t xml:space="preserve">Aislamiento social y apatia a las actividades de integración.
</t>
  </si>
  <si>
    <t>PSICOLOGA
SG-SST
FUNCIONARIOS</t>
  </si>
  <si>
    <t>Asesorias  individuales y colectivas  en salud mental
Programa de
Vigilancia
Epidemiológica en construcción.
Riesgo Psicosocial
Implementación de
diagnostico (Batería), 
Seguimiento a los casos blancos, seguimiento con psicologia</t>
  </si>
  <si>
    <t>SG-SST
FUNCIONARIOS
ARL</t>
  </si>
  <si>
    <t>PSICOLOGA
COMITÉ DE CONVIVENCIA
SG-SST
FUNCIONARIOS</t>
  </si>
  <si>
    <t xml:space="preserve">Almacenamieto de cajas con archivos en estanterias metálica, cambio de niveles en piso, caida de objetos </t>
  </si>
  <si>
    <t>Anclaje de estanteria en la pared y entre ellas, lo cual reduce el riesgo de desplome de estas</t>
  </si>
  <si>
    <t xml:space="preserve">Aplicacion de la la norma emitida por el archivo general de la nación 
</t>
  </si>
  <si>
    <t xml:space="preserve">Capacitación en peligros locativos especialmente en prevención de caidas y autocuidado, instalar la señalición y demarcar las áreas donde se requiere
</t>
  </si>
  <si>
    <t>SG-SST
FUNCIONARIOS
COPASST
ARL</t>
  </si>
  <si>
    <t xml:space="preserve">Capacitación en peligros locativos especialmente en prevención de caidas y autocuidado, instalar la señalición y demarcar las áreas donde se requiere
</t>
  </si>
  <si>
    <t>Escalera de tres peldaños.</t>
  </si>
  <si>
    <t xml:space="preserve">Secuestro, extorsión </t>
  </si>
  <si>
    <t>Episodios de estrés y ansiedad</t>
  </si>
  <si>
    <t xml:space="preserve">Capacitación en riesgo Público
Aviso previo a las autoridades competentes
Protocolo de actuación en caso de exposición al riesgo Público por entidades especializadas en el manejo del riesgo público, como policia gaula, etc.
</t>
  </si>
  <si>
    <t>SECRETARIO DE GOBIERNO
SG-SST
COPASST
BRIGADA DE EMERGENCIA</t>
  </si>
  <si>
    <t xml:space="preserve">Por sismo, 
desplome de estructuras por años
 por lluvias y granizadas, taponamiento de bajantes
incendio </t>
  </si>
  <si>
    <t xml:space="preserve">Robo de la información
Uso indebido de la información confidencial
Perdida de la memoria institucional
</t>
  </si>
  <si>
    <t xml:space="preserve">Violación de la información
Multas y sanciones disciplinarias
</t>
  </si>
  <si>
    <t>Violación de la información
Multas y sanciones disciplinarias</t>
  </si>
  <si>
    <t xml:space="preserve">Capacitación, induccion y reinduccion en el manejo correcto de los archivos.
Aplicación del formato de registro para prestamo de documentos.
</t>
  </si>
  <si>
    <t>Restrincción del acceso al archivo de personal no autorizado interno y externo.</t>
  </si>
  <si>
    <t xml:space="preserve">Perdidas de documentos por catastrofes naturales o provocadas.
Perdidas materiales.
</t>
  </si>
  <si>
    <t xml:space="preserve">Por terremoto.
Inundación.
Incendio provocado o accidental
Sabotaje
Falta de mantenimiento preventivo (a la infraestructura)
</t>
  </si>
  <si>
    <t>Monitoreo permanente de las areas locativas por parte de gestión ducumental y mantenimiento</t>
  </si>
  <si>
    <t>SECRETARIA DE INFRAESTRUCTURA
SG-SST
GESTION DOCUMENTAL</t>
  </si>
  <si>
    <t>Continuar con el almacenamiento y disposición de los archivos en la estanteria a la altura correcta.</t>
  </si>
  <si>
    <t>Continuar con el uso correcto de los extintores, 
Realizar las reparaciones locativas pertinentes de acuerdo a las inspecciones o a los riesgos encontrados.</t>
  </si>
  <si>
    <t>RIESGO
EXPRESADO</t>
  </si>
  <si>
    <t xml:space="preserve">FECHA DE
 SEGUIMIENTO </t>
  </si>
  <si>
    <t>SG-SST
Área de mantenimiento
Médico ocupacional</t>
  </si>
  <si>
    <t>SG-SST
GESTION DOCUMENTAL
CONTROL INTERNO
GESTION HUMANA</t>
  </si>
  <si>
    <t>SECRETARIA DE TRANSITO
SG-SST
COPASST
FUNCIONARIOSARL</t>
  </si>
  <si>
    <r>
      <t xml:space="preserve">*Infecciones *intoxicación </t>
    </r>
    <r>
      <rPr>
        <sz val="14"/>
        <rFont val="Arial"/>
        <family val="2"/>
      </rPr>
      <t>*muerte</t>
    </r>
  </si>
  <si>
    <t xml:space="preserve">Elementos de protección personal como,calzado de seguridad y ropa de trabajo </t>
  </si>
  <si>
    <t xml:space="preserve">Fumigaciones </t>
  </si>
  <si>
    <t>Disponer de una  zona de trabajo destinada para tal fin para realizar la limpieza documental donde cuente con ventilación y
espacio necesario para el acopio de los documentos</t>
  </si>
  <si>
    <t>*Capacitación instructivo de desinfeccion y limpieza de fondo a los documentales
*Seguir el protocolo de limpieza y desinfección  cuando la documentación presenta gran concentración de polvo o contaminantes
biológicos</t>
  </si>
  <si>
    <t>SG-SST
SERVICIOS ADMINISTRATIVOS 
FUNCIONARIOS DE GESTIÓN DOCUMENTAL</t>
  </si>
  <si>
    <t>SG-SST, Área de mantenimiento
Médico ocupacional</t>
  </si>
  <si>
    <t>Acumulación de polvo en los archivos y áreas locativas</t>
  </si>
  <si>
    <t>Programa de vigilancia epidemiológica psicosocial en construcción.
Riesgo Psicosocial
Implementación de diagnostico (Batería), Seguimiento a los casos blancos, seguimiento con psicología</t>
  </si>
  <si>
    <t>Sillas ergonómicas
Descansa pies</t>
  </si>
  <si>
    <t>Movimientosrepetitivos  
Manipulación de carga no superior a lo permitido por la norma</t>
  </si>
  <si>
    <t>Programa deVigilancia Epidemiológica en construcción.
Implementación de
diagnostico (Batería), 
Seguimiento a los casos blancos, seguimiento con psicologia</t>
  </si>
  <si>
    <t>Muerte</t>
  </si>
  <si>
    <t xml:space="preserve"> Macroorganismo
* Mordeduras de animales y picaduras de insectos
en el área de trabajo</t>
  </si>
  <si>
    <t xml:space="preserve">Esfuerzos por manipulación de cajas
</t>
  </si>
  <si>
    <t>Pausas activas
Capacitaciones</t>
  </si>
  <si>
    <t>Dolor de espalda, fatiga muscular (calambres), edema de extremidades inferiores.
Hernias</t>
  </si>
  <si>
    <t>Edema de extremidades inferiores
Hernias</t>
  </si>
  <si>
    <t>Implementar herramientas de ayuda para cargar las cajas</t>
  </si>
  <si>
    <t xml:space="preserve">
Capacitación en capacidad de carga
Continuar realizando las pausas activas.
Valoración periodica por el médico ocupacional
</t>
  </si>
  <si>
    <t>SECRETARIA DE TURISMO Y DESARROLLO ECONÓMICO</t>
  </si>
  <si>
    <t>* Secretario de despacho 
* Profesional universitario
* Contratistas</t>
  </si>
  <si>
    <t>Todas las áreas</t>
  </si>
  <si>
    <t>Programar  y desarrollar las actividades de la Secretaría de turismo y desarrollo económico</t>
  </si>
  <si>
    <t>FECHA: 20/08/2024</t>
  </si>
  <si>
    <t>FECHA DE ELABORACIÓN: AGOSTO 20 DE 2024</t>
  </si>
  <si>
    <t>FECHA DE ELABORACIÓN: AGOSTO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</si>
</sst>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9"/>
      <name val="Arial"/>
      <family val="2"/>
    </font>
    <font>
      <sz val="14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74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2" applyFont="1"/>
    <xf numFmtId="0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4" applyFont="1" applyFill="1"/>
    <xf numFmtId="0" fontId="11" fillId="0" borderId="0" xfId="0" applyFont="1"/>
    <xf numFmtId="0" fontId="11" fillId="0" borderId="0" xfId="2" applyFont="1"/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3" fillId="4" borderId="1" xfId="0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textRotation="90" wrapText="1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9" fillId="0" borderId="1" xfId="4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3" applyFont="1" applyFill="1" applyBorder="1" applyAlignment="1" applyProtection="1">
      <alignment horizontal="left" vertical="center"/>
      <protection locked="0"/>
    </xf>
    <xf numFmtId="0" fontId="9" fillId="0" borderId="1" xfId="2" applyFont="1" applyBorder="1" applyAlignment="1">
      <alignment horizontal="left" vertical="center" wrapText="1"/>
    </xf>
    <xf numFmtId="0" fontId="9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left" vertical="center" wrapText="1"/>
    </xf>
    <xf numFmtId="0" fontId="10" fillId="3" borderId="5" xfId="3" applyFont="1" applyFill="1" applyBorder="1" applyAlignment="1">
      <alignment horizontal="left" vertical="center" wrapText="1"/>
    </xf>
    <xf numFmtId="0" fontId="10" fillId="3" borderId="7" xfId="3" applyFont="1" applyFill="1" applyBorder="1" applyAlignment="1">
      <alignment horizontal="left" vertical="center" wrapText="1"/>
    </xf>
    <xf numFmtId="0" fontId="10" fillId="3" borderId="11" xfId="3" applyFont="1" applyFill="1" applyBorder="1" applyAlignment="1">
      <alignment horizontal="left" vertical="center" wrapText="1"/>
    </xf>
    <xf numFmtId="0" fontId="10" fillId="3" borderId="0" xfId="3" applyFont="1" applyFill="1" applyAlignment="1">
      <alignment horizontal="left" vertical="center" wrapText="1"/>
    </xf>
    <xf numFmtId="0" fontId="10" fillId="3" borderId="12" xfId="3" applyFont="1" applyFill="1" applyBorder="1" applyAlignment="1">
      <alignment horizontal="left" vertical="center" wrapText="1"/>
    </xf>
    <xf numFmtId="0" fontId="10" fillId="3" borderId="8" xfId="3" applyFont="1" applyFill="1" applyBorder="1" applyAlignment="1">
      <alignment horizontal="left" vertical="center" wrapText="1"/>
    </xf>
    <xf numFmtId="0" fontId="10" fillId="3" borderId="9" xfId="3" applyFont="1" applyFill="1" applyBorder="1" applyAlignment="1">
      <alignment horizontal="left" vertical="center" wrapText="1"/>
    </xf>
    <xf numFmtId="0" fontId="10" fillId="3" borderId="10" xfId="3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0" fontId="10" fillId="3" borderId="1" xfId="3" applyFont="1" applyFill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E8F983-D688-4516-8A7D-B08249F1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8D31B99-9135-4D31-82BA-04ED81CC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EADD50-E6B1-4B14-86F3-79622A5B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E9C249B3-F909-4A08-AEEF-54A97CEA2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507187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5BB06F-8AAA-4FBF-B1F9-56DCE697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9377" y="222249"/>
          <a:ext cx="3081535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view="pageBreakPreview" topLeftCell="L4" zoomScale="64" zoomScaleNormal="64" zoomScaleSheetLayoutView="64" workbookViewId="0">
      <selection activeCell="Y15" sqref="Y15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75" style="12" customWidth="1"/>
    <col min="16" max="16" width="9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12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70" t="s">
        <v>36</v>
      </c>
      <c r="B2" s="70"/>
      <c r="C2" s="70"/>
      <c r="D2" s="70"/>
      <c r="E2" s="70"/>
      <c r="F2" s="70"/>
      <c r="G2" s="70"/>
      <c r="H2" s="70"/>
      <c r="I2" s="70"/>
      <c r="J2" s="70"/>
      <c r="K2" s="51" t="s">
        <v>54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10" customFormat="1" ht="26.2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1" t="s">
        <v>68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51"/>
      <c r="AF3" s="51"/>
      <c r="AG3" s="51"/>
      <c r="AH3" s="51"/>
      <c r="AI3" s="51"/>
      <c r="AJ3" s="51"/>
      <c r="AK3" s="51"/>
      <c r="AL3" s="51"/>
    </row>
    <row r="4" spans="1:38" s="10" customFormat="1" ht="24.6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2" t="s">
        <v>37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51"/>
      <c r="AF4" s="51"/>
      <c r="AG4" s="51"/>
      <c r="AH4" s="51"/>
      <c r="AI4" s="51"/>
      <c r="AJ4" s="51"/>
      <c r="AK4" s="51"/>
      <c r="AL4" s="51"/>
    </row>
    <row r="5" spans="1:38" s="10" customFormat="1" ht="30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51" t="s">
        <v>71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s="10" customFormat="1" ht="34.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s="10" customFormat="1" ht="25.9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 s="10" customFormat="1" ht="25.9" customHeight="1">
      <c r="A8" s="70"/>
      <c r="B8" s="70"/>
      <c r="C8" s="70"/>
      <c r="D8" s="70"/>
      <c r="E8" s="70"/>
      <c r="F8" s="70"/>
      <c r="G8" s="70"/>
      <c r="H8" s="70"/>
      <c r="I8" s="70"/>
      <c r="J8" s="70"/>
      <c r="K8" s="71" t="s">
        <v>72</v>
      </c>
      <c r="L8" s="71"/>
      <c r="M8" s="71"/>
      <c r="N8" s="71"/>
      <c r="O8" s="71"/>
      <c r="P8" s="71" t="s">
        <v>73</v>
      </c>
      <c r="Q8" s="71"/>
      <c r="R8" s="71"/>
      <c r="S8" s="71"/>
      <c r="T8" s="71"/>
      <c r="U8" s="71"/>
      <c r="V8" s="71"/>
      <c r="W8" s="71"/>
      <c r="X8" s="71" t="s">
        <v>211</v>
      </c>
      <c r="Y8" s="71"/>
      <c r="Z8" s="71"/>
      <c r="AA8" s="71"/>
      <c r="AB8" s="71"/>
      <c r="AC8" s="71"/>
      <c r="AD8" s="71"/>
      <c r="AE8" s="51"/>
      <c r="AF8" s="51"/>
      <c r="AG8" s="51"/>
      <c r="AH8" s="51"/>
      <c r="AI8" s="51"/>
      <c r="AJ8" s="51"/>
      <c r="AK8" s="51"/>
      <c r="AL8" s="51"/>
    </row>
    <row r="9" spans="1:38" s="13" customFormat="1" ht="14.45" customHeight="1">
      <c r="A9" s="61" t="s">
        <v>69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73" t="s">
        <v>70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 t="s">
        <v>212</v>
      </c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</row>
    <row r="10" spans="1:38" s="13" customFormat="1" ht="14.2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</row>
    <row r="11" spans="1:38" s="13" customFormat="1" ht="18" customHeight="1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9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</row>
    <row r="12" spans="1:38" ht="15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60"/>
      <c r="Y12" s="58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s="14" customFormat="1" ht="66.75" customHeight="1">
      <c r="A13" s="49" t="s">
        <v>3</v>
      </c>
      <c r="B13" s="56" t="s">
        <v>4</v>
      </c>
      <c r="C13" s="49" t="s">
        <v>5</v>
      </c>
      <c r="D13" s="56" t="s">
        <v>6</v>
      </c>
      <c r="E13" s="56" t="s">
        <v>7</v>
      </c>
      <c r="F13" s="49" t="s">
        <v>0</v>
      </c>
      <c r="G13" s="56" t="s">
        <v>42</v>
      </c>
      <c r="H13" s="56"/>
      <c r="I13" s="56"/>
      <c r="J13" s="56"/>
      <c r="K13" s="56" t="s">
        <v>1</v>
      </c>
      <c r="L13" s="57"/>
      <c r="M13" s="57"/>
      <c r="N13" s="56" t="s">
        <v>2</v>
      </c>
      <c r="O13" s="57"/>
      <c r="P13" s="57"/>
      <c r="Q13" s="56" t="s">
        <v>43</v>
      </c>
      <c r="R13" s="56"/>
      <c r="S13" s="56"/>
      <c r="T13" s="56"/>
      <c r="U13" s="56"/>
      <c r="V13" s="56"/>
      <c r="W13" s="56"/>
      <c r="X13" s="56"/>
      <c r="Y13" s="17" t="s">
        <v>44</v>
      </c>
      <c r="Z13" s="17"/>
      <c r="AA13" s="56" t="s">
        <v>45</v>
      </c>
      <c r="AB13" s="57"/>
      <c r="AC13" s="57"/>
      <c r="AD13" s="56" t="s">
        <v>46</v>
      </c>
      <c r="AE13" s="57"/>
      <c r="AF13" s="57"/>
      <c r="AG13" s="57"/>
      <c r="AH13" s="57"/>
      <c r="AI13" s="48" t="s">
        <v>74</v>
      </c>
      <c r="AJ13" s="49" t="s">
        <v>182</v>
      </c>
      <c r="AK13" s="49" t="s">
        <v>183</v>
      </c>
      <c r="AL13" s="48" t="s">
        <v>47</v>
      </c>
    </row>
    <row r="14" spans="1:38" s="14" customFormat="1" ht="138" customHeight="1">
      <c r="A14" s="49"/>
      <c r="B14" s="56"/>
      <c r="C14" s="49"/>
      <c r="D14" s="56"/>
      <c r="E14" s="56"/>
      <c r="F14" s="49"/>
      <c r="G14" s="16" t="s">
        <v>40</v>
      </c>
      <c r="H14" s="16" t="s">
        <v>38</v>
      </c>
      <c r="I14" s="16" t="s">
        <v>41</v>
      </c>
      <c r="J14" s="16" t="s">
        <v>39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6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48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34</v>
      </c>
      <c r="AG14" s="17" t="s">
        <v>28</v>
      </c>
      <c r="AH14" s="17" t="s">
        <v>29</v>
      </c>
      <c r="AI14" s="48"/>
      <c r="AJ14" s="48"/>
      <c r="AK14" s="48"/>
      <c r="AL14" s="48"/>
    </row>
    <row r="15" spans="1:38" s="14" customFormat="1" ht="174" customHeight="1">
      <c r="A15" s="16" t="s">
        <v>207</v>
      </c>
      <c r="B15" s="19" t="s">
        <v>208</v>
      </c>
      <c r="C15" s="24" t="s">
        <v>209</v>
      </c>
      <c r="D15" s="19" t="s">
        <v>210</v>
      </c>
      <c r="E15" s="19" t="s">
        <v>77</v>
      </c>
      <c r="F15" s="20" t="s">
        <v>30</v>
      </c>
      <c r="G15" s="20">
        <v>2</v>
      </c>
      <c r="H15" s="20">
        <v>0</v>
      </c>
      <c r="I15" s="20">
        <v>5</v>
      </c>
      <c r="J15" s="20">
        <f t="shared" ref="J15:J26" si="0">SUM(G15)+H15+I15</f>
        <v>7</v>
      </c>
      <c r="K15" s="21" t="s">
        <v>200</v>
      </c>
      <c r="L15" s="16" t="s">
        <v>31</v>
      </c>
      <c r="M15" s="22" t="s">
        <v>187</v>
      </c>
      <c r="N15" s="46" t="s">
        <v>33</v>
      </c>
      <c r="O15" s="44" t="s">
        <v>33</v>
      </c>
      <c r="P15" s="46" t="s">
        <v>33</v>
      </c>
      <c r="Q15" s="24">
        <v>2</v>
      </c>
      <c r="R15" s="24">
        <v>3</v>
      </c>
      <c r="S15" s="24">
        <f t="shared" ref="S15:S16" si="1">Q15*R15</f>
        <v>6</v>
      </c>
      <c r="T15" s="25" t="str">
        <f t="shared" ref="T15:T26" si="2">IF(AND(S15&gt;=2,S15&lt;=4),"Bajo",IF(AND(S15&gt;=6,S15&lt;=8),"Medio",IF(AND(S15&gt;=10,S15&lt;=20),"Alto",IF(AND(S15&gt;=24,S15&lt;=40),"Muy Alto","ERROR"))))</f>
        <v>Medio</v>
      </c>
      <c r="U15" s="26">
        <v>25</v>
      </c>
      <c r="V15" s="24">
        <f t="shared" ref="V15:V16" si="3">S15*U15</f>
        <v>150</v>
      </c>
      <c r="W15" s="27" t="str">
        <f t="shared" ref="W15:W16" si="4">IF(V15&lt;=20,"IV",IF(V15&lt;=120,"III",IF(V15&lt;=500,"II",IF(V15&lt;=4000,"I",FALSE))))</f>
        <v>II</v>
      </c>
      <c r="X15" s="24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24" t="str">
        <f t="shared" ref="Y15:Y26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24">
        <f t="shared" ref="Z15:Z16" si="6">SUM(J15)</f>
        <v>7</v>
      </c>
      <c r="AA15" s="24">
        <v>8</v>
      </c>
      <c r="AB15" s="31" t="s">
        <v>199</v>
      </c>
      <c r="AC15" s="24" t="s">
        <v>30</v>
      </c>
      <c r="AD15" s="24" t="s">
        <v>32</v>
      </c>
      <c r="AE15" s="24" t="s">
        <v>32</v>
      </c>
      <c r="AF15" s="38" t="s">
        <v>32</v>
      </c>
      <c r="AG15" s="21" t="s">
        <v>75</v>
      </c>
      <c r="AH15" s="35" t="s">
        <v>188</v>
      </c>
      <c r="AI15" s="18" t="s">
        <v>37</v>
      </c>
      <c r="AJ15" s="30" t="s">
        <v>76</v>
      </c>
      <c r="AK15" s="39"/>
      <c r="AL15" s="40"/>
    </row>
    <row r="16" spans="1:38" s="14" customFormat="1" ht="317.25" customHeight="1">
      <c r="A16" s="16" t="s">
        <v>207</v>
      </c>
      <c r="B16" s="19" t="s">
        <v>208</v>
      </c>
      <c r="C16" s="24" t="s">
        <v>209</v>
      </c>
      <c r="D16" s="19" t="s">
        <v>210</v>
      </c>
      <c r="E16" s="19" t="s">
        <v>77</v>
      </c>
      <c r="F16" s="20" t="s">
        <v>30</v>
      </c>
      <c r="G16" s="20">
        <v>2</v>
      </c>
      <c r="H16" s="20">
        <v>0</v>
      </c>
      <c r="I16" s="20">
        <v>5</v>
      </c>
      <c r="J16" s="20">
        <f t="shared" si="0"/>
        <v>7</v>
      </c>
      <c r="K16" s="21" t="s">
        <v>145</v>
      </c>
      <c r="L16" s="16" t="s">
        <v>31</v>
      </c>
      <c r="M16" s="22" t="s">
        <v>141</v>
      </c>
      <c r="N16" s="45" t="s">
        <v>189</v>
      </c>
      <c r="O16" s="44" t="s">
        <v>33</v>
      </c>
      <c r="P16" s="45" t="s">
        <v>142</v>
      </c>
      <c r="Q16" s="24">
        <v>2</v>
      </c>
      <c r="R16" s="24">
        <v>4</v>
      </c>
      <c r="S16" s="24">
        <f t="shared" si="1"/>
        <v>8</v>
      </c>
      <c r="T16" s="25" t="str">
        <f t="shared" si="2"/>
        <v>Medio</v>
      </c>
      <c r="U16" s="26">
        <v>25</v>
      </c>
      <c r="V16" s="24">
        <f t="shared" si="3"/>
        <v>200</v>
      </c>
      <c r="W16" s="27" t="str">
        <f t="shared" si="4"/>
        <v>II</v>
      </c>
      <c r="X16" s="24" t="str">
        <f t="shared" ref="X16:X26" si="7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24" t="str">
        <f t="shared" si="5"/>
        <v xml:space="preserve">No Aceptable o Aceptable
con control específico </v>
      </c>
      <c r="Z16" s="24">
        <f t="shared" si="6"/>
        <v>7</v>
      </c>
      <c r="AA16" s="24">
        <v>8</v>
      </c>
      <c r="AB16" s="31" t="s">
        <v>78</v>
      </c>
      <c r="AC16" s="24" t="s">
        <v>30</v>
      </c>
      <c r="AD16" s="24" t="s">
        <v>32</v>
      </c>
      <c r="AE16" s="24" t="s">
        <v>32</v>
      </c>
      <c r="AF16" s="24" t="s">
        <v>32</v>
      </c>
      <c r="AG16" s="21" t="s">
        <v>143</v>
      </c>
      <c r="AH16" s="24" t="s">
        <v>144</v>
      </c>
      <c r="AI16" s="18" t="s">
        <v>37</v>
      </c>
      <c r="AJ16" s="29" t="s">
        <v>76</v>
      </c>
      <c r="AK16" s="29"/>
      <c r="AL16" s="41"/>
    </row>
    <row r="17" spans="1:38" s="14" customFormat="1" ht="213.75" customHeight="1">
      <c r="A17" s="16" t="s">
        <v>207</v>
      </c>
      <c r="B17" s="19" t="s">
        <v>208</v>
      </c>
      <c r="C17" s="24" t="s">
        <v>209</v>
      </c>
      <c r="D17" s="19" t="s">
        <v>210</v>
      </c>
      <c r="E17" s="19" t="s">
        <v>77</v>
      </c>
      <c r="F17" s="20" t="s">
        <v>30</v>
      </c>
      <c r="G17" s="20">
        <v>2</v>
      </c>
      <c r="H17" s="20">
        <v>0</v>
      </c>
      <c r="I17" s="20">
        <v>5</v>
      </c>
      <c r="J17" s="20">
        <f t="shared" si="0"/>
        <v>7</v>
      </c>
      <c r="K17" s="21" t="s">
        <v>95</v>
      </c>
      <c r="L17" s="16" t="s">
        <v>116</v>
      </c>
      <c r="M17" s="22" t="s">
        <v>109</v>
      </c>
      <c r="N17" s="45" t="s">
        <v>33</v>
      </c>
      <c r="O17" s="44" t="s">
        <v>33</v>
      </c>
      <c r="P17" s="45" t="s">
        <v>137</v>
      </c>
      <c r="Q17" s="24">
        <v>2</v>
      </c>
      <c r="R17" s="24">
        <v>3</v>
      </c>
      <c r="S17" s="24">
        <f>Q17*R17</f>
        <v>6</v>
      </c>
      <c r="T17" s="25" t="str">
        <f t="shared" si="2"/>
        <v>Medio</v>
      </c>
      <c r="U17" s="26">
        <v>25</v>
      </c>
      <c r="V17" s="24">
        <f>S17*U17</f>
        <v>150</v>
      </c>
      <c r="W17" s="27" t="str">
        <f>IF(V17&lt;=20,"IV",IF(V17&lt;=120,"III",IF(V17&lt;=500,"II",IF(V17&lt;=4000,"I",FALSE))))</f>
        <v>II</v>
      </c>
      <c r="X17" s="24" t="str">
        <f t="shared" si="7"/>
        <v>Corregir y adoptar medidas de control de inmediato</v>
      </c>
      <c r="Y17" s="24" t="str">
        <f t="shared" si="5"/>
        <v xml:space="preserve">No Aceptable o Aceptable
con control específico </v>
      </c>
      <c r="Z17" s="24">
        <f>SUM(J17)</f>
        <v>7</v>
      </c>
      <c r="AA17" s="24">
        <v>8</v>
      </c>
      <c r="AB17" s="22" t="s">
        <v>109</v>
      </c>
      <c r="AC17" s="24" t="s">
        <v>30</v>
      </c>
      <c r="AD17" s="24" t="s">
        <v>32</v>
      </c>
      <c r="AE17" s="24" t="s">
        <v>32</v>
      </c>
      <c r="AF17" s="24" t="s">
        <v>138</v>
      </c>
      <c r="AG17" s="28" t="s">
        <v>110</v>
      </c>
      <c r="AH17" s="24" t="s">
        <v>139</v>
      </c>
      <c r="AI17" s="44" t="s">
        <v>193</v>
      </c>
      <c r="AJ17" s="29" t="s">
        <v>76</v>
      </c>
      <c r="AK17" s="24"/>
      <c r="AL17" s="24"/>
    </row>
    <row r="18" spans="1:38" s="14" customFormat="1" ht="308.25" customHeight="1">
      <c r="A18" s="16" t="s">
        <v>207</v>
      </c>
      <c r="B18" s="19" t="s">
        <v>208</v>
      </c>
      <c r="C18" s="24" t="s">
        <v>209</v>
      </c>
      <c r="D18" s="19" t="s">
        <v>210</v>
      </c>
      <c r="E18" s="19" t="s">
        <v>77</v>
      </c>
      <c r="F18" s="20" t="s">
        <v>30</v>
      </c>
      <c r="G18" s="20">
        <v>2</v>
      </c>
      <c r="H18" s="20">
        <v>0</v>
      </c>
      <c r="I18" s="20">
        <v>5</v>
      </c>
      <c r="J18" s="20">
        <f t="shared" si="0"/>
        <v>7</v>
      </c>
      <c r="K18" s="21" t="s">
        <v>95</v>
      </c>
      <c r="L18" s="16" t="s">
        <v>117</v>
      </c>
      <c r="M18" s="22" t="s">
        <v>112</v>
      </c>
      <c r="N18" s="46" t="s">
        <v>33</v>
      </c>
      <c r="O18" s="44" t="s">
        <v>33</v>
      </c>
      <c r="P18" s="46" t="s">
        <v>113</v>
      </c>
      <c r="Q18" s="24">
        <v>2</v>
      </c>
      <c r="R18" s="24">
        <v>3</v>
      </c>
      <c r="S18" s="24">
        <f t="shared" ref="S18:S19" si="8">Q18*R18</f>
        <v>6</v>
      </c>
      <c r="T18" s="25" t="str">
        <f t="shared" si="2"/>
        <v>Medio</v>
      </c>
      <c r="U18" s="26">
        <v>25</v>
      </c>
      <c r="V18" s="24">
        <f t="shared" ref="V18:V19" si="9">S18*U18</f>
        <v>150</v>
      </c>
      <c r="W18" s="27" t="str">
        <f t="shared" ref="W18:W19" si="10">IF(V18&lt;=20,"IV",IF(V18&lt;=120,"III",IF(V18&lt;=500,"II",IF(V18&lt;=4000,"I",FALSE))))</f>
        <v>II</v>
      </c>
      <c r="X18" s="24" t="str">
        <f t="shared" si="7"/>
        <v>Corregir y adoptar medidas de control de inmediato</v>
      </c>
      <c r="Y18" s="24" t="str">
        <f t="shared" si="5"/>
        <v xml:space="preserve">No Aceptable o Aceptable
con control específico </v>
      </c>
      <c r="Z18" s="24">
        <f t="shared" ref="Z18:Z20" si="11">SUM(J18)</f>
        <v>7</v>
      </c>
      <c r="AA18" s="24">
        <v>8</v>
      </c>
      <c r="AB18" s="22" t="s">
        <v>109</v>
      </c>
      <c r="AC18" s="24" t="s">
        <v>30</v>
      </c>
      <c r="AD18" s="24" t="s">
        <v>32</v>
      </c>
      <c r="AE18" s="24" t="s">
        <v>32</v>
      </c>
      <c r="AF18" s="24" t="s">
        <v>114</v>
      </c>
      <c r="AG18" s="21" t="s">
        <v>140</v>
      </c>
      <c r="AH18" s="24" t="s">
        <v>32</v>
      </c>
      <c r="AI18" s="16" t="s">
        <v>184</v>
      </c>
      <c r="AJ18" s="30" t="s">
        <v>76</v>
      </c>
      <c r="AK18" s="24"/>
      <c r="AL18" s="24"/>
    </row>
    <row r="19" spans="1:38" s="14" customFormat="1" ht="306" customHeight="1">
      <c r="A19" s="16" t="s">
        <v>207</v>
      </c>
      <c r="B19" s="19" t="s">
        <v>208</v>
      </c>
      <c r="C19" s="24" t="s">
        <v>209</v>
      </c>
      <c r="D19" s="19" t="s">
        <v>210</v>
      </c>
      <c r="E19" s="19" t="s">
        <v>77</v>
      </c>
      <c r="F19" s="20" t="s">
        <v>30</v>
      </c>
      <c r="G19" s="20">
        <v>2</v>
      </c>
      <c r="H19" s="20">
        <v>0</v>
      </c>
      <c r="I19" s="20">
        <v>5</v>
      </c>
      <c r="J19" s="20">
        <f t="shared" si="0"/>
        <v>7</v>
      </c>
      <c r="K19" s="21" t="s">
        <v>95</v>
      </c>
      <c r="L19" s="16" t="s">
        <v>133</v>
      </c>
      <c r="M19" s="22" t="s">
        <v>135</v>
      </c>
      <c r="N19" s="23" t="s">
        <v>33</v>
      </c>
      <c r="O19" s="16" t="s">
        <v>33</v>
      </c>
      <c r="P19" s="45" t="s">
        <v>134</v>
      </c>
      <c r="Q19" s="24">
        <v>2</v>
      </c>
      <c r="R19" s="24">
        <v>3</v>
      </c>
      <c r="S19" s="24">
        <f t="shared" si="8"/>
        <v>6</v>
      </c>
      <c r="T19" s="25" t="str">
        <f t="shared" si="2"/>
        <v>Medio</v>
      </c>
      <c r="U19" s="26">
        <v>25</v>
      </c>
      <c r="V19" s="24">
        <f t="shared" si="9"/>
        <v>150</v>
      </c>
      <c r="W19" s="27" t="str">
        <f t="shared" si="10"/>
        <v>II</v>
      </c>
      <c r="X19" s="24" t="str">
        <f t="shared" si="7"/>
        <v>Corregir y adoptar medidas de control de inmediato</v>
      </c>
      <c r="Y19" s="24" t="str">
        <f t="shared" si="5"/>
        <v xml:space="preserve">No Aceptable o Aceptable
con control específico </v>
      </c>
      <c r="Z19" s="24">
        <f t="shared" si="11"/>
        <v>7</v>
      </c>
      <c r="AA19" s="24">
        <v>8</v>
      </c>
      <c r="AB19" s="22" t="s">
        <v>136</v>
      </c>
      <c r="AC19" s="24" t="s">
        <v>30</v>
      </c>
      <c r="AD19" s="24" t="s">
        <v>32</v>
      </c>
      <c r="AE19" s="24" t="s">
        <v>32</v>
      </c>
      <c r="AF19" s="24" t="s">
        <v>114</v>
      </c>
      <c r="AG19" s="28" t="s">
        <v>115</v>
      </c>
      <c r="AH19" s="24" t="s">
        <v>32</v>
      </c>
      <c r="AI19" s="16" t="s">
        <v>184</v>
      </c>
      <c r="AJ19" s="30" t="s">
        <v>76</v>
      </c>
      <c r="AK19" s="24"/>
      <c r="AL19" s="24"/>
    </row>
    <row r="20" spans="1:38" s="14" customFormat="1" ht="238.5" customHeight="1">
      <c r="A20" s="16" t="s">
        <v>207</v>
      </c>
      <c r="B20" s="19" t="s">
        <v>208</v>
      </c>
      <c r="C20" s="24" t="s">
        <v>209</v>
      </c>
      <c r="D20" s="19" t="s">
        <v>210</v>
      </c>
      <c r="E20" s="19" t="s">
        <v>77</v>
      </c>
      <c r="F20" s="20" t="s">
        <v>30</v>
      </c>
      <c r="G20" s="20">
        <v>2</v>
      </c>
      <c r="H20" s="20">
        <v>0</v>
      </c>
      <c r="I20" s="20">
        <v>5</v>
      </c>
      <c r="J20" s="20">
        <f t="shared" si="0"/>
        <v>7</v>
      </c>
      <c r="K20" s="21" t="s">
        <v>95</v>
      </c>
      <c r="L20" s="16" t="s">
        <v>118</v>
      </c>
      <c r="M20" s="22" t="s">
        <v>96</v>
      </c>
      <c r="N20" s="45" t="s">
        <v>33</v>
      </c>
      <c r="O20" s="44" t="s">
        <v>33</v>
      </c>
      <c r="P20" s="45" t="s">
        <v>97</v>
      </c>
      <c r="Q20" s="24">
        <v>2</v>
      </c>
      <c r="R20" s="24">
        <v>3</v>
      </c>
      <c r="S20" s="24">
        <f>Q20*R20</f>
        <v>6</v>
      </c>
      <c r="T20" s="25" t="str">
        <f t="shared" si="2"/>
        <v>Medio</v>
      </c>
      <c r="U20" s="26">
        <v>10</v>
      </c>
      <c r="V20" s="24">
        <f>S20*U20</f>
        <v>60</v>
      </c>
      <c r="W20" s="27" t="str">
        <f>IF(V20&lt;=20,"IV",IF(V20&lt;=120,"III",IF(V20&lt;=500,"II",IF(V20&lt;=4000,"I",FALSE))))</f>
        <v>III</v>
      </c>
      <c r="X20" s="24" t="str">
        <f t="shared" si="7"/>
        <v xml:space="preserve">Mejorar si es posible. Sería conveniente justificar la intervención y su rentabilidad </v>
      </c>
      <c r="Y20" s="24" t="str">
        <f t="shared" si="5"/>
        <v>Mejorable</v>
      </c>
      <c r="Z20" s="24">
        <f t="shared" si="11"/>
        <v>7</v>
      </c>
      <c r="AA20" s="24">
        <v>8</v>
      </c>
      <c r="AB20" s="31" t="s">
        <v>96</v>
      </c>
      <c r="AC20" s="24" t="s">
        <v>30</v>
      </c>
      <c r="AD20" s="24" t="s">
        <v>32</v>
      </c>
      <c r="AE20" s="24" t="s">
        <v>32</v>
      </c>
      <c r="AF20" s="24" t="s">
        <v>98</v>
      </c>
      <c r="AG20" s="28" t="s">
        <v>111</v>
      </c>
      <c r="AH20" s="24" t="s">
        <v>97</v>
      </c>
      <c r="AI20" s="44" t="s">
        <v>37</v>
      </c>
      <c r="AJ20" s="30" t="s">
        <v>76</v>
      </c>
      <c r="AK20" s="24"/>
      <c r="AL20" s="24"/>
    </row>
    <row r="21" spans="1:38" s="14" customFormat="1" ht="354.75" customHeight="1">
      <c r="A21" s="16" t="s">
        <v>207</v>
      </c>
      <c r="B21" s="19" t="s">
        <v>208</v>
      </c>
      <c r="C21" s="24" t="s">
        <v>209</v>
      </c>
      <c r="D21" s="19" t="s">
        <v>210</v>
      </c>
      <c r="E21" s="19" t="s">
        <v>77</v>
      </c>
      <c r="F21" s="20" t="s">
        <v>30</v>
      </c>
      <c r="G21" s="20">
        <v>2</v>
      </c>
      <c r="H21" s="20">
        <v>0</v>
      </c>
      <c r="I21" s="20">
        <v>5</v>
      </c>
      <c r="J21" s="20">
        <f t="shared" si="0"/>
        <v>7</v>
      </c>
      <c r="K21" s="21" t="s">
        <v>194</v>
      </c>
      <c r="L21" s="16" t="s">
        <v>119</v>
      </c>
      <c r="M21" s="22" t="s">
        <v>94</v>
      </c>
      <c r="N21" s="45" t="s">
        <v>146</v>
      </c>
      <c r="O21" s="44" t="s">
        <v>148</v>
      </c>
      <c r="P21" s="45" t="s">
        <v>147</v>
      </c>
      <c r="Q21" s="24">
        <v>2</v>
      </c>
      <c r="R21" s="24">
        <v>3</v>
      </c>
      <c r="S21" s="24">
        <f>Q21*R21</f>
        <v>6</v>
      </c>
      <c r="T21" s="25" t="str">
        <f t="shared" si="2"/>
        <v>Medio</v>
      </c>
      <c r="U21" s="26">
        <v>10</v>
      </c>
      <c r="V21" s="24">
        <f>S21*U21</f>
        <v>60</v>
      </c>
      <c r="W21" s="27" t="str">
        <f>IF(V21&lt;=20,"IV",IF(V21&lt;=120,"III",IF(V21&lt;=500,"II",IF(V21&lt;=4000,"I",FALSE))))</f>
        <v>III</v>
      </c>
      <c r="X21" s="24" t="str">
        <f t="shared" si="7"/>
        <v xml:space="preserve">Mejorar si es posible. Sería conveniente justificar la intervención y su rentabilidad </v>
      </c>
      <c r="Y21" s="24" t="str">
        <f t="shared" si="5"/>
        <v>Mejorable</v>
      </c>
      <c r="Z21" s="24">
        <f>SUM(J21)</f>
        <v>7</v>
      </c>
      <c r="AA21" s="24">
        <v>8</v>
      </c>
      <c r="AB21" s="31" t="s">
        <v>149</v>
      </c>
      <c r="AC21" s="24" t="s">
        <v>30</v>
      </c>
      <c r="AD21" s="24" t="s">
        <v>32</v>
      </c>
      <c r="AE21" s="24" t="s">
        <v>32</v>
      </c>
      <c r="AF21" s="24" t="s">
        <v>190</v>
      </c>
      <c r="AG21" s="21" t="s">
        <v>191</v>
      </c>
      <c r="AH21" s="24" t="s">
        <v>97</v>
      </c>
      <c r="AI21" s="44" t="s">
        <v>192</v>
      </c>
      <c r="AJ21" s="30" t="s">
        <v>76</v>
      </c>
      <c r="AK21" s="24"/>
      <c r="AL21" s="24"/>
    </row>
    <row r="22" spans="1:38" s="14" customFormat="1" ht="275.25" customHeight="1">
      <c r="A22" s="16" t="s">
        <v>207</v>
      </c>
      <c r="B22" s="19" t="s">
        <v>208</v>
      </c>
      <c r="C22" s="24" t="s">
        <v>209</v>
      </c>
      <c r="D22" s="19" t="s">
        <v>210</v>
      </c>
      <c r="E22" s="19" t="s">
        <v>77</v>
      </c>
      <c r="F22" s="20" t="s">
        <v>30</v>
      </c>
      <c r="G22" s="20">
        <v>2</v>
      </c>
      <c r="H22" s="20">
        <v>0</v>
      </c>
      <c r="I22" s="20">
        <v>5</v>
      </c>
      <c r="J22" s="20">
        <f t="shared" si="0"/>
        <v>7</v>
      </c>
      <c r="K22" s="21" t="s">
        <v>152</v>
      </c>
      <c r="L22" s="16" t="s">
        <v>80</v>
      </c>
      <c r="M22" s="22" t="s">
        <v>153</v>
      </c>
      <c r="N22" s="45" t="s">
        <v>33</v>
      </c>
      <c r="O22" s="44" t="s">
        <v>195</v>
      </c>
      <c r="P22" s="45" t="s">
        <v>130</v>
      </c>
      <c r="Q22" s="24">
        <v>2</v>
      </c>
      <c r="R22" s="24">
        <v>2</v>
      </c>
      <c r="S22" s="24">
        <f t="shared" ref="S22:S23" si="12">Q22*R22</f>
        <v>4</v>
      </c>
      <c r="T22" s="25" t="str">
        <f t="shared" si="2"/>
        <v>Bajo</v>
      </c>
      <c r="U22" s="26">
        <v>10</v>
      </c>
      <c r="V22" s="24">
        <f t="shared" ref="V22:V23" si="13">S22*U22</f>
        <v>40</v>
      </c>
      <c r="W22" s="27" t="str">
        <f t="shared" ref="W22:W23" si="14">IF(V22&lt;=20,"IV",IF(V22&lt;=120,"III",IF(V22&lt;=500,"II",IF(V22&lt;=4000,"I",FALSE))))</f>
        <v>III</v>
      </c>
      <c r="X22" s="24" t="str">
        <f t="shared" si="7"/>
        <v xml:space="preserve">Mejorar si es posible. Sería conveniente justificar la intervención y su rentabilidad </v>
      </c>
      <c r="Y22" s="24" t="str">
        <f t="shared" si="5"/>
        <v>Mejorable</v>
      </c>
      <c r="Z22" s="24">
        <f t="shared" ref="Z22:Z23" si="15">SUM(J22)</f>
        <v>7</v>
      </c>
      <c r="AA22" s="24">
        <v>8</v>
      </c>
      <c r="AB22" s="22" t="s">
        <v>129</v>
      </c>
      <c r="AC22" s="24" t="s">
        <v>30</v>
      </c>
      <c r="AD22" s="24" t="s">
        <v>32</v>
      </c>
      <c r="AE22" s="24" t="s">
        <v>32</v>
      </c>
      <c r="AF22" s="24" t="s">
        <v>32</v>
      </c>
      <c r="AG22" s="21" t="s">
        <v>156</v>
      </c>
      <c r="AH22" s="24" t="s">
        <v>32</v>
      </c>
      <c r="AI22" s="44" t="s">
        <v>155</v>
      </c>
      <c r="AJ22" s="29" t="s">
        <v>76</v>
      </c>
      <c r="AK22" s="33"/>
      <c r="AL22" s="21"/>
    </row>
    <row r="23" spans="1:38" s="14" customFormat="1" ht="357" customHeight="1">
      <c r="A23" s="16" t="s">
        <v>207</v>
      </c>
      <c r="B23" s="19" t="s">
        <v>208</v>
      </c>
      <c r="C23" s="24" t="s">
        <v>209</v>
      </c>
      <c r="D23" s="19" t="s">
        <v>210</v>
      </c>
      <c r="E23" s="19" t="s">
        <v>77</v>
      </c>
      <c r="F23" s="20" t="s">
        <v>30</v>
      </c>
      <c r="G23" s="20">
        <v>2</v>
      </c>
      <c r="H23" s="20">
        <v>0</v>
      </c>
      <c r="I23" s="20">
        <v>5</v>
      </c>
      <c r="J23" s="20">
        <f t="shared" si="0"/>
        <v>7</v>
      </c>
      <c r="K23" s="21" t="s">
        <v>150</v>
      </c>
      <c r="L23" s="16" t="s">
        <v>80</v>
      </c>
      <c r="M23" s="22" t="s">
        <v>151</v>
      </c>
      <c r="N23" s="45" t="s">
        <v>33</v>
      </c>
      <c r="O23" s="44" t="s">
        <v>198</v>
      </c>
      <c r="P23" s="45" t="s">
        <v>130</v>
      </c>
      <c r="Q23" s="24">
        <v>2</v>
      </c>
      <c r="R23" s="24">
        <v>2</v>
      </c>
      <c r="S23" s="24">
        <f t="shared" si="12"/>
        <v>4</v>
      </c>
      <c r="T23" s="25" t="str">
        <f t="shared" si="2"/>
        <v>Bajo</v>
      </c>
      <c r="U23" s="26">
        <v>10</v>
      </c>
      <c r="V23" s="24">
        <f t="shared" si="13"/>
        <v>40</v>
      </c>
      <c r="W23" s="27" t="str">
        <f t="shared" si="14"/>
        <v>III</v>
      </c>
      <c r="X23" s="24" t="str">
        <f t="shared" si="7"/>
        <v xml:space="preserve">Mejorar si es posible. Sería conveniente justificar la intervención y su rentabilidad </v>
      </c>
      <c r="Y23" s="24" t="str">
        <f t="shared" si="5"/>
        <v>Mejorable</v>
      </c>
      <c r="Z23" s="24">
        <f t="shared" si="15"/>
        <v>7</v>
      </c>
      <c r="AA23" s="24">
        <v>8</v>
      </c>
      <c r="AB23" s="22" t="s">
        <v>154</v>
      </c>
      <c r="AC23" s="24" t="s">
        <v>30</v>
      </c>
      <c r="AD23" s="24" t="s">
        <v>32</v>
      </c>
      <c r="AE23" s="24" t="s">
        <v>32</v>
      </c>
      <c r="AF23" s="24" t="s">
        <v>32</v>
      </c>
      <c r="AG23" s="21" t="s">
        <v>131</v>
      </c>
      <c r="AH23" s="24" t="s">
        <v>32</v>
      </c>
      <c r="AI23" s="18" t="s">
        <v>158</v>
      </c>
      <c r="AJ23" s="29" t="s">
        <v>76</v>
      </c>
      <c r="AK23" s="33"/>
      <c r="AL23" s="21"/>
    </row>
    <row r="24" spans="1:38" s="14" customFormat="1" ht="251.25" customHeight="1">
      <c r="A24" s="16" t="s">
        <v>207</v>
      </c>
      <c r="B24" s="19" t="s">
        <v>208</v>
      </c>
      <c r="C24" s="24" t="s">
        <v>209</v>
      </c>
      <c r="D24" s="19" t="s">
        <v>210</v>
      </c>
      <c r="E24" s="19" t="s">
        <v>77</v>
      </c>
      <c r="F24" s="20" t="s">
        <v>30</v>
      </c>
      <c r="G24" s="20">
        <v>2</v>
      </c>
      <c r="H24" s="20">
        <v>0</v>
      </c>
      <c r="I24" s="20">
        <v>5</v>
      </c>
      <c r="J24" s="20">
        <f t="shared" si="0"/>
        <v>7</v>
      </c>
      <c r="K24" s="21" t="s">
        <v>201</v>
      </c>
      <c r="L24" s="16" t="s">
        <v>81</v>
      </c>
      <c r="M24" s="22" t="s">
        <v>203</v>
      </c>
      <c r="N24" s="45" t="s">
        <v>33</v>
      </c>
      <c r="O24" s="44" t="s">
        <v>33</v>
      </c>
      <c r="P24" s="45" t="s">
        <v>202</v>
      </c>
      <c r="Q24" s="24">
        <v>2</v>
      </c>
      <c r="R24" s="24">
        <v>4</v>
      </c>
      <c r="S24" s="24">
        <f>Q24*R24</f>
        <v>8</v>
      </c>
      <c r="T24" s="25" t="str">
        <f t="shared" si="2"/>
        <v>Medio</v>
      </c>
      <c r="U24" s="26">
        <v>10</v>
      </c>
      <c r="V24" s="24">
        <f>S24*U24</f>
        <v>80</v>
      </c>
      <c r="W24" s="27" t="str">
        <f>IF(V24&lt;=20,"IV",IF(V24&lt;=120,"III",IF(V24&lt;=500,"II",IF(V24&lt;=4000,"I",FALSE))))</f>
        <v>III</v>
      </c>
      <c r="X24" s="24" t="str">
        <f t="shared" si="7"/>
        <v xml:space="preserve">Mejorar si es posible. Sería conveniente justificar la intervención y su rentabilidad </v>
      </c>
      <c r="Y24" s="24" t="str">
        <f t="shared" si="5"/>
        <v>Mejorable</v>
      </c>
      <c r="Z24" s="24">
        <f>SUM(J24)</f>
        <v>7</v>
      </c>
      <c r="AA24" s="24">
        <v>6</v>
      </c>
      <c r="AB24" s="42" t="s">
        <v>204</v>
      </c>
      <c r="AC24" s="24" t="s">
        <v>30</v>
      </c>
      <c r="AD24" s="24" t="s">
        <v>32</v>
      </c>
      <c r="AE24" s="24" t="s">
        <v>32</v>
      </c>
      <c r="AF24" s="24" t="s">
        <v>205</v>
      </c>
      <c r="AG24" s="21" t="s">
        <v>206</v>
      </c>
      <c r="AH24" s="24" t="s">
        <v>32</v>
      </c>
      <c r="AI24" s="47" t="s">
        <v>157</v>
      </c>
      <c r="AJ24" s="24" t="s">
        <v>76</v>
      </c>
      <c r="AK24" s="24"/>
      <c r="AL24" s="24"/>
    </row>
    <row r="25" spans="1:38" s="14" customFormat="1" ht="264.75" customHeight="1">
      <c r="A25" s="16" t="s">
        <v>207</v>
      </c>
      <c r="B25" s="19" t="s">
        <v>208</v>
      </c>
      <c r="C25" s="24" t="s">
        <v>209</v>
      </c>
      <c r="D25" s="19" t="s">
        <v>210</v>
      </c>
      <c r="E25" s="19" t="s">
        <v>77</v>
      </c>
      <c r="F25" s="20" t="s">
        <v>30</v>
      </c>
      <c r="G25" s="20">
        <v>2</v>
      </c>
      <c r="H25" s="20">
        <v>0</v>
      </c>
      <c r="I25" s="20">
        <v>5</v>
      </c>
      <c r="J25" s="20">
        <f t="shared" si="0"/>
        <v>7</v>
      </c>
      <c r="K25" s="21" t="s">
        <v>120</v>
      </c>
      <c r="L25" s="16" t="s">
        <v>81</v>
      </c>
      <c r="M25" s="22" t="s">
        <v>121</v>
      </c>
      <c r="N25" s="45" t="s">
        <v>196</v>
      </c>
      <c r="O25" s="44" t="s">
        <v>122</v>
      </c>
      <c r="P25" s="45" t="s">
        <v>123</v>
      </c>
      <c r="Q25" s="24">
        <v>6</v>
      </c>
      <c r="R25" s="24">
        <v>4</v>
      </c>
      <c r="S25" s="24">
        <f>Q25*R25</f>
        <v>24</v>
      </c>
      <c r="T25" s="25" t="str">
        <f t="shared" si="2"/>
        <v>Muy Alto</v>
      </c>
      <c r="U25" s="26">
        <v>10</v>
      </c>
      <c r="V25" s="24">
        <f>S25*U25</f>
        <v>240</v>
      </c>
      <c r="W25" s="27" t="str">
        <f>IF(V25&lt;=20,"IV",IF(V25&lt;=120,"III",IF(V25&lt;=500,"II",IF(V25&lt;=4000,"I",FALSE))))</f>
        <v>II</v>
      </c>
      <c r="X25" s="24" t="str">
        <f t="shared" si="7"/>
        <v>Corregir y adoptar medidas de control de inmediato</v>
      </c>
      <c r="Y25" s="24" t="str">
        <f t="shared" si="5"/>
        <v xml:space="preserve">No Aceptable o Aceptable
con control específico </v>
      </c>
      <c r="Z25" s="24">
        <f>SUM(J25)</f>
        <v>7</v>
      </c>
      <c r="AA25" s="24">
        <v>8</v>
      </c>
      <c r="AB25" s="32" t="s">
        <v>127</v>
      </c>
      <c r="AC25" s="24" t="s">
        <v>30</v>
      </c>
      <c r="AD25" s="24" t="s">
        <v>32</v>
      </c>
      <c r="AE25" s="24" t="s">
        <v>32</v>
      </c>
      <c r="AF25" s="24" t="s">
        <v>124</v>
      </c>
      <c r="AG25" s="21" t="s">
        <v>125</v>
      </c>
      <c r="AH25" s="24" t="s">
        <v>32</v>
      </c>
      <c r="AI25" s="18" t="s">
        <v>37</v>
      </c>
      <c r="AJ25" s="24" t="s">
        <v>76</v>
      </c>
      <c r="AK25" s="24"/>
      <c r="AL25" s="24"/>
    </row>
    <row r="26" spans="1:38" s="14" customFormat="1" ht="246" customHeight="1">
      <c r="A26" s="16" t="s">
        <v>207</v>
      </c>
      <c r="B26" s="19" t="s">
        <v>208</v>
      </c>
      <c r="C26" s="24" t="s">
        <v>209</v>
      </c>
      <c r="D26" s="19" t="s">
        <v>210</v>
      </c>
      <c r="E26" s="19" t="s">
        <v>77</v>
      </c>
      <c r="F26" s="20" t="s">
        <v>30</v>
      </c>
      <c r="G26" s="20">
        <v>2</v>
      </c>
      <c r="H26" s="20">
        <v>0</v>
      </c>
      <c r="I26" s="20">
        <v>5</v>
      </c>
      <c r="J26" s="20">
        <f t="shared" si="0"/>
        <v>7</v>
      </c>
      <c r="K26" s="21" t="s">
        <v>197</v>
      </c>
      <c r="L26" s="16" t="s">
        <v>81</v>
      </c>
      <c r="M26" s="22" t="s">
        <v>126</v>
      </c>
      <c r="N26" s="45" t="s">
        <v>33</v>
      </c>
      <c r="O26" s="44" t="s">
        <v>33</v>
      </c>
      <c r="P26" s="45" t="s">
        <v>123</v>
      </c>
      <c r="Q26" s="24">
        <v>2</v>
      </c>
      <c r="R26" s="24">
        <v>4</v>
      </c>
      <c r="S26" s="24">
        <f>Q26*R26</f>
        <v>8</v>
      </c>
      <c r="T26" s="25" t="str">
        <f t="shared" si="2"/>
        <v>Medio</v>
      </c>
      <c r="U26" s="26">
        <v>10</v>
      </c>
      <c r="V26" s="24">
        <f>S26*U26</f>
        <v>80</v>
      </c>
      <c r="W26" s="27" t="str">
        <f>IF(V26&lt;=20,"IV",IF(V26&lt;=120,"III",IF(V26&lt;=500,"II",IF(V26&lt;=4000,"I",FALSE))))</f>
        <v>III</v>
      </c>
      <c r="X26" s="24" t="str">
        <f t="shared" si="7"/>
        <v xml:space="preserve">Mejorar si es posible. Sería conveniente justificar la intervención y su rentabilidad </v>
      </c>
      <c r="Y26" s="24" t="str">
        <f t="shared" si="5"/>
        <v>Mejorable</v>
      </c>
      <c r="Z26" s="24">
        <f>SUM(J26)</f>
        <v>7</v>
      </c>
      <c r="AA26" s="24">
        <v>8</v>
      </c>
      <c r="AB26" s="34" t="s">
        <v>128</v>
      </c>
      <c r="AC26" s="24" t="s">
        <v>30</v>
      </c>
      <c r="AD26" s="24" t="s">
        <v>32</v>
      </c>
      <c r="AE26" s="24" t="s">
        <v>32</v>
      </c>
      <c r="AF26" s="24" t="s">
        <v>124</v>
      </c>
      <c r="AG26" s="21" t="s">
        <v>125</v>
      </c>
      <c r="AH26" s="24" t="s">
        <v>32</v>
      </c>
      <c r="AI26" s="18" t="s">
        <v>37</v>
      </c>
      <c r="AJ26" s="24" t="s">
        <v>76</v>
      </c>
      <c r="AK26" s="24"/>
      <c r="AL26" s="24"/>
    </row>
    <row r="27" spans="1:38" s="15" customFormat="1" ht="53.25" customHeight="1">
      <c r="A27" s="53" t="s">
        <v>55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 t="s">
        <v>55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 t="s">
        <v>61</v>
      </c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14" customFormat="1" ht="45.75" customHeight="1">
      <c r="A28" s="53" t="s">
        <v>56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4" t="s">
        <v>59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 t="s">
        <v>62</v>
      </c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14" customFormat="1" ht="9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14" customFormat="1" ht="26.25" customHeight="1">
      <c r="A30" s="55" t="s">
        <v>57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1" t="s">
        <v>60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2" t="s">
        <v>63</v>
      </c>
      <c r="AD30" s="52"/>
      <c r="AE30" s="52"/>
      <c r="AF30" s="52"/>
      <c r="AG30" s="52"/>
      <c r="AH30" s="52"/>
      <c r="AI30" s="52"/>
      <c r="AJ30" s="52"/>
      <c r="AK30" s="52"/>
      <c r="AL30" s="52"/>
    </row>
    <row r="31" spans="1:38" s="14" customFormat="1" ht="26.2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 spans="1:38" s="14" customFormat="1" ht="26.25" customHeight="1">
      <c r="A32" s="50" t="s">
        <v>58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 t="s">
        <v>64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 t="s">
        <v>65</v>
      </c>
      <c r="AD32" s="52"/>
      <c r="AE32" s="52"/>
      <c r="AF32" s="52"/>
      <c r="AG32" s="52"/>
      <c r="AH32" s="52"/>
      <c r="AI32" s="52"/>
      <c r="AJ32" s="52"/>
      <c r="AK32" s="52"/>
      <c r="AL32" s="52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  <row r="997" spans="1:34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1"/>
      <c r="L997" s="2"/>
      <c r="M997" s="1"/>
      <c r="N997" s="1"/>
      <c r="O997" s="2"/>
      <c r="P997" s="3"/>
      <c r="Q997" s="2"/>
      <c r="R997" s="2"/>
      <c r="S997" s="4"/>
      <c r="T997" s="4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3"/>
      <c r="AH997" s="3"/>
    </row>
    <row r="998" spans="1:34" ht="15.7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1"/>
      <c r="L998" s="2"/>
      <c r="M998" s="1"/>
      <c r="N998" s="1"/>
      <c r="O998" s="2"/>
      <c r="P998" s="3"/>
      <c r="Q998" s="2"/>
      <c r="R998" s="2"/>
      <c r="S998" s="4"/>
      <c r="T998" s="4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3"/>
      <c r="AH998" s="3"/>
    </row>
    <row r="999" spans="1:34" ht="15.7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1"/>
      <c r="L999" s="2"/>
      <c r="M999" s="1"/>
      <c r="N999" s="1"/>
      <c r="O999" s="2"/>
      <c r="P999" s="3"/>
      <c r="Q999" s="2"/>
      <c r="R999" s="2"/>
      <c r="S999" s="4"/>
      <c r="T999" s="4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3"/>
      <c r="AH999" s="3"/>
    </row>
    <row r="1000" spans="1:34" ht="15.7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1"/>
      <c r="L1000" s="2"/>
      <c r="M1000" s="1"/>
      <c r="N1000" s="1"/>
      <c r="O1000" s="2"/>
      <c r="P1000" s="3"/>
      <c r="Q1000" s="2"/>
      <c r="R1000" s="2"/>
      <c r="S1000" s="4"/>
      <c r="T1000" s="4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3"/>
      <c r="AH1000" s="3"/>
    </row>
  </sheetData>
  <mergeCells count="43">
    <mergeCell ref="AK13:AK14"/>
    <mergeCell ref="A12:M12"/>
    <mergeCell ref="A9:M11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N9:X11"/>
    <mergeCell ref="Y9:AL11"/>
    <mergeCell ref="N12:X12"/>
    <mergeCell ref="Y12:AL12"/>
    <mergeCell ref="G13:J13"/>
    <mergeCell ref="AA13:AC13"/>
    <mergeCell ref="AD13:AH13"/>
    <mergeCell ref="AJ13:AJ14"/>
    <mergeCell ref="A13:A14"/>
    <mergeCell ref="B13:B14"/>
    <mergeCell ref="C13:C14"/>
    <mergeCell ref="D13:D14"/>
    <mergeCell ref="E13:E14"/>
    <mergeCell ref="N13:P13"/>
    <mergeCell ref="Q13:X13"/>
    <mergeCell ref="AL13:AL14"/>
    <mergeCell ref="F13:F14"/>
    <mergeCell ref="AI13:AI14"/>
    <mergeCell ref="A32:L32"/>
    <mergeCell ref="M32:AB32"/>
    <mergeCell ref="AC32:AL32"/>
    <mergeCell ref="A28:L29"/>
    <mergeCell ref="M28:AB29"/>
    <mergeCell ref="AC28:AL29"/>
    <mergeCell ref="A30:L31"/>
    <mergeCell ref="M30:AB31"/>
    <mergeCell ref="AC30:AL31"/>
    <mergeCell ref="K13:M13"/>
    <mergeCell ref="A27:L27"/>
    <mergeCell ref="M27:AB27"/>
    <mergeCell ref="AC27:AL27"/>
  </mergeCells>
  <conditionalFormatting sqref="S15:S26">
    <cfRule type="cellIs" dxfId="15" priority="19" stopIfTrue="1" operator="notEqual">
      <formula>0</formula>
    </cfRule>
  </conditionalFormatting>
  <conditionalFormatting sqref="T15:T26">
    <cfRule type="expression" dxfId="14" priority="20" stopIfTrue="1">
      <formula>S15&gt;0</formula>
    </cfRule>
  </conditionalFormatting>
  <conditionalFormatting sqref="W15:W26">
    <cfRule type="cellIs" dxfId="13" priority="16" stopIfTrue="1" operator="equal">
      <formula>"I"</formula>
    </cfRule>
    <cfRule type="cellIs" dxfId="12" priority="17" stopIfTrue="1" operator="equal">
      <formula>"II"</formula>
    </cfRule>
    <cfRule type="cellIs" dxfId="11" priority="18" stopIfTrue="1" operator="equal">
      <formula>"III"</formula>
    </cfRule>
  </conditionalFormatting>
  <conditionalFormatting sqref="X15:X26">
    <cfRule type="cellIs" dxfId="10" priority="13" stopIfTrue="1" operator="equal">
      <formula>"I"</formula>
    </cfRule>
    <cfRule type="cellIs" dxfId="9" priority="14" stopIfTrue="1" operator="equal">
      <formula>"II"</formula>
    </cfRule>
    <cfRule type="cellIs" dxfId="8" priority="15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rowBreaks count="2" manualBreakCount="2">
    <brk id="16" max="37" man="1"/>
    <brk id="21" max="3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6"/>
  <sheetViews>
    <sheetView view="pageBreakPreview" topLeftCell="G1" zoomScale="57" zoomScaleNormal="64" zoomScaleSheetLayoutView="57" workbookViewId="0">
      <selection activeCell="M15" sqref="M15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9.25" style="12" customWidth="1"/>
    <col min="16" max="16" width="16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16.37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70" t="s">
        <v>36</v>
      </c>
      <c r="B2" s="70"/>
      <c r="C2" s="70"/>
      <c r="D2" s="70"/>
      <c r="E2" s="70"/>
      <c r="F2" s="70"/>
      <c r="G2" s="70"/>
      <c r="H2" s="70"/>
      <c r="I2" s="70"/>
      <c r="J2" s="70"/>
      <c r="K2" s="51" t="s">
        <v>54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10" customFormat="1" ht="26.2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1" t="s">
        <v>68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51"/>
      <c r="AF3" s="51"/>
      <c r="AG3" s="51"/>
      <c r="AH3" s="51"/>
      <c r="AI3" s="51"/>
      <c r="AJ3" s="51"/>
      <c r="AK3" s="51"/>
      <c r="AL3" s="51"/>
    </row>
    <row r="4" spans="1:38" s="10" customFormat="1" ht="24.6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2" t="s">
        <v>37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51"/>
      <c r="AF4" s="51"/>
      <c r="AG4" s="51"/>
      <c r="AH4" s="51"/>
      <c r="AI4" s="51"/>
      <c r="AJ4" s="51"/>
      <c r="AK4" s="51"/>
      <c r="AL4" s="51"/>
    </row>
    <row r="5" spans="1:38" s="10" customFormat="1" ht="30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51" t="s">
        <v>71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s="10" customFormat="1" ht="34.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s="10" customFormat="1" ht="25.9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 s="10" customFormat="1" ht="25.9" customHeight="1">
      <c r="A8" s="70"/>
      <c r="B8" s="70"/>
      <c r="C8" s="70"/>
      <c r="D8" s="70"/>
      <c r="E8" s="70"/>
      <c r="F8" s="70"/>
      <c r="G8" s="70"/>
      <c r="H8" s="70"/>
      <c r="I8" s="70"/>
      <c r="J8" s="70"/>
      <c r="K8" s="71" t="s">
        <v>72</v>
      </c>
      <c r="L8" s="71"/>
      <c r="M8" s="71"/>
      <c r="N8" s="71"/>
      <c r="O8" s="71"/>
      <c r="P8" s="71" t="s">
        <v>73</v>
      </c>
      <c r="Q8" s="71"/>
      <c r="R8" s="71"/>
      <c r="S8" s="71"/>
      <c r="T8" s="71"/>
      <c r="U8" s="71"/>
      <c r="V8" s="71"/>
      <c r="W8" s="71"/>
      <c r="X8" s="71" t="s">
        <v>211</v>
      </c>
      <c r="Y8" s="71"/>
      <c r="Z8" s="71"/>
      <c r="AA8" s="71"/>
      <c r="AB8" s="71"/>
      <c r="AC8" s="71"/>
      <c r="AD8" s="71"/>
      <c r="AE8" s="51"/>
      <c r="AF8" s="51"/>
      <c r="AG8" s="51"/>
      <c r="AH8" s="51"/>
      <c r="AI8" s="51"/>
      <c r="AJ8" s="51"/>
      <c r="AK8" s="51"/>
      <c r="AL8" s="51"/>
    </row>
    <row r="9" spans="1:38" s="13" customFormat="1" ht="14.45" customHeight="1">
      <c r="A9" s="61" t="s">
        <v>69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73" t="s">
        <v>70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 t="s">
        <v>213</v>
      </c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</row>
    <row r="10" spans="1:38" s="13" customFormat="1" ht="14.2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</row>
    <row r="11" spans="1:38" s="13" customFormat="1" ht="18" customHeight="1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9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</row>
    <row r="12" spans="1:38" ht="15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60"/>
      <c r="Y12" s="58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s="14" customFormat="1" ht="66.75" customHeight="1">
      <c r="A13" s="49" t="s">
        <v>3</v>
      </c>
      <c r="B13" s="56" t="s">
        <v>4</v>
      </c>
      <c r="C13" s="49" t="s">
        <v>5</v>
      </c>
      <c r="D13" s="56" t="s">
        <v>6</v>
      </c>
      <c r="E13" s="56" t="s">
        <v>7</v>
      </c>
      <c r="F13" s="49" t="s">
        <v>0</v>
      </c>
      <c r="G13" s="56" t="s">
        <v>42</v>
      </c>
      <c r="H13" s="56"/>
      <c r="I13" s="56"/>
      <c r="J13" s="56"/>
      <c r="K13" s="56" t="s">
        <v>1</v>
      </c>
      <c r="L13" s="57"/>
      <c r="M13" s="57"/>
      <c r="N13" s="56" t="s">
        <v>2</v>
      </c>
      <c r="O13" s="57"/>
      <c r="P13" s="57"/>
      <c r="Q13" s="56" t="s">
        <v>43</v>
      </c>
      <c r="R13" s="56"/>
      <c r="S13" s="56"/>
      <c r="T13" s="56"/>
      <c r="U13" s="56"/>
      <c r="V13" s="56"/>
      <c r="W13" s="56"/>
      <c r="X13" s="56"/>
      <c r="Y13" s="17" t="s">
        <v>44</v>
      </c>
      <c r="Z13" s="17"/>
      <c r="AA13" s="56" t="s">
        <v>45</v>
      </c>
      <c r="AB13" s="57"/>
      <c r="AC13" s="57"/>
      <c r="AD13" s="56" t="s">
        <v>46</v>
      </c>
      <c r="AE13" s="57"/>
      <c r="AF13" s="57"/>
      <c r="AG13" s="57"/>
      <c r="AH13" s="57"/>
      <c r="AI13" s="48" t="s">
        <v>74</v>
      </c>
      <c r="AJ13" s="49" t="s">
        <v>182</v>
      </c>
      <c r="AK13" s="49" t="s">
        <v>183</v>
      </c>
      <c r="AL13" s="48" t="s">
        <v>47</v>
      </c>
    </row>
    <row r="14" spans="1:38" s="14" customFormat="1" ht="138" customHeight="1">
      <c r="A14" s="49"/>
      <c r="B14" s="56"/>
      <c r="C14" s="49"/>
      <c r="D14" s="56"/>
      <c r="E14" s="56"/>
      <c r="F14" s="49"/>
      <c r="G14" s="16" t="s">
        <v>40</v>
      </c>
      <c r="H14" s="16" t="s">
        <v>38</v>
      </c>
      <c r="I14" s="16" t="s">
        <v>41</v>
      </c>
      <c r="J14" s="16" t="s">
        <v>39</v>
      </c>
      <c r="K14" s="17" t="s">
        <v>8</v>
      </c>
      <c r="L14" s="16" t="s">
        <v>9</v>
      </c>
      <c r="M14" s="17" t="s">
        <v>10</v>
      </c>
      <c r="N14" s="16" t="s">
        <v>11</v>
      </c>
      <c r="O14" s="16" t="s">
        <v>12</v>
      </c>
      <c r="P14" s="17" t="s">
        <v>13</v>
      </c>
      <c r="Q14" s="16" t="s">
        <v>14</v>
      </c>
      <c r="R14" s="17" t="s">
        <v>15</v>
      </c>
      <c r="S14" s="17" t="s">
        <v>16</v>
      </c>
      <c r="T14" s="17" t="s">
        <v>17</v>
      </c>
      <c r="U14" s="16" t="s">
        <v>18</v>
      </c>
      <c r="V14" s="17" t="s">
        <v>19</v>
      </c>
      <c r="W14" s="17" t="s">
        <v>20</v>
      </c>
      <c r="X14" s="17" t="s">
        <v>21</v>
      </c>
      <c r="Y14" s="17" t="s">
        <v>22</v>
      </c>
      <c r="Z14" s="16" t="s">
        <v>23</v>
      </c>
      <c r="AA14" s="16" t="s">
        <v>48</v>
      </c>
      <c r="AB14" s="17" t="s">
        <v>24</v>
      </c>
      <c r="AC14" s="16" t="s">
        <v>25</v>
      </c>
      <c r="AD14" s="16" t="s">
        <v>26</v>
      </c>
      <c r="AE14" s="16" t="s">
        <v>27</v>
      </c>
      <c r="AF14" s="17" t="s">
        <v>34</v>
      </c>
      <c r="AG14" s="17" t="s">
        <v>28</v>
      </c>
      <c r="AH14" s="17" t="s">
        <v>29</v>
      </c>
      <c r="AI14" s="48"/>
      <c r="AJ14" s="48"/>
      <c r="AK14" s="48"/>
      <c r="AL14" s="48"/>
    </row>
    <row r="15" spans="1:38" s="14" customFormat="1" ht="409.5" customHeight="1">
      <c r="A15" s="16" t="s">
        <v>207</v>
      </c>
      <c r="B15" s="19" t="s">
        <v>208</v>
      </c>
      <c r="C15" s="24" t="s">
        <v>209</v>
      </c>
      <c r="D15" s="19" t="s">
        <v>210</v>
      </c>
      <c r="E15" s="19" t="s">
        <v>77</v>
      </c>
      <c r="F15" s="20" t="s">
        <v>30</v>
      </c>
      <c r="G15" s="20">
        <v>2</v>
      </c>
      <c r="H15" s="20">
        <v>0</v>
      </c>
      <c r="I15" s="20">
        <v>5</v>
      </c>
      <c r="J15" s="20">
        <f t="shared" ref="J15:J17" si="0">SUM(G15)+H15+I15</f>
        <v>7</v>
      </c>
      <c r="K15" s="21" t="s">
        <v>83</v>
      </c>
      <c r="L15" s="16" t="s">
        <v>132</v>
      </c>
      <c r="M15" s="22" t="s">
        <v>84</v>
      </c>
      <c r="N15" s="23" t="s">
        <v>33</v>
      </c>
      <c r="O15" s="16" t="s">
        <v>85</v>
      </c>
      <c r="P15" s="23" t="s">
        <v>86</v>
      </c>
      <c r="Q15" s="24">
        <v>2</v>
      </c>
      <c r="R15" s="24">
        <v>3</v>
      </c>
      <c r="S15" s="24">
        <f t="shared" ref="S15" si="1">Q15*R15</f>
        <v>6</v>
      </c>
      <c r="T15" s="25" t="str">
        <f>IF(AND(S15&gt;=2,S15&lt;=4),"Bajo",IF(AND(S15&gt;=6,S15&lt;=8),"Medio",IF(AND(S15&gt;=10,S15&lt;=20),"Alto",IF(AND(S15&gt;=24,S15&lt;=40),"Muy Alto","ERROR"))))</f>
        <v>Medio</v>
      </c>
      <c r="U15" s="26">
        <v>10</v>
      </c>
      <c r="V15" s="24">
        <f t="shared" ref="V15:V22" si="2">S15*U15</f>
        <v>60</v>
      </c>
      <c r="W15" s="36" t="str">
        <f t="shared" ref="W15:W22" si="3">IF(V15&lt;=20,"IV",IF(V15&lt;=120,"III",IF(V15&lt;=500,"II",IF(V15&lt;=4000,"I",FALSE))))</f>
        <v>III</v>
      </c>
      <c r="X15" s="24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24" t="str">
        <f>IF(W15="I","No Aceptable",IF(W15="II","No Aceptable o Aceptable
con control específico ",IF(W15="III","Mejorable",IF(W15="IV","Aceptable ",FALSE))))</f>
        <v>Mejorable</v>
      </c>
      <c r="Z15" s="24">
        <f t="shared" ref="Z15" si="4">SUM(J15)</f>
        <v>7</v>
      </c>
      <c r="AA15" s="24">
        <v>8</v>
      </c>
      <c r="AB15" s="31" t="s">
        <v>87</v>
      </c>
      <c r="AC15" s="24" t="s">
        <v>30</v>
      </c>
      <c r="AD15" s="24" t="s">
        <v>32</v>
      </c>
      <c r="AE15" s="24" t="s">
        <v>32</v>
      </c>
      <c r="AF15" s="24" t="s">
        <v>88</v>
      </c>
      <c r="AG15" s="21" t="s">
        <v>162</v>
      </c>
      <c r="AH15" s="24" t="s">
        <v>89</v>
      </c>
      <c r="AI15" s="16" t="s">
        <v>163</v>
      </c>
      <c r="AJ15" s="29" t="s">
        <v>76</v>
      </c>
      <c r="AK15" s="33"/>
      <c r="AL15" s="21"/>
    </row>
    <row r="16" spans="1:38" s="14" customFormat="1" ht="318" customHeight="1">
      <c r="A16" s="16" t="s">
        <v>207</v>
      </c>
      <c r="B16" s="19" t="s">
        <v>208</v>
      </c>
      <c r="C16" s="24" t="s">
        <v>209</v>
      </c>
      <c r="D16" s="19" t="s">
        <v>210</v>
      </c>
      <c r="E16" s="19" t="s">
        <v>77</v>
      </c>
      <c r="F16" s="20" t="s">
        <v>30</v>
      </c>
      <c r="G16" s="20">
        <v>2</v>
      </c>
      <c r="H16" s="20">
        <v>0</v>
      </c>
      <c r="I16" s="20">
        <v>5</v>
      </c>
      <c r="J16" s="20">
        <f t="shared" si="0"/>
        <v>7</v>
      </c>
      <c r="K16" s="21" t="s">
        <v>159</v>
      </c>
      <c r="L16" s="16" t="s">
        <v>50</v>
      </c>
      <c r="M16" s="22" t="s">
        <v>84</v>
      </c>
      <c r="N16" s="23" t="s">
        <v>33</v>
      </c>
      <c r="O16" s="16" t="s">
        <v>160</v>
      </c>
      <c r="P16" s="23" t="s">
        <v>161</v>
      </c>
      <c r="Q16" s="24">
        <v>2</v>
      </c>
      <c r="R16" s="24">
        <v>3</v>
      </c>
      <c r="S16" s="24">
        <f>Q16*R16</f>
        <v>6</v>
      </c>
      <c r="T16" s="25" t="str">
        <f t="shared" ref="T16:T22" si="5">IF(AND(S16&gt;=2,S16&lt;=4),"Bajo",IF(AND(S16&gt;=6,S16&lt;=8),"Medio",IF(AND(S16&gt;=10,S16&lt;=20),"Alto",IF(AND(S16&gt;=24,S16&lt;=40),"Muy Alto","ERROR"))))</f>
        <v>Medio</v>
      </c>
      <c r="U16" s="26">
        <v>10</v>
      </c>
      <c r="V16" s="24">
        <f t="shared" si="2"/>
        <v>60</v>
      </c>
      <c r="W16" s="36" t="str">
        <f t="shared" si="3"/>
        <v>III</v>
      </c>
      <c r="X16" s="24" t="str">
        <f t="shared" ref="X16:X22" si="6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24" t="str">
        <f t="shared" ref="Y16:Y22" si="7">IF(W16="I","No Aceptable",IF(W16="II","No Aceptable o Aceptable
con control específico ",IF(W16="III","Mejorable",IF(W16="IV","Aceptable ",FALSE))))</f>
        <v>Mejorable</v>
      </c>
      <c r="Z16" s="24">
        <f>SUM(J16)</f>
        <v>7</v>
      </c>
      <c r="AA16" s="24">
        <v>8</v>
      </c>
      <c r="AB16" s="31" t="s">
        <v>87</v>
      </c>
      <c r="AC16" s="24" t="s">
        <v>30</v>
      </c>
      <c r="AD16" s="24" t="s">
        <v>32</v>
      </c>
      <c r="AE16" s="24" t="s">
        <v>32</v>
      </c>
      <c r="AF16" s="24" t="s">
        <v>165</v>
      </c>
      <c r="AG16" s="21" t="s">
        <v>164</v>
      </c>
      <c r="AH16" s="24" t="s">
        <v>32</v>
      </c>
      <c r="AI16" s="16" t="s">
        <v>163</v>
      </c>
      <c r="AJ16" s="29" t="s">
        <v>76</v>
      </c>
      <c r="AK16" s="33"/>
      <c r="AL16" s="21"/>
    </row>
    <row r="17" spans="1:38" s="14" customFormat="1" ht="409.6" customHeight="1">
      <c r="A17" s="16" t="s">
        <v>207</v>
      </c>
      <c r="B17" s="19" t="s">
        <v>208</v>
      </c>
      <c r="C17" s="24" t="s">
        <v>209</v>
      </c>
      <c r="D17" s="19" t="s">
        <v>210</v>
      </c>
      <c r="E17" s="19" t="s">
        <v>77</v>
      </c>
      <c r="F17" s="20" t="s">
        <v>30</v>
      </c>
      <c r="G17" s="20">
        <v>2</v>
      </c>
      <c r="H17" s="20">
        <v>0</v>
      </c>
      <c r="I17" s="20">
        <v>5</v>
      </c>
      <c r="J17" s="20">
        <f t="shared" si="0"/>
        <v>7</v>
      </c>
      <c r="K17" s="35" t="s">
        <v>66</v>
      </c>
      <c r="L17" s="16" t="s">
        <v>52</v>
      </c>
      <c r="M17" s="22" t="s">
        <v>92</v>
      </c>
      <c r="N17" s="35" t="s">
        <v>53</v>
      </c>
      <c r="O17" s="16" t="s">
        <v>33</v>
      </c>
      <c r="P17" s="23" t="s">
        <v>35</v>
      </c>
      <c r="Q17" s="43">
        <v>6</v>
      </c>
      <c r="R17" s="43">
        <v>3</v>
      </c>
      <c r="S17" s="43">
        <f>Q17*R17</f>
        <v>18</v>
      </c>
      <c r="T17" s="25" t="str">
        <f t="shared" si="5"/>
        <v>Alto</v>
      </c>
      <c r="U17" s="26">
        <v>25</v>
      </c>
      <c r="V17" s="24">
        <f t="shared" si="2"/>
        <v>450</v>
      </c>
      <c r="W17" s="36" t="str">
        <f t="shared" si="3"/>
        <v>II</v>
      </c>
      <c r="X17" s="24" t="str">
        <f t="shared" si="6"/>
        <v>Corregir y adoptar medidas de control de inmediato</v>
      </c>
      <c r="Y17" s="24" t="str">
        <f t="shared" si="7"/>
        <v xml:space="preserve">No Aceptable o Aceptable
con control específico </v>
      </c>
      <c r="Z17" s="24">
        <f>SUM(J17)</f>
        <v>7</v>
      </c>
      <c r="AA17" s="24">
        <v>8</v>
      </c>
      <c r="AB17" s="23" t="s">
        <v>91</v>
      </c>
      <c r="AC17" s="23" t="s">
        <v>30</v>
      </c>
      <c r="AD17" s="23" t="s">
        <v>32</v>
      </c>
      <c r="AE17" s="23" t="s">
        <v>32</v>
      </c>
      <c r="AF17" s="23" t="s">
        <v>93</v>
      </c>
      <c r="AG17" s="28" t="s">
        <v>67</v>
      </c>
      <c r="AH17" s="23" t="s">
        <v>32</v>
      </c>
      <c r="AI17" s="16" t="s">
        <v>186</v>
      </c>
      <c r="AJ17" s="23" t="s">
        <v>30</v>
      </c>
      <c r="AK17" s="23"/>
      <c r="AL17" s="23"/>
    </row>
    <row r="18" spans="1:38" s="14" customFormat="1" ht="291.75" customHeight="1">
      <c r="A18" s="16" t="s">
        <v>207</v>
      </c>
      <c r="B18" s="19" t="s">
        <v>208</v>
      </c>
      <c r="C18" s="24" t="s">
        <v>209</v>
      </c>
      <c r="D18" s="19" t="s">
        <v>210</v>
      </c>
      <c r="E18" s="19" t="s">
        <v>77</v>
      </c>
      <c r="F18" s="20" t="s">
        <v>30</v>
      </c>
      <c r="G18" s="20">
        <v>2</v>
      </c>
      <c r="H18" s="20">
        <v>0</v>
      </c>
      <c r="I18" s="20">
        <v>5</v>
      </c>
      <c r="J18" s="20">
        <f t="shared" ref="J18:J20" si="8">SUM(G18)+H18+I18</f>
        <v>7</v>
      </c>
      <c r="K18" s="21" t="s">
        <v>166</v>
      </c>
      <c r="L18" s="16" t="s">
        <v>49</v>
      </c>
      <c r="M18" s="31" t="s">
        <v>167</v>
      </c>
      <c r="N18" s="21" t="s">
        <v>33</v>
      </c>
      <c r="O18" s="16" t="s">
        <v>33</v>
      </c>
      <c r="P18" s="35" t="s">
        <v>33</v>
      </c>
      <c r="Q18" s="24">
        <v>6</v>
      </c>
      <c r="R18" s="24">
        <v>3</v>
      </c>
      <c r="S18" s="24">
        <f t="shared" ref="S18" si="9">Q18*R18</f>
        <v>18</v>
      </c>
      <c r="T18" s="25" t="str">
        <f t="shared" si="5"/>
        <v>Alto</v>
      </c>
      <c r="U18" s="26">
        <v>25</v>
      </c>
      <c r="V18" s="24">
        <f t="shared" si="2"/>
        <v>450</v>
      </c>
      <c r="W18" s="36" t="str">
        <f t="shared" si="3"/>
        <v>II</v>
      </c>
      <c r="X18" s="24" t="str">
        <f t="shared" si="6"/>
        <v>Corregir y adoptar medidas de control de inmediato</v>
      </c>
      <c r="Y18" s="24" t="str">
        <f t="shared" si="7"/>
        <v xml:space="preserve">No Aceptable o Aceptable
con control específico </v>
      </c>
      <c r="Z18" s="24">
        <f t="shared" ref="Z18" si="10">SUM(J18)</f>
        <v>7</v>
      </c>
      <c r="AA18" s="24">
        <v>8</v>
      </c>
      <c r="AB18" s="31" t="s">
        <v>90</v>
      </c>
      <c r="AC18" s="24" t="s">
        <v>30</v>
      </c>
      <c r="AD18" s="24" t="s">
        <v>32</v>
      </c>
      <c r="AE18" s="24" t="s">
        <v>32</v>
      </c>
      <c r="AF18" s="38" t="s">
        <v>32</v>
      </c>
      <c r="AG18" s="21" t="s">
        <v>168</v>
      </c>
      <c r="AH18" s="37" t="s">
        <v>32</v>
      </c>
      <c r="AI18" s="16" t="s">
        <v>169</v>
      </c>
      <c r="AJ18" s="38" t="s">
        <v>76</v>
      </c>
      <c r="AK18" s="38"/>
      <c r="AL18" s="38"/>
    </row>
    <row r="19" spans="1:38" s="14" customFormat="1" ht="293.25" customHeight="1">
      <c r="A19" s="16" t="s">
        <v>207</v>
      </c>
      <c r="B19" s="19" t="s">
        <v>208</v>
      </c>
      <c r="C19" s="24" t="s">
        <v>209</v>
      </c>
      <c r="D19" s="19" t="s">
        <v>210</v>
      </c>
      <c r="E19" s="19" t="s">
        <v>77</v>
      </c>
      <c r="F19" s="20" t="s">
        <v>30</v>
      </c>
      <c r="G19" s="20">
        <v>2</v>
      </c>
      <c r="H19" s="20">
        <v>0</v>
      </c>
      <c r="I19" s="20">
        <v>5</v>
      </c>
      <c r="J19" s="20">
        <f t="shared" si="8"/>
        <v>7</v>
      </c>
      <c r="K19" s="21" t="s">
        <v>171</v>
      </c>
      <c r="L19" s="16" t="s">
        <v>49</v>
      </c>
      <c r="M19" s="31" t="s">
        <v>172</v>
      </c>
      <c r="N19" s="21" t="s">
        <v>33</v>
      </c>
      <c r="O19" s="16" t="s">
        <v>33</v>
      </c>
      <c r="P19" s="35" t="s">
        <v>33</v>
      </c>
      <c r="Q19" s="24">
        <v>6</v>
      </c>
      <c r="R19" s="24">
        <v>3</v>
      </c>
      <c r="S19" s="24">
        <f t="shared" ref="S19:S22" si="11">Q19*R19</f>
        <v>18</v>
      </c>
      <c r="T19" s="25" t="str">
        <f t="shared" si="5"/>
        <v>Alto</v>
      </c>
      <c r="U19" s="26">
        <v>25</v>
      </c>
      <c r="V19" s="24">
        <f t="shared" si="2"/>
        <v>450</v>
      </c>
      <c r="W19" s="36" t="str">
        <f t="shared" si="3"/>
        <v>II</v>
      </c>
      <c r="X19" s="24" t="str">
        <f t="shared" si="6"/>
        <v>Corregir y adoptar medidas de control de inmediato</v>
      </c>
      <c r="Y19" s="24" t="str">
        <f t="shared" si="7"/>
        <v xml:space="preserve">No Aceptable o Aceptable
con control específico </v>
      </c>
      <c r="Z19" s="24">
        <f t="shared" ref="Z19:Z22" si="12">SUM(J19)</f>
        <v>7</v>
      </c>
      <c r="AA19" s="24">
        <v>8</v>
      </c>
      <c r="AB19" s="31" t="s">
        <v>173</v>
      </c>
      <c r="AC19" s="24" t="s">
        <v>30</v>
      </c>
      <c r="AD19" s="24" t="s">
        <v>32</v>
      </c>
      <c r="AE19" s="24" t="s">
        <v>32</v>
      </c>
      <c r="AF19" s="38" t="s">
        <v>175</v>
      </c>
      <c r="AG19" s="21" t="s">
        <v>174</v>
      </c>
      <c r="AH19" s="37" t="s">
        <v>32</v>
      </c>
      <c r="AI19" s="16" t="s">
        <v>185</v>
      </c>
      <c r="AJ19" s="38" t="s">
        <v>76</v>
      </c>
      <c r="AK19" s="38"/>
      <c r="AL19" s="38"/>
    </row>
    <row r="20" spans="1:38" s="14" customFormat="1" ht="252" customHeight="1">
      <c r="A20" s="16" t="s">
        <v>207</v>
      </c>
      <c r="B20" s="19" t="s">
        <v>208</v>
      </c>
      <c r="C20" s="24" t="s">
        <v>209</v>
      </c>
      <c r="D20" s="19" t="s">
        <v>210</v>
      </c>
      <c r="E20" s="19" t="s">
        <v>77</v>
      </c>
      <c r="F20" s="20" t="s">
        <v>30</v>
      </c>
      <c r="G20" s="20">
        <v>2</v>
      </c>
      <c r="H20" s="20">
        <v>0</v>
      </c>
      <c r="I20" s="20">
        <v>5</v>
      </c>
      <c r="J20" s="20">
        <f t="shared" si="8"/>
        <v>7</v>
      </c>
      <c r="K20" s="21" t="s">
        <v>99</v>
      </c>
      <c r="L20" s="16" t="s">
        <v>51</v>
      </c>
      <c r="M20" s="31" t="s">
        <v>100</v>
      </c>
      <c r="N20" s="21" t="s">
        <v>33</v>
      </c>
      <c r="O20" s="16" t="s">
        <v>33</v>
      </c>
      <c r="P20" s="35" t="s">
        <v>101</v>
      </c>
      <c r="Q20" s="24">
        <v>2</v>
      </c>
      <c r="R20" s="24">
        <v>2</v>
      </c>
      <c r="S20" s="24">
        <f t="shared" si="11"/>
        <v>4</v>
      </c>
      <c r="T20" s="25" t="str">
        <f t="shared" si="5"/>
        <v>Bajo</v>
      </c>
      <c r="U20" s="26">
        <v>25</v>
      </c>
      <c r="V20" s="24">
        <f t="shared" si="2"/>
        <v>100</v>
      </c>
      <c r="W20" s="36" t="str">
        <f t="shared" si="3"/>
        <v>III</v>
      </c>
      <c r="X20" s="24" t="str">
        <f t="shared" si="6"/>
        <v xml:space="preserve">Mejorar si es posible. Sería conveniente justificar la intervención y su rentabilidad </v>
      </c>
      <c r="Y20" s="24" t="str">
        <f t="shared" si="7"/>
        <v>Mejorable</v>
      </c>
      <c r="Z20" s="24">
        <f t="shared" ref="Z20" si="13">SUM(J20)</f>
        <v>7</v>
      </c>
      <c r="AA20" s="24">
        <v>8</v>
      </c>
      <c r="AB20" s="31" t="s">
        <v>100</v>
      </c>
      <c r="AC20" s="24" t="s">
        <v>30</v>
      </c>
      <c r="AD20" s="24" t="s">
        <v>32</v>
      </c>
      <c r="AE20" s="24" t="s">
        <v>32</v>
      </c>
      <c r="AF20" s="38" t="s">
        <v>102</v>
      </c>
      <c r="AG20" s="21" t="s">
        <v>103</v>
      </c>
      <c r="AH20" s="38" t="s">
        <v>32</v>
      </c>
      <c r="AI20" s="18" t="s">
        <v>104</v>
      </c>
      <c r="AJ20" s="41" t="s">
        <v>76</v>
      </c>
      <c r="AK20" s="40"/>
      <c r="AL20" s="40"/>
    </row>
    <row r="21" spans="1:38" s="14" customFormat="1" ht="275.25" customHeight="1">
      <c r="A21" s="16" t="s">
        <v>207</v>
      </c>
      <c r="B21" s="19" t="s">
        <v>208</v>
      </c>
      <c r="C21" s="24" t="s">
        <v>209</v>
      </c>
      <c r="D21" s="19" t="s">
        <v>210</v>
      </c>
      <c r="E21" s="19" t="s">
        <v>77</v>
      </c>
      <c r="F21" s="20" t="s">
        <v>30</v>
      </c>
      <c r="G21" s="20">
        <v>2</v>
      </c>
      <c r="H21" s="20">
        <v>0</v>
      </c>
      <c r="I21" s="20">
        <v>5</v>
      </c>
      <c r="J21" s="20">
        <f>SUM(G21)+H21+I21</f>
        <v>7</v>
      </c>
      <c r="K21" s="21" t="s">
        <v>170</v>
      </c>
      <c r="L21" s="16" t="s">
        <v>82</v>
      </c>
      <c r="M21" s="22" t="s">
        <v>105</v>
      </c>
      <c r="N21" s="23" t="s">
        <v>33</v>
      </c>
      <c r="O21" s="16" t="s">
        <v>33</v>
      </c>
      <c r="P21" s="23" t="s">
        <v>79</v>
      </c>
      <c r="Q21" s="24">
        <v>2</v>
      </c>
      <c r="R21" s="24">
        <v>3</v>
      </c>
      <c r="S21" s="24">
        <f t="shared" si="11"/>
        <v>6</v>
      </c>
      <c r="T21" s="25" t="str">
        <f t="shared" si="5"/>
        <v>Medio</v>
      </c>
      <c r="U21" s="26">
        <v>10</v>
      </c>
      <c r="V21" s="24">
        <f t="shared" si="2"/>
        <v>60</v>
      </c>
      <c r="W21" s="36" t="str">
        <f t="shared" si="3"/>
        <v>III</v>
      </c>
      <c r="X21" s="24" t="str">
        <f t="shared" si="6"/>
        <v xml:space="preserve">Mejorar si es posible. Sería conveniente justificar la intervención y su rentabilidad </v>
      </c>
      <c r="Y21" s="24" t="str">
        <f t="shared" si="7"/>
        <v>Mejorable</v>
      </c>
      <c r="Z21" s="24">
        <f t="shared" ref="Z21" si="14">SUM(J21)</f>
        <v>7</v>
      </c>
      <c r="AA21" s="24">
        <v>8</v>
      </c>
      <c r="AB21" s="31" t="s">
        <v>108</v>
      </c>
      <c r="AC21" s="24" t="s">
        <v>30</v>
      </c>
      <c r="AD21" s="24" t="s">
        <v>32</v>
      </c>
      <c r="AE21" s="24" t="s">
        <v>32</v>
      </c>
      <c r="AF21" s="24" t="s">
        <v>106</v>
      </c>
      <c r="AG21" s="21" t="s">
        <v>103</v>
      </c>
      <c r="AH21" s="24" t="s">
        <v>32</v>
      </c>
      <c r="AI21" s="48" t="s">
        <v>107</v>
      </c>
      <c r="AJ21" s="24"/>
      <c r="AK21" s="24"/>
      <c r="AL21" s="24"/>
    </row>
    <row r="22" spans="1:38" s="14" customFormat="1" ht="298.5" customHeight="1">
      <c r="A22" s="16" t="s">
        <v>207</v>
      </c>
      <c r="B22" s="19" t="s">
        <v>208</v>
      </c>
      <c r="C22" s="24" t="s">
        <v>209</v>
      </c>
      <c r="D22" s="19" t="s">
        <v>210</v>
      </c>
      <c r="E22" s="19" t="s">
        <v>77</v>
      </c>
      <c r="F22" s="20" t="s">
        <v>30</v>
      </c>
      <c r="G22" s="20">
        <v>2</v>
      </c>
      <c r="H22" s="20">
        <v>0</v>
      </c>
      <c r="I22" s="20">
        <v>5</v>
      </c>
      <c r="J22" s="20">
        <f>SUM(G22)+H22+I22</f>
        <v>7</v>
      </c>
      <c r="K22" s="21" t="s">
        <v>177</v>
      </c>
      <c r="L22" s="16" t="s">
        <v>82</v>
      </c>
      <c r="M22" s="22" t="s">
        <v>176</v>
      </c>
      <c r="N22" s="23" t="s">
        <v>33</v>
      </c>
      <c r="O22" s="16" t="s">
        <v>33</v>
      </c>
      <c r="P22" s="23" t="s">
        <v>178</v>
      </c>
      <c r="Q22" s="24">
        <v>2</v>
      </c>
      <c r="R22" s="24">
        <v>3</v>
      </c>
      <c r="S22" s="24">
        <f t="shared" si="11"/>
        <v>6</v>
      </c>
      <c r="T22" s="25" t="str">
        <f t="shared" si="5"/>
        <v>Medio</v>
      </c>
      <c r="U22" s="26">
        <v>10</v>
      </c>
      <c r="V22" s="24">
        <f t="shared" si="2"/>
        <v>60</v>
      </c>
      <c r="W22" s="36" t="str">
        <f t="shared" si="3"/>
        <v>III</v>
      </c>
      <c r="X22" s="24" t="str">
        <f t="shared" si="6"/>
        <v xml:space="preserve">Mejorar si es posible. Sería conveniente justificar la intervención y su rentabilidad </v>
      </c>
      <c r="Y22" s="24" t="str">
        <f t="shared" si="7"/>
        <v>Mejorable</v>
      </c>
      <c r="Z22" s="24">
        <f t="shared" si="12"/>
        <v>7</v>
      </c>
      <c r="AA22" s="24">
        <v>8</v>
      </c>
      <c r="AB22" s="22" t="s">
        <v>176</v>
      </c>
      <c r="AC22" s="24" t="s">
        <v>30</v>
      </c>
      <c r="AD22" s="24" t="s">
        <v>32</v>
      </c>
      <c r="AE22" s="24" t="s">
        <v>32</v>
      </c>
      <c r="AF22" s="24" t="s">
        <v>180</v>
      </c>
      <c r="AG22" s="21" t="s">
        <v>181</v>
      </c>
      <c r="AH22" s="24" t="s">
        <v>32</v>
      </c>
      <c r="AI22" s="48" t="s">
        <v>179</v>
      </c>
      <c r="AJ22" s="24" t="s">
        <v>76</v>
      </c>
      <c r="AK22" s="24"/>
      <c r="AL22" s="24"/>
    </row>
    <row r="23" spans="1:38" s="15" customFormat="1" ht="53.25" customHeight="1">
      <c r="A23" s="53" t="s">
        <v>55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 t="s">
        <v>55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 t="s">
        <v>61</v>
      </c>
      <c r="AD23" s="54"/>
      <c r="AE23" s="54"/>
      <c r="AF23" s="54"/>
      <c r="AG23" s="54"/>
      <c r="AH23" s="54"/>
      <c r="AI23" s="54"/>
      <c r="AJ23" s="54"/>
      <c r="AK23" s="54"/>
      <c r="AL23" s="54"/>
    </row>
    <row r="24" spans="1:38" s="14" customFormat="1" ht="45.75" customHeight="1">
      <c r="A24" s="53" t="s">
        <v>56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4" t="s">
        <v>59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 t="s">
        <v>62</v>
      </c>
      <c r="AD24" s="54"/>
      <c r="AE24" s="54"/>
      <c r="AF24" s="54"/>
      <c r="AG24" s="54"/>
      <c r="AH24" s="54"/>
      <c r="AI24" s="54"/>
      <c r="AJ24" s="54"/>
      <c r="AK24" s="54"/>
      <c r="AL24" s="54"/>
    </row>
    <row r="25" spans="1:38" s="14" customFormat="1" ht="9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</row>
    <row r="26" spans="1:38" s="14" customFormat="1" ht="26.25" customHeight="1">
      <c r="A26" s="55" t="s">
        <v>57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1" t="s">
        <v>60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2" t="s">
        <v>63</v>
      </c>
      <c r="AD26" s="52"/>
      <c r="AE26" s="52"/>
      <c r="AF26" s="52"/>
      <c r="AG26" s="52"/>
      <c r="AH26" s="52"/>
      <c r="AI26" s="52"/>
      <c r="AJ26" s="52"/>
      <c r="AK26" s="52"/>
      <c r="AL26" s="52"/>
    </row>
    <row r="27" spans="1:38" s="14" customFormat="1" ht="26.2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2"/>
      <c r="AD27" s="52"/>
      <c r="AE27" s="52"/>
      <c r="AF27" s="52"/>
      <c r="AG27" s="52"/>
      <c r="AH27" s="52"/>
      <c r="AI27" s="52"/>
      <c r="AJ27" s="52"/>
      <c r="AK27" s="52"/>
      <c r="AL27" s="52"/>
    </row>
    <row r="28" spans="1:38" s="14" customFormat="1" ht="26.25" customHeight="1">
      <c r="A28" s="50" t="s">
        <v>58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 t="s">
        <v>64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2" t="s">
        <v>65</v>
      </c>
      <c r="AD28" s="52"/>
      <c r="AE28" s="52"/>
      <c r="AF28" s="52"/>
      <c r="AG28" s="52"/>
      <c r="AH28" s="52"/>
      <c r="AI28" s="52"/>
      <c r="AJ28" s="52"/>
      <c r="AK28" s="52"/>
      <c r="AL28" s="52"/>
    </row>
    <row r="29" spans="1:38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38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38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38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</sheetData>
  <mergeCells count="44">
    <mergeCell ref="AI21:AI22"/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  <mergeCell ref="A23:L23"/>
    <mergeCell ref="M23:AB23"/>
    <mergeCell ref="AC23:AL23"/>
    <mergeCell ref="AJ13:AJ14"/>
    <mergeCell ref="AK13:AK14"/>
    <mergeCell ref="AI13:AI14"/>
    <mergeCell ref="A9:M11"/>
    <mergeCell ref="N9:X11"/>
    <mergeCell ref="Y9:AL11"/>
    <mergeCell ref="A12:M12"/>
    <mergeCell ref="N12:X12"/>
    <mergeCell ref="Y12:AL12"/>
    <mergeCell ref="AD13:AH13"/>
    <mergeCell ref="A13:A14"/>
    <mergeCell ref="B13:B14"/>
    <mergeCell ref="C13:C14"/>
    <mergeCell ref="D13:D14"/>
    <mergeCell ref="E13:E14"/>
    <mergeCell ref="AL13:AL14"/>
    <mergeCell ref="F13:F14"/>
    <mergeCell ref="G13:J13"/>
    <mergeCell ref="K13:M13"/>
    <mergeCell ref="A2:J8"/>
    <mergeCell ref="K2:AD2"/>
    <mergeCell ref="AA13:AC13"/>
    <mergeCell ref="N13:P13"/>
    <mergeCell ref="Q13:X13"/>
    <mergeCell ref="AE2:AL8"/>
    <mergeCell ref="K3:AD3"/>
    <mergeCell ref="K4:AD4"/>
    <mergeCell ref="K5:AD7"/>
    <mergeCell ref="K8:O8"/>
    <mergeCell ref="P8:W8"/>
    <mergeCell ref="X8:AD8"/>
  </mergeCells>
  <conditionalFormatting sqref="S15:S22">
    <cfRule type="cellIs" dxfId="7" priority="11" stopIfTrue="1" operator="notEqual">
      <formula>0</formula>
    </cfRule>
  </conditionalFormatting>
  <conditionalFormatting sqref="T15:T22">
    <cfRule type="expression" dxfId="6" priority="7" stopIfTrue="1">
      <formula>S15&gt;0</formula>
    </cfRule>
  </conditionalFormatting>
  <conditionalFormatting sqref="W15:W22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2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rowBreaks count="1" manualBreakCount="1">
    <brk id="17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2023-06-06T21:32:18Z</cp:lastPrinted>
  <dcterms:created xsi:type="dcterms:W3CDTF">2021-03-05T22:00:32Z</dcterms:created>
  <dcterms:modified xsi:type="dcterms:W3CDTF">2024-08-22T22:26:05Z</dcterms:modified>
</cp:coreProperties>
</file>