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7.xml" ContentType="application/vnd.openxmlformats-officedocument.drawing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licante-my.sharepoint.com/personal/gsala_mscloud_ua_es/Documents/FINANZAS22022_2021_22/FINANZAS_T4_2021_22/FIN_T4_Problemas/"/>
    </mc:Choice>
  </mc:AlternateContent>
  <xr:revisionPtr revIDLastSave="3380" documentId="13_ncr:1_{D3D30F4A-1DDD-4AB0-948A-F6A0C509CF43}" xr6:coauthVersionLast="47" xr6:coauthVersionMax="47" xr10:uidLastSave="{0C3E976A-CAD8-4466-B12F-BDD0C9E38320}"/>
  <bookViews>
    <workbookView xWindow="-108" yWindow="-108" windowWidth="23256" windowHeight="12576" xr2:uid="{00000000-000D-0000-FFFF-FFFF00000000}"/>
  </bookViews>
  <sheets>
    <sheet name="Indice" sheetId="10" r:id="rId1"/>
    <sheet name="Problema_1" sheetId="1" r:id="rId2"/>
    <sheet name="Problema_2" sheetId="8" r:id="rId3"/>
    <sheet name="Problema_3" sheetId="3" r:id="rId4"/>
    <sheet name="Problema_4" sheetId="4" r:id="rId5"/>
    <sheet name="Problema_5" sheetId="11" r:id="rId6"/>
    <sheet name="Problema_6" sheetId="7" r:id="rId7"/>
    <sheet name="Problema_7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" i="6" l="1"/>
  <c r="J16" i="6"/>
  <c r="J15" i="6"/>
  <c r="J14" i="6"/>
  <c r="I14" i="6"/>
  <c r="G15" i="6"/>
  <c r="G16" i="6"/>
  <c r="G14" i="6"/>
  <c r="H36" i="6"/>
  <c r="G36" i="6"/>
  <c r="H35" i="6"/>
  <c r="H29" i="6" a="1"/>
  <c r="H29" i="6" s="1"/>
  <c r="G35" i="6" a="1"/>
  <c r="G35" i="6" s="1"/>
  <c r="H34" i="6"/>
  <c r="G34" i="6" a="1"/>
  <c r="G34" i="6" s="1"/>
  <c r="G33" i="6"/>
  <c r="G32" i="6"/>
  <c r="G31" i="6"/>
  <c r="G30" i="6"/>
  <c r="G29" i="6"/>
  <c r="F29" i="6" a="1"/>
  <c r="F30" i="6" s="1"/>
  <c r="F29" i="6"/>
  <c r="C29" i="6" a="1"/>
  <c r="C29" i="6" s="1"/>
  <c r="J27" i="7"/>
  <c r="J26" i="7"/>
  <c r="J25" i="7"/>
  <c r="J24" i="7"/>
  <c r="I24" i="7"/>
  <c r="G30" i="7"/>
  <c r="G29" i="7"/>
  <c r="H24" i="7" a="1"/>
  <c r="H24" i="7" s="1"/>
  <c r="G28" i="7" a="1"/>
  <c r="G28" i="7" s="1"/>
  <c r="G26" i="7"/>
  <c r="G25" i="7"/>
  <c r="G24" i="7"/>
  <c r="G18" i="7"/>
  <c r="G17" i="7"/>
  <c r="G16" i="7"/>
  <c r="G15" i="7"/>
  <c r="H31" i="6" l="1"/>
  <c r="H30" i="6"/>
  <c r="F31" i="6"/>
  <c r="D31" i="6"/>
  <c r="C30" i="6"/>
  <c r="C31" i="6"/>
  <c r="E29" i="6"/>
  <c r="E30" i="6"/>
  <c r="D29" i="6"/>
  <c r="E31" i="6"/>
  <c r="D30" i="6"/>
  <c r="H26" i="7"/>
  <c r="H25" i="7"/>
  <c r="B15" i="11"/>
  <c r="B19" i="11" s="1"/>
  <c r="B20" i="11" s="1"/>
  <c r="B16" i="11" l="1"/>
  <c r="B17" i="11" s="1"/>
  <c r="E7" i="11"/>
  <c r="E8" i="11" s="1"/>
  <c r="D7" i="11"/>
  <c r="D8" i="11" s="1"/>
  <c r="I25" i="8"/>
  <c r="I23" i="8" a="1"/>
  <c r="I23" i="8" s="1"/>
  <c r="I21" i="8"/>
  <c r="I19" i="8"/>
  <c r="B18" i="11" l="1"/>
  <c r="E10" i="11"/>
  <c r="E9" i="11"/>
  <c r="D9" i="11"/>
  <c r="I24" i="8"/>
  <c r="K37" i="8"/>
  <c r="K36" i="8"/>
  <c r="L33" i="8"/>
  <c r="L37" i="8" s="1"/>
  <c r="L32" i="8"/>
  <c r="L36" i="8" s="1"/>
  <c r="L29" i="8" a="1"/>
  <c r="L29" i="8" s="1"/>
  <c r="L27" i="8"/>
  <c r="L26" i="8"/>
  <c r="L39" i="8" l="1" a="1"/>
  <c r="L39" i="8" s="1"/>
  <c r="H40" i="8" a="1"/>
  <c r="H40" i="8" s="1"/>
  <c r="L38" i="8"/>
  <c r="L30" i="8"/>
  <c r="G13" i="1"/>
  <c r="G14" i="1"/>
  <c r="G12" i="1"/>
  <c r="F13" i="1"/>
  <c r="F14" i="1"/>
  <c r="F12" i="1"/>
  <c r="E13" i="1"/>
  <c r="E14" i="1"/>
  <c r="E12" i="1"/>
  <c r="D13" i="1"/>
  <c r="D14" i="1"/>
  <c r="D12" i="1"/>
  <c r="L40" i="8" l="1" a="1"/>
  <c r="L40" i="8" s="1"/>
  <c r="L41" i="8" s="1"/>
  <c r="H41" i="8"/>
  <c r="A14" i="4" a="1"/>
  <c r="A14" i="4" s="1"/>
  <c r="B16" i="4" l="1"/>
  <c r="C15" i="4"/>
  <c r="A15" i="4"/>
  <c r="B14" i="4"/>
  <c r="C16" i="4"/>
  <c r="A16" i="4"/>
  <c r="B15" i="4"/>
  <c r="C14" i="4"/>
  <c r="A13" i="3" a="1"/>
  <c r="B13" i="3" s="1"/>
  <c r="D7" i="8"/>
  <c r="B16" i="8" s="1"/>
  <c r="C7" i="8"/>
  <c r="D10" i="8" s="1"/>
  <c r="F14" i="4" l="1" a="1"/>
  <c r="F15" i="4" s="1"/>
  <c r="C15" i="3"/>
  <c r="B14" i="3"/>
  <c r="A14" i="3"/>
  <c r="A13" i="3"/>
  <c r="B15" i="3"/>
  <c r="A15" i="3"/>
  <c r="C13" i="3"/>
  <c r="C14" i="3"/>
  <c r="D14" i="3" s="1"/>
  <c r="D16" i="4"/>
  <c r="D14" i="4"/>
  <c r="D15" i="4"/>
  <c r="B15" i="8"/>
  <c r="D15" i="8"/>
  <c r="C16" i="8" s="1"/>
  <c r="D8" i="8"/>
  <c r="C8" i="8"/>
  <c r="C14" i="6" a="1"/>
  <c r="C14" i="6" s="1"/>
  <c r="F7" i="6"/>
  <c r="F8" i="6"/>
  <c r="F6" i="6"/>
  <c r="G13" i="7"/>
  <c r="F7" i="7"/>
  <c r="F8" i="7"/>
  <c r="F6" i="7"/>
  <c r="D15" i="3" l="1"/>
  <c r="D13" i="3"/>
  <c r="F14" i="4"/>
  <c r="F16" i="4"/>
  <c r="G13" i="3" a="1"/>
  <c r="I14" i="4" a="1"/>
  <c r="I14" i="4" s="1"/>
  <c r="D17" i="4"/>
  <c r="D16" i="8"/>
  <c r="D9" i="8"/>
  <c r="E16" i="8" s="1"/>
  <c r="C15" i="8"/>
  <c r="C9" i="8"/>
  <c r="D15" i="6"/>
  <c r="D16" i="6"/>
  <c r="C15" i="6"/>
  <c r="E14" i="6"/>
  <c r="D14" i="6"/>
  <c r="C16" i="6"/>
  <c r="E15" i="6"/>
  <c r="E16" i="6"/>
  <c r="F14" i="6" l="1" a="1"/>
  <c r="F14" i="6" s="1"/>
  <c r="D20" i="4"/>
  <c r="D21" i="4" s="1"/>
  <c r="I16" i="4"/>
  <c r="E14" i="4"/>
  <c r="E15" i="4"/>
  <c r="E16" i="4"/>
  <c r="G13" i="3"/>
  <c r="G14" i="3"/>
  <c r="G15" i="3"/>
  <c r="B23" i="8" a="1"/>
  <c r="B23" i="8" s="1"/>
  <c r="D11" i="8"/>
  <c r="E15" i="8"/>
  <c r="F15" i="6" l="1"/>
  <c r="F17" i="6" s="1"/>
  <c r="F16" i="6"/>
  <c r="C24" i="8"/>
  <c r="C23" i="8"/>
  <c r="G23" i="8" s="1" a="1"/>
  <c r="B24" i="8"/>
  <c r="D23" i="8" s="1" a="1"/>
  <c r="D23" i="8" l="1"/>
  <c r="D24" i="8"/>
  <c r="D25" i="8"/>
  <c r="G23" i="8"/>
  <c r="L23" i="8" s="1" a="1"/>
  <c r="L23" i="8" s="1"/>
  <c r="G24" i="8"/>
  <c r="D8" i="7"/>
  <c r="C8" i="7"/>
  <c r="C7" i="7"/>
  <c r="C15" i="7" s="1" a="1"/>
  <c r="E24" i="8" l="1"/>
  <c r="N23" i="8" a="1"/>
  <c r="N23" i="8" s="1"/>
  <c r="E23" i="8"/>
  <c r="K23" i="8" s="1" a="1"/>
  <c r="K23" i="8" s="1"/>
  <c r="C15" i="7"/>
  <c r="E16" i="7"/>
  <c r="D17" i="7"/>
  <c r="D15" i="7"/>
  <c r="C16" i="7"/>
  <c r="C17" i="7"/>
  <c r="D16" i="7"/>
  <c r="E15" i="7"/>
  <c r="E17" i="7"/>
  <c r="G18" i="6"/>
  <c r="G17" i="6"/>
  <c r="H14" i="6" a="1"/>
  <c r="G25" i="8"/>
  <c r="M23" i="8" s="1"/>
  <c r="N26" i="8" l="1"/>
  <c r="N27" i="8"/>
  <c r="H14" i="6"/>
  <c r="H16" i="6"/>
  <c r="H15" i="6"/>
  <c r="F15" i="7" a="1"/>
  <c r="C24" i="7" a="1"/>
  <c r="E25" i="8"/>
  <c r="F17" i="4"/>
  <c r="D16" i="3"/>
  <c r="E13" i="3" l="1"/>
  <c r="E14" i="3"/>
  <c r="E15" i="3"/>
  <c r="E17" i="3" s="1" a="1"/>
  <c r="E17" i="3" s="1"/>
  <c r="D24" i="7"/>
  <c r="C26" i="7"/>
  <c r="E24" i="7"/>
  <c r="D26" i="7"/>
  <c r="E26" i="7"/>
  <c r="E25" i="7"/>
  <c r="D25" i="7"/>
  <c r="C24" i="7"/>
  <c r="C25" i="7"/>
  <c r="G19" i="6"/>
  <c r="L24" i="4" a="1"/>
  <c r="L25" i="4" s="1"/>
  <c r="I15" i="4"/>
  <c r="D19" i="4"/>
  <c r="G14" i="4"/>
  <c r="G15" i="4"/>
  <c r="G16" i="4"/>
  <c r="F17" i="7"/>
  <c r="F26" i="7" s="1"/>
  <c r="F15" i="7"/>
  <c r="F16" i="7"/>
  <c r="F25" i="7" s="1"/>
  <c r="E17" i="4"/>
  <c r="G16" i="3"/>
  <c r="E16" i="3" l="1"/>
  <c r="L24" i="4"/>
  <c r="H15" i="3"/>
  <c r="H13" i="3"/>
  <c r="H14" i="3"/>
  <c r="L26" i="4"/>
  <c r="G19" i="4"/>
  <c r="G20" i="4"/>
  <c r="G21" i="4" s="1"/>
  <c r="F24" i="7"/>
  <c r="G20" i="6"/>
  <c r="J13" i="3" a="1"/>
  <c r="I27" i="8"/>
  <c r="I28" i="8" s="1"/>
  <c r="I26" i="8"/>
  <c r="G17" i="4"/>
  <c r="E18" i="3" a="1"/>
  <c r="E18" i="3" s="1"/>
  <c r="E19" i="3" s="1"/>
  <c r="K14" i="4" l="1"/>
  <c r="K15" i="4" s="1"/>
  <c r="K19" i="4" s="1"/>
  <c r="J15" i="3"/>
  <c r="J14" i="3"/>
  <c r="J13" i="3"/>
  <c r="F27" i="7"/>
  <c r="I15" i="6"/>
  <c r="H17" i="3" a="1"/>
  <c r="H17" i="3" s="1"/>
  <c r="H18" i="3" a="1"/>
  <c r="H18" i="3" s="1"/>
  <c r="H19" i="3" s="1"/>
  <c r="H16" i="3"/>
  <c r="J18" i="3" l="1" a="1"/>
  <c r="J18" i="3" s="1"/>
  <c r="K13" i="3" a="1"/>
  <c r="K20" i="4"/>
  <c r="K21" i="4" s="1"/>
  <c r="J16" i="3"/>
  <c r="G19" i="7"/>
  <c r="G20" i="7" s="1"/>
  <c r="K16" i="4"/>
  <c r="L14" i="4" a="1"/>
  <c r="J23" i="3"/>
  <c r="J17" i="3" a="1"/>
  <c r="J17" i="3" s="1"/>
  <c r="K14" i="3" l="1"/>
  <c r="K13" i="3"/>
  <c r="K18" i="3" s="1" a="1"/>
  <c r="K18" i="3" s="1"/>
  <c r="K15" i="3"/>
  <c r="G27" i="7"/>
  <c r="J18" i="6"/>
  <c r="J19" i="6" a="1"/>
  <c r="J19" i="6" s="1"/>
  <c r="J20" i="6" s="1"/>
  <c r="L14" i="4"/>
  <c r="L15" i="4"/>
  <c r="L16" i="4"/>
  <c r="J24" i="3"/>
  <c r="K23" i="3" a="1"/>
  <c r="L17" i="4" l="1"/>
  <c r="K23" i="3"/>
  <c r="K24" i="3"/>
  <c r="K25" i="3"/>
  <c r="K26" i="3" l="1"/>
  <c r="J25" i="3"/>
  <c r="J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<sst xmlns="http://schemas.openxmlformats.org/spreadsheetml/2006/main" count="241" uniqueCount="150">
  <si>
    <t>Activo 1</t>
  </si>
  <si>
    <t>Activo 2</t>
  </si>
  <si>
    <t>Activo 3</t>
  </si>
  <si>
    <t>Gamma</t>
  </si>
  <si>
    <t>E</t>
  </si>
  <si>
    <t>V</t>
  </si>
  <si>
    <t>A</t>
  </si>
  <si>
    <t>B</t>
  </si>
  <si>
    <t>C</t>
  </si>
  <si>
    <t>PROBLEMA 1</t>
  </si>
  <si>
    <t>Los activos arriesgados A, B y C, tienen las siguientes características:</t>
  </si>
  <si>
    <t>varianzas y las covarianzas de tres activos:</t>
  </si>
  <si>
    <r>
      <t>PROBLEMA 4</t>
    </r>
    <r>
      <rPr>
        <sz val="12"/>
        <color theme="1"/>
        <rFont val="Calibri"/>
        <family val="2"/>
      </rPr>
      <t/>
    </r>
  </si>
  <si>
    <t>las varianzas y las covarianzas de tres activos:</t>
  </si>
  <si>
    <t>Sean los siguientes datos acerca de la rentabilidad y el riesgo de tres activos:</t>
  </si>
  <si>
    <t>PROBLEMA 5</t>
  </si>
  <si>
    <t>Sean los siguientes datos acerca de la rentabilidad y el riesgo de tres activos arriesgados:</t>
  </si>
  <si>
    <t xml:space="preserve"> La rentabilidad del activo seguro es de 0,05 y el grado de aversion al riesgo del inversor 40,51. </t>
  </si>
  <si>
    <r>
      <t>Un inversor con grado de aversión al riesgo </t>
    </r>
    <r>
      <rPr>
        <sz val="11"/>
        <color rgb="FF333333"/>
        <rFont val="Arial"/>
        <family val="2"/>
      </rPr>
      <t>γ</t>
    </r>
    <r>
      <rPr>
        <b/>
        <sz val="11"/>
        <color rgb="FF333333"/>
        <rFont val="Arial"/>
        <family val="2"/>
      </rPr>
      <t>= 40,  ha estimado la siguiente información acerca de la rentabilidad esperada,</t>
    </r>
  </si>
  <si>
    <r>
      <rPr>
        <b/>
        <sz val="11"/>
        <color rgb="FF333333"/>
        <rFont val="Arial"/>
        <family val="2"/>
      </rPr>
      <t>Un inversor con grado de aversión al riesgo </t>
    </r>
    <r>
      <rPr>
        <sz val="13"/>
        <color rgb="FF333333"/>
        <rFont val="MathJax_Math-italic"/>
      </rPr>
      <t>γ</t>
    </r>
    <r>
      <rPr>
        <b/>
        <sz val="11"/>
        <color rgb="FF333333"/>
        <rFont val="Arial"/>
        <family val="2"/>
      </rPr>
      <t xml:space="preserve">= 20, ha estimado la siguiente información acerca de la rentabilidad esperada, las </t>
    </r>
  </si>
  <si>
    <t>Moderado</t>
  </si>
  <si>
    <t>Conservador</t>
  </si>
  <si>
    <t>V-1</t>
  </si>
  <si>
    <t>w(mv)</t>
  </si>
  <si>
    <t>gamma</t>
  </si>
  <si>
    <t>w(opt)</t>
  </si>
  <si>
    <t>E(opt)</t>
  </si>
  <si>
    <t>Var(opt)</t>
  </si>
  <si>
    <t>Vol(opt)</t>
  </si>
  <si>
    <t>Vw(opt)</t>
  </si>
  <si>
    <t>METODO GENERAL</t>
  </si>
  <si>
    <t>TEOREMA DOS FONDOS</t>
  </si>
  <si>
    <t>E(mv)</t>
  </si>
  <si>
    <t>Var(mv)</t>
  </si>
  <si>
    <t>Vol(mv)</t>
  </si>
  <si>
    <t>w(d)</t>
  </si>
  <si>
    <t>E(d)</t>
  </si>
  <si>
    <t>x</t>
  </si>
  <si>
    <t>1-x</t>
  </si>
  <si>
    <t>Var(d)</t>
  </si>
  <si>
    <t>Vol(d)</t>
  </si>
  <si>
    <t>x(opt)</t>
  </si>
  <si>
    <t>Dinámico</t>
  </si>
  <si>
    <t>PREGUNTA 1</t>
  </si>
  <si>
    <t xml:space="preserve"> </t>
  </si>
  <si>
    <t>Metodo General</t>
  </si>
  <si>
    <t>ALR</t>
  </si>
  <si>
    <t>PREGUNTAS 1 Y 2</t>
  </si>
  <si>
    <t>E - Rf*1n</t>
  </si>
  <si>
    <t>AA</t>
  </si>
  <si>
    <t>PREGUNTA 3</t>
  </si>
  <si>
    <t>w(T)</t>
  </si>
  <si>
    <t>E(T)</t>
  </si>
  <si>
    <t>Vw(T)</t>
  </si>
  <si>
    <t>Var(T)</t>
  </si>
  <si>
    <t>Vol(T)</t>
  </si>
  <si>
    <t>Vol)opt)</t>
  </si>
  <si>
    <t>Prob.</t>
  </si>
  <si>
    <t>RA</t>
  </si>
  <si>
    <t>RB</t>
  </si>
  <si>
    <t>Var</t>
  </si>
  <si>
    <t>Covar</t>
  </si>
  <si>
    <t>Coef Corre</t>
  </si>
  <si>
    <t>Volatilidad</t>
  </si>
  <si>
    <t>Activos</t>
  </si>
  <si>
    <t>1n</t>
  </si>
  <si>
    <t>Volatilidades</t>
  </si>
  <si>
    <t xml:space="preserve"> C=</t>
  </si>
  <si>
    <t>V^-1 * E</t>
  </si>
  <si>
    <t>B =</t>
  </si>
  <si>
    <t>wo</t>
  </si>
  <si>
    <t>Var(o)</t>
  </si>
  <si>
    <t>Vol(o)</t>
  </si>
  <si>
    <t>PROBLEMA 3</t>
  </si>
  <si>
    <t>Var(p)</t>
  </si>
  <si>
    <t>Ep</t>
  </si>
  <si>
    <t>Vol(p)</t>
  </si>
  <si>
    <t>PREGUNTAS 1, 3  y 4</t>
  </si>
  <si>
    <t>PREGUNTA 2</t>
  </si>
  <si>
    <t>E1 &lt; E2</t>
  </si>
  <si>
    <t>S1 &lt; S2</t>
  </si>
  <si>
    <t>Ni dominante ni dominado</t>
  </si>
  <si>
    <t>S1 &lt; S3</t>
  </si>
  <si>
    <t>E1 &lt; E4</t>
  </si>
  <si>
    <t>E2 &lt; E3</t>
  </si>
  <si>
    <t>S2 &lt; S4</t>
  </si>
  <si>
    <t>PROBLEMA 2</t>
  </si>
  <si>
    <t>Problema 1</t>
  </si>
  <si>
    <t>Utilidad esperada del inversor averso al riesgo</t>
  </si>
  <si>
    <t>E(o))</t>
  </si>
  <si>
    <t>Problema 2</t>
  </si>
  <si>
    <t>Cartera Optima con Activos Arriesgados</t>
  </si>
  <si>
    <t>Problema 3</t>
  </si>
  <si>
    <t>TEMA 4</t>
  </si>
  <si>
    <t>PROBLEMAS</t>
  </si>
  <si>
    <t>1/gamma</t>
  </si>
  <si>
    <t>B/C</t>
  </si>
  <si>
    <t>(B/C)*(V^-1 *1n)</t>
  </si>
  <si>
    <t xml:space="preserve"> -</t>
  </si>
  <si>
    <t>[V^-1*E - (B/C)*(V^-1 *1n)]</t>
  </si>
  <si>
    <t>(1/gamma)*[V^-1*E - (B/C)*(V^-1 *1n)]</t>
  </si>
  <si>
    <t>w(o)</t>
  </si>
  <si>
    <t>E(o)</t>
  </si>
  <si>
    <t>Vwo</t>
  </si>
  <si>
    <t>V-1 * 1n</t>
  </si>
  <si>
    <t>V-1 * E</t>
  </si>
  <si>
    <t>Calculo de las ponderaciones de lcartera optima por pasos</t>
  </si>
  <si>
    <t>V-1*E</t>
  </si>
  <si>
    <t xml:space="preserve">C = </t>
  </si>
  <si>
    <t>Problema 4</t>
  </si>
  <si>
    <t>V-1*1n</t>
  </si>
  <si>
    <t xml:space="preserve">PREGUNTA 1 </t>
  </si>
  <si>
    <t>Teorema dos fondos</t>
  </si>
  <si>
    <t>w</t>
  </si>
  <si>
    <t>(1-w)</t>
  </si>
  <si>
    <t>PREGUNTAs 1 y 2</t>
  </si>
  <si>
    <t>PROBLEMA 7</t>
  </si>
  <si>
    <t>V-1 (E-Rf*1n)</t>
  </si>
  <si>
    <t>Problema 5</t>
  </si>
  <si>
    <t>Problema 6</t>
  </si>
  <si>
    <t>Problema 7</t>
  </si>
  <si>
    <t>Cartera Optima con Activos Arriesgados y al Activo Libre de Riesgo</t>
  </si>
  <si>
    <t>Escenario (s)</t>
  </si>
  <si>
    <t>Prob.(s)</t>
  </si>
  <si>
    <t>RBs</t>
  </si>
  <si>
    <t>E ( R )</t>
  </si>
  <si>
    <t>Var (R )</t>
  </si>
  <si>
    <t>RAs</t>
  </si>
  <si>
    <t>E (o )</t>
  </si>
  <si>
    <t>Var (o )</t>
  </si>
  <si>
    <t>Volat (o)</t>
  </si>
  <si>
    <t>V-1(E-Rf*1n)</t>
  </si>
  <si>
    <t>w1o</t>
  </si>
  <si>
    <t>w2o</t>
  </si>
  <si>
    <t>w3o</t>
  </si>
  <si>
    <t>Teorema de un fondo</t>
  </si>
  <si>
    <t>Método General</t>
  </si>
  <si>
    <t>E (T )</t>
  </si>
  <si>
    <t>Var( T)</t>
  </si>
  <si>
    <t>Volat (T)</t>
  </si>
  <si>
    <t>w(i,T)*x</t>
  </si>
  <si>
    <t>PROBLEMA 6</t>
  </si>
  <si>
    <t xml:space="preserve"> (E-Rf*1n)</t>
  </si>
  <si>
    <t>Var (o)</t>
  </si>
  <si>
    <t>E (o)</t>
  </si>
  <si>
    <t>Vol (o)</t>
  </si>
  <si>
    <t>Vw(o)</t>
  </si>
  <si>
    <t xml:space="preserve"> METODO TEOREM A DE UN FONDO</t>
  </si>
  <si>
    <t>La rentabilidad del activo seguro es de 0,03 y el grado de aversión al riesgo  del inversor de gamma=20,6667.</t>
  </si>
  <si>
    <t>Enunciado problemas doble click en el icono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</si>
</sst>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3"/>
      <color rgb="FF333333"/>
      <name val="MathJax_Math-italic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</font>
    <font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93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3" fillId="0" borderId="2" xfId="0" applyFont="1" applyBorder="1"/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vertical="center"/>
    </xf>
    <xf numFmtId="2" fontId="5" fillId="0" borderId="6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1" xfId="0" applyBorder="1" applyAlignment="1">
      <alignment horizontal="center"/>
    </xf>
    <xf numFmtId="164" fontId="6" fillId="0" borderId="0" xfId="0" applyNumberFormat="1" applyFont="1" applyAlignment="1">
      <alignment horizontal="right" vertical="center"/>
    </xf>
    <xf numFmtId="164" fontId="6" fillId="0" borderId="7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6" fillId="0" borderId="6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8" xfId="0" applyBorder="1"/>
    <xf numFmtId="0" fontId="0" fillId="0" borderId="5" xfId="0" applyBorder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12" xfId="0" applyBorder="1"/>
    <xf numFmtId="0" fontId="0" fillId="0" borderId="2" xfId="0" applyBorder="1"/>
    <xf numFmtId="0" fontId="0" fillId="0" borderId="6" xfId="0" applyBorder="1"/>
    <xf numFmtId="165" fontId="0" fillId="0" borderId="0" xfId="0" applyNumberFormat="1"/>
    <xf numFmtId="165" fontId="0" fillId="0" borderId="3" xfId="0" applyNumberFormat="1" applyBorder="1"/>
    <xf numFmtId="165" fontId="0" fillId="0" borderId="9" xfId="0" applyNumberFormat="1" applyBorder="1"/>
    <xf numFmtId="165" fontId="0" fillId="0" borderId="4" xfId="0" applyNumberFormat="1" applyBorder="1"/>
    <xf numFmtId="0" fontId="0" fillId="0" borderId="0" xfId="0" quotePrefix="1"/>
    <xf numFmtId="0" fontId="6" fillId="0" borderId="0" xfId="0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7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6" fontId="0" fillId="0" borderId="0" xfId="0" applyNumberFormat="1"/>
    <xf numFmtId="165" fontId="0" fillId="0" borderId="0" xfId="0" applyNumberFormat="1" applyBorder="1"/>
    <xf numFmtId="0" fontId="4" fillId="0" borderId="0" xfId="0" applyFont="1" applyFill="1" applyBorder="1" applyAlignment="1">
      <alignment vertical="center"/>
    </xf>
    <xf numFmtId="165" fontId="0" fillId="0" borderId="10" xfId="0" applyNumberFormat="1" applyBorder="1"/>
    <xf numFmtId="165" fontId="0" fillId="0" borderId="12" xfId="0" applyNumberFormat="1" applyBorder="1"/>
    <xf numFmtId="164" fontId="1" fillId="0" borderId="0" xfId="0" applyNumberFormat="1" applyFont="1"/>
    <xf numFmtId="0" fontId="7" fillId="0" borderId="20" xfId="0" applyFont="1" applyBorder="1" applyAlignment="1">
      <alignment horizontal="center"/>
    </xf>
    <xf numFmtId="0" fontId="0" fillId="0" borderId="0" xfId="0" applyFont="1"/>
    <xf numFmtId="164" fontId="0" fillId="0" borderId="6" xfId="0" applyNumberFormat="1" applyBorder="1"/>
    <xf numFmtId="164" fontId="0" fillId="0" borderId="5" xfId="0" applyNumberFormat="1" applyBorder="1"/>
    <xf numFmtId="164" fontId="0" fillId="0" borderId="0" xfId="0" applyNumberFormat="1" applyBorder="1"/>
    <xf numFmtId="0" fontId="7" fillId="0" borderId="0" xfId="0" applyFont="1" applyFill="1" applyBorder="1"/>
    <xf numFmtId="0" fontId="0" fillId="2" borderId="0" xfId="0" applyFill="1"/>
    <xf numFmtId="0" fontId="0" fillId="0" borderId="0" xfId="0" applyBorder="1" applyAlignment="1">
      <alignment horizontal="center"/>
    </xf>
    <xf numFmtId="0" fontId="12" fillId="0" borderId="0" xfId="0" applyFont="1" applyFill="1" applyBorder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20" xfId="0" applyBorder="1"/>
    <xf numFmtId="165" fontId="14" fillId="0" borderId="0" xfId="0" applyNumberFormat="1" applyFont="1"/>
    <xf numFmtId="165" fontId="17" fillId="0" borderId="0" xfId="0" applyNumberFormat="1" applyFont="1" applyAlignment="1">
      <alignment horizontal="center"/>
    </xf>
    <xf numFmtId="165" fontId="17" fillId="2" borderId="0" xfId="0" applyNumberFormat="1" applyFont="1" applyFill="1" applyAlignment="1">
      <alignment horizontal="center"/>
    </xf>
    <xf numFmtId="2" fontId="0" fillId="3" borderId="0" xfId="0" applyNumberFormat="1" applyFill="1"/>
    <xf numFmtId="2" fontId="0" fillId="3" borderId="20" xfId="0" applyNumberFormat="1" applyFill="1" applyBorder="1"/>
    <xf numFmtId="164" fontId="0" fillId="3" borderId="3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0" fontId="0" fillId="3" borderId="12" xfId="0" applyFill="1" applyBorder="1"/>
    <xf numFmtId="164" fontId="0" fillId="4" borderId="10" xfId="0" applyNumberFormat="1" applyFill="1" applyBorder="1"/>
    <xf numFmtId="164" fontId="0" fillId="4" borderId="6" xfId="0" applyNumberForma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0" xfId="0" applyFont="1" applyAlignment="1">
      <alignment horizontal="center"/>
    </xf>
    <xf numFmtId="2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5" fontId="0" fillId="2" borderId="0" xfId="0" applyNumberFormat="1" applyFont="1" applyFill="1"/>
    <xf numFmtId="165" fontId="0" fillId="0" borderId="0" xfId="0" applyNumberFormat="1" applyFont="1"/>
    <xf numFmtId="165" fontId="0" fillId="0" borderId="3" xfId="0" applyNumberFormat="1" applyFont="1" applyBorder="1"/>
    <xf numFmtId="165" fontId="0" fillId="0" borderId="9" xfId="0" applyNumberFormat="1" applyFont="1" applyBorder="1"/>
    <xf numFmtId="165" fontId="0" fillId="0" borderId="4" xfId="0" applyNumberFormat="1" applyFont="1" applyBorder="1"/>
    <xf numFmtId="165" fontId="7" fillId="2" borderId="10" xfId="0" applyNumberFormat="1" applyFont="1" applyFill="1" applyBorder="1"/>
    <xf numFmtId="165" fontId="7" fillId="2" borderId="12" xfId="0" applyNumberFormat="1" applyFont="1" applyFill="1" applyBorder="1"/>
    <xf numFmtId="166" fontId="0" fillId="0" borderId="13" xfId="0" applyNumberFormat="1" applyBorder="1"/>
    <xf numFmtId="166" fontId="0" fillId="0" borderId="15" xfId="0" applyNumberFormat="1" applyBorder="1"/>
    <xf numFmtId="165" fontId="1" fillId="2" borderId="13" xfId="0" applyNumberFormat="1" applyFont="1" applyFill="1" applyBorder="1"/>
    <xf numFmtId="165" fontId="1" fillId="2" borderId="15" xfId="0" applyNumberFormat="1" applyFont="1" applyFill="1" applyBorder="1"/>
    <xf numFmtId="0" fontId="18" fillId="0" borderId="0" xfId="0" applyFont="1" applyAlignment="1">
      <alignment horizontal="right"/>
    </xf>
    <xf numFmtId="0" fontId="19" fillId="0" borderId="0" xfId="0" applyFont="1"/>
    <xf numFmtId="0" fontId="18" fillId="0" borderId="0" xfId="0" applyFont="1" applyAlignment="1">
      <alignment horizontal="center"/>
    </xf>
    <xf numFmtId="0" fontId="19" fillId="0" borderId="10" xfId="0" applyFont="1" applyBorder="1"/>
    <xf numFmtId="0" fontId="19" fillId="0" borderId="8" xfId="0" applyFont="1" applyBorder="1"/>
    <xf numFmtId="0" fontId="19" fillId="0" borderId="16" xfId="0" applyFont="1" applyBorder="1"/>
    <xf numFmtId="0" fontId="19" fillId="0" borderId="12" xfId="0" applyFont="1" applyBorder="1"/>
    <xf numFmtId="0" fontId="19" fillId="0" borderId="2" xfId="0" applyFont="1" applyBorder="1"/>
    <xf numFmtId="0" fontId="19" fillId="0" borderId="19" xfId="0" applyFont="1" applyBorder="1"/>
    <xf numFmtId="165" fontId="19" fillId="2" borderId="13" xfId="0" applyNumberFormat="1" applyFont="1" applyFill="1" applyBorder="1"/>
    <xf numFmtId="165" fontId="19" fillId="2" borderId="15" xfId="0" applyNumberFormat="1" applyFont="1" applyFill="1" applyBorder="1"/>
    <xf numFmtId="0" fontId="0" fillId="0" borderId="0" xfId="0" applyAlignment="1">
      <alignment horizontal="center" vertical="center"/>
    </xf>
    <xf numFmtId="165" fontId="19" fillId="0" borderId="0" xfId="0" applyNumberFormat="1" applyFont="1" applyBorder="1"/>
    <xf numFmtId="0" fontId="19" fillId="0" borderId="0" xfId="0" applyFont="1" applyAlignment="1">
      <alignment horizontal="center"/>
    </xf>
    <xf numFmtId="0" fontId="19" fillId="0" borderId="3" xfId="0" applyFont="1" applyBorder="1"/>
    <xf numFmtId="0" fontId="19" fillId="0" borderId="4" xfId="0" applyFont="1" applyBorder="1"/>
    <xf numFmtId="0" fontId="19" fillId="0" borderId="0" xfId="0" applyFont="1" applyAlignment="1">
      <alignment horizontal="right"/>
    </xf>
    <xf numFmtId="165" fontId="0" fillId="0" borderId="13" xfId="0" applyNumberFormat="1" applyBorder="1"/>
    <xf numFmtId="0" fontId="0" fillId="0" borderId="15" xfId="0" applyBorder="1"/>
    <xf numFmtId="0" fontId="0" fillId="0" borderId="13" xfId="0" applyBorder="1"/>
    <xf numFmtId="0" fontId="0" fillId="0" borderId="13" xfId="0" applyFont="1" applyBorder="1"/>
    <xf numFmtId="0" fontId="0" fillId="0" borderId="15" xfId="0" applyFont="1" applyBorder="1"/>
    <xf numFmtId="0" fontId="11" fillId="0" borderId="0" xfId="0" quotePrefix="1" applyFont="1" applyAlignment="1">
      <alignment horizontal="center"/>
    </xf>
    <xf numFmtId="165" fontId="0" fillId="0" borderId="15" xfId="0" applyNumberFormat="1" applyBorder="1"/>
    <xf numFmtId="165" fontId="0" fillId="2" borderId="13" xfId="0" applyNumberFormat="1" applyFill="1" applyBorder="1"/>
    <xf numFmtId="165" fontId="0" fillId="2" borderId="15" xfId="0" applyNumberFormat="1" applyFill="1" applyBorder="1"/>
    <xf numFmtId="165" fontId="0" fillId="0" borderId="0" xfId="0" applyNumberFormat="1" applyFont="1" applyFill="1" applyBorder="1"/>
    <xf numFmtId="0" fontId="0" fillId="0" borderId="1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64" fontId="7" fillId="0" borderId="3" xfId="0" applyNumberFormat="1" applyFont="1" applyFill="1" applyBorder="1"/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7" fillId="0" borderId="9" xfId="0" applyNumberFormat="1" applyFont="1" applyFill="1" applyBorder="1"/>
    <xf numFmtId="0" fontId="0" fillId="0" borderId="1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64" fontId="7" fillId="0" borderId="4" xfId="0" applyNumberFormat="1" applyFont="1" applyFill="1" applyBorder="1"/>
    <xf numFmtId="0" fontId="0" fillId="0" borderId="0" xfId="0" applyFill="1"/>
    <xf numFmtId="0" fontId="0" fillId="0" borderId="0" xfId="0" applyFill="1" applyAlignment="1">
      <alignment horizontal="right"/>
    </xf>
    <xf numFmtId="0" fontId="19" fillId="0" borderId="10" xfId="0" applyFont="1" applyFill="1" applyBorder="1" applyAlignment="1">
      <alignment horizontal="center"/>
    </xf>
    <xf numFmtId="165" fontId="18" fillId="0" borderId="3" xfId="0" applyNumberFormat="1" applyFont="1" applyFill="1" applyBorder="1"/>
    <xf numFmtId="0" fontId="19" fillId="0" borderId="11" xfId="0" applyFont="1" applyFill="1" applyBorder="1" applyAlignment="1">
      <alignment horizontal="center"/>
    </xf>
    <xf numFmtId="165" fontId="18" fillId="0" borderId="9" xfId="0" applyNumberFormat="1" applyFont="1" applyFill="1" applyBorder="1"/>
    <xf numFmtId="0" fontId="19" fillId="0" borderId="12" xfId="0" applyFont="1" applyFill="1" applyBorder="1" applyAlignment="1">
      <alignment horizontal="center"/>
    </xf>
    <xf numFmtId="165" fontId="18" fillId="0" borderId="4" xfId="0" applyNumberFormat="1" applyFont="1" applyFill="1" applyBorder="1"/>
    <xf numFmtId="0" fontId="19" fillId="0" borderId="0" xfId="0" applyFont="1" applyFill="1" applyAlignment="1">
      <alignment horizontal="center"/>
    </xf>
    <xf numFmtId="0" fontId="3" fillId="0" borderId="0" xfId="0" applyFont="1" applyBorder="1"/>
    <xf numFmtId="165" fontId="18" fillId="0" borderId="8" xfId="0" applyNumberFormat="1" applyFont="1" applyFill="1" applyBorder="1"/>
    <xf numFmtId="165" fontId="18" fillId="0" borderId="0" xfId="0" applyNumberFormat="1" applyFont="1" applyFill="1" applyBorder="1"/>
    <xf numFmtId="165" fontId="18" fillId="0" borderId="2" xfId="0" applyNumberFormat="1" applyFont="1" applyFill="1" applyBorder="1"/>
    <xf numFmtId="0" fontId="7" fillId="0" borderId="0" xfId="0" applyFont="1" applyAlignment="1"/>
    <xf numFmtId="0" fontId="19" fillId="0" borderId="8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9" fillId="0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0" fillId="2" borderId="3" xfId="0" applyNumberFormat="1" applyFont="1" applyFill="1" applyBorder="1"/>
    <xf numFmtId="165" fontId="0" fillId="2" borderId="9" xfId="0" applyNumberFormat="1" applyFont="1" applyFill="1" applyBorder="1"/>
    <xf numFmtId="165" fontId="0" fillId="2" borderId="4" xfId="0" applyNumberFormat="1" applyFont="1" applyFill="1" applyBorder="1"/>
    <xf numFmtId="165" fontId="19" fillId="2" borderId="16" xfId="0" applyNumberFormat="1" applyFont="1" applyFill="1" applyBorder="1"/>
    <xf numFmtId="165" fontId="18" fillId="2" borderId="13" xfId="0" applyNumberFormat="1" applyFont="1" applyFill="1" applyBorder="1"/>
    <xf numFmtId="165" fontId="19" fillId="2" borderId="19" xfId="0" applyNumberFormat="1" applyFont="1" applyFill="1" applyBorder="1"/>
    <xf numFmtId="165" fontId="18" fillId="2" borderId="14" xfId="0" applyNumberFormat="1" applyFont="1" applyFill="1" applyBorder="1"/>
    <xf numFmtId="165" fontId="18" fillId="2" borderId="15" xfId="0" applyNumberFormat="1" applyFont="1" applyFill="1" applyBorder="1"/>
    <xf numFmtId="165" fontId="19" fillId="2" borderId="14" xfId="0" applyNumberFormat="1" applyFont="1" applyFill="1" applyBorder="1"/>
    <xf numFmtId="165" fontId="19" fillId="0" borderId="16" xfId="0" applyNumberFormat="1" applyFont="1" applyBorder="1"/>
    <xf numFmtId="165" fontId="19" fillId="0" borderId="17" xfId="0" applyNumberFormat="1" applyFont="1" applyBorder="1"/>
    <xf numFmtId="165" fontId="18" fillId="0" borderId="10" xfId="0" applyNumberFormat="1" applyFont="1" applyBorder="1"/>
    <xf numFmtId="165" fontId="19" fillId="2" borderId="3" xfId="0" applyNumberFormat="1" applyFont="1" applyFill="1" applyBorder="1"/>
    <xf numFmtId="165" fontId="19" fillId="0" borderId="18" xfId="0" applyNumberFormat="1" applyFont="1" applyBorder="1"/>
    <xf numFmtId="165" fontId="18" fillId="0" borderId="11" xfId="0" applyNumberFormat="1" applyFont="1" applyBorder="1"/>
    <xf numFmtId="165" fontId="19" fillId="2" borderId="9" xfId="0" applyNumberFormat="1" applyFont="1" applyFill="1" applyBorder="1"/>
    <xf numFmtId="165" fontId="19" fillId="0" borderId="19" xfId="0" applyNumberFormat="1" applyFont="1" applyBorder="1"/>
    <xf numFmtId="165" fontId="19" fillId="0" borderId="20" xfId="0" applyNumberFormat="1" applyFont="1" applyBorder="1"/>
    <xf numFmtId="165" fontId="18" fillId="0" borderId="12" xfId="0" applyNumberFormat="1" applyFont="1" applyBorder="1"/>
    <xf numFmtId="165" fontId="19" fillId="2" borderId="4" xfId="0" applyNumberFormat="1" applyFont="1" applyFill="1" applyBorder="1"/>
    <xf numFmtId="165" fontId="18" fillId="0" borderId="0" xfId="0" applyNumberFormat="1" applyFont="1"/>
    <xf numFmtId="165" fontId="19" fillId="0" borderId="0" xfId="0" applyNumberFormat="1" applyFont="1"/>
    <xf numFmtId="0" fontId="18" fillId="0" borderId="0" xfId="0" applyFont="1"/>
    <xf numFmtId="166" fontId="18" fillId="0" borderId="0" xfId="0" applyNumberFormat="1" applyFont="1" applyAlignment="1"/>
    <xf numFmtId="166" fontId="18" fillId="0" borderId="0" xfId="0" applyNumberFormat="1" applyFont="1"/>
    <xf numFmtId="165" fontId="19" fillId="0" borderId="3" xfId="0" applyNumberFormat="1" applyFont="1" applyFill="1" applyBorder="1"/>
    <xf numFmtId="165" fontId="19" fillId="0" borderId="9" xfId="0" applyNumberFormat="1" applyFont="1" applyFill="1" applyBorder="1"/>
    <xf numFmtId="165" fontId="19" fillId="0" borderId="4" xfId="0" applyNumberFormat="1" applyFont="1" applyFill="1" applyBorder="1"/>
    <xf numFmtId="165" fontId="0" fillId="0" borderId="0" xfId="0" applyNumberFormat="1" applyBorder="1" applyAlignment="1">
      <alignment horizont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164" fontId="0" fillId="3" borderId="0" xfId="0" applyNumberFormat="1" applyFill="1"/>
    <xf numFmtId="164" fontId="0" fillId="3" borderId="20" xfId="0" applyNumberFormat="1" applyFill="1" applyBorder="1"/>
    <xf numFmtId="2" fontId="2" fillId="0" borderId="9" xfId="0" applyNumberFormat="1" applyFont="1" applyBorder="1" applyAlignment="1">
      <alignment horizontal="right" vertical="center"/>
    </xf>
    <xf numFmtId="165" fontId="0" fillId="0" borderId="8" xfId="0" applyNumberFormat="1" applyBorder="1"/>
    <xf numFmtId="165" fontId="0" fillId="0" borderId="5" xfId="0" applyNumberFormat="1" applyBorder="1"/>
    <xf numFmtId="165" fontId="0" fillId="0" borderId="11" xfId="0" applyNumberFormat="1" applyBorder="1"/>
    <xf numFmtId="165" fontId="0" fillId="0" borderId="7" xfId="0" applyNumberFormat="1" applyBorder="1"/>
    <xf numFmtId="165" fontId="0" fillId="0" borderId="2" xfId="0" applyNumberFormat="1" applyBorder="1"/>
    <xf numFmtId="165" fontId="0" fillId="0" borderId="6" xfId="0" applyNumberFormat="1" applyBorder="1"/>
    <xf numFmtId="0" fontId="20" fillId="0" borderId="0" xfId="0" applyFont="1"/>
    <xf numFmtId="0" fontId="12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165" fontId="14" fillId="0" borderId="10" xfId="0" applyNumberFormat="1" applyFont="1" applyFill="1" applyBorder="1"/>
    <xf numFmtId="165" fontId="14" fillId="0" borderId="3" xfId="0" applyNumberFormat="1" applyFont="1" applyFill="1" applyBorder="1"/>
    <xf numFmtId="165" fontId="14" fillId="0" borderId="12" xfId="0" applyNumberFormat="1" applyFont="1" applyFill="1" applyBorder="1"/>
    <xf numFmtId="165" fontId="14" fillId="0" borderId="9" xfId="0" applyNumberFormat="1" applyFont="1" applyFill="1" applyBorder="1"/>
    <xf numFmtId="0" fontId="14" fillId="0" borderId="0" xfId="0" applyFont="1" applyFill="1"/>
    <xf numFmtId="165" fontId="14" fillId="0" borderId="4" xfId="0" applyNumberFormat="1" applyFont="1" applyFill="1" applyBorder="1"/>
    <xf numFmtId="165" fontId="14" fillId="0" borderId="0" xfId="0" applyNumberFormat="1" applyFont="1" applyFill="1"/>
    <xf numFmtId="0" fontId="0" fillId="2" borderId="0" xfId="0" applyFill="1" applyAlignment="1">
      <alignment horizontal="center"/>
    </xf>
    <xf numFmtId="0" fontId="0" fillId="0" borderId="20" xfId="0" applyBorder="1" applyAlignment="1">
      <alignment horizontal="center"/>
    </xf>
    <xf numFmtId="164" fontId="11" fillId="0" borderId="0" xfId="0" applyNumberFormat="1" applyFont="1"/>
    <xf numFmtId="165" fontId="1" fillId="0" borderId="0" xfId="0" applyNumberFormat="1" applyFont="1"/>
    <xf numFmtId="164" fontId="1" fillId="0" borderId="13" xfId="0" applyNumberFormat="1" applyFont="1" applyFill="1" applyBorder="1"/>
    <xf numFmtId="164" fontId="1" fillId="0" borderId="15" xfId="0" applyNumberFormat="1" applyFont="1" applyFill="1" applyBorder="1"/>
    <xf numFmtId="0" fontId="12" fillId="0" borderId="8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5" fontId="1" fillId="0" borderId="10" xfId="0" applyNumberFormat="1" applyFont="1" applyBorder="1"/>
    <xf numFmtId="165" fontId="1" fillId="0" borderId="11" xfId="0" applyNumberFormat="1" applyFont="1" applyBorder="1"/>
    <xf numFmtId="165" fontId="1" fillId="0" borderId="12" xfId="0" applyNumberFormat="1" applyFont="1" applyBorder="1"/>
    <xf numFmtId="165" fontId="1" fillId="2" borderId="0" xfId="0" applyNumberFormat="1" applyFont="1" applyFill="1"/>
    <xf numFmtId="0" fontId="24" fillId="0" borderId="0" xfId="0" applyFont="1" applyFill="1" applyBorder="1" applyAlignment="1">
      <alignment vertical="center"/>
    </xf>
    <xf numFmtId="166" fontId="0" fillId="0" borderId="10" xfId="0" applyNumberFormat="1" applyBorder="1"/>
    <xf numFmtId="166" fontId="0" fillId="0" borderId="8" xfId="0" applyNumberFormat="1" applyBorder="1"/>
    <xf numFmtId="166" fontId="0" fillId="0" borderId="5" xfId="0" applyNumberFormat="1" applyBorder="1"/>
    <xf numFmtId="166" fontId="0" fillId="0" borderId="11" xfId="0" applyNumberFormat="1" applyBorder="1"/>
    <xf numFmtId="166" fontId="0" fillId="0" borderId="0" xfId="0" applyNumberFormat="1" applyBorder="1"/>
    <xf numFmtId="166" fontId="0" fillId="0" borderId="7" xfId="0" applyNumberFormat="1" applyBorder="1"/>
    <xf numFmtId="166" fontId="0" fillId="0" borderId="12" xfId="0" applyNumberFormat="1" applyBorder="1"/>
    <xf numFmtId="166" fontId="0" fillId="0" borderId="2" xfId="0" applyNumberFormat="1" applyBorder="1"/>
    <xf numFmtId="166" fontId="0" fillId="0" borderId="6" xfId="0" applyNumberFormat="1" applyBorder="1"/>
    <xf numFmtId="164" fontId="0" fillId="0" borderId="10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164" fontId="0" fillId="0" borderId="7" xfId="0" applyNumberFormat="1" applyBorder="1"/>
    <xf numFmtId="164" fontId="0" fillId="0" borderId="12" xfId="0" applyNumberFormat="1" applyBorder="1"/>
    <xf numFmtId="164" fontId="0" fillId="0" borderId="2" xfId="0" applyNumberFormat="1" applyBorder="1"/>
    <xf numFmtId="165" fontId="25" fillId="0" borderId="0" xfId="0" applyNumberFormat="1" applyFont="1"/>
    <xf numFmtId="165" fontId="0" fillId="2" borderId="3" xfId="0" applyNumberFormat="1" applyFill="1" applyBorder="1"/>
    <xf numFmtId="165" fontId="0" fillId="2" borderId="9" xfId="0" applyNumberFormat="1" applyFill="1" applyBorder="1"/>
    <xf numFmtId="165" fontId="0" fillId="2" borderId="4" xfId="0" applyNumberFormat="1" applyFill="1" applyBorder="1"/>
    <xf numFmtId="0" fontId="26" fillId="0" borderId="0" xfId="0" applyFont="1"/>
    <xf numFmtId="0" fontId="27" fillId="0" borderId="0" xfId="1" applyFont="1"/>
    <xf numFmtId="0" fontId="11" fillId="0" borderId="0" xfId="0" applyFont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29" fillId="0" borderId="8" xfId="0" applyNumberFormat="1" applyFont="1" applyBorder="1" applyAlignment="1">
      <alignment horizontal="right"/>
    </xf>
    <xf numFmtId="2" fontId="28" fillId="0" borderId="0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right"/>
    </xf>
    <xf numFmtId="2" fontId="12" fillId="0" borderId="2" xfId="0" applyNumberFormat="1" applyFont="1" applyBorder="1" applyAlignment="1">
      <alignment horizontal="right"/>
    </xf>
    <xf numFmtId="2" fontId="1" fillId="0" borderId="3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 applyFill="1" applyBorder="1" applyAlignment="1">
      <alignment horizontal="center"/>
    </xf>
    <xf numFmtId="165" fontId="11" fillId="0" borderId="0" xfId="0" applyNumberFormat="1" applyFont="1"/>
    <xf numFmtId="2" fontId="30" fillId="0" borderId="0" xfId="0" applyNumberFormat="1" applyFont="1" applyFill="1" applyBorder="1" applyAlignment="1">
      <alignment horizontal="right" vertical="center" wrapText="1"/>
    </xf>
    <xf numFmtId="0" fontId="19" fillId="0" borderId="0" xfId="0" applyFont="1" applyFill="1"/>
    <xf numFmtId="165" fontId="19" fillId="2" borderId="10" xfId="0" applyNumberFormat="1" applyFont="1" applyFill="1" applyBorder="1"/>
    <xf numFmtId="165" fontId="0" fillId="2" borderId="0" xfId="0" applyNumberFormat="1" applyFill="1"/>
    <xf numFmtId="165" fontId="19" fillId="2" borderId="12" xfId="0" applyNumberFormat="1" applyFont="1" applyFill="1" applyBorder="1"/>
    <xf numFmtId="165" fontId="19" fillId="0" borderId="0" xfId="0" applyNumberFormat="1" applyFont="1" applyFill="1"/>
    <xf numFmtId="165" fontId="1" fillId="2" borderId="3" xfId="0" applyNumberFormat="1" applyFont="1" applyFill="1" applyBorder="1"/>
    <xf numFmtId="165" fontId="1" fillId="2" borderId="9" xfId="0" applyNumberFormat="1" applyFont="1" applyFill="1" applyBorder="1"/>
    <xf numFmtId="165" fontId="1" fillId="2" borderId="4" xfId="0" applyNumberFormat="1" applyFont="1" applyFill="1" applyBorder="1"/>
    <xf numFmtId="165" fontId="11" fillId="2" borderId="3" xfId="0" applyNumberFormat="1" applyFont="1" applyFill="1" applyBorder="1" applyAlignment="1">
      <alignment horizontal="center"/>
    </xf>
    <xf numFmtId="165" fontId="11" fillId="2" borderId="9" xfId="0" applyNumberFormat="1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" fillId="5" borderId="0" xfId="0" applyNumberFormat="1" applyFont="1" applyFill="1" applyAlignment="1">
      <alignment horizontal="center"/>
    </xf>
    <xf numFmtId="165" fontId="11" fillId="2" borderId="20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1" Type="http://schemas.openxmlformats.org/officeDocument/2006/relationships/image" Target="../media/image12.png"/><Relationship Id="rId2" Type="http://schemas.openxmlformats.org/officeDocument/2006/relationships/image" Target="../media/image3.png"/><Relationship Id="rId29" Type="http://schemas.openxmlformats.org/officeDocument/2006/relationships/image" Target="../media/image16.png"/><Relationship Id="rId41" Type="http://schemas.openxmlformats.org/officeDocument/2006/relationships/image" Target="../media/image22.png"/><Relationship Id="rId1" Type="http://schemas.openxmlformats.org/officeDocument/2006/relationships/image" Target="../media/image2.png"/><Relationship Id="rId28" Type="http://schemas.openxmlformats.org/officeDocument/2006/relationships/customXml" Target="../ink/ink3.xml"/><Relationship Id="rId4" Type="http://schemas.openxmlformats.org/officeDocument/2006/relationships/customXml" Target="../ink/ink1.xml"/><Relationship Id="rId22" Type="http://schemas.openxmlformats.org/officeDocument/2006/relationships/customXml" Target="../ink/ink2.xml"/><Relationship Id="rId27" Type="http://schemas.openxmlformats.org/officeDocument/2006/relationships/image" Target="../media/image15.png"/><Relationship Id="rId30" Type="http://schemas.openxmlformats.org/officeDocument/2006/relationships/customXml" Target="../ink/ink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34" Type="http://schemas.openxmlformats.org/officeDocument/2006/relationships/customXml" Target="../ink/ink7.xml"/><Relationship Id="rId33" Type="http://schemas.openxmlformats.org/officeDocument/2006/relationships/image" Target="../media/image72.png"/><Relationship Id="rId2" Type="http://schemas.openxmlformats.org/officeDocument/2006/relationships/image" Target="../media/image6.png"/><Relationship Id="rId1" Type="http://schemas.openxmlformats.org/officeDocument/2006/relationships/image" Target="../media/image7.png"/><Relationship Id="rId32" Type="http://schemas.openxmlformats.org/officeDocument/2006/relationships/customXml" Target="../ink/ink6.xml"/><Relationship Id="rId37" Type="http://schemas.openxmlformats.org/officeDocument/2006/relationships/image" Target="../media/image74.png"/><Relationship Id="rId31" Type="http://schemas.openxmlformats.org/officeDocument/2006/relationships/image" Target="../media/image71.png"/><Relationship Id="rId4" Type="http://schemas.openxmlformats.org/officeDocument/2006/relationships/customXml" Target="../ink/ink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6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18" Type="http://schemas.openxmlformats.org/officeDocument/2006/relationships/image" Target="../media/image21.png"/><Relationship Id="rId26" Type="http://schemas.openxmlformats.org/officeDocument/2006/relationships/image" Target="../media/image26.png"/><Relationship Id="rId3" Type="http://schemas.openxmlformats.org/officeDocument/2006/relationships/customXml" Target="../ink/ink8.xml"/><Relationship Id="rId21" Type="http://schemas.openxmlformats.org/officeDocument/2006/relationships/customXml" Target="../ink/ink15.xml"/><Relationship Id="rId12" Type="http://schemas.openxmlformats.org/officeDocument/2006/relationships/image" Target="../media/image18.png"/><Relationship Id="rId17" Type="http://schemas.openxmlformats.org/officeDocument/2006/relationships/customXml" Target="../ink/ink13.xml"/><Relationship Id="rId25" Type="http://schemas.openxmlformats.org/officeDocument/2006/relationships/customXml" Target="../ink/ink17.xml"/><Relationship Id="rId2" Type="http://schemas.openxmlformats.org/officeDocument/2006/relationships/image" Target="../media/image11.png"/><Relationship Id="rId16" Type="http://schemas.openxmlformats.org/officeDocument/2006/relationships/image" Target="../media/image20.png"/><Relationship Id="rId20" Type="http://schemas.openxmlformats.org/officeDocument/2006/relationships/image" Target="../media/image23.png"/><Relationship Id="rId29" Type="http://schemas.openxmlformats.org/officeDocument/2006/relationships/customXml" Target="../ink/ink19.xml"/><Relationship Id="rId1" Type="http://schemas.openxmlformats.org/officeDocument/2006/relationships/image" Target="../media/image10.png"/><Relationship Id="rId11" Type="http://schemas.openxmlformats.org/officeDocument/2006/relationships/customXml" Target="../ink/ink10.xml"/><Relationship Id="rId24" Type="http://schemas.openxmlformats.org/officeDocument/2006/relationships/image" Target="../media/image25.png"/><Relationship Id="rId5" Type="http://schemas.openxmlformats.org/officeDocument/2006/relationships/customXml" Target="../ink/ink9.xml"/><Relationship Id="rId15" Type="http://schemas.openxmlformats.org/officeDocument/2006/relationships/customXml" Target="../ink/ink12.xml"/><Relationship Id="rId23" Type="http://schemas.openxmlformats.org/officeDocument/2006/relationships/customXml" Target="../ink/ink16.xml"/><Relationship Id="rId28" Type="http://schemas.openxmlformats.org/officeDocument/2006/relationships/image" Target="../media/image27.png"/><Relationship Id="rId10" Type="http://schemas.openxmlformats.org/officeDocument/2006/relationships/image" Target="../media/image17.png"/><Relationship Id="rId19" Type="http://schemas.openxmlformats.org/officeDocument/2006/relationships/customXml" Target="../ink/ink14.xml"/><Relationship Id="rId31" Type="http://schemas.openxmlformats.org/officeDocument/2006/relationships/image" Target="../media/image13.png"/><Relationship Id="rId4" Type="http://schemas.openxmlformats.org/officeDocument/2006/relationships/image" Target="../media/image110.png"/><Relationship Id="rId14" Type="http://schemas.openxmlformats.org/officeDocument/2006/relationships/image" Target="../media/image19.png"/><Relationship Id="rId22" Type="http://schemas.openxmlformats.org/officeDocument/2006/relationships/image" Target="../media/image24.png"/><Relationship Id="rId27" Type="http://schemas.openxmlformats.org/officeDocument/2006/relationships/customXml" Target="../ink/ink18.xml"/><Relationship Id="rId30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1.xml"/><Relationship Id="rId18" Type="http://schemas.openxmlformats.org/officeDocument/2006/relationships/image" Target="../media/image42.png"/><Relationship Id="rId3" Type="http://schemas.openxmlformats.org/officeDocument/2006/relationships/image" Target="../media/image13.png"/><Relationship Id="rId12" Type="http://schemas.openxmlformats.org/officeDocument/2006/relationships/image" Target="../media/image39.png"/><Relationship Id="rId17" Type="http://schemas.openxmlformats.org/officeDocument/2006/relationships/customXml" Target="../ink/ink23.xml"/><Relationship Id="rId2" Type="http://schemas.openxmlformats.org/officeDocument/2006/relationships/image" Target="../media/image29.png"/><Relationship Id="rId16" Type="http://schemas.openxmlformats.org/officeDocument/2006/relationships/image" Target="../media/image41.png"/><Relationship Id="rId20" Type="http://schemas.openxmlformats.org/officeDocument/2006/relationships/image" Target="../media/image43.png"/><Relationship Id="rId1" Type="http://schemas.openxmlformats.org/officeDocument/2006/relationships/image" Target="../media/image14.png"/><Relationship Id="rId15" Type="http://schemas.openxmlformats.org/officeDocument/2006/relationships/customXml" Target="../ink/ink22.xml"/><Relationship Id="rId19" Type="http://schemas.openxmlformats.org/officeDocument/2006/relationships/customXml" Target="../ink/ink24.xml"/><Relationship Id="rId4" Type="http://schemas.openxmlformats.org/officeDocument/2006/relationships/customXml" Target="../ink/ink20.xml"/><Relationship Id="rId14" Type="http://schemas.openxmlformats.org/officeDocument/2006/relationships/image" Target="../media/image4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9.png"/><Relationship Id="rId1" Type="http://schemas.openxmlformats.org/officeDocument/2006/relationships/image" Target="../media/image3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121920</xdr:colOff>
          <xdr:row>14</xdr:row>
          <xdr:rowOff>106680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224518</xdr:colOff>
      <xdr:row>2</xdr:row>
      <xdr:rowOff>190499</xdr:rowOff>
    </xdr:from>
    <xdr:to>
      <xdr:col>1</xdr:col>
      <xdr:colOff>357868</xdr:colOff>
      <xdr:row>3</xdr:row>
      <xdr:rowOff>174171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86518" y="578303"/>
          <a:ext cx="133350" cy="1809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367393</xdr:colOff>
      <xdr:row>3</xdr:row>
      <xdr:rowOff>6804</xdr:rowOff>
    </xdr:from>
    <xdr:to>
      <xdr:col>2</xdr:col>
      <xdr:colOff>491218</xdr:colOff>
      <xdr:row>3</xdr:row>
      <xdr:rowOff>187779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91393" y="591911"/>
          <a:ext cx="123825" cy="1809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224518</xdr:colOff>
      <xdr:row>9</xdr:row>
      <xdr:rowOff>190499</xdr:rowOff>
    </xdr:from>
    <xdr:to>
      <xdr:col>1</xdr:col>
      <xdr:colOff>357868</xdr:colOff>
      <xdr:row>10</xdr:row>
      <xdr:rowOff>174171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85B8D18-91DB-4F12-99CD-348AA16D5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01866" y="737151"/>
          <a:ext cx="133350" cy="176933"/>
        </a:xfrm>
        <a:prstGeom prst="rect">
          <a:avLst/>
        </a:prstGeom>
        <a:noFill/>
      </xdr:spPr>
    </xdr:pic>
    <xdr:clientData/>
  </xdr:twoCellAnchor>
  <xdr:twoCellAnchor>
    <xdr:from>
      <xdr:col>2</xdr:col>
      <xdr:colOff>367393</xdr:colOff>
      <xdr:row>10</xdr:row>
      <xdr:rowOff>6804</xdr:rowOff>
    </xdr:from>
    <xdr:to>
      <xdr:col>2</xdr:col>
      <xdr:colOff>491218</xdr:colOff>
      <xdr:row>10</xdr:row>
      <xdr:rowOff>187779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B8CE231-A2E4-49EE-BEC4-A74155BE7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45393" y="746717"/>
          <a:ext cx="123825" cy="180975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459407</xdr:colOff>
      <xdr:row>0</xdr:row>
      <xdr:rowOff>143566</xdr:rowOff>
    </xdr:from>
    <xdr:to>
      <xdr:col>14</xdr:col>
      <xdr:colOff>259756</xdr:colOff>
      <xdr:row>34</xdr:row>
      <xdr:rowOff>131205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FAEAEA-00DC-4DE6-8833-4DA22BCC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41885" y="143566"/>
          <a:ext cx="5404914" cy="6376291"/>
        </a:xfrm>
        <a:prstGeom prst="rect">
          <a:avLst/>
        </a:prstGeom>
      </xdr:spPr>
    </xdr:pic>
    <xdr:clientData/>
  </xdr:twoCellAnchor>
  <xdr:twoCellAnchor editAs="oneCell">
    <xdr:from>
      <xdr:col>6</xdr:col>
      <xdr:colOff>698289</xdr:colOff>
      <xdr:row>2</xdr:row>
      <xdr:rowOff>75865</xdr:rowOff>
    </xdr:from>
    <xdr:to>
      <xdr:col>6</xdr:col>
      <xdr:colOff>698649</xdr:colOff>
      <xdr:row>2</xdr:row>
      <xdr:rowOff>76225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23" name="Entrada de lápiz 1222">
              <a:extLst>
                <a:ext uri="{FF2B5EF4-FFF2-40B4-BE49-F238E27FC236}">
                  <a16:creationId xmlns:a16="http://schemas.microsoft.com/office/drawing/2014/main" id="{123E4146-39BA-4B65-86F9-B3C4EA96A8DC}"/>
                </a:ext>
              </a:extLst>
            </xdr14:cNvPr>
            <xdr14:cNvContentPartPr/>
          </xdr14:nvContentPartPr>
          <xdr14:nvPr macro=""/>
          <xdr14:xfrm>
            <a:off x="5483880" y="445320"/>
            <a:ext cx="360" cy="360"/>
          </xdr14:xfrm>
        </xdr:contentPart>
      </mc:Choice>
      <mc:Fallback xmlns="">
        <xdr:pic>
          <xdr:nvPicPr>
            <xdr:cNvPr id="1223" name="Entrada de lápiz 1222">
              <a:extLst>
                <a:ext uri="{FF2B5EF4-FFF2-40B4-BE49-F238E27FC236}">
                  <a16:creationId xmlns:a16="http://schemas.microsoft.com/office/drawing/2014/main" id="{123E4146-39BA-4B65-86F9-B3C4EA96A8D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465880" y="4276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479018</xdr:colOff>
      <xdr:row>6</xdr:row>
      <xdr:rowOff>64462</xdr:rowOff>
    </xdr:from>
    <xdr:to>
      <xdr:col>5</xdr:col>
      <xdr:colOff>490898</xdr:colOff>
      <xdr:row>7</xdr:row>
      <xdr:rowOff>14696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293" name="Entrada de lápiz 1292">
              <a:extLst>
                <a:ext uri="{FF2B5EF4-FFF2-40B4-BE49-F238E27FC236}">
                  <a16:creationId xmlns:a16="http://schemas.microsoft.com/office/drawing/2014/main" id="{5213CD21-D3E3-421E-8A97-359B34B90BE6}"/>
                </a:ext>
              </a:extLst>
            </xdr14:cNvPr>
            <xdr14:cNvContentPartPr/>
          </xdr14:nvContentPartPr>
          <xdr14:nvPr macro=""/>
          <xdr14:xfrm>
            <a:off x="4462200" y="1219007"/>
            <a:ext cx="11880" cy="152280"/>
          </xdr14:xfrm>
        </xdr:contentPart>
      </mc:Choice>
      <mc:Fallback xmlns="">
        <xdr:pic>
          <xdr:nvPicPr>
            <xdr:cNvPr id="1293" name="Entrada de lápiz 1292">
              <a:extLst>
                <a:ext uri="{FF2B5EF4-FFF2-40B4-BE49-F238E27FC236}">
                  <a16:creationId xmlns:a16="http://schemas.microsoft.com/office/drawing/2014/main" id="{5213CD21-D3E3-421E-8A97-359B34B90BE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444200" y="1201367"/>
              <a:ext cx="475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574120</xdr:colOff>
      <xdr:row>2</xdr:row>
      <xdr:rowOff>121272</xdr:rowOff>
    </xdr:from>
    <xdr:to>
      <xdr:col>7</xdr:col>
      <xdr:colOff>577720</xdr:colOff>
      <xdr:row>2</xdr:row>
      <xdr:rowOff>127392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294" name="Entrada de lápiz 1293">
              <a:extLst>
                <a:ext uri="{FF2B5EF4-FFF2-40B4-BE49-F238E27FC236}">
                  <a16:creationId xmlns:a16="http://schemas.microsoft.com/office/drawing/2014/main" id="{84BFCBAC-6CE0-4B90-8171-E0CAC7B1D260}"/>
                </a:ext>
              </a:extLst>
            </xdr14:cNvPr>
            <xdr14:cNvContentPartPr/>
          </xdr14:nvContentPartPr>
          <xdr14:nvPr macro=""/>
          <xdr14:xfrm>
            <a:off x="6162120" y="490727"/>
            <a:ext cx="3600" cy="6120"/>
          </xdr14:xfrm>
        </xdr:contentPart>
      </mc:Choice>
      <mc:Fallback xmlns="">
        <xdr:pic>
          <xdr:nvPicPr>
            <xdr:cNvPr id="1294" name="Entrada de lápiz 1293">
              <a:extLst>
                <a:ext uri="{FF2B5EF4-FFF2-40B4-BE49-F238E27FC236}">
                  <a16:creationId xmlns:a16="http://schemas.microsoft.com/office/drawing/2014/main" id="{84BFCBAC-6CE0-4B90-8171-E0CAC7B1D26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144480" y="473087"/>
              <a:ext cx="3924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560920</xdr:colOff>
      <xdr:row>12</xdr:row>
      <xdr:rowOff>88064</xdr:rowOff>
    </xdr:from>
    <xdr:to>
      <xdr:col>2</xdr:col>
      <xdr:colOff>563440</xdr:colOff>
      <xdr:row>12</xdr:row>
      <xdr:rowOff>98504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317" name="Entrada de lápiz 1316">
              <a:extLst>
                <a:ext uri="{FF2B5EF4-FFF2-40B4-BE49-F238E27FC236}">
                  <a16:creationId xmlns:a16="http://schemas.microsoft.com/office/drawing/2014/main" id="{41E1667B-2492-40E0-BC85-7DE204A8EE8B}"/>
                </a:ext>
              </a:extLst>
            </xdr14:cNvPr>
            <xdr14:cNvContentPartPr/>
          </xdr14:nvContentPartPr>
          <xdr14:nvPr macro=""/>
          <xdr14:xfrm>
            <a:off x="2338920" y="2414473"/>
            <a:ext cx="2520" cy="10440"/>
          </xdr14:xfrm>
        </xdr:contentPart>
      </mc:Choice>
      <mc:Fallback xmlns="">
        <xdr:pic>
          <xdr:nvPicPr>
            <xdr:cNvPr id="1317" name="Entrada de lápiz 1316">
              <a:extLst>
                <a:ext uri="{FF2B5EF4-FFF2-40B4-BE49-F238E27FC236}">
                  <a16:creationId xmlns:a16="http://schemas.microsoft.com/office/drawing/2014/main" id="{41E1667B-2492-40E0-BC85-7DE204A8EE8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321280" y="2396473"/>
              <a:ext cx="38160" cy="4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109329</xdr:colOff>
      <xdr:row>4</xdr:row>
      <xdr:rowOff>14355</xdr:rowOff>
    </xdr:from>
    <xdr:to>
      <xdr:col>29</xdr:col>
      <xdr:colOff>496186</xdr:colOff>
      <xdr:row>33</xdr:row>
      <xdr:rowOff>89926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E85E5B-A147-425B-86C7-B71E22014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6851" y="743225"/>
          <a:ext cx="6571205" cy="5408466"/>
        </a:xfrm>
        <a:prstGeom prst="rect">
          <a:avLst/>
        </a:prstGeom>
      </xdr:spPr>
    </xdr:pic>
    <xdr:clientData/>
  </xdr:twoCellAnchor>
  <xdr:twoCellAnchor>
    <xdr:from>
      <xdr:col>1</xdr:col>
      <xdr:colOff>331305</xdr:colOff>
      <xdr:row>17</xdr:row>
      <xdr:rowOff>71783</xdr:rowOff>
    </xdr:from>
    <xdr:to>
      <xdr:col>4</xdr:col>
      <xdr:colOff>208415</xdr:colOff>
      <xdr:row>19</xdr:row>
      <xdr:rowOff>104914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F272AA8-E72F-4ED2-93AE-D02577A18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479" y="3191566"/>
          <a:ext cx="1732414" cy="397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358913</xdr:colOff>
      <xdr:row>1</xdr:row>
      <xdr:rowOff>22088</xdr:rowOff>
    </xdr:from>
    <xdr:to>
      <xdr:col>21</xdr:col>
      <xdr:colOff>207553</xdr:colOff>
      <xdr:row>23</xdr:row>
      <xdr:rowOff>159177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DC282E-9FEB-494D-903D-B28CD731E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6522" y="204305"/>
          <a:ext cx="7054509" cy="4228698"/>
        </a:xfrm>
        <a:prstGeom prst="rect">
          <a:avLst/>
        </a:prstGeom>
      </xdr:spPr>
    </xdr:pic>
    <xdr:clientData/>
  </xdr:twoCellAnchor>
  <xdr:twoCellAnchor>
    <xdr:from>
      <xdr:col>1</xdr:col>
      <xdr:colOff>541129</xdr:colOff>
      <xdr:row>8</xdr:row>
      <xdr:rowOff>16566</xdr:rowOff>
    </xdr:from>
    <xdr:to>
      <xdr:col>3</xdr:col>
      <xdr:colOff>467935</xdr:colOff>
      <xdr:row>10</xdr:row>
      <xdr:rowOff>49696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4E85A5-5236-4F77-AC9C-33200177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651" y="1524001"/>
          <a:ext cx="1732414" cy="397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728870</xdr:colOff>
      <xdr:row>22</xdr:row>
      <xdr:rowOff>106019</xdr:rowOff>
    </xdr:from>
    <xdr:to>
      <xdr:col>7</xdr:col>
      <xdr:colOff>209826</xdr:colOff>
      <xdr:row>24</xdr:row>
      <xdr:rowOff>61229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E568DDC-A906-4B8A-8BB1-C182A8EC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4557" y="4247323"/>
          <a:ext cx="1329634" cy="332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632465</xdr:colOff>
      <xdr:row>23</xdr:row>
      <xdr:rowOff>102922</xdr:rowOff>
    </xdr:from>
    <xdr:to>
      <xdr:col>17</xdr:col>
      <xdr:colOff>398452</xdr:colOff>
      <xdr:row>26</xdr:row>
      <xdr:rowOff>29543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1" name="Entrada de lápiz 140">
              <a:extLst>
                <a:ext uri="{FF2B5EF4-FFF2-40B4-BE49-F238E27FC236}">
                  <a16:creationId xmlns:a16="http://schemas.microsoft.com/office/drawing/2014/main" id="{B6122291-685A-460A-A6DC-BFEC29A47E90}"/>
                </a:ext>
              </a:extLst>
            </xdr14:cNvPr>
            <xdr14:cNvContentPartPr/>
          </xdr14:nvContentPartPr>
          <xdr14:nvPr macro=""/>
          <xdr14:xfrm>
            <a:off x="12752682" y="4558965"/>
            <a:ext cx="566640" cy="495360"/>
          </xdr14:xfrm>
        </xdr:contentPart>
      </mc:Choice>
      <mc:Fallback xmlns="">
        <xdr:pic>
          <xdr:nvPicPr>
            <xdr:cNvPr id="141" name="Entrada de lápiz 140">
              <a:extLst>
                <a:ext uri="{FF2B5EF4-FFF2-40B4-BE49-F238E27FC236}">
                  <a16:creationId xmlns:a16="http://schemas.microsoft.com/office/drawing/2014/main" id="{B6122291-685A-460A-A6DC-BFEC29A47E9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735031" y="4540965"/>
              <a:ext cx="602303" cy="53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632812</xdr:colOff>
      <xdr:row>23</xdr:row>
      <xdr:rowOff>56842</xdr:rowOff>
    </xdr:from>
    <xdr:to>
      <xdr:col>20</xdr:col>
      <xdr:colOff>606496</xdr:colOff>
      <xdr:row>26</xdr:row>
      <xdr:rowOff>47903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63" name="Entrada de lápiz 162">
              <a:extLst>
                <a:ext uri="{FF2B5EF4-FFF2-40B4-BE49-F238E27FC236}">
                  <a16:creationId xmlns:a16="http://schemas.microsoft.com/office/drawing/2014/main" id="{0072C165-A8DE-4E8B-8A5E-05F5611F301D}"/>
                </a:ext>
              </a:extLst>
            </xdr14:cNvPr>
            <xdr14:cNvContentPartPr/>
          </xdr14:nvContentPartPr>
          <xdr14:nvPr macro=""/>
          <xdr14:xfrm>
            <a:off x="13553682" y="4512885"/>
            <a:ext cx="2375640" cy="559800"/>
          </xdr14:xfrm>
        </xdr:contentPart>
      </mc:Choice>
      <mc:Fallback xmlns="">
        <xdr:pic>
          <xdr:nvPicPr>
            <xdr:cNvPr id="163" name="Entrada de lápiz 162">
              <a:extLst>
                <a:ext uri="{FF2B5EF4-FFF2-40B4-BE49-F238E27FC236}">
                  <a16:creationId xmlns:a16="http://schemas.microsoft.com/office/drawing/2014/main" id="{0072C165-A8DE-4E8B-8A5E-05F5611F301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3535682" y="4494897"/>
              <a:ext cx="2411280" cy="595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728212</xdr:colOff>
      <xdr:row>26</xdr:row>
      <xdr:rowOff>61582</xdr:rowOff>
    </xdr:from>
    <xdr:to>
      <xdr:col>20</xdr:col>
      <xdr:colOff>485896</xdr:colOff>
      <xdr:row>27</xdr:row>
      <xdr:rowOff>69444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67" name="Entrada de lápiz 166">
              <a:extLst>
                <a:ext uri="{FF2B5EF4-FFF2-40B4-BE49-F238E27FC236}">
                  <a16:creationId xmlns:a16="http://schemas.microsoft.com/office/drawing/2014/main" id="{1C746BD8-F21E-4C08-AEB3-50D11985A12E}"/>
                </a:ext>
              </a:extLst>
            </xdr14:cNvPr>
            <xdr14:cNvContentPartPr/>
          </xdr14:nvContentPartPr>
          <xdr14:nvPr macro=""/>
          <xdr14:xfrm>
            <a:off x="13649082" y="5086365"/>
            <a:ext cx="2159640" cy="190080"/>
          </xdr14:xfrm>
        </xdr:contentPart>
      </mc:Choice>
      <mc:Fallback xmlns="">
        <xdr:pic>
          <xdr:nvPicPr>
            <xdr:cNvPr id="167" name="Entrada de lápiz 166">
              <a:extLst>
                <a:ext uri="{FF2B5EF4-FFF2-40B4-BE49-F238E27FC236}">
                  <a16:creationId xmlns:a16="http://schemas.microsoft.com/office/drawing/2014/main" id="{1C746BD8-F21E-4C08-AEB3-50D11985A12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631442" y="5068725"/>
              <a:ext cx="2195280" cy="22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649357</xdr:colOff>
      <xdr:row>0</xdr:row>
      <xdr:rowOff>13252</xdr:rowOff>
    </xdr:from>
    <xdr:to>
      <xdr:col>22</xdr:col>
      <xdr:colOff>280531</xdr:colOff>
      <xdr:row>34</xdr:row>
      <xdr:rowOff>74436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3A0953-A9E5-4581-A411-000C55546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5479" y="13252"/>
          <a:ext cx="6668078" cy="640897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10</xdr:col>
      <xdr:colOff>340936</xdr:colOff>
      <xdr:row>25</xdr:row>
      <xdr:rowOff>33130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5EECB7-78AA-4ADC-AE24-7A4EAF974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5391" y="3935896"/>
          <a:ext cx="1686032" cy="404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119269</xdr:colOff>
      <xdr:row>10</xdr:row>
      <xdr:rowOff>26505</xdr:rowOff>
    </xdr:from>
    <xdr:to>
      <xdr:col>9</xdr:col>
      <xdr:colOff>388729</xdr:colOff>
      <xdr:row>11</xdr:row>
      <xdr:rowOff>173871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55E9E3-3A79-4404-8E14-408198DCF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7704" y="1722783"/>
          <a:ext cx="1329634" cy="332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755628</xdr:colOff>
      <xdr:row>0</xdr:row>
      <xdr:rowOff>185191</xdr:rowOff>
    </xdr:from>
    <xdr:to>
      <xdr:col>18</xdr:col>
      <xdr:colOff>346734</xdr:colOff>
      <xdr:row>19</xdr:row>
      <xdr:rowOff>101250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D69469-6B7A-46A8-BFFB-39F904584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8397" y="185191"/>
          <a:ext cx="6668914" cy="3442751"/>
        </a:xfrm>
        <a:prstGeom prst="rect">
          <a:avLst/>
        </a:prstGeom>
      </xdr:spPr>
    </xdr:pic>
    <xdr:clientData/>
  </xdr:twoCellAnchor>
  <xdr:twoCellAnchor editAs="oneCell">
    <xdr:from>
      <xdr:col>8</xdr:col>
      <xdr:colOff>234970</xdr:colOff>
      <xdr:row>18</xdr:row>
      <xdr:rowOff>173044</xdr:rowOff>
    </xdr:from>
    <xdr:to>
      <xdr:col>18</xdr:col>
      <xdr:colOff>567074</xdr:colOff>
      <xdr:row>33</xdr:row>
      <xdr:rowOff>24759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0FDDEB-6361-42C6-BA4D-5BAAA1FA2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1855" y="3514121"/>
          <a:ext cx="6525796" cy="2635946"/>
        </a:xfrm>
        <a:prstGeom prst="rect">
          <a:avLst/>
        </a:prstGeom>
      </xdr:spPr>
    </xdr:pic>
    <xdr:clientData/>
  </xdr:twoCellAnchor>
  <xdr:twoCellAnchor editAs="oneCell">
    <xdr:from>
      <xdr:col>8</xdr:col>
      <xdr:colOff>142705</xdr:colOff>
      <xdr:row>8</xdr:row>
      <xdr:rowOff>119957</xdr:rowOff>
    </xdr:from>
    <xdr:to>
      <xdr:col>8</xdr:col>
      <xdr:colOff>152785</xdr:colOff>
      <xdr:row>8</xdr:row>
      <xdr:rowOff>128237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63" name="Entrada de lápiz 62">
              <a:extLst>
                <a:ext uri="{FF2B5EF4-FFF2-40B4-BE49-F238E27FC236}">
                  <a16:creationId xmlns:a16="http://schemas.microsoft.com/office/drawing/2014/main" id="{DB2BB886-024B-470C-A9AB-DBF6255B3568}"/>
                </a:ext>
              </a:extLst>
            </xdr14:cNvPr>
            <xdr14:cNvContentPartPr/>
          </xdr14:nvContentPartPr>
          <xdr14:nvPr macro=""/>
          <xdr14:xfrm>
            <a:off x="4900320" y="1604880"/>
            <a:ext cx="10080" cy="8280"/>
          </xdr14:xfrm>
        </xdr:contentPart>
      </mc:Choice>
      <mc:Fallback xmlns="">
        <xdr:pic>
          <xdr:nvPicPr>
            <xdr:cNvPr id="63" name="Entrada de lápiz 62">
              <a:extLst>
                <a:ext uri="{FF2B5EF4-FFF2-40B4-BE49-F238E27FC236}">
                  <a16:creationId xmlns:a16="http://schemas.microsoft.com/office/drawing/2014/main" id="{DB2BB886-024B-470C-A9AB-DBF6255B356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882320" y="1587240"/>
              <a:ext cx="4572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548194</xdr:colOff>
      <xdr:row>4</xdr:row>
      <xdr:rowOff>109298</xdr:rowOff>
    </xdr:from>
    <xdr:to>
      <xdr:col>5</xdr:col>
      <xdr:colOff>548554</xdr:colOff>
      <xdr:row>4</xdr:row>
      <xdr:rowOff>109658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9" name="Entrada de lápiz 128">
              <a:extLst>
                <a:ext uri="{FF2B5EF4-FFF2-40B4-BE49-F238E27FC236}">
                  <a16:creationId xmlns:a16="http://schemas.microsoft.com/office/drawing/2014/main" id="{6FC44265-EE34-4F3C-870F-03E47A958B5F}"/>
                </a:ext>
              </a:extLst>
            </xdr14:cNvPr>
            <xdr14:cNvContentPartPr/>
          </xdr14:nvContentPartPr>
          <xdr14:nvPr macro=""/>
          <xdr14:xfrm>
            <a:off x="4280040" y="851760"/>
            <a:ext cx="360" cy="360"/>
          </xdr14:xfrm>
        </xdr:contentPart>
      </mc:Choice>
      <mc:Fallback xmlns="">
        <xdr:pic>
          <xdr:nvPicPr>
            <xdr:cNvPr id="129" name="Entrada de lápiz 128">
              <a:extLst>
                <a:ext uri="{FF2B5EF4-FFF2-40B4-BE49-F238E27FC236}">
                  <a16:creationId xmlns:a16="http://schemas.microsoft.com/office/drawing/2014/main" id="{6FC44265-EE34-4F3C-870F-03E47A958B5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262400" y="8341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276892</xdr:colOff>
      <xdr:row>37</xdr:row>
      <xdr:rowOff>66825</xdr:rowOff>
    </xdr:from>
    <xdr:to>
      <xdr:col>7</xdr:col>
      <xdr:colOff>213671</xdr:colOff>
      <xdr:row>38</xdr:row>
      <xdr:rowOff>70569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40" name="Entrada de lápiz 339">
              <a:extLst>
                <a:ext uri="{FF2B5EF4-FFF2-40B4-BE49-F238E27FC236}">
                  <a16:creationId xmlns:a16="http://schemas.microsoft.com/office/drawing/2014/main" id="{D7DBD32E-679B-4E43-B839-7278B573488A}"/>
                </a:ext>
              </a:extLst>
            </xdr14:cNvPr>
            <xdr14:cNvContentPartPr/>
          </xdr14:nvContentPartPr>
          <xdr14:nvPr macro=""/>
          <xdr14:xfrm>
            <a:off x="4624200" y="6934594"/>
            <a:ext cx="552240" cy="189360"/>
          </xdr14:xfrm>
        </xdr:contentPart>
      </mc:Choice>
      <mc:Fallback xmlns="">
        <xdr:pic>
          <xdr:nvPicPr>
            <xdr:cNvPr id="340" name="Entrada de lápiz 339">
              <a:extLst>
                <a:ext uri="{FF2B5EF4-FFF2-40B4-BE49-F238E27FC236}">
                  <a16:creationId xmlns:a16="http://schemas.microsoft.com/office/drawing/2014/main" id="{D7DBD32E-679B-4E43-B839-7278B573488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606560" y="6916594"/>
              <a:ext cx="5878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829271</xdr:colOff>
      <xdr:row>36</xdr:row>
      <xdr:rowOff>55160</xdr:rowOff>
    </xdr:from>
    <xdr:to>
      <xdr:col>11</xdr:col>
      <xdr:colOff>317254</xdr:colOff>
      <xdr:row>38</xdr:row>
      <xdr:rowOff>100089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59" name="Entrada de lápiz 358">
              <a:extLst>
                <a:ext uri="{FF2B5EF4-FFF2-40B4-BE49-F238E27FC236}">
                  <a16:creationId xmlns:a16="http://schemas.microsoft.com/office/drawing/2014/main" id="{3312EB2E-53E7-4809-8248-357A16E3C2E8}"/>
                </a:ext>
              </a:extLst>
            </xdr14:cNvPr>
            <xdr14:cNvContentPartPr/>
          </xdr14:nvContentPartPr>
          <xdr14:nvPr macro=""/>
          <xdr14:xfrm>
            <a:off x="5792040" y="6737314"/>
            <a:ext cx="2257560" cy="416160"/>
          </xdr14:xfrm>
        </xdr:contentPart>
      </mc:Choice>
      <mc:Fallback xmlns="">
        <xdr:pic>
          <xdr:nvPicPr>
            <xdr:cNvPr id="359" name="Entrada de lápiz 358">
              <a:extLst>
                <a:ext uri="{FF2B5EF4-FFF2-40B4-BE49-F238E27FC236}">
                  <a16:creationId xmlns:a16="http://schemas.microsoft.com/office/drawing/2014/main" id="{3312EB2E-53E7-4809-8248-357A16E3C2E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774040" y="6719674"/>
              <a:ext cx="2293200" cy="45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382500</xdr:colOff>
      <xdr:row>37</xdr:row>
      <xdr:rowOff>75465</xdr:rowOff>
    </xdr:from>
    <xdr:to>
      <xdr:col>5</xdr:col>
      <xdr:colOff>574834</xdr:colOff>
      <xdr:row>38</xdr:row>
      <xdr:rowOff>111609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60" name="Entrada de lápiz 359">
              <a:extLst>
                <a:ext uri="{FF2B5EF4-FFF2-40B4-BE49-F238E27FC236}">
                  <a16:creationId xmlns:a16="http://schemas.microsoft.com/office/drawing/2014/main" id="{9FFB1890-FE59-43D3-AAD0-B4F1BEE7274B}"/>
                </a:ext>
              </a:extLst>
            </xdr14:cNvPr>
            <xdr14:cNvContentPartPr/>
          </xdr14:nvContentPartPr>
          <xdr14:nvPr macro=""/>
          <xdr14:xfrm>
            <a:off x="3240000" y="6943234"/>
            <a:ext cx="1066680" cy="221760"/>
          </xdr14:xfrm>
        </xdr:contentPart>
      </mc:Choice>
      <mc:Fallback xmlns="">
        <xdr:pic>
          <xdr:nvPicPr>
            <xdr:cNvPr id="360" name="Entrada de lápiz 359">
              <a:extLst>
                <a:ext uri="{FF2B5EF4-FFF2-40B4-BE49-F238E27FC236}">
                  <a16:creationId xmlns:a16="http://schemas.microsoft.com/office/drawing/2014/main" id="{9FFB1890-FE59-43D3-AAD0-B4F1BEE7274B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222360" y="6925594"/>
              <a:ext cx="110232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15532</xdr:colOff>
      <xdr:row>39</xdr:row>
      <xdr:rowOff>126797</xdr:rowOff>
    </xdr:from>
    <xdr:to>
      <xdr:col>7</xdr:col>
      <xdr:colOff>16751</xdr:colOff>
      <xdr:row>40</xdr:row>
      <xdr:rowOff>142062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64" name="Entrada de lápiz 363">
              <a:extLst>
                <a:ext uri="{FF2B5EF4-FFF2-40B4-BE49-F238E27FC236}">
                  <a16:creationId xmlns:a16="http://schemas.microsoft.com/office/drawing/2014/main" id="{B2980E4E-D81F-46B6-8AAC-A0E447C2FDEF}"/>
                </a:ext>
              </a:extLst>
            </xdr14:cNvPr>
            <xdr14:cNvContentPartPr/>
          </xdr14:nvContentPartPr>
          <xdr14:nvPr macro=""/>
          <xdr14:xfrm>
            <a:off x="4362840" y="7365797"/>
            <a:ext cx="616680" cy="200880"/>
          </xdr14:xfrm>
        </xdr:contentPart>
      </mc:Choice>
      <mc:Fallback xmlns="">
        <xdr:pic>
          <xdr:nvPicPr>
            <xdr:cNvPr id="364" name="Entrada de lápiz 363">
              <a:extLst>
                <a:ext uri="{FF2B5EF4-FFF2-40B4-BE49-F238E27FC236}">
                  <a16:creationId xmlns:a16="http://schemas.microsoft.com/office/drawing/2014/main" id="{B2980E4E-D81F-46B6-8AAC-A0E447C2FDE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345200" y="7348125"/>
              <a:ext cx="652320" cy="236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874271</xdr:colOff>
      <xdr:row>38</xdr:row>
      <xdr:rowOff>134212</xdr:rowOff>
    </xdr:from>
    <xdr:to>
      <xdr:col>12</xdr:col>
      <xdr:colOff>161512</xdr:colOff>
      <xdr:row>42</xdr:row>
      <xdr:rowOff>63871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86" name="Entrada de lápiz 385">
              <a:extLst>
                <a:ext uri="{FF2B5EF4-FFF2-40B4-BE49-F238E27FC236}">
                  <a16:creationId xmlns:a16="http://schemas.microsoft.com/office/drawing/2014/main" id="{A4E0E7D7-27E3-449F-A180-4007B64A9ED9}"/>
                </a:ext>
              </a:extLst>
            </xdr14:cNvPr>
            <xdr14:cNvContentPartPr/>
          </xdr14:nvContentPartPr>
          <xdr14:nvPr macro=""/>
          <xdr14:xfrm>
            <a:off x="5837040" y="7187597"/>
            <a:ext cx="2672280" cy="672120"/>
          </xdr14:xfrm>
        </xdr:contentPart>
      </mc:Choice>
      <mc:Fallback xmlns="">
        <xdr:pic>
          <xdr:nvPicPr>
            <xdr:cNvPr id="386" name="Entrada de lápiz 385">
              <a:extLst>
                <a:ext uri="{FF2B5EF4-FFF2-40B4-BE49-F238E27FC236}">
                  <a16:creationId xmlns:a16="http://schemas.microsoft.com/office/drawing/2014/main" id="{A4E0E7D7-27E3-449F-A180-4007B64A9ED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819400" y="7169957"/>
              <a:ext cx="2707920" cy="70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305194</xdr:colOff>
      <xdr:row>42</xdr:row>
      <xdr:rowOff>174320</xdr:rowOff>
    </xdr:from>
    <xdr:to>
      <xdr:col>7</xdr:col>
      <xdr:colOff>79751</xdr:colOff>
      <xdr:row>44</xdr:row>
      <xdr:rowOff>11169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403" name="Entrada de lápiz 402">
              <a:extLst>
                <a:ext uri="{FF2B5EF4-FFF2-40B4-BE49-F238E27FC236}">
                  <a16:creationId xmlns:a16="http://schemas.microsoft.com/office/drawing/2014/main" id="{52131E6D-6464-4337-887F-A7CB887B3F6E}"/>
                </a:ext>
              </a:extLst>
            </xdr14:cNvPr>
            <xdr14:cNvContentPartPr/>
          </xdr14:nvContentPartPr>
          <xdr14:nvPr macro=""/>
          <xdr14:xfrm>
            <a:off x="4037040" y="7970166"/>
            <a:ext cx="1005480" cy="208080"/>
          </xdr14:xfrm>
        </xdr:contentPart>
      </mc:Choice>
      <mc:Fallback xmlns="">
        <xdr:pic>
          <xdr:nvPicPr>
            <xdr:cNvPr id="403" name="Entrada de lápiz 402">
              <a:extLst>
                <a:ext uri="{FF2B5EF4-FFF2-40B4-BE49-F238E27FC236}">
                  <a16:creationId xmlns:a16="http://schemas.microsoft.com/office/drawing/2014/main" id="{52131E6D-6464-4337-887F-A7CB887B3F6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019400" y="7952526"/>
              <a:ext cx="104112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26875</xdr:colOff>
      <xdr:row>42</xdr:row>
      <xdr:rowOff>164600</xdr:rowOff>
    </xdr:from>
    <xdr:to>
      <xdr:col>10</xdr:col>
      <xdr:colOff>52155</xdr:colOff>
      <xdr:row>44</xdr:row>
      <xdr:rowOff>38529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17" name="Entrada de lápiz 416">
              <a:extLst>
                <a:ext uri="{FF2B5EF4-FFF2-40B4-BE49-F238E27FC236}">
                  <a16:creationId xmlns:a16="http://schemas.microsoft.com/office/drawing/2014/main" id="{7E0CC1CD-6087-4F6B-AFA0-EB8A32371462}"/>
                </a:ext>
              </a:extLst>
            </xdr14:cNvPr>
            <xdr14:cNvContentPartPr/>
          </xdr14:nvContentPartPr>
          <xdr14:nvPr macro=""/>
          <xdr14:xfrm>
            <a:off x="5873760" y="7960446"/>
            <a:ext cx="1295280" cy="245160"/>
          </xdr14:xfrm>
        </xdr:contentPart>
      </mc:Choice>
      <mc:Fallback xmlns="">
        <xdr:pic>
          <xdr:nvPicPr>
            <xdr:cNvPr id="417" name="Entrada de lápiz 416">
              <a:extLst>
                <a:ext uri="{FF2B5EF4-FFF2-40B4-BE49-F238E27FC236}">
                  <a16:creationId xmlns:a16="http://schemas.microsoft.com/office/drawing/2014/main" id="{7E0CC1CD-6087-4F6B-AFA0-EB8A3237146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5856120" y="7942832"/>
              <a:ext cx="1330920" cy="2807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336555</xdr:colOff>
      <xdr:row>42</xdr:row>
      <xdr:rowOff>121040</xdr:rowOff>
    </xdr:from>
    <xdr:to>
      <xdr:col>12</xdr:col>
      <xdr:colOff>322072</xdr:colOff>
      <xdr:row>44</xdr:row>
      <xdr:rowOff>35289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19" name="Entrada de lápiz 418">
              <a:extLst>
                <a:ext uri="{FF2B5EF4-FFF2-40B4-BE49-F238E27FC236}">
                  <a16:creationId xmlns:a16="http://schemas.microsoft.com/office/drawing/2014/main" id="{B022A6E8-E284-400C-A5E7-FC17D8B01200}"/>
                </a:ext>
              </a:extLst>
            </xdr14:cNvPr>
            <xdr14:cNvContentPartPr/>
          </xdr14:nvContentPartPr>
          <xdr14:nvPr macro=""/>
          <xdr14:xfrm>
            <a:off x="7453440" y="7916886"/>
            <a:ext cx="1216440" cy="285480"/>
          </xdr14:xfrm>
        </xdr:contentPart>
      </mc:Choice>
      <mc:Fallback xmlns="">
        <xdr:pic>
          <xdr:nvPicPr>
            <xdr:cNvPr id="419" name="Entrada de lápiz 418">
              <a:extLst>
                <a:ext uri="{FF2B5EF4-FFF2-40B4-BE49-F238E27FC236}">
                  <a16:creationId xmlns:a16="http://schemas.microsoft.com/office/drawing/2014/main" id="{B022A6E8-E284-400C-A5E7-FC17D8B0120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435440" y="7899246"/>
              <a:ext cx="125208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146572</xdr:colOff>
      <xdr:row>45</xdr:row>
      <xdr:rowOff>27945</xdr:rowOff>
    </xdr:from>
    <xdr:to>
      <xdr:col>7</xdr:col>
      <xdr:colOff>122591</xdr:colOff>
      <xdr:row>46</xdr:row>
      <xdr:rowOff>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31" name="Entrada de lápiz 430">
              <a:extLst>
                <a:ext uri="{FF2B5EF4-FFF2-40B4-BE49-F238E27FC236}">
                  <a16:creationId xmlns:a16="http://schemas.microsoft.com/office/drawing/2014/main" id="{83497675-1C4E-44D4-9280-F5E5929F5213}"/>
                </a:ext>
              </a:extLst>
            </xdr14:cNvPr>
            <xdr14:cNvContentPartPr/>
          </xdr14:nvContentPartPr>
          <xdr14:nvPr macro=""/>
          <xdr14:xfrm>
            <a:off x="4493880" y="8380637"/>
            <a:ext cx="591480" cy="158400"/>
          </xdr14:xfrm>
        </xdr:contentPart>
      </mc:Choice>
      <mc:Fallback xmlns="">
        <xdr:pic>
          <xdr:nvPicPr>
            <xdr:cNvPr id="431" name="Entrada de lápiz 430">
              <a:extLst>
                <a:ext uri="{FF2B5EF4-FFF2-40B4-BE49-F238E27FC236}">
                  <a16:creationId xmlns:a16="http://schemas.microsoft.com/office/drawing/2014/main" id="{83497675-1C4E-44D4-9280-F5E5929F5213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475880" y="8362997"/>
              <a:ext cx="62712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764111</xdr:colOff>
      <xdr:row>44</xdr:row>
      <xdr:rowOff>154520</xdr:rowOff>
    </xdr:from>
    <xdr:to>
      <xdr:col>12</xdr:col>
      <xdr:colOff>252592</xdr:colOff>
      <xdr:row>46</xdr:row>
      <xdr:rowOff>41409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449" name="Entrada de lápiz 448">
              <a:extLst>
                <a:ext uri="{FF2B5EF4-FFF2-40B4-BE49-F238E27FC236}">
                  <a16:creationId xmlns:a16="http://schemas.microsoft.com/office/drawing/2014/main" id="{A951BE90-7C7B-4E79-807B-109BEEED1102}"/>
                </a:ext>
              </a:extLst>
            </xdr14:cNvPr>
            <xdr14:cNvContentPartPr/>
          </xdr14:nvContentPartPr>
          <xdr14:nvPr macro=""/>
          <xdr14:xfrm>
            <a:off x="5726880" y="8321597"/>
            <a:ext cx="2873520" cy="258120"/>
          </xdr14:xfrm>
        </xdr:contentPart>
      </mc:Choice>
      <mc:Fallback xmlns="">
        <xdr:pic>
          <xdr:nvPicPr>
            <xdr:cNvPr id="449" name="Entrada de lápiz 448">
              <a:extLst>
                <a:ext uri="{FF2B5EF4-FFF2-40B4-BE49-F238E27FC236}">
                  <a16:creationId xmlns:a16="http://schemas.microsoft.com/office/drawing/2014/main" id="{A951BE90-7C7B-4E79-807B-109BEEED110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709240" y="8303622"/>
              <a:ext cx="2909160" cy="29371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544103</xdr:colOff>
      <xdr:row>10</xdr:row>
      <xdr:rowOff>94655</xdr:rowOff>
    </xdr:from>
    <xdr:to>
      <xdr:col>3</xdr:col>
      <xdr:colOff>184108</xdr:colOff>
      <xdr:row>12</xdr:row>
      <xdr:rowOff>126021</xdr:rowOff>
    </xdr:to>
    <xdr:pic>
      <xdr:nvPicPr>
        <xdr:cNvPr id="469" name="Imagen 468">
          <a:extLst>
            <a:ext uri="{FF2B5EF4-FFF2-40B4-BE49-F238E27FC236}">
              <a16:creationId xmlns:a16="http://schemas.microsoft.com/office/drawing/2014/main" id="{25D5F095-52B0-4706-82F3-CE9E794E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277" y="1916829"/>
          <a:ext cx="1075657" cy="39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767861</xdr:colOff>
      <xdr:row>1</xdr:row>
      <xdr:rowOff>66125</xdr:rowOff>
    </xdr:from>
    <xdr:to>
      <xdr:col>15</xdr:col>
      <xdr:colOff>764250</xdr:colOff>
      <xdr:row>22</xdr:row>
      <xdr:rowOff>45149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C8F4D00-D932-478E-9B22-BC09DEA93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9323" y="247833"/>
          <a:ext cx="5494512" cy="3941424"/>
        </a:xfrm>
        <a:prstGeom prst="rect">
          <a:avLst/>
        </a:prstGeom>
      </xdr:spPr>
    </xdr:pic>
    <xdr:clientData/>
  </xdr:twoCellAnchor>
  <xdr:twoCellAnchor>
    <xdr:from>
      <xdr:col>0</xdr:col>
      <xdr:colOff>258886</xdr:colOff>
      <xdr:row>11</xdr:row>
      <xdr:rowOff>130906</xdr:rowOff>
    </xdr:from>
    <xdr:to>
      <xdr:col>2</xdr:col>
      <xdr:colOff>255923</xdr:colOff>
      <xdr:row>13</xdr:row>
      <xdr:rowOff>183172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9738B51-B5CC-481B-9593-23232C8F1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886" y="2245944"/>
          <a:ext cx="1691999" cy="42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224692</xdr:colOff>
      <xdr:row>22</xdr:row>
      <xdr:rowOff>112346</xdr:rowOff>
    </xdr:from>
    <xdr:to>
      <xdr:col>1</xdr:col>
      <xdr:colOff>406464</xdr:colOff>
      <xdr:row>24</xdr:row>
      <xdr:rowOff>132032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5D4165B-C010-4641-B264-E54E0C7D4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692" y="4278923"/>
          <a:ext cx="1075657" cy="39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814575</xdr:colOff>
      <xdr:row>37</xdr:row>
      <xdr:rowOff>105412</xdr:rowOff>
    </xdr:from>
    <xdr:to>
      <xdr:col>9</xdr:col>
      <xdr:colOff>453622</xdr:colOff>
      <xdr:row>41</xdr:row>
      <xdr:rowOff>145591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95" name="Entrada de lápiz 294">
              <a:extLst>
                <a:ext uri="{FF2B5EF4-FFF2-40B4-BE49-F238E27FC236}">
                  <a16:creationId xmlns:a16="http://schemas.microsoft.com/office/drawing/2014/main" id="{1EB0813D-2A6C-4219-A531-04027D568F2D}"/>
                </a:ext>
              </a:extLst>
            </xdr14:cNvPr>
            <xdr14:cNvContentPartPr/>
          </xdr14:nvContentPartPr>
          <xdr14:nvPr macro=""/>
          <xdr14:xfrm>
            <a:off x="5835960" y="7065989"/>
            <a:ext cx="2257200" cy="782640"/>
          </xdr14:xfrm>
        </xdr:contentPart>
      </mc:Choice>
      <mc:Fallback xmlns="">
        <xdr:pic>
          <xdr:nvPicPr>
            <xdr:cNvPr id="295" name="Entrada de lápiz 294">
              <a:extLst>
                <a:ext uri="{FF2B5EF4-FFF2-40B4-BE49-F238E27FC236}">
                  <a16:creationId xmlns:a16="http://schemas.microsoft.com/office/drawing/2014/main" id="{1EB0813D-2A6C-4219-A531-04027D568F2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818317" y="7047981"/>
              <a:ext cx="2292846" cy="8182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198098</xdr:colOff>
      <xdr:row>43</xdr:row>
      <xdr:rowOff>98360</xdr:rowOff>
    </xdr:from>
    <xdr:to>
      <xdr:col>8</xdr:col>
      <xdr:colOff>258578</xdr:colOff>
      <xdr:row>44</xdr:row>
      <xdr:rowOff>30104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06" name="Entrada de lápiz 305">
              <a:extLst>
                <a:ext uri="{FF2B5EF4-FFF2-40B4-BE49-F238E27FC236}">
                  <a16:creationId xmlns:a16="http://schemas.microsoft.com/office/drawing/2014/main" id="{E9606896-ED60-4DC2-872F-A4FEFA05F358}"/>
                </a:ext>
              </a:extLst>
            </xdr14:cNvPr>
            <xdr14:cNvContentPartPr/>
          </xdr14:nvContentPartPr>
          <xdr14:nvPr macro=""/>
          <xdr14:xfrm>
            <a:off x="7036560" y="8172629"/>
            <a:ext cx="60480" cy="117360"/>
          </xdr14:xfrm>
        </xdr:contentPart>
      </mc:Choice>
      <mc:Fallback xmlns="">
        <xdr:pic>
          <xdr:nvPicPr>
            <xdr:cNvPr id="306" name="Entrada de lápiz 305">
              <a:extLst>
                <a:ext uri="{FF2B5EF4-FFF2-40B4-BE49-F238E27FC236}">
                  <a16:creationId xmlns:a16="http://schemas.microsoft.com/office/drawing/2014/main" id="{E9606896-ED60-4DC2-872F-A4FEFA05F358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018560" y="8154989"/>
              <a:ext cx="9612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955335</xdr:colOff>
      <xdr:row>43</xdr:row>
      <xdr:rowOff>19520</xdr:rowOff>
    </xdr:from>
    <xdr:to>
      <xdr:col>8</xdr:col>
      <xdr:colOff>4418</xdr:colOff>
      <xdr:row>44</xdr:row>
      <xdr:rowOff>138104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07" name="Entrada de lápiz 306">
              <a:extLst>
                <a:ext uri="{FF2B5EF4-FFF2-40B4-BE49-F238E27FC236}">
                  <a16:creationId xmlns:a16="http://schemas.microsoft.com/office/drawing/2014/main" id="{BCE49A5C-5351-47C8-B793-F2CA79DE2451}"/>
                </a:ext>
              </a:extLst>
            </xdr14:cNvPr>
            <xdr14:cNvContentPartPr/>
          </xdr14:nvContentPartPr>
          <xdr14:nvPr macro=""/>
          <xdr14:xfrm>
            <a:off x="5976720" y="8093789"/>
            <a:ext cx="866160" cy="304200"/>
          </xdr14:xfrm>
        </xdr:contentPart>
      </mc:Choice>
      <mc:Fallback xmlns="">
        <xdr:pic>
          <xdr:nvPicPr>
            <xdr:cNvPr id="307" name="Entrada de lápiz 306">
              <a:extLst>
                <a:ext uri="{FF2B5EF4-FFF2-40B4-BE49-F238E27FC236}">
                  <a16:creationId xmlns:a16="http://schemas.microsoft.com/office/drawing/2014/main" id="{BCE49A5C-5351-47C8-B793-F2CA79DE245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959080" y="8075789"/>
              <a:ext cx="901800" cy="33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423098</xdr:colOff>
      <xdr:row>43</xdr:row>
      <xdr:rowOff>71720</xdr:rowOff>
    </xdr:from>
    <xdr:to>
      <xdr:col>8</xdr:col>
      <xdr:colOff>775538</xdr:colOff>
      <xdr:row>44</xdr:row>
      <xdr:rowOff>142784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12" name="Entrada de lápiz 311">
              <a:extLst>
                <a:ext uri="{FF2B5EF4-FFF2-40B4-BE49-F238E27FC236}">
                  <a16:creationId xmlns:a16="http://schemas.microsoft.com/office/drawing/2014/main" id="{CEA4E95D-0CF9-4967-8E40-912062083890}"/>
                </a:ext>
              </a:extLst>
            </xdr14:cNvPr>
            <xdr14:cNvContentPartPr/>
          </xdr14:nvContentPartPr>
          <xdr14:nvPr macro=""/>
          <xdr14:xfrm>
            <a:off x="7261560" y="8145989"/>
            <a:ext cx="352440" cy="256680"/>
          </xdr14:xfrm>
        </xdr:contentPart>
      </mc:Choice>
      <mc:Fallback xmlns="">
        <xdr:pic>
          <xdr:nvPicPr>
            <xdr:cNvPr id="312" name="Entrada de lápiz 311">
              <a:extLst>
                <a:ext uri="{FF2B5EF4-FFF2-40B4-BE49-F238E27FC236}">
                  <a16:creationId xmlns:a16="http://schemas.microsoft.com/office/drawing/2014/main" id="{CEA4E95D-0CF9-4967-8E40-91206208389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243920" y="8128349"/>
              <a:ext cx="388080" cy="29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128542</xdr:colOff>
      <xdr:row>42</xdr:row>
      <xdr:rowOff>175255</xdr:rowOff>
    </xdr:from>
    <xdr:to>
      <xdr:col>10</xdr:col>
      <xdr:colOff>497105</xdr:colOff>
      <xdr:row>44</xdr:row>
      <xdr:rowOff>125144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29" name="Entrada de lápiz 328">
              <a:extLst>
                <a:ext uri="{FF2B5EF4-FFF2-40B4-BE49-F238E27FC236}">
                  <a16:creationId xmlns:a16="http://schemas.microsoft.com/office/drawing/2014/main" id="{4967814D-728A-46FA-B983-138D4ACE1909}"/>
                </a:ext>
              </a:extLst>
            </xdr14:cNvPr>
            <xdr14:cNvContentPartPr/>
          </xdr14:nvContentPartPr>
          <xdr14:nvPr macro=""/>
          <xdr14:xfrm>
            <a:off x="7768080" y="8063909"/>
            <a:ext cx="1169640" cy="321120"/>
          </xdr14:xfrm>
        </xdr:contentPart>
      </mc:Choice>
      <mc:Fallback xmlns="">
        <xdr:pic>
          <xdr:nvPicPr>
            <xdr:cNvPr id="329" name="Entrada de lápiz 328">
              <a:extLst>
                <a:ext uri="{FF2B5EF4-FFF2-40B4-BE49-F238E27FC236}">
                  <a16:creationId xmlns:a16="http://schemas.microsoft.com/office/drawing/2014/main" id="{4967814D-728A-46FA-B983-138D4ACE190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750080" y="8046269"/>
              <a:ext cx="1205280" cy="35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431800</xdr:colOff>
      <xdr:row>1</xdr:row>
      <xdr:rowOff>19050</xdr:rowOff>
    </xdr:from>
    <xdr:to>
      <xdr:col>17</xdr:col>
      <xdr:colOff>660700</xdr:colOff>
      <xdr:row>25</xdr:row>
      <xdr:rowOff>146322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836C9F-02D8-4FFA-88D0-DE19BF096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6150" y="317500"/>
          <a:ext cx="5829600" cy="528347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3</xdr:col>
      <xdr:colOff>206099</xdr:colOff>
      <xdr:row>24</xdr:row>
      <xdr:rowOff>55197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E203E-1623-43E9-BF3D-44ADF6F17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4311650"/>
          <a:ext cx="1691999" cy="423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495300</xdr:colOff>
      <xdr:row>10</xdr:row>
      <xdr:rowOff>95250</xdr:rowOff>
    </xdr:from>
    <xdr:to>
      <xdr:col>4</xdr:col>
      <xdr:colOff>104107</xdr:colOff>
      <xdr:row>10</xdr:row>
      <xdr:rowOff>491051</xdr:rowOff>
    </xdr:to>
    <xdr:pic>
      <xdr:nvPicPr>
        <xdr:cNvPr id="566" name="Imagen 565">
          <a:extLst>
            <a:ext uri="{FF2B5EF4-FFF2-40B4-BE49-F238E27FC236}">
              <a16:creationId xmlns:a16="http://schemas.microsoft.com/office/drawing/2014/main" id="{2CFADA73-7C29-4DC4-9D0C-08F0E738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2165350"/>
          <a:ext cx="1075657" cy="39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3T08:57:46.72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180 381 4224,'0'0'0,"0"0"-2688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3T09:00:11.68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 10 6016,'0'0'0,"-6"-9"0,5 15 0,-1 7 384,2-3 0,0-1 640,0 0 128,0-4-1152,0-5 0,0 0-6272</inkml:trace>
  <inkml:trace contextRef="#ctx0" brushRef="#br0" timeOffset="1">33 423 3968,'0'0'0,"0"0"-2560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3T09:00:09.49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7242 410 7168,'-4'8'0,"-1"-1"-4992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3T09:01:45.25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 28 13696,'-6'-28'0,"6"28"0,0 0-128,0 0 128,0 12-128,0-12 128,0 10-128,0-10 128,0 0-9600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3T09:46:29.21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19 550 11520,'-9'-4'-22,"0"-2"-84,12-3-1,38-31 1750,-40 39-1430,-1 1 342,-2 1-467,0 0 1,1 0 0,-1 0 0,1 0 0,-1 0-1,1 1 1,-1-1 0,1 1 0,0-1 0,-1 2-1,1-2-40,0 2-19,0 1-1,0-1 1,1 1 0,-1 0 0,1-1 0,0 1 0,-1 0 0,2-1 0,-1 1 0,1 4 0,0 15 143,-3 26 32,2 101 147,6-81-29,4 82 252,-10-151-570,0 1 1,0-1-1,0 0 1,0 0-1,0 0 0,0 0 1,0 1-1,0-1 1,1 0-1,-1 0 1,0 0-1,0 0 0,0 0 1,0 1-1,0-1 1,0 0-1,1 0 1,-1 0-1,0 0 0,0 0 1,0 0-1,0 0 1,1 0-1,-1 0 1,0 1-1,0-1 1,0 0-1,0 0 0,1 0 1,-1 0-1,0 0 1,0 0-1,0 0 1,1 0-1,-1 0 0,0 0 1,0-1-1,0 1 1,0 0-1,1 0 1,-1 0-1,0 0 0,0 0 1,0 0-1,0 0 1,0 0-1,1 0 1,-1-1-1,0 1 1,0 0-1,0 0 0,0 0 1,0 0-1,11-7-115,-10 6 89,5-9 44,0 0-1,0 0 0,-1-1 1,0 1-1,-1-1 0,6-20 1,-6-3-28,-4 29-33,0 0 1,1 0-1,0 0 0,-1 0 0,2 0 0,2-9 0,4-2-30,0 0 0,2 0-1,11-15 1,-21 30 66,1 0 0,0 0 0,-1 1 0,1-1 1,0 0-1,0 0 0,0 1 0,0-1 0,0 0 0,0 1 0,0-1 0,0 1 0,0-1 0,0 1 0,0 0 0,0-1 0,0 1 1,0 0-1,0 0 0,1 0 0,-1 0 0,0 0 0,0 0 0,0 0 0,0 0 0,0 0 0,0 0 0,1 1 0,-1-1 0,0 0 1,0 1-1,0-1 0,0 1 0,0-1 0,0 1 0,0 0 0,0-1 0,-1 1 0,1 0 0,1 1 0,4 3-20,0 1 0,-1 0 0,0 0 0,6 9 1,59 104-413,-9-14 144,-60-104 325,-1 0 0,1 1 0,0-1 0,0 0-1,0 0 1,0 0 0,-1 0 0,1 0 0,1 0 0,-1 0-1,0 0 1,0 0 0,0-1 0,0 1 0,1 0 0,-1-1 0,0 1-1,0-1 1,2 1 0,-2-1 9,0 0-1,0-1 1,0 1-1,0 0 1,0 0 0,0-1-1,-1 1 1,1 0 0,0-1-1,0 1 1,-1-1-1,1 1 1,0-1 0,0 1-1,-1-1 1,1 0-1,-1 1 1,1-1 0,0 0-1,-1 0 1,1-1-1,2-3 146,0-1 0,-1 0-1,0 0 1,0 1-1,0-1 1,-1-1-1,1-5 1,29-209 452,111-402 0,-117 549-1167,-14 44-3767,-10 29 198,-1 1-2560</inkml:trace>
  <inkml:trace contextRef="#ctx0" brushRef="#br0" timeOffset="831.83">693 977 12416,'0'0'0,"-1"0"0,1 0 0,0 0 0,0 0 0,0 1 0,-1-1 0,1 0 0,0 0 0,0 0 0,0 0 0,0 1 0,-1-1 0,1 0 0,0 0 0,0 0 0,0 1 0,0-1 0,0 0 0,0 0 0,-1 0 0,1 1 0,0-1 0,0 0 0,0 0 0,0 1 0,0-1 0,0 0 0,0 0 0,0 1 0,0-1 0,0 0 0,0 0 0,0 1 0,0-1 0,0 0 0,1 0 0,-1 0 0,0 1 0,0-1 0,0 0 0,0 0 0,0 0 0,0 1 0,1-1 0,5 12 0,-6-11 0,1 1 24,0 1 0,0 0 0,0 0 1,-1 0-1,1 0 0,-1 0 0,1-1 1,-1 1-1,0 0 0,0 0 0,-1 5 1,-8 35 847,4-22 290,-3 19-586,1 0 0,2 1 0,0 52 0,6-88-587,-1 0 0,1-1 0,0 1 0,1 0 0,-1-1-1,1 1 1,-1-1 0,4 6 0,-5-9 11,1-1-1,-1 1 1,0 0-1,1-1 1,-1 1-1,1 0 1,-1 0-1,1-1 0,0 1 1,-1-1-1,1 1 1,-1-1-1,1 1 1,0-1-1,0 1 1,-1-1-1,1 1 1,0-1-1,0 0 1,-1 0-1,1 1 1,0-1-1,0 0 0,0 0 1,0 0-1,-1 0 1,1 0-1,0 0 1,0 0-1,0 0 1,0 0-1,-1 0 1,1 0-1,0-1 1,0 1-1,0 0 0,-1 0 1,1-1-1,0 1 1,0-1-1,-1 1 1,1-1-1,0 1 1,-1-1-1,1 1 1,-1-1-1,1 0 1,-1 1-1,1-1 0,-1 0 1,1 1-1,0-2 1,11-17 33,0 1 1,-2-1-1,0-1 1,-1 0-1,-1 0 1,6-26-1,-8 20 95,-1 0 0,0 0 0,-3-1 0,0 0 0,-3-51 0,0 74-148,1 0 0,0 1 0,-1-1 0,1 0 0,-1 0 0,0 1 0,-3-7 0,4 9 14,-1 0-1,0 1 1,1-1-1,-1 0 1,0 0-1,1 1 0,-1-1 1,0 0-1,0 1 1,1-1-1,-1 0 0,0 1 1,0 0-1,0-1 1,0 1-1,0-1 0,0 1 1,0 0-1,0 0 1,0-1-1,0 1 1,0 0-1,0 0 0,0 0 1,0 0-1,0 0 1,0 0-1,0 1 0,0-1 1,0 0-1,0 0 1,0 1-1,-1 0 0,-2 0-309,1 1 0,-1-1 0,0 1 0,1 0-1,-1 0 1,-4 5 0,0 0-2253,0 1 1,-13 16-1,0 3-1463</inkml:trace>
  <inkml:trace contextRef="#ctx0" brushRef="#br0" timeOffset="1376.92">1147 684 13952,'-1'-1'6,"1"1"0,0 0 1,-1 0-1,1 0 1,0-1-1,-1 1 1,1 0-1,0-1 1,0 1-1,-1 0 1,1-1-1,0 1 0,0 0 1,-1-1-1,1 1 1,0 0-1,0-1 1,0 1-1,0-1 1,0 1-1,0 0 1,0-1-1,0 1 0,0-1 1,0 1-1,0 0 1,0-1-1,0 1 1,0-1-1,0 1 1,0 0-1,0-1 0,0 1 1,0-1-1,1 1 1,-1 0-1,0-1 1,0 1-1,0 0 1,1-1-1,-1 1 1,21-18 59,-15 14 59,0 0 1,0 1-1,1 0 1,-1 0-1,1 1 1,9-3 0,1 4 177,1 1 1,-1 1 0,0 0-1,28 7 1,-13-3 311,-16-3-1000,-1-1 0,21 0 0,-7-3-5713,-20 0-110</inkml:trace>
  <inkml:trace contextRef="#ctx0" brushRef="#br0" timeOffset="1785.39">1244 914 15232,'13'-14'0,"1"2"-2,-14 11 3,0 1-1,0 0 0,1 0 0,-1 0 0,0 0 0,0 0 0,0 0 0,1 0 0,-1 0 0,0 0 0,0 0 0,1 0 0,-1 0 0,0 0 0,0 0 0,0 1 1,1-1-1,-1 0 0,0 0 0,0 0 0,0 0 0,1 0 0,-1 0 0,0 0 0,0 1 0,0-1 0,1 0 0,-1 0 0,0 0 0,0 0 0,0 1 1,0-1-1,0 0 0,1 1 0,1 17-15,-3-17 7,2 3-10,-1 0-1,1 1 0,0-1 1,0 0-1,0 1 1,0-1-1,1 0 0,0 0 1,-1 0-1,5 6 1,-5-9 106,1 1 0,-1 0 1,0-1-1,1 0 1,-1 1-1,1-1 0,0 0 1,-1 0-1,1 0 1,0 0-1,0 0 0,0 0 1,0 0-1,0 0 1,0-1-1,0 1 0,0-1 1,0 0-1,0 1 0,0-1 1,0 0-1,0 0 1,0-1-1,3 1 0,9-3 9,0-1 0,0 0-1,14-7 1,-12 4-94,-1 2 0,17-4 0,-26 8-171,-1 0 0,0 0 0,1 1 1,-1 0-1,1 0 0,-1 0 0,0 0 0,1 1 1,-1 0-1,7 2 0,-10-2-707,0 0 1,0 0-1,0 0 0,0 1 1,0-1-1,0 0 0,0 1 1,0-1-1,1 3 0,6 5-2815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3T09:46:33.98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483 509 11392,'8'-4'1029,"-1"-1"0,1 1 1,14-6-1,-34 28-538,-20 22 113,1 2 0,-30 56 1,-51 60-1093,47-71 58,46-61 286,-7 13-235,-3-1 1,-46 47 0,58-70-1333,14-14 747,1 0 1,-1 0-1,1 0 1,-1 0-1,1 0 1,-1 0-1,1 0 1,-1-1 0,0 0-1,-4 1 1,-9-1 216</inkml:trace>
  <inkml:trace contextRef="#ctx0" brushRef="#br0" timeOffset="404.88">7 673 14208,'2'16'0,"1"-4"0,3-12 0,3-14 0,-6 10 0,-2 4 7,0-1 0,1 1 0,-1-1 0,1 1 0,-1-1 0,1 1 0,-1 0 0,1 0 0,-1 0 1,1 0-1,-1 0 0,1 0 0,-1 0 0,1 0 0,-1 1 0,1-1 0,-1 1 0,1-1 0,-1 1 0,0-1 1,1 1-1,-2 0 0,3 1 0,31 26 128,-21-15 8,31 24 1558,13 9-745,-2 3 0,-3 1 0,50 63 0,-84-90-1251,41 52 427,-16-28-3873,-43-46-376,0-1-3563</inkml:trace>
  <inkml:trace contextRef="#ctx0" brushRef="#br0" timeOffset="2060.39">898 528 13440,'10'8'0,"4"-1"0,-14-7 0,0 0 0,0 0 0,0 0 0,1 0 0,-1 0 0,0 0 0,0 0 0,0 0 0,0 0 0,0 0 0,0 0 0,1 0 0,-1 0 0,0-1 0,0 1 0,0 0 0,0 0 0,0 0 0,0 0 0,0 0 0,0 0 0,0 0 0,1 0 0,-1-1 0,0 1 0,0 0 0,0 0 0,0 0 0,0 0 0,0 0 0,0 0 0,0-1 0,0 1 0,0 0 0,0 0 0,0 0 0,0 0 0,0 0 0,0 0 0,0-1 0,0 1 0,0 0 0,0 0 0,0 0 0,0 0 0,0 0 0,0 0 0,-1 0 0,1-1 0,0 1 0,0 0 0,0 0 0,0 0 0,0 0 0,0 0 0,-6-10 0,6 10-1,0 0 0,0 0 0,0 0 0,0 1 0,0-1 0,0 0 0,0 0 0,0 0 0,0 1 0,0-1 0,0 0 0,0 0 1,-1 0-1,1 0 0,0 0 0,0 1 0,0-1 0,0 0 0,0 0 0,-1 0 0,1 0 0,0 0 0,0 0 0,0 0 0,0 1 0,-1-1 1,1 0-1,0 0 0,0 0 0,0 0 0,0 0 0,-1 0 0,1 0 0,0 0 0,0 0 0,0 0 0,-1 0 0,1 0 0,0 0 0,0 0 1,0 0-1,-1 0 0,1-1 0,0 1 0,0 0 0,0 0 0,0 0 0,-1 0 0,1 0 0,0 0 0,0 0 0,0 0 0,0-1 0,0 1 1,-1 0-1,1 0 0,0 0 0,0 0 0,0-1 0,0 1 0,0 0 0,0 0 0,0 0 0,0 0 0,0-1 0,0 1 0,0 0 1,0-1-1,-3 13-63,-2 44 258,2 0 0,3 0 1,2 0-1,3 0 0,2 0 1,2-1-1,2-1 1,29 82-1,-40-135-193,0-1 0,0 1-1,0 0 1,0 0 0,1 0 0,-1-1 0,0 1 0,1 0-1,-1 0 1,0-1 0,1 1 0,-1 0 0,1-1 0,-1 1 0,1 0-1,0-1 1,-1 1 0,1-1 0,0 1 0,-1-1 0,1 1-1,0-1 1,-1 1 0,1-1 0,0 0 0,0 1 0,-1-1 0,1 0-1,0 0 1,0 0 0,0 0 0,0 0 0,-1 0 0,1 0-1,0 0 1,0 0 0,0 0 0,0 0 0,-1 0 0,1 0 0,0-1-1,0 1 1,-1 0 0,1-1 0,0 1 0,0 0 0,-1-1-1,1 1 1,0-1 0,-1 1 0,1-1 0,0 1 0,0-2 0,3-3 19,0 1 1,0-1 0,-1 0 0,1 0 0,-1 0 0,4-6 0,6-21 120,-2-1-1,0 0 1,8-42 0,-9 28-85,2-23-185,-7 28 108,0 31-78,0 12 84,2 8 3,-7-9 10,9 24-73,13 34 1,0 2-118,43 114 192,-65-173 7,0-1 0,0 0 0,0 0 1,0 1-1,0-1 0,0 0 0,0 0 0,1 1 0,-1-1 1,0 0-1,0 0 0,0 1 0,0-1 0,0 0 0,0 0 1,0 1-1,0-1 0,1 0 0,-1 0 0,0 0 0,0 1 1,0-1-1,1 0 0,-1 0 0,0 0 0,0 0 0,0 0 1,1 1-1,-1-1 0,0 0 0,0 0 0,0 0 0,1 0 1,-1 0-1,0 0 0,0 0 0,1 0 0,-1 0 0,0 0 1,1 0-1,-1 0 0,0 0 0,0 0 0,1 0 0,-1 0 1,0 0-1,7-14 140,1-22 70,-7 36-214,121-579 4541,-104 494-5096,9-35-2480,-25 111 2589,-4 11-1014,-5 14-2446,2-1-3243</inkml:trace>
  <inkml:trace contextRef="#ctx0" brushRef="#br0" timeOffset="5607.61">1777 1207 14208,'0'-3'1,"-1"-1"154,1-16 3784,-23 13-4707,19 5 730,0 0 0,0 0 0,0 0-1,-1 1 1,1 0 0,0 0 0,-1 0-1,1 1 1,0-1 0,0 1 0,-1 0-1,1 0 1,-1 1 0,1-1 0,-1 1-1,-6 2 1,6-1 45,-1 1 0,1 0-1,-1 0 1,1 0 0,-1 1-1,1 0 1,1 0 0,-1 0 0,1 1-1,-7 6 1,0 5 2,1 0 0,-1 1 1,2 0-1,0 0 0,1 2 0,-8 30 0,9-26-26,2 0 0,1 0 0,1 0 0,-1 32 0,4-53 36,0 0-1,0-1 1,-1 1-1,2 0 1,-1 0-1,0 0 1,0 0-1,0-1 1,1 1-1,-1 0 1,1 0-1,0-1 1,-1 1 0,1 0-1,0-1 1,0 1-1,0-1 1,0 1-1,0-1 1,1 1-1,-1-1 1,0 0-1,0 0 1,1 0-1,-1 1 1,1-1-1,-1-1 1,1 1-1,0 0 1,-1 0-1,1 0 1,0-1 0,0 1-1,-1-1 1,1 0-1,-1 1 1,3-1-1,-3 0-25,1 0 0,-1 0-1,1 0 1,-1-1 0,1 1 0,-1 0-1,0-1 1,1 1 0,-1-1-1,0 0 1,1 1 0,-1-1 0,0 0-1,0 0 1,1 0 0,-1 1 0,0-1-1,0-1 1,0 1 0,1-1-1,18-28 212,-16 23-106,22-37-58,-2-1 0,-2-1 0,30-94 0,26-148-72,-69 244 333,-4 19 403,9-28 1,-11 46-582,-2 1 0,2-1 0,1 0-1,-1 1 1,1-1 0,0 0 0,1 1 0,6-7 0,-11 13-113,0 0-1,1-1 1,-1 1-1,0 0 1,0 0-1,0 0 1,0 0-1,0-1 1,0 1-1,0 0 1,1 0-1,-1 0 1,0 0-1,0 0 1,0-1-1,0 1 1,1 0-1,-1 0 1,0 0-1,0 0 1,0 0-1,1 0 1,-1 0-1,0 0 1,0 0-1,0 0 1,1 0-1,-1 0 1,0 0-1,0 0 1,0 0-1,0 0 1,1 0-1,-1 0 1,0 0-1,0 0 1,0 0-1,0 0 1,0 0-1,0 0 1,0 1-1,1 9 130,-6 27-288,2-23 38,-10 71-103,5 0 1,3 1 0,9 128-1,-3-202 311,0 12 181,2-1 0,7 30 0,-9-47-268,1-1 0,0 0 0,0 0 0,0 1-1,0-1 1,1-1 0,-2 1 0,2 0 0,1-1-1,-1 1 1,1-1 0,-1 0 0,1 0 0,0-1 0,8 6-1,-8-7-127,0 0 0,0 0-1,1 0 1,0-1 0,0 1 0,0-1-1,0 0 1,0-1 0,-1 1-1,1-1 1,0 0 0,1-1 0,7 0-1,13-6-3591,-2-4-3425,-12 3 2229</inkml:trace>
  <inkml:trace contextRef="#ctx0" brushRef="#br0" timeOffset="6169.38">2644 561 13824,'-25'4'21,"26"-3"19,-1-1 0,1 1 0,-1 0 0,1-1 0,0 1 0,-1 0 0,0 0 0,0-1 0,0 1 0,1 0 0,-1 0 0,0-1 0,1 1 0,-1 0 0,0 0 0,0 0 0,0 0 0,0 0 0,0 1 0,3 21 312,-2 34-128,-3-1 0,-2 1 0,-23 105 0,-13 4-371,17-96-2415,23-69-297,0-1-3754</inkml:trace>
  <inkml:trace contextRef="#ctx0" brushRef="#br0" timeOffset="6526.79">2298 888 19967,'4'0'-3,"19"1"-503,0-2 0,1-1 1,22-4-1,-5-2 578,0 2 1,0 1-1,0 3 1,55 3-1,5-1 1107,-67-2-2536,57 5-1,-85-2-3422,-4-1-2962,-2 0 6313</inkml:trace>
  <inkml:trace contextRef="#ctx0" brushRef="#br0" timeOffset="6923.21">3522 0 10880,'-5'4'1,"-12"12"3,16-16-5,1 1 0,-1-1 0,1 0 0,0 1 0,-1-1 1,1 1-1,0-1 0,-1 1 0,1-1 0,0 1 0,-1-1 0,1 1 1,0-1-1,0 1 0,0 0 0,0-1 0,0 1 0,0-1 1,0 1-1,0-1 0,0 1 0,0 0 0,0-1 0,0 1 0,0-1 1,0 1-1,0-1 0,0 1 0,1 0 0,-1 0 0,1 1 1,0 1-1,0-1 0,0 1 1,0-1-1,-1 1 0,1 0 0,-1 0 1,0-1-1,0 1 0,0 0 1,0-1-1,0 1 0,0 0 1,-1 0-1,0-1 0,1 1 0,-1 0 1,-2 4-1,-3 11 563,-17 27-1,16-30-177,-26 52 988,3 3 0,-31 101 1,49-126-1516,-43 175-10,50-189 167,0 1 0,2-1-1,2 0 1,1 1 0,4 37 0,35 149 220,-38-212-236,0-1 1,1 0-1,-1 1 0,1-1 0,0 0 1,0 0-1,0 0 0,1 0 0,0 0 0,0-1 1,5 8-1,-8-12-125,0 1 0,1-1 0,-1 0 0,1 1 0,-1-1 0,0 0 0,1 1 0,-1-1 0,1 0-1,-1 0 1,1 1 0,-1-1 0,0 0 0,1 0 0,-1 0 0,1 0 0,-1 0 0,1 0 0,-1 1 0,1-1 0,-1 0 0,1 0 0,-1-1 0,1 1 0,-1 0 0,1 0 0,-1 0 0,1 0 0,-1 0 0,1 0 0,-1-1 0,1 1 0,-1 0 0,1 0 0,-1-1 0,0 1 0,1 0 0,-1-1 0,1 1 0,-1 0-1,0-1 1,1 1 0,-1-1 0,12-21-7816,-11 19 7695,8-19-8</inkml:trace>
  <inkml:trace contextRef="#ctx0" brushRef="#br0" timeOffset="7764.13">3592 706 14976,'0'0'5,"-1"0"0,1 1 1,-1-1-1,1 0 0,-1 0 1,0 0-1,1 1 1,-1-1-1,0 0 0,1 0 1,-1 0-1,1 0 0,-1 0 1,0 0-1,1 0 1,-1-1-1,0 1 0,1 0 1,-1 0-1,1 0 0,-1-1 1,0 1-1,0-1 1,14-7 265,9-5-31,-14 4-24,2 1 0,-1-1 0,-1-1-1,0 1 1,-1-1 0,0-1 0,11-21 0,-1-4 584,14-43 0,-15 3-1056,-16 76 239,0 0-1,0-1 0,0 1 0,0 0 0,0 0 0,0 0 0,0 0 0,0 0 0,0 0 0,0 0 0,0-1 0,0 1 1,0 0-1,1 0 0,-1 0 0,0 0 0,0 0 0,0 0 0,0 0 0,0-1 0,0 1 0,0 0 0,0 0 1,0 0-1,0 0 0,1 0 0,-1 0 0,0 0 0,0 0 0,0 0 0,0 0 0,0 0 0,0 0 0,1 0 0,-1 0 1,0 0-1,0 0 0,0 0 0,0 0 0,0 0 0,0 0 0,0 0 0,1 0 0,-1 0 0,0 0 0,0 0 0,0 0 1,0 0-1,0 0 0,1 0 0,3 8-324,2 11 189,2 38 185,-3 1 0,-3 0 0,-4 72 0,1-101-430,-8 41 0,7-60 330,-1 0-1,0 0 1,0 0-1,-1-1 1,0 1-1,-1-1 1,-6 12 0,9-19 116,-1 1 1,1-1 0,0 0 0,-1 0-1,1 0 1,-1 0 0,1 0 0,-1 0 0,0-1-1,0 1 1,0-1 0,0 0 0,-5 1-1,-43 6 106,45-7-95,5-1-86,0 0-1,0 0 0,0 0 0,-1 0 0,1-1 0,0 1 1,0 0-1,0-1 0,0 1 0,0-1 0,0 1 0,-1-1 1,1 1-1,0-1 0,1 0 0,-1 1 0,0-1 0,0 0 1,0-1-1,0 1 88,0 0 0,0 0 1,0 0-1,0 0 1,0 1-1,0-1 0,0 0 1,0 1-1,0-1 0,0 1 1,0-1-1,-1 1 0,1-1 1,0 1-1,0 0 0,-3-1 1,4 1-339,0 0-20,0 0 340,0 0 150,3 0 256,37-4-148,-21 1-98,34 0 0,4 7 332,76 15-1,-129-19-938,-9-3-5462,-2 0-2559</inkml:trace>
  <inkml:trace contextRef="#ctx0" brushRef="#br0" timeOffset="8130.84">4044 693 15488,'-19'1'27,"1"2"68,19-2-94,-1 0-1,1 0 0,-1-1 0,1 1 1,-1 0-1,1-1 0,0 1 0,0 0 1,-1-1-1,1 1 0,0-1 0,0 1 1,0-1-1,-1 1 0,1-1 0,0 0 1,0 0-1,0 1 0,1-1 1,12 7-212,13 5 876,29 11-1,-48-21-589,-1 0 0,1 0 0,0-1-1,0 1 1,0-2 0,0 1 0,0-1 0,14-2-1,-12 1-211,-1 0 0,0 1 0,0 1 0,0-1 0,1 1 0,15 5 0,-9-3-2722,-8-1-6250</inkml:trace>
  <inkml:trace contextRef="#ctx0" brushRef="#br0" timeOffset="8490.82">4812 399 16384,'2'1'-107,"0"0"0,0 0 1,0 1-1,0-1 1,0 1-1,0 0 1,0 0-1,0 0 1,-1 0-1,1 0 1,-1 0-1,1 0 1,-1 0-1,0 0 1,0 1-1,0-1 1,0 0-1,0 1 1,-1-1-1,1 1 1,-1-1-1,1 1 0,-1 0 1,0-1-1,0 1 1,-1 4-1,0 5 279,-1 1 0,-1-1 0,0 1 0,-7 13 0,8-19-203,-9 20 228,-2-1 1,-1 0-1,0-1 1,-33 41 0,17-24 350,-15 26-794,-39 53 521,22-47-4763,49-62 392,1-1 107</inkml:trace>
  <inkml:trace contextRef="#ctx0" brushRef="#br0" timeOffset="8896">4469 566 18687,'3'20'-268,"-3"-17"200,0 0 0,0 0 0,1 0 0,-1 0 0,1-1 0,0 1 0,0 0 0,0 0 0,0 0 0,1 0 0,-1-1 0,2 3 0,-1-2 75,12 17 727,1-1 0,0-1 1,34 31-1,-9-18-1059,2-1-1,69 35 0,-22-21-7230,-82-41-294</inkml:trace>
  <inkml:trace contextRef="#ctx0" brushRef="#br0" timeOffset="9237.84">4913 43 18047,'-1'2'-14,"1"0"0,-1-1 0,1 1-1,-1 0 1,1 0 0,0 0-1,0-1 1,0 1 0,0 0-1,0 0 1,1-1 0,0 5-1,0-6-15,0 1-1,0-1 1,1 0-1,-1 1 1,0-1-1,0 0 1,1 0-1,-1 0 1,0 0-1,0 0 0,1 0 1,-1 0-1,0 0 1,0 0-1,1-1 1,0 0-1,0 1-10,1 0 4,1 0 0,-1 1 0,1-1 0,0 1 0,-1-1 1,1 1-1,-1 0 0,0 1 0,1-1 0,-1 1 0,0-1 0,-1 1 0,1 0 1,0 0-1,0 0 0,0 1 0,0-1 0,-1 1 0,0-1 0,1 1 0,-1 0 1,3 5-1,4 5 19,-2 0 1,0 1 0,11 26 0,-8-12 8,-2 0 0,0 2 1,-2-2-1,-1 2 0,-1-1 1,0 42-1,-5-29 127,-2 0 0,-2-1 0,-18 79-1,-4-31-22,-3 0 0,-4-3-1,-60 110 1,85-179-366,6-9 128,-2 0-1,1 0 1,0 0 0,-1-1-1,-7 8 1,12-15 46,-1 0 0,1 0 0,0 0-1,-1 1 1,1-1 0,0 0 0,0 0-1,-1 0 1,1 0 0,0 0 0,-1 0 0,1 0-1,0 0 1,0 0 0,-1-1 0,1 1-1,0 0 1,-1 0 0,1 0 0,0 0 0,0 0-1,-1 0 1,1-1 0,0 1 0,0 0-1,0 0 1,-1 0 0,1 0 0,0-1 0,0 1-1,0 0 1,-1 0 0,1-1 0,0 1-1,0 0 1,0 0 0,0-1 0,0 1 0,0 0-1,0-1 1,-1 0-823,-6-9-6248</inkml:trace>
  <inkml:trace contextRef="#ctx0" brushRef="#br0" timeOffset="10067.34">5270 436 13952,'17'-6'-3,"-14"5"20,0-1-1,0 1 1,0 0-1,1 0 1,-1 0 0,-1 0-1,2 0 1,-1 1-1,1 0 1,-1 0 0,1 0-1,3 0 1,-7 0-1,0 0 0,1 1 1,-1-1-1,0 0 0,1 1 0,-1-1 1,0 0-1,1 1 0,-1-1 1,0 0-1,0 1 0,1-1 0,-1 1 1,0-1-1,0 1 0,0-1 0,0 0 1,0 1-1,0-1 0,1 1 0,-1-1 1,0 1-1,0-1 0,0 1 1,0-1-1,-1 0 0,1 1 0,0 0 1,-4 20 573,-1-3-329,0 93-243,3-64-17,-12 85 1,11-111-3,0-11 89,0 0 0,2 1 0,-1-1 0,1 1 0,1-1 1,0 1-1,2 15 0,-2-25-89,0-1 1,0 1-1,0-1 0,0 1 1,0-1-1,0 1 0,0-1 1,0 1-1,0-1 1,1 1-1,-1-1 0,0 1 1,0-1-1,1 1 0,-1-1 1,0 1-1,1-1 1,-1 1-1,0-1 0,1 1 1,-1-1-1,0 0 0,1 1 1,-1-1-1,1 0 1,-1 1-1,1-1 0,-1 0 1,1 0-1,0 1 0,3-4-43,-1 0 31,-1 1 1,0-1-1,1-1 0,-1 1 1,0 0-1,0 0 1,-1-1-1,3-5 0,-1 2-22,13-33-85,16-67 0,9-21-24,-35 114 160,5-14 232,29-51 0,-40 78-248,0 0 0,1 0 0,-1 0 0,1 0 0,0 0 0,-1 0 0,1 0 0,0 0 0,-1 1 0,1-1 0,0 0 0,0 1 0,0-1 0,-1 0 0,1 1 0,0-1 0,0 1 0,0 0 0,0-1 0,0 1 0,0 0 0,0-1 0,0 1 0,0 0 0,0 0 0,2 0 0,-1 0 0,-1 1 0,0 0 0,1 0 0,-1-1 0,0 1 0,0 0-1,0 0 1,1 0 0,-2 0 0,1 0 0,-1 1 0,1-1 0,0 0 0,0 0 0,0 1 0,0 1 0,2 4-15,0 0 0,0 0 0,-1 0-1,0 1 1,0-1 0,0 11 0,-2 2-36,-1-1-1,-7 34 1,5-41 28,0 0 0,1 1 0,1-1 0,0 0 0,1 1 0,1-1 0,-1 1 0,2-1 0,3 17 0,2-11 90,-5-11-34,1 1 1,-1-2-1,-1 1 1,3 11 0,-5-18-35,1 1 0,0-1 0,0 0 0,0 0 0,0 1 0,1-1 0,-1 0 1,0 1-1,0-1 0,0 0 0,0 1 0,0-1 0,0 0 0,0 0 1,0 1-1,1-1 0,-1 0 0,0 0 0,0 1 0,0-1 0,1 0 1,-1 0-1,0 0 0,0 1 0,1-1 0,-1 0 0,0 0 0,0 0 1,1 0-1,-1 1 0,0-1 0,0 0 0,1 0 0,-1 0 0,0 0 1,1 0-1,-1 0 0,0 0 0,1 0 0,-1 0 0,0 0 0,0 0 1,1 0-1,-1 0 0,0 0 0,1 0 0,-1 0 0,0-1 0,1 1 1,-1 0-1,0 0 0,0 0 0,13-9 364,-12 8-254,4-2 17,0-2-1,-1 1 0,0 0 1,1-1-1,-2 0 1,0 0-1,1-1 0,-1 0 1,0 1-1,5-12 1,-3 0 422,0-1 1,3-26 0,3-16-34,16-36-287,-7 29 215,-3-1 0,13-111 1,-24 142-1307,1 16-4567,-7 19 971,0 2-1962</inkml:trace>
  <inkml:trace contextRef="#ctx0" brushRef="#br0" timeOffset="10421.79">5647 831 7168,'-2'-16'0,"0"1"-4992</inkml:trace>
  <inkml:trace contextRef="#ctx0" brushRef="#br0" timeOffset="11056.53">5667 885 7808,'0'0'91,"0"0"1,0-1-1,0 1 1,0-1-1,0 1 0,0-1 1,0 1-1,0 0 1,0-1-1,0 1 1,0-1-1,0 1 1,0 0-1,0-1 1,1 1-1,-1-1 0,0 1 1,0 0-1,0-1 1,1 1-1,-1 0 1,0-1-1,1 0 1,6 5 1864,6 20-603,-9-12-1301,-1 0 0,0 1 1,-1 0-1,0 0 1,-1 0-1,-1 21 1,-12 79 203,8-82-239,-2 12 68,-5 54 214,11-118 149,6-35 0,-1 33-366,1 1 1,2 0 0,12-23 0,-15 32 19,1 1 0,2 0 0,-1 0 0,2 1 0,-1 0 0,15-14 0,-22 24-94,0-1 1,1 1-1,-1 0 1,0 0-1,1 0 0,-1 0 1,1 0-1,-1 0 1,1 0-1,0 0 1,-1 1-1,1-1 1,-1 1-1,0-1 0,1 1 1,0 0-1,0-1 1,0 1-1,-1 0 1,4 1-1,-4-1-22,1 1 1,-1 0-1,1-1 0,-1 1 1,1 0-1,-1 0 0,1 0 1,-1 0-1,0 0 1,0 0-1,0 1 0,1-1 1,-1 0-1,0 1 0,0-1 1,-1 1-1,2 1 0,1 5-25,0 0-1,-1 0 1,1 0 0,-1 0-1,0 1 1,-1-1-1,0 10 1,-1-17 43,1 95 129,-1-86 74,-1 0 0,-1 1 0,0-1 0,0 0-1,-1 0 1,0 0 0,-4 10 0,6-19 70,8-14-405,103-172-1237,-106 178 1279,17-24-46,-20 30 141,0-1 0,1 0-1,-1 1 1,1-1 0,-1 1 0,1-1 0,0 1 0,-1 0-1,1-1 1,0 1 0,0 0 0,0 0 0,0 1 0,2-2 0,-2 2 16,-2 1 0,1-1 0,0 0 0,0 1 1,0-1-1,0 1 0,0-1 0,-1 1 1,1 0-1,0-1 0,0 1 0,0 0 1,-1 0-1,1 0 0,0 0 0,0-1 1,-1 1-1,1 0 0,-1 0 0,1 0 1,-1 0-1,0 0 0,1 0 0,-1 0 1,0 1-1,1-1 0,-1 0 0,0 2 0,5 36 298,-5-36-354,1 49 1439,-10 90 0,6-116-1690,-1 0-688,3-8-5436,1-18 1563,0 0 705</inkml:trace>
  <inkml:trace contextRef="#ctx0" brushRef="#br0" timeOffset="11427.29">6150 918 19327,'-1'2'-1130,"-2"7"892,0-1 0,1 0 1,0 1-1,0 0 0,1 0 1,0 13-1,-2 13 144,2-27 151,0 0 0,0 0 1,1 0-1,0 12 0,5 18 853,2 0 0,17 50 0,-16-69-899,-4-17 99,1-11 111,45-122-160,-26 74 48,52-125-3884,-66 155 1439,2 1 0,1 0 0,21-32 0,7-3-1184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3T09:46:56.77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1 105 11904,'33'-2'0,"-33"3"15,-1 0 1,1-1 0,0 1 0,0 0 0,-1 0-1,1 0 1,0-1 0,0 1 0,0 0 0,0 0-1,0 0 1,0 0 0,0-1 0,0 1 0,1 0-1,-1 0 1,0 0 0,0-1 0,1 1 0,-1 0-1,0 0 1,1-1 0,-1 1 0,1 0-1,0 0 1,13 29 491,42 63 209,-47-81-636,1-1-1,-1 0 1,1 0 0,1-1 0,17 13 0,60 33 634,-19-14-340,-59-35-315,-1 0 1,2-2-1,-1 1 1,1-1-1,0-1 1,0 1-1,1-1 1,-2-1-1,2-1 1,0 0-1,-1-1 1,1 0-1,0 0 1,0-1-1,-1-1 1,1 0-1,0-1 1,21-6-1,293-95 848,221-57 511,-48 69-1140,-383 73-429,91-10-658,92 16 636,-229 14 359,-1 2-1,89 18 1,-122-12-246,-2 0 0,0 1 1,-1 2-1,0 3 0,-1 0 0,0 1 1,-2 3-1,1 0 0,32 30 0,-47-36 64,-1 1 0,1 1-1,-2 0 1,0 1-1,16 27 1,-29-42 12,0 1 0,1 0 1,-1 0-1,0-1 0,-1 1 1,1 0-1,0 1 0,-1-1 1,0 0-1,1 0 0,-1 0 1,-1 0-1,1 0 0,0 0 1,-2 5-1,0 2 112,-2-1 0,1 2 0,-7 10 1,-6 21 99,16-42-232,0 0-1,0 0 1,0 1-1,0-1 1,0 0-1,0 0 1,0 1-1,0-1 1,0 0-1,0 0 1,0 1-1,0-1 1,0 0-1,0 0 1,0 1-1,0-1 1,0 0-1,0 0 1,0 1-1,0-1 1,0 0-1,0 0 1,1 1-1,-1-1 1,0 0-1,0 0 1,0 0-1,0 1 1,1-1-1,-1 0 1,0 0-1,0 0 1,0 0-1,1 0 1,-1 1-1,0-1 1,12-1-363,12-11-166,82-58 1279,3 5 1,187-80 0,61 16-512,-238 89-364,-60 21 11,0 3-1,2 2 0,0 3 0,0 3 0,1 3 0,63 3 0,-66 4-102,106 1-646,-52-5 1404,116 12-1,-174-3-80,-1 2-1,0 3 0,0 1 0,62 28 1,-67-25 205,-6-1-1858,-15-2-6971,-18-8 339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08:44.72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73 8832,'5'-5'0,"5"-2"-128,-4 2 0,0 0-5888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14:01.73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1096 873 8576,'0'0'0,"0"0"-6016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19:01.05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15 233 3328,'-6'22'1408,"5"-17"128,1-5 512,-7-12 896,12 27-2337,-1-4-451,0 0 0,-1 0 0,-1 0-1,2 16 1,-2-6-88,1 0-1,1 0 1,0 0-1,2-1 1,10 27 0,-16-47-59,0 1 0,0-1 0,0 1 1,0-1-1,1 0 0,-1 1 0,0-1 0,0 0 1,1 1-1,-1-1 0,0 0 0,1 0 1,-1 1-1,0-1 0,1 0 0,-1 0 0,0 1 1,1-1-1,-1 0 0,0 0 0,1 0 1,-1 0-1,0 0 0,1 0 0,-1 0 1,1 1-1,-1-1 0,0 0 0,1 0 0,0-1 1,13-6 86,7-16 12,-16 13-75,-1 1-1,0 0 1,-1-1-1,0 0 1,4-18 0,6-22 49,-13 50-84,0-1-1,0 1 1,0-1 0,0 1 0,0-1 0,1 1 0,-1 0 0,0-1 0,0 1 0,0-1 0,1 1 0,-1-1 0,0 1 0,0 0 0,1-1 0,-1 1 0,0 0 0,1-1 0,-1 1 0,1 0-1,-1-1 1,0 1 0,1 0 0,-1 0 0,1-1 0,-1 1 0,1 0 0,-1 0 0,1 0 0,-1 0 0,1 0 0,-1 0 0,1 0 0,-1 0 0,1 0 0,-1 0 0,0 0 0,1 0 0,-1 0 0,1 0-1,-1 0 1,1 0 0,-1 1 0,1-1 0,-1 0 0,1 0 0,-1 0 0,0 1 0,1-1 0,-1 0 0,1 1 0,-1-1 0,0 0 0,1 1 0,-1-1 0,0 0 0,0 1 0,1-1 0,-1 1-1,0-1 1,0 1 0,1 0 0,20 35-212,-18-29 174,10 19-48,-10-19 58,1 1 1,0 0-1,0-1 0,0 0 1,1 0-1,0 0 1,1 0-1,-1-1 0,11 9 1,-15-14 31,1 0-1,0 0 1,0 0 0,0 0 0,-1 0 0,1-1 0,0 1 0,0-1 0,0 1 0,0-1 0,0 0 0,0 1 0,0-1 0,0 0 0,0 0 0,0-1 0,0 1 0,0 0-1,0-1 1,0 1 0,0-1 0,0 0 0,0 1 0,0-1 0,0 0 0,-1 0 0,1 0 0,0-1 0,-1 1 0,1 0 0,-1-1 0,3-2 0,0 0 3,0 0 0,-1-1 1,0 1-1,0-1 0,0 0 1,-1 1-1,0-1 0,0 0 1,0-1-1,0 1 0,1-6 1,1-28 60,-2-53 0,-1 28-70,0 47-133,10-132-1945,-8 127-5427</inkml:trace>
  <inkml:trace contextRef="#ctx0" brushRef="#br0" timeOffset="578.75">608 226 13184,'-6'-12'-22,"5"9"-84,18 12-1245,2 0 2446,-12-8-965,0 0 0,0-1 0,0 0 1,0 0-1,1 0 0,-1-1 1,8-2-1,52-16 1255,-15 4-868,-14 7-856,39-4 0,-60 10 95,0 2 0,0 0-1,0 0 1,32 7 0,-34-2-2234,-14-5 1880,0 1-1,0-1 0,0 1 1,0-1-1,-1 1 1,1 0-1,0-1 1,-1 1-1,1 0 1,0 0-1,-1 0 1,1-1-1,-1 1 1,1 1-1,3 5 386</inkml:trace>
  <inkml:trace contextRef="#ctx0" brushRef="#br0" timeOffset="1126.31">772 278 14080,'-2'80'1941,"2"-80"-1916,0 0 0,0 0 0,0 1 0,0-1 0,0 0 0,0 0 0,0 1 0,0-1 0,0 0 0,0 0 0,1 0 1,-1 1-1,0-1 0,0 0 0,0 0 0,0 1 0,0-1 0,1 0 0,-1 0 0,0 0 0,0 0 0,0 1 0,1-1 0,-1 0 0,0 0 0,0 0 0,1 0 0,-1 0 1,0 0-1,0 0 0,1 0 0,-1 0 0,0 1 0,14-2 204,20-10-649,-25 8 271,0 1 169,0 1 1,1 0-1,-1 1 1,0-1-1,1 2 1,-1 0-1,0 0 1,0 0-1,1 1 0,10 4 1,27 5 372,-29-8-639,-7-1-3070,-5 0-5793</inkml:trace>
  <inkml:trace contextRef="#ctx0" brushRef="#br0" timeOffset="1666.9">892 0 11520,'0'0'-747,"0"0"-320,0 0-1578,0 0 128,0 0 1834,0 0 662,0 0 554,0 0 598,0 0 1578,0 0 0,0 0-1834,0 0-406,0 0-42,0 0 0,0 0-235,1 3-43,4 23 35,0-1 1,-2 1-1,-1-1 0,-1 1 0,-4 49 1,-28 132 355,23-162-522,-7 17 729,15-57-747,6-6 0,5-6-2349,-9 5 1680,-1 1 0,1 0 0,0 0 0,-1 0 0,1 0 1,0 0-1,0 0 0,0 0 0,0 0 0,3 0 0,-5 1-2424</inkml:trace>
  <inkml:trace contextRef="#ctx0" brushRef="#br0" timeOffset="2110.73">1233 178 3968,'-9'11'0,"-4"7"-512,13-18 128,0 0-1408</inkml:trace>
  <inkml:trace contextRef="#ctx0" brushRef="#br0" timeOffset="2547.67">1272 184 8960,'3'-23'3482,"-4"20"-1060,-4 15-1265,1 8-1098,0-1-1,1 0 1,1 1 0,1-1-1,1 1 1,1 0 0,0-1-1,2 1 1,0-1-1,1 0 1,10 31 0,-13-49-35,-1 0 0,0 0-1,1 0 1,-1 1 0,1-1 0,0 0 0,-1 0 0,1 0 0,0 0 0,0 0-1,0 0 1,-1 0 0,1 0 0,0 0 0,0-1 0,0 1 0,0 0 0,1-1-1,-1 1 1,0 0 0,0-1 0,0 1 0,0-1 0,2 1 0,0-1-7,0 0 0,-1 0 1,1-1-1,-1 1 1,1 0-1,-1-1 1,1 1-1,-1-1 0,1 0 1,-1 0-1,4-2 1,6-4 68,-1 0 0,0-1 0,16-14 1,-26 21-65,11-11 34,0 0 1,-1-2-1,-1 1 0,0-1 0,0 0 0,-2-1 1,0 0-1,11-27 0,-12 22 12,-1 1 0,0-1 0,-1 0 0,-2-1 0,0 1 0,1-40-1,-4 57-67,0 0-1,-1 0 1,1 1-1,0-1 0,-1 0 1,0 0-1,1 1 0,-1-1 1,0 0-1,-1 1 0,1-1 1,0 1-1,-1-1 1,-2-2-1,3 3 7,-1 1 0,1 0 0,-1 0 0,1 0 0,-1 0 0,0 0 0,1 0 0,-1 1 0,0-1 0,0 0 0,0 1 0,1-1 0,-1 1 0,0 0 0,0 0 0,0 0 0,0 0 0,0 0-1,1 0 1,-1 0 0,0 0 0,-3 2 0,-4 0-493,1 0 0,0 1 0,0 1-1,-15 7 1,6 0-3856,0 1-1,-24 21 1,8-4 3618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19:10.69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655 245 15616,'-7'-15'394,"-2"2"1,-21-25 0,28 33-300,-3 0-55,-1 0 0,1 1-1,-1-1 1,0 1-1,0 0 1,0 1-1,0 0 1,0 0-1,-1 0 1,0 1 0,1 0-1,-1 0 1,1 0-1,-1 1 1,-8 0-1,-8-1-101,-1 1 0,1 1 0,-28 4-1,30-1 39,2 1 0,-1 1-1,1 1 1,0 1 0,0 1-1,1 1 1,0 0-1,0 1 1,0 1 0,2 1-1,0 0 1,1 2 0,-1-1-1,2 2 1,1 0-1,-1 1 1,1 0 0,2 1-1,0 0 1,-16 33-1,23-37-8,-1 0 0,1 1-1,1-1 1,0 1-1,1 0 1,1 0-1,0 0 1,0 0-1,1-1 1,1 1-1,1 0 1,0 0 0,0 0-1,2-1 1,7 25-1,-5-23 36,1 0 0,0-1-1,1 0 1,0 0 0,0-1-1,2 0 1,0-1 0,0 0-1,0 0 1,2-1 0,0-1-1,1 0 1,22 14 0,-24-18 12,0 0 0,1-1 0,1-1 0,-2 0 1,2 0-1,-1-1 0,0-1 0,1 0 0,0-1 1,0-1-1,15 0 0,-12-2-26,-1 0 0,1 0 0,-1-2 1,1 0-1,-1-1 0,-1 0 0,1-2 0,24-13 0,-27 13-9,-1 0 0,-1-1 1,1-1-1,0 0 0,-1-1 0,-2 1 0,1-2 0,0 1 0,-1-2 1,9-15-1,-12 17 7,-1 1 0,1-2 0,-2 1-1,1-1 1,-1 1 0,-1-1 0,0 0 0,-1 0 0,0 0 0,0 0 0,-1 0 0,-1 0 0,-3-20 0,3 26 46,0-1 0,0 1 0,-1 0 0,0 0 0,0 0 0,0 0 0,-1 0 0,1 0 0,-1 1 0,-1-1 1,1 1-1,0 0 0,-7-7 0,8 9-31,-1 0 1,1 1 0,-1-1-1,1 1 1,-1 0-1,0-1 1,0 1 0,1 0-1,-1 0 1,0 1-1,0-1 1,0 1 0,0-1-1,1 1 1,-1 0-1,0 0 1,0 1 0,0-1-1,0 0 1,0 1-1,0 0 1,0 0 0,0 0-1,1 0 1,-6 2 0,2 2-7,0-1 1,-1 1-1,1 0 1,0 0 0,0 0-1,1 1 1,1 0 0,-1 0-1,-6 9 1,3-2 74,0 1-1,0 0 1,-8 25-1,10-21-47,-7 30 0,12-43-41,0-1 1,1 0 0,-1 1-1,1-1 1,0 1 0,0-1-1,1 1 1,-1-1 0,1 1-1,0-1 1,0 0 0,0 1-1,2 3 1,-2-7 7,0 0-1,0 0 1,0 0 0,0 0-1,-1 0 1,1 0 0,0 0 0,1 0-1,-1 0 1,0-1 0,0 1-1,0 0 1,0-1 0,0 1 0,1-1-1,-1 1 1,0-1 0,1 0-1,-1 0 1,0 1 0,1-1 0,-1 0-1,0 0 1,0 0 0,0 0-1,0-1 1,0 1 0,1 0 0,-1-1-1,0 1 1,0 0 0,1-1-1,-1 1 1,1-2 0,4-1-34,0 1 1,0-2 0,-1 1-1,1-1 1,7-7 0,2-4-11,-1-1 0,-2-1 0,1 0 1,11-21-1,25-34 329,-49 71-258,1 0 0,0 0 0,-1 0 0,1 0 0,0 1 0,0-1 0,0 0 0,0 0 0,0 0 1,0 1-1,0-1 0,0 1 0,0-1 0,0 1 0,0-1 0,0 1 0,0-1 0,0 1 1,0 0-1,0 0 0,1-1 0,1 1 0,-2 1 11,0-1 0,0 1 0,1-1 0,-2 1 0,1 0 0,0-1 0,0 1 0,-1 0 0,1 0 0,0 0 0,0-1 0,0 1 0,-1 0 0,1 0 0,0 0 0,-1 0 0,1 1-1,0 0 1,2 6 53,0 0-1,-1 1 1,0-1-1,2 16 0,4 109 327,-8-133-378,0 0 0,0 0-1,0 1 1,0-1 0,0 0 0,0 1 0,0-1 0,0 0 0,0 1 0,0-1 0,0 0 0,0 1-1,0-1 1,0 0 0,0 0 0,0 1 0,1-1 0,-1 0 0,0 0 0,0 1 0,0-1 0,1 0-1,-1 0 1,0 1 0,0-1 0,0 0 0,1 0 0,-1 0 0,0 1 0,1-1 0,-1 0 0,0 0-1,0 0 1,1 0 0,-1 0 0,0 0 0,1 0 0,-1 1 0,0-1 0,1 0 0,13-8 74,12-20-943,5-20-1653,-19 28 2179,0 0-1,21-22 1,-30 37 303,1 1 1,1-1-1,-1 1 0,1 0 0,0 1 0,0-1 1,1 1-1,-1 0 0,0 0 0,1 1 0,-1-1 1,1 1-1,9-1 0,-11 2 10,-2 1 0,2-1 0,0 1 0,0 0 0,0 1 0,0-1-1,0 1 1,-1-1 0,1 1 0,0 0 0,0 0 0,-2 1 0,2-1 0,6 5 0,-5-2-104,1 0 1,-1 0 0,0 1-1,0-1 1,-1 1-1,0 1 1,8 10-1,-4-2 503,0 1-1,0 1 0,-3-1 0,1 1 0,-1 0 0,4 18 1,-8-25 1723,-2-11-1665,-3-16-1111,4 9 591,1-1 0,0 0 0,0 0 0,1 1 0,0-1-1,1 1 1,0-1 0,1 1 0,0 0 0,-1 0-1,9-12 1,-9 16-100,1 0-1,-1 0 0,1 1 0,0-1 1,0 1-1,1 0 0,-2 0 1,2 0-1,0 1 0,0-1 1,0 1-1,1 0 0,-1 1 1,1-1-1,-2 1 0,2 0 1,0 1-1,0-1 0,10 0 1,-1 1-600,1-1 0,0 0 0,-1-2 0,0 0 1,0 0-1,0-1 0,15-8 0,-17 6 922,0 0 1,-1-1-1,0-1 0,0 0 0,-1 0 1,-1-1-1,1-1 0,-1 0 0,0 0 0,-2-1 1,1 0-1,10-21 0,-12 21 237,-2 1 193,1 0 0,6-19 0,-39 162 821,-15 160 0,40-276-1408,1-11 0,0 0 0,0 0 0,1 0 0,-1 0 0,1 0 0,1 0 0,-1 0 0,1-1 0,-1 1 0,3 7 0,-3-12-5,1 1 1,-1-1 0,0 1 0,1-1-1,-1 1 1,1-1 0,-1 0 0,1 1-1,-1-1 1,1 1 0,-1-1 0,1 0-1,-1 1 1,1-1 0,-1 0 0,1 0-1,-1 1 1,1-1 0,0 0 0,-1 0 0,0 0-1,1 0 1,-1 0 0,1 0 0,-1 0-1,1 0 1,0 0 0,-1 0 0,1 0-1,-1 0 1,1 0 0,0-1 0,-1 1-1,1 0 1,-1 0 0,1-1 0,-1 1-1,1-1 1,21-13-449,-10 0 6,0-1 0,0 0 1,-1 0-1,14-28 0,-3 6-1052,23-40-126,11-17 5340,-56 94-3688,0-1 0,1 1 0,-1-1-1,0 1 1,1-1 0,-1 1 0,0-1-1,1 1 1,-1-1 0,1 1 0,-1 0 0,1-1-1,-1 1 1,1 0 0,-1-1 0,1 1-1,-1 0 1,1-1 0,-1 1 0,1 0 0,-1 0-1,1 0 1,0 0 0,-1 0 0,2-1-1,-2 2-11,1-1-1,-1 1 0,1-1 0,-1 0 1,1 1-1,-1-1 0,1 1 0,-1-1 1,1 1-1,-1-1 0,0 1 0,1 0 0,-1-1 1,0 1-1,1 0 0,-1-1 0,0 1 1,0 0-1,6 40 126,-6-37-95,5 40 391,11 45 0,-12-72-695,1 1 0,0-1 0,1 0 0,1-1 0,14 25 0,-20-40-361,-1 0 0,1 0 0,0 0 0,0 0 0,-1 0 0,1 0 0,0 0 0,0 0 0,0 0 1,0 0-1,0-1 0,0 1 0,0 0 0,0-1 0,0 1 0,1 0 0,7 2 407</inkml:trace>
  <inkml:trace contextRef="#ctx0" brushRef="#br0" timeOffset="342.29">1320 99 22783,'6'0'0,"6"2"-128,0-4 128,4-1-1408,7-1 128,3-1 1024,5-3 128,2-1-384,1-1 128,0 0 0,5-2 0,2-2-512,4 4 129,1 2-1665,-3 6 128,0-1-5376</inkml:trace>
  <inkml:trace contextRef="#ctx0" brushRef="#br0" timeOffset="1076.58">2058 599 15104,'-55'180'884,"49"-156"-723,81-258-385,-66 210 198,2 0 1,1 1 0,1 0-1,0 0 1,2 2 0,1 0-1,22-23 1,-37 42 20,0 1-1,0 0 0,0-1 1,0 1-1,1 0 1,0 0-1,-1 0 0,1 0 1,0 0-1,-1 1 1,1-1-1,0 0 0,0 1 1,0-1-1,-1 1 1,1 0-1,0 0 1,0-1-1,0 1 0,0 0 1,2 1-1,-1 0-3,-1 0 0,0 0 0,1 0 0,-1 0 0,1 0 0,-1 1 0,0-1 0,1 1 0,-1 0 0,0 0 0,0 0 0,3 3 0,2 4-12,0 0 1,-2 1 0,1 0-1,0 0 1,6 18 0,3 13-1,-7-16 29,1 0 1,2-1-1,1 0 0,18 30 1,-29-53-1,1 1-1,-1 0 1,0 0 0,1-1-1,0 1 1,-1-1 0,1 1-1,0-1 1,-1 0 0,1 0-1,0 0 1,0 0 0,0 0 0,0 0-1,0 0 1,0-1 0,0 1-1,0-1 1,0 1 0,5-1-1,-4 0-21,1-1 0,0 1 0,-1-1 0,0 0-1,1 0 1,-1 0 0,1-1 0,-1 1 0,1-1-1,-1 0 1,5-3 0,-3 1-1,0 1 1,-2-1-1,1 0 1,1 0-1,-1 0 1,-1-1-1,1 1 1,-1-1-1,0 0 1,0 0-1,0 0 1,0 0-1,-1 0 0,0-1 1,-1 1-1,2-7 1,-3 11 18,0 0 0,0-1 0,0 1 0,0 0 0,0-1 0,0 1 0,0 0 0,0 0 0,0-1 0,0 1 0,-1 0 0,1 0 0,-1-1 0,1 1 0,-1 0 0,1 0 0,-1 0 0,1 0 0,0-1 0,-1 1 0,0 0 0,0 0 0,0 1 0,-1-3 0,0 3-3,0-1 0,1 1 0,-1-1 0,0 1 0,1 0 0,-1 0 0,0-1 0,0 1 0,1 1 0,-1-1 0,0 0 0,1 0 0,-1 1 0,0-1 0,-3 2 0,-4 2-3,-2 1 0,1 0 0,-1 1 0,-9 8 1,3-2 80,1 1 1,1 0-1,0 1 1,1 1-1,0 0 1,1 1-1,2 0 1,-1 1-1,1 0 1,-9 21-1,19-36-67,1-1 0,-1 1 0,1-1 1,-1 1-1,1 0 0,-1-1 0,1 1 0,0 0 0,0-1 0,0 1 0,0-1 0,0 4 1,0-4-4,0-1 0,0 1 0,1-1 0,-1 1 1,0-1-1,1 1 0,-1-1 0,0 1 0,1-1 1,-1 1-1,0-1 0,1 1 0,-1-1 1,1 0-1,-1 1 0,1-1 0,-1 0 0,1 1 1,-1-1-1,1 0 0,-1 0 0,0 0 1,2 1-1,1-1 14,0 0 1,0 0-1,0 0 1,0 0 0,0 0-1,0-1 1,0 0-1,0 1 1,0-1-1,0 0 1,4-2-1,16-10-107,-1-1-1,1-1 0,28-23 0,34-24-130,-84 61 231,1 0 0,-1 1 0,1-1 0,-2 0 0,2 0 0,-1 1 0,1-1 0,-1 1 0,1 0 0,-1-1 0,1 1 0,0 0 0,-1 0 0,1 0 0,-1 0 0,1 0 0,0 0 0,-1 0 0,1 1 0,0-1 0,1 1 0,-1 1 35,0-1-1,0 0 1,-1 1-1,1-1 1,0 1-1,-1-1 1,0 1-1,0 0 1,0-1-1,0 1 1,0 0-1,0 0 1,0 0-1,1 2 1,2 9 133,-1-1 0,0 1 0,0 0 0,0 17 0,-2-22-273,-1-4 168,4 17-350,-3-21 249,-1 0 1,0 1 0,0-1-1,0 0 1,1 1 0,-1-1-1,0 0 1,1 1 0,-1-1-1,0 0 1,1 0 0,-1 0-1,0 1 1,1-1 0,-1 0-1,0 0 1,1 0 0,-1 0-1,1 0 1,-1 0 0,0 1 0,1-1-1,-1 0 1,1 0 0,-1 0-1,0 0 1,1 0 0,-1-1-1,1 1 1,-1 0 0,0 0-1,1 0 1,-1 0 0,0 0-1,1 0 1,-1-1 0,0 1-1,0 0 1,0 0 0,0-1-1,1 1 1,-1 0 0,0 0-1,1-1 1,-1 0 0,10-7-49,-1 0 1,0-2-1,0 1 0,-2-1 1,8-11-1,-9 12 16,1 0-1,0 0 1,0 0-1,0 1 1,2 0-1,-1 1 1,9-7 0,-16 13 55,1 0 1,-1 1 0,0-1 0,0 1 0,0 0 0,0-1 0,1 1-1,-1 0 1,0 0 0,0-1 0,1 1 0,-1 0 0,0 0 0,0 0-1,1 1 1,-1-1 0,0 0 0,0 0 0,0 1 0,1-1 0,-1 1-1,0-1 1,0 1 0,0-1 0,0 1 0,0 0 0,0-1 0,0 1-1,0 0 1,0 0 0,0 0 0,0 0 0,0 1 0,3 4 11,0 0 1,0 0-1,-1 0 1,5 9 0,-7-13-17,5 12 25,-1 1 0,0 0 0,-1 1 0,-1 0 0,4 27 0,-3 10-2480,-3-25-6992</inkml:trace>
  <inkml:trace contextRef="#ctx0" brushRef="#br0" timeOffset="1885.42">3440 354 15232,'-9'128'-1003,"1"-31"342,5 74 1173,9-174-384,2-9-271,0 1 1,-1-1 0,11-25 0,-11 20-342,19-28 1,-19 33 501,2 1 1,1 0-1,-1 0 1,16-13-1,-20 20 63,-1 1-1,1-1 1,0 1-1,0 0 1,-1 1 0,1-1-1,0 1 1,0 0-1,1 0 1,-1 1 0,1-1-1,0 1 1,-2 0-1,9 1 1,-10 0-56,0 0 1,-1 1-1,1 0 1,0 0-1,-1-1 1,1 2-1,-1-1 1,1 0-1,-1 0 0,0 1 1,0 0-1,0-1 1,0 1-1,0 0 1,0 0-1,0 0 1,0 0-1,-1 0 0,1 1 1,0-1-1,-1 0 1,0 1-1,0-1 1,2 6-1,3 7 61,-2 0 1,0 0-1,2 19 0,-2-15-64,1 16 754,-3-23-260,0 1 1,7 21-1,-9-34-531,0 1 1,0-1-1,0 1 1,1-1-1,-1 1 1,0-1-1,0 1 1,1-1-1,-1 1 1,0-1-1,1 1 1,-1-1-1,0 1 1,1-1-1,-1 0 1,1 1 0,-1-1-1,1 0 1,-1 0-1,0 1 1,1-1-1,-1 0 1,1 0-1,-1 1 1,1-1-1,0 0 1,-1 0-1,1 0 1,-1 0-1,1 0 1,-1 0-1,1 0 1,1 0-35,0-1 0,-2 1 0,2-1-1,-1 0 1,1 0 0,-1 1 0,1-1 0,-1 0 0,0 0 0,3-3 0,2-2-347,0 0 0,-1 0-1,7-12 1,9-17-1581,-13 19 1652,0 2 1,1-1-1,1 1 0,0 1 1,14-15-1,-24 27 408,1 0 1,0 0-1,0 0 0,0 1 0,0-1 1,0 0-1,0 0 0,1 1 1,-1-1-1,0 0 0,0 1 1,0-1-1,1 1 0,-1 0 0,0-1 1,0 1-1,1 0 0,-1 0 1,0 0-1,1 0 0,-1 0 0,0 0 1,1 0-1,-1 0 0,2 1 1,-2 0-19,1 0 0,-2 0 0,2 0 0,-1 1 0,0-1 0,1 0 0,-1 1 1,0-1-1,0 1 0,0-1 0,0 1 0,0-1 0,-1 1 0,1 0 0,0 2 1,3 8 303,-1 1 1,-1-1-1,2 23 1,-4-35-341,1 37 915,-2-27-937,1 0-1,1 0 0,-1 1 1,2-1-1,-1 0 1,1 0-1,1-1 1,3 12-1,-6-20-14,1 0 0,-1-1 0,0 1 0,1-1 0,-1 1 0,1-1 0,-1 1 0,1-1 0,-1 1 0,1-1-1,-1 1 1,1-1 0,0 1 0,-1-1 0,1 0 0,0 1 0,-1-1 0,1 0 0,0 0 0,-1 1 0,1-1 0,0 0 0,0 0 0,-1 0 0,2 0 0,0 0-46,0-1 0,0 1 1,0-1-1,0 1 1,0-1-1,0 0 1,-1 1-1,1-1 0,2-2 1,2-1-165,0 0 0,0-1 0,-1 0 0,8-7 1,33-46-531,-24 30 450,37-38 0,-57 64 339,0 0 0,0 0 0,0 1 0,-1-1 0,1 1-1,0 0 1,0-1 0,0 1 0,1 0 0,-1 0 0,0 0 0,1 1 0,-1-1 0,1 1 0,-1-1 0,4 1 0,-4 0-6,0 0-1,0 1 1,0-1-1,-1 1 1,1-1 0,-1 1-1,1 0 1,-1 0-1,1-1 1,0 1-1,-1 1 1,1-1-1,-1 0 1,1 0 0,-1 0-1,0 1 1,2 1-1,1 3-7,0 1-1,0 0 1,0 0-1,-1 0 1,0 0-1,-2 0 1,2 1-1,1 13 1,0 1-239,-1-1-1,-1 34 1,-2-42-2306,-1 1 0,-5 24-1,1-19-1086</inkml:trace>
  <inkml:trace contextRef="#ctx0" brushRef="#br0" timeOffset="2265.81">4136 183 13952,'8'9'-247,"1"0"1,0 0-1,1-1 1,-1 0-1,1 0 1,1-1-1,0-1 0,16 8 1,6 1-927,58 16-1,-59-24 1107,1-1-1,0-1 0,0-3 1,0 0-1,37-4 0,41 2-1744,-101 0 1780,-1 1 1,0 0-1,1 0 1,0 1-1,8 4 0,-15-5 94,-1 0 0,1 0 0,0 0 0,-1 0 1,1 1-1,-1-1 0,0 1 0,0-1 0,1 1 0,-1 0 0,0 0 0,-2 0 0,2 0 0,0 1 0,0-1 0,-1 0 0,1 1 0,-1-1 0,0 1 0,0-1 0,0 1 0,1 4 0,-1 2 252,0 0 1,-1 0-1,-1 1 0,1-1 0,-1 0 0,-1 0 1,1 0-1,-2-1 0,1 1 0,-1 0 0,-4 8 1,-8 16 612,-27 42 0,29-53-728,-15 30 302,6-11-168,-29 39 1,44-69-239,-2-1 1,1 0-1,-1 0 1,0-1-1,-1 0 0,0-1 1,-1 0-1,-15 8 0,24-15-307,1 0 0,-1 0 0,0 0-1,0 0 1,0 0 0,1-1 0,-1 1-1,0-1 1,0 1 0,0-1-1,1 0 1,-1 0 0,0 0 0,0 0-1,0 0 1,0-1 0,0 1-1,0 0 1,0-1 0,0 1 0,0-1-1,0 0 1,0 0 0,1 0 0,-4-2-1,1 0-709,1 0-1,0-1 0,1 0 0,-1 0 1,0 0-1,0 0 0,1 0 1,-4-9-1,-8-15 539</inkml:trace>
  <inkml:trace contextRef="#ctx0" brushRef="#br0" timeOffset="2654.99">4465 480 19711,'0'12'0,"-2"5"-768,10 3 128,8 4 512,2 2 0,4 4 0,2-1 128,0 2-384,7-4 0,5-5 256,-6-6 128,-6-5-384,2-5 1,1-6-385,-8-2 0,-3 0-5376,7-8 128,1 0 6016</inkml:trace>
  <inkml:trace contextRef="#ctx0" brushRef="#br0" timeOffset="3026.86">5151 101 16384,'-14'8'0,"-12"6"-128,29-5 0,15-1 0,-6 12 0,1 6-256,-2 13 0,1 10 256,-14 4 0,-9 5-128,1 14 128,-3 9 128,3-6 0,-3-5-640,5-20 0,1-15-384,-7-12 0,-2 1-6656</inkml:trace>
  <inkml:trace contextRef="#ctx0" brushRef="#br0" timeOffset="3397.68">4972 400 16511,'48'14'-1746,"90"16"-1,-87-21 1273,105 11-13,-14-4 99,-139-15 442,1 0-1,-1 0 1,0 0-1,1 0 1,-1 0-1,1 1 1,-1 0-1,1-1 1,-1 1 0,5 4-1,-7-5-25,0 0 0,-1 0 0,1 0 1,0 0-1,-1 0 0,1 0 0,-1 0 0,1 0 0,-1 0 0,1 0 0,-1 0 0,0 0 0,1 1 1,-1-1-1,0 0 0,0 0 0,0 0 0,0 0 0,0 1 0,0-1 0,0 0 0,0 0 1,-1 0-1,1 0 0,0 1 0,-1-1 0,1 0 0,-1 0 0,1 0 0,-1 0 0,1 0 1,-1 0-1,0 0 0,0 0 0,1 0 0,-1-1 0,0 1 0,-1 1 0,-12 12 136,0-1-1,1 0 1,-3-1-1,2 0 1,-28 14 0,26-17 132,1 0 1,1 1 0,0 1 0,0 0 0,-20 21 0,30-28-234,1 0 1,-1 0-1,1 0 1,0 1 0,1-1-1,-1 1 1,1 0-1,-1 0 1,1 0-1,0 0 1,1 0-1,-1 1 1,1-1-1,0 0 1,0 1-1,1-1 1,0 1-1,0-1 1,0 0 0,0 1-1,1-1 1,2 8-1,-3-12-71,0 0 0,0 0-1,1-1 1,-1 1 0,0 0 0,1-1-1,-1 1 1,1 0 0,-1-1 0,0 1-1,1 0 1,-1-1 0,1 1 0,0-1-1,-1 1 1,1-1 0,-1 1 0,1-1-1,0 0 1,-1 1 0,1-1 0,0 0-1,0 1 1,-1-1 0,2 0-1,-1 0-37,1 0 0,0 0-1,-1 0 1,1 0-1,0 0 1,0-1 0,-1 1-1,1-1 1,0 1-1,2-3 1,4-1-232,-1 0 1,-1-1 0,14-11 0,3-6 21,0-2 0,35-48 0,28-62-128,-82 127 648,0 0 1,1 0-1,0 1 1,11-11-1,-15 17-233,-1-1-1,1 0 0,0 1 1,0-1-1,-1 0 0,1 1 1,0-1-1,0 1 0,0 0 1,-1-1-1,1 1 0,0 0 1,0-1-1,0 1 1,0 0-1,0 0 0,-1 0 1,1 0-1,0 0 0,0 0 1,0 0-1,0 0 0,0 0 1,0 0-1,0 0 1,0 1-1,0-1 0,0 0 1,0 1-1,0-1 0,0 1 1,0-1-1,-1 1 0,1-1 1,0 1-1,0 0 0,-1-1 1,1 1-1,0 0 1,-1 0-1,1-1 0,-1 1 1,1 0-1,-1 0 0,1 0 1,-1 0-1,1 0 0,-1-1 1,0 1-1,0 0 0,1 1 1,7 21 272,-2 0 0,7 27 0,-9-32-271,0 1-1,2-1 1,0 0-1,14 30 0,-19-45-154,0-1 0,1 1 0,-1-1 1,1 0-1,0 0 0,-1 0 0,1 0 0,0 0 0,0 0 0,0 0 0,0 0 0,1-1 0,-1 1 0,0-1 0,0 0 0,0 1 0,1-1 0,0 0 0,-1-1 0,1 1 0,0 0 0,-1-1 0,6 1 0,-3-2-91,-1 1-1,1-1 1,-1-1-1,1 1 1,-1 0 0,1-1-1,-1 0 1,1 0-1,-1-1 1,0 1 0,0-1-1,5-4 1,48-46-771,-44 41 1387,-2-1 0,3 2 0,0 0-1,27-18 1,-38 28-281,-1 0 1,0 0-1,1 0 0,-1 0 1,-1 0-1,2 0 0,-1 0 1,1 1-1,-1 0 0,1-1 1,0 1-1,-1 0 0,1 0 1,-1 0-1,1 1 0,-1-1 0,1 1 1,-1-1-1,1 1 0,-1 0 1,1 0-1,1 1 0,0 1 116,0 0 0,-1 0 0,1 0 0,0 1-1,-1 0 1,0-1 0,0 1 0,0 0-1,0 1 1,-1-1 0,2 6 0,4 8-210,0 0 0,-2 1 0,0 0 0,6 33 0,3 82-105,-13-104-257,0-12-1883,-1 1-1,-1 0 1,-1 0-1,-5 33 0,-3 0-1919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19:05.20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93 433 8448,'-2'-1'-57,"1"1"1,-1 0-1,0 0 0,0 0 1,0 0-1,1 0 1,-1 0-1,0 1 0,0-1 1,1 1-1,-1-1 1,0 1-1,1 0 0,-1-1 1,0 1-1,1 0 1,-1 0-1,1 0 0,-1 0 1,1 0-1,0 1 1,0-1-1,-1 0 0,1 1 1,0-1-1,0 1 1,-1 1-1,0 0 279,0-1 1,0 1-1,0-1 1,0 0-1,-1 0 1,1 0-1,-1 0 1,0 0-1,-4 2 1,6-3-51,0-1 0,1 1 0,-1-1 0,1 0 0,-1 1 0,0-1 0,1 0 1,-1 1-1,0-1 0,0 0 0,1 0 0,-1 0 0,0 0 0,1 0 0,-1 0 0,0 0 1,0 0-1,1 0 0,-1 0 0,0 0 0,0 0 0,1 0 0,-1 0 0,0-1 0,1 1 0,-1 0 1,0-1-1,1-1-47,0 0-1,0 0 1,0 1 0,0-1 0,1 0 0,-1 0 0,1 1 0,0-1 0,-1 0 0,1 1-1,0-1 1,1-2 0,42-77 115,-24 46-284,-1-2-1,16-45 1,26-110-105,-60 190 149,0-1 0,0 0 0,0 1 0,1 0 0,-1-1 0,1 1 0,-1 0 0,4-4 0,-5 6 0,1 0 0,-1 0 0,0-1 0,1 1 0,0 0 0,-1 0 0,1-1 0,-1 1 0,1 0 0,-1 0 0,1 0 0,-1 0 0,1 0 0,0 0 0,-1 0 0,1 0 0,-1 0 0,1 0 0,-1 0 0,1 0 0,-1 0 0,1 1 0,0-1 0,-1 0 0,1 0 0,-1 0 0,1 1 0,-1-1 0,0 0 0,1 1 0,-1-1 0,1 1 0,-1-1 0,1 0 0,-1 1 0,0-1 0,1 1 0,-1-1 0,0 1 0,0-1 0,1 1 0,-1-1 0,0 1 0,0 0 0,6 10 12,-1-1 1,0 1 0,-1 0 0,-1 0 0,5 20 0,6 63 65,-12-75-84,9 146-71,-15-94-6545,3-58 1140</inkml:trace>
  <inkml:trace contextRef="#ctx0" brushRef="#br0" timeOffset="355.63">110 381 18431,'0'0'0,"12"0"-640,-5 0 0,-3 2 512,4-1 128,5 1-512,-5-2 129,1-2 127,1-2 0,0-2 0,1 1 128,3-2 0,0 2 0,-4-1-768,5 3 0,0 3-5248,0 2 128,1-1 7168</inkml:trace>
  <inkml:trace contextRef="#ctx0" brushRef="#br0" timeOffset="799.45">531 71 11520,'-5'16'9,"4"-14"-14,0 0 0,0 0 0,1 0 0,-1 0 0,0 0 0,1 1 0,0-1 0,-1 0 0,1 0 0,0 1 0,0-1 0,0 0 0,1 1-1,-1-1 1,0 0 0,1 0 0,0 0 0,-1 1 0,1-1 0,0 0 0,0 0 0,2 2 0,-1 1-51,1 1-1,-1-1 1,1 1 0,-2 0 0,1 0-1,-1 0 1,0 0 0,1 7-1,0 50-348,-2-57 400,1 21 184,-2-1 0,-1 1 0,-1-1 0,-9 39 1,12-65-176,0 0 1,0 0-1,0 0 1,-1-1 0,1 1-1,0 0 1,0 0-1,0 0 1,0 0-1,0 0 1,0 0 0,0 0-1,0 0 1,-1-1-1,1 1 1,0 0-1,0 0 1,0 0 0,0 0-1,0 0 1,0 0-1,-1 0 1,1 0-1,0 0 1,0 0 0,0 0-1,0 0 1,0 0-1,-1 0 1,1 0-1,0 0 1,0 0 0,0 0-1,0 0 1,0 0-1,-1 0 1,1 0-1,0 0 1,0 0-1,0 0 1,0 1 0,0-1-1,0 0 1,0 0-1,-1 0 1,1 0-1,0 0 1,0 0 0,-3-15 155,3-17-110,1 1 1,2-1 0,1 1-1,1 0 1,2 0 0,1 1-1,20-51 1,-26 76-15,0 1-1,0-1 1,0 1 0,1 0 0,-1-1-1,1 1 1,0 0 0,1 1-1,-1-1 1,0 1 0,7-6 0,-7 8-18,-1 0 1,0 0-1,1 0 1,-1 0-1,0 0 1,1 0 0,-1 1-1,1-1 1,0 1-1,-1 0 1,1 0 0,-1 0-1,1 0 1,-1 0-1,1 0 1,-1 1-1,1-1 1,-1 1 0,1 0-1,-1 0 1,1 0-1,-1 0 1,4 2 0,-1 0-3,-1 0 1,0 0 0,1 1-1,-1-1 1,-1 1 0,1 0-1,0 0 1,-1 0 0,0 0-1,0 1 1,0-1 0,-1 1-1,1 0 1,-1 0 0,0 0-1,-1 0 1,1 0 0,0 9-1,2 8 63,-2 1-1,0-1 0,-3 26 1,1-30-69,0 36-110,-7 195-3598,6-228-2744</inkml:trace>
  <inkml:trace contextRef="#ctx0" brushRef="#br0" timeOffset="1156.33">585 386 17791,'11'5'0,"9"5"-256,-9-6 0,-3-1 0,-3-1 0,-2-2-255,5 0 127,4-2-384,-1 2 128,0-2-2176,1 2 0,1-1-128,-3-1 128,-1 2 1664</inkml:trace>
  <inkml:trace contextRef="#ctx0" brushRef="#br0" timeOffset="1501.44">1173 132 13184,'0'0'0,"-8"9"0,17 7 0,10 7-384,-8-7 128,-3-3-256,3 19 128,-1 11 384,-5-16 0,-1-10 256,-2-1 128,-2-6-256,0 5 128,1 3-256,-1-4 0,2-3-768,-4 0 0,1 0-6912</inkml:trace>
  <inkml:trace contextRef="#ctx0" brushRef="#br0" timeOffset="1860.79">990 320 14848,'8'2'0,"8"-1"0,-6-4 128,-1-4-128,3 2 0,-1 0-128,6 3 128,4 4-512,1 0 0,5 1 512,-5 0 0,-1 1-256,2 0 128,1-1-128,0-6 128,0-3-2432,1-2 0,1 0-2304</inkml:trace>
  <inkml:trace contextRef="#ctx0" brushRef="#br0" timeOffset="2328.19">1723 93 12032,'-2'0'-15,"1"0"1,0 0-1,0 0 1,0 1-1,0-1 1,0 1-1,-1-1 1,1 1-1,0-1 1,0 1-1,0-1 0,0 1 1,0 0-1,-1 1 1,1-1-14,1 1-1,0-1 1,0 0 0,0 0 0,0 0-1,0 1 1,0-1 0,0 0 0,0 0 0,0 0-1,1 1 1,0 1 0,0 3-27,0 2-97,0 0 0,-1 0 0,0 1 1,0-1-1,-1 0 0,0 0 0,0 1 1,-1-1-1,-3 9 0,-5 11 432,-17 34-1,-4 10 424,23-54-703,6-30 0,8-33 128,0 15 81,1 0 0,2 0 0,0 1 0,25-48 0,-32 72-198,0 1 1,1 0-1,-1 0 0,1 0 1,0 1-1,0-1 0,0 1 1,0-1-1,1 1 0,0 0 1,5-3-1,-8 5-15,1 0 0,-1 1 0,1-1 1,0 1-1,-1 0 0,1-1 0,-1 1 0,1 0 0,0 0 0,-1 0 0,1 0 0,-1 0 1,1 0-1,0 0 0,-1 1 0,1-1 0,-1 0 0,1 1 0,-1 0 0,1-1 0,-1 1 1,1 0-1,-1 0 0,1 0 0,-1-1 0,0 1 0,0 1 0,0-1 0,1 0 0,-1 0 1,0 0-1,0 1 0,0-1 0,1 3 0,12 21 15,0-1-1,-2 2 1,-1 0 0,-1 0-1,-1 1 1,-2 0 0,0 0-1,-2 1 1,2 28 0,-6-20-1048,-1-25-1448,-2 0 1,-4 20-1,1-8 992</inkml:trace>
  <inkml:trace contextRef="#ctx0" brushRef="#br0" timeOffset="2688.94">1673 350 18047,'0'0'0,"5"1"128,9-2 0,5-4-640,2 2 0,2-4-639,6-1-1,5 0 256,-7 1 128,-3 1 256,-6 3 0,-2-1-1536,-3 3 128,0 0-3456</inkml:trace>
  <inkml:trace contextRef="#ctx0" brushRef="#br0" timeOffset="3033.53">2125 121 17535,'4'-1'-903,"27"-9"41,-30 10 820,0 0 1,0 0-1,0 0 1,0 0-1,0 0 1,0 0-1,0 0 1,0 0-1,0 0 1,0 0-1,0 1 1,0-1-1,0 0 1,0 1-1,0-1 1,0 1-1,0-1 0,0 1 1,-1 0-1,1-1 1,0 1-1,0 0 1,0-1-1,-1 1 1,1 0-1,0 0 1,-1 0-1,1 0 1,-1 0-1,1 0 1,-1 0-1,1 1 1,0 2 16,0 0 0,-1 0 0,1 0 0,-1 1 0,0-1 0,0 0 0,0 0 0,-1 0 0,0 0 0,-1 5 0,-15 44-121,6-22 119,3-6 48,2-9 27,1 0 0,0 0 0,2 0 0,0 0 0,0 1 0,2-1 0,0 28 0,1-42-46,0 0 1,0 0-1,1 0 0,-1 0 1,0-1-1,1 1 0,0 0 1,-1-1-1,1 1 0,0 0 1,0-1-1,0 1 0,0-1 1,0 1-1,0-1 0,0 1 1,1-1-1,-1 0 0,0 0 1,1 1-1,-1-1 0,1 0 1,-1 0-1,1-1 0,0 1 1,-1 0-1,1 0 0,0-1 1,0 1-1,-1-1 0,1 0 1,0 1-1,0-1 0,0 0 1,0 0-1,-1 0 0,1 0 1,0 0-1,3-1 0,7-2 32,0 0 0,0-1 0,0 0 0,19-10 0,-15 7 194,14-5 28,50-13 0,-79 25-326,-1 0 0,1 0 1,0-1-1,0 1 1,-1 0-1,1 0 1,0 0-1,0 0 0,-1-1 1,1 1-1,0 0 1,-1-1-1,1 1 0,0-1 1,-1 1-1,1 0 1,-1-1-1,1 1 1,-1-1-1,1 0 0,-1 1 1,1-1-1,0-1 1,-2 2-241,0 0 1,1 0-1,-1 0 1,0 0-1,1 0 1,-1 1-1,0-1 1,1 0-1,-1 0 1,0 0-1,1 1 1,-1-1-1,0 0 0,1 1 1,-1-1-1,0 1 1,1-1-1,-1 0 1,1 1-1,-1-1 1,1 1-1,-1-1 1,1 1-1,-1 1 1,-7 6-2699</inkml:trace>
  <inkml:trace contextRef="#ctx0" brushRef="#br0" timeOffset="3576.44">2483 197 14208,'6'30'-107,"-1"1"0,2 53 1,-7-70 70,-1 0 0,0 1 1,-1-1-1,0 0 1,-1 0-1,0-1 1,-2 1-1,-5 14 1,4-15 25,4-8-19,0 0 0,0-1 0,0 1 0,-1-1-1,0 0 1,-4 5 0,7-9 15,0 1-1,0-1 1,0 0-1,0 0 1,0 0-1,-1 0 1,1 1-1,0-1 1,0 0-1,0 0 0,-1 0 1,1 0-1,0 0 1,0 0-1,-1 0 1,1 0-1,0 1 1,0-1-1,0 0 1,-1 0-1,1 0 1,0 0-1,0 0 1,-1 0-1,1 0 1,0 0-1,0-1 1,-1 1-1,1 0 0,0 0 1,0 0-1,0 0 1,-1 0-1,1 0 1,0-1-1,-7-8-316,-1-15-109,8 24 433,-3-17-266,0-1 0,1 1 0,1 0 0,0 0 0,1-1 0,1 1 0,1 0 0,5-21 0,1 5 722,1-1 0,2 2 0,17-37 0,-24 60-334,1 0 1,-1 0 0,2 0-1,-1 1 1,1 0 0,1 0-1,-1 0 1,2 1-1,-1 0 1,0 1 0,1-1-1,1 1 1,-1 1 0,1 0-1,0 0 1,0 1 0,0 0-1,19-6 1,-24 9-101,-1 1 0,0-1 0,0 1 1,0 0-1,0 0 0,0 0 0,0 0 0,1 1 0,-1-1 1,0 1-1,0 0 0,0 0 0,0 0 0,0 0 0,0 0 1,-1 1-1,1-1 0,0 1 0,-1 0 0,1 0 0,-1 0 1,1 0-1,-1 0 0,0 0 0,0 1 0,0-1 0,0 1 1,0-1-1,-1 1 0,1 0 0,1 6 0,0-2 18,-1 1-1,0-1 1,0 1-1,-1 0 0,0 0 1,0-1-1,-1 1 1,0 0-1,0 0 1,-1 0-1,-3 15 1,-1-5 3,-1-1 1,-1 0-1,-1 0 1,0 0-1,-1-1 1,-1 0 0,0 0-1,-1-1 1,-1-1-1,0 0 1,-1-1-1,-1 0 1,-17 13 0,29-25-43,1 0 0,-1 1 0,1-1 0,-1 0 0,0-1 1,1 1-1,-1 0 0,0 0 0,0-1 0,0 1 1,0-1-1,1 1 0,-1-1 0,0 0 0,0 0 0,0 0 1,0 0-1,0 0 0,0 0 0,0-1 0,-3 0 1,4 0-1,-1 0 1,1 0 0,-1 0 0,1 0 0,0 0 0,-1 0 0,1-1 0,0 1-1,0 0 1,0-1 0,0 1 0,0-1 0,0 1 0,0-1 0,1 0 0,-1 1 0,0-1-1,1 0 1,0 1 0,-1-1 0,1 0 0,0 0 0,0 1 0,0-3 0,-1 2 11,1 1 0,0-1 1,0 0-1,0 0 1,0 1-1,0-1 0,1 0 1,-1 1-1,0-1 1,1 1-1,-1-1 0,1 0 1,0 1-1,-1-1 1,1 1-1,0-1 0,0 1 1,0 0-1,0-1 1,0 1-1,0 0 0,0 0 1,1-1-1,-1 1 1,0 0-1,1 0 0,-1 0 1,1 1-1,-1-1 1,1 0-1,-1 1 0,1-1 1,0 1-1,-1-1 1,1 1-1,0 0 0,-1-1 1,1 1-1,1 0 1,2 0 10,-1 0 0,1 1 0,-1-1 0,1 1 0,-1 0 0,0 0 0,1 0 0,-1 1 0,0 0 0,0-1 0,0 2 0,0-1 0,0 0 0,4 4 1,49 45-455,46 37 2379,-90-79-2172,0 0 0,1-1-1,0-1 1,1 0 0,0-1-1,22 7 1,-4-5-3226,0-1-3989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19:20.36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46 244 12800,'-11'-3'-198,"11"5"36,-11 4 31,9-6 145,1 1 1,-1 0-1,1 0 0,0-1 1,-1 1-1,1 0 0,0 0 1,0 0-1,0 1 0,0-1 0,0 0 1,0 0-1,0 0 0,0 1 1,0-1-1,0 1 0,1-1 1,-1 0-1,1 1 0,-1-1 1,1 1-1,-1 0 0,1-1 1,0 1-1,0-1 0,0 1 1,0-1-1,0 1 0,0 0 1,1 1-1,0 7 13,0 0 0,2-1 0,4 17 0,-4-19 18,6 16-151,1-1-1,1 1 0,1-2 1,1 0-1,22 27 0,-34-46 88,1 0 0,-1 0-1,1 0 1,-1 0-1,1-1 1,0 1 0,0 0-1,0-1 1,0 1 0,0-1-1,0 0 1,1 1 0,4 1-1,-6-3 7,0 0 0,1 0 1,-1-1-1,0 1 0,1 0 0,-1 0 0,0-1 0,0 1 0,1-1 0,-1 1 1,0-1-1,0 1 0,1-1 0,-1 0 0,0 1 0,0-1 0,0 0 0,0 0 1,0 0-1,0 0 0,0 0 0,0 0 0,-1 0 0,1 0 0,0 0 1,0-3-1,5-6-63,-1-1 0,0-1 1,-1 1-1,0-1 1,-1 1-1,0-1 0,1-14 1,-2 13 67,0 1 0,1-1 0,0 1 0,1 0-1,0 0 1,10-17 0,-14 29 9,0 0-1,0 0 0,0 0 1,0 0-1,0 0 1,0 0-1,0 0 0,0 0 1,0 0-1,1-1 1,-1 1-1,0 0 0,0 0 1,0 0-1,0 0 1,0 0-1,0 0 0,0 0 1,0 0-1,0 0 0,1 0 1,-1 0-1,0 0 1,0 0-1,0 0 0,0 0 1,0 0-1,0 0 1,0 0-1,0 0 0,0 0 1,1 0-1,-1 0 1,0 1-1,0-1 0,0 0 1,0 0-1,0 0 0,0 0 1,0 0-1,0 0 1,0 0-1,0 0 0,0 0 1,0 0-1,1 0 1,-1 0-1,0 1 0,0-1 1,0 0-1,0 0 0,0 0 1,0 0-1,0 0 1,4 10 4,3 10-10,3 36-110,-6-36 25,0 1 0,11 32 1,-14-50 102,0 0 1,1 0-1,-1-1 1,1 1-1,0 0 1,-1-1-1,1 1 0,0-1 1,0 0-1,1 0 1,-1 0-1,0 0 1,1 0-1,-1 0 1,1 0-1,0-1 1,0 1-1,3 0 1,-5-2 9,0-1 0,0 0-1,-1 1 1,1-1 0,0 0 0,0 0 0,-1 1 0,1-1 0,0 0 0,-1 0 0,1 0 0,-1 0 0,1 0 0,-1 0 0,1 0 0,-1 0 0,0 0 0,1-1 0,6-12 181,-1 5-132,-1 1-1,0-1 1,0 0 0,-1 0 0,0-1 0,-1 1 0,0-1 0,-1 0 0,3-20-1,-1 0 38,-3 0 0,-1-34 0,-3 15-48,1 25-97,1 0 0,0 0 0,2 0 0,1 1-1,1-1 1,7-28 0,-10 51-65,0 0 1,0 1-1,0-1 1,1 0-1,-1 0 1,0 1-1,0-1 0,1 0 1,-1 1-1,1-1 1,-1 0-1,1 1 1,-1-1-1,1 1 0,-1-1 1,1 1-1,-1-1 1,1 1-1,-1-1 1,1 1-1,0-1 0,-1 1 1,1 0-1,0 0 1,0-1-1,-1 1 1,2 0-1,9-3-6128</inkml:trace>
  <inkml:trace contextRef="#ctx0" brushRef="#br0" timeOffset="686.11">673 193 9472,'-4'-2'18,"-16"-11"884,20 13-889,0-1 0,0 1-1,0 0 1,0 0-1,0 0 1,0 0-1,0 0 1,0 0 0,0-1-1,0 1 1,0 0-1,0 0 1,0 0 0,0 0-1,0 0 1,0 0-1,0-1 1,0 1-1,0 0 1,0 0 0,0 0-1,0 0 1,0 0-1,0 0 1,0 0 0,0-1-1,0 1 1,0 0-1,0 0 1,0 0-1,0 0 1,0 0 0,1 0-1,-1 0 1,0 0-1,0 0 1,0-1-1,0 1 1,0 0 0,0 0-1,0 0 1,1 0-1,-1 0 1,0 0 0,0 0-1,0 0 1,16-2 373,-12 2-194,-1 0-1,1 0 1,-1 0-1,1 1 1,0-1-1,-1 1 0,1 0 1,-1 0-1,0 1 1,1-1-1,-1 0 1,0 1-1,0 0 0,0 0 1,0 0-1,0 0 1,-1 1-1,1-1 1,0 1-1,2 3 1,2 0-330,-3-2 234,1 0 0,0 0 0,1-1 0,-1 1 0,0-1 0,1-1-1,0 1 1,0-1 0,8 2 0,5 1-51,32 2 0,-38-7-52,-1 2 0,0 0 1,0 0-1,0 1 1,0 0-1,19 9 1,-29-11 2,0 1 0,1 0 0,-1 0 1,0 0-1,0 1 0,0-1 0,0 0 1,0 1-1,0-1 0,-1 1 1,1 0-1,-1-1 0,0 1 0,0 0 1,0 0-1,0 0 0,0 0 1,-1 0-1,1 0 0,-1 0 0,0 0 1,0 0-1,0 0 0,0 0 1,0 0-1,-1 0 0,0 0 0,-1 4 1,1-1 67,0-1 0,-1 0 0,1 0 0,-1 0 0,0 0 0,-1-1 0,1 1 0,-1 0 0,0-1 0,0 0 0,-1 0 0,1 0 1,-1 0-1,0 0 0,0-1 0,-4 4 0,1-4-15,1 1 0,0 0 0,1 0 1,-1 1-1,1-1 0,0 1 0,0 1 0,-6 7 1,8-10-338,1 1 1,0-1 0,0 1 0,1 0 0,-1 0 0,1-1 0,0 1 0,-1 0 0,2 0 0,-1 0 0,0 0 0,1 0 0,0 0 0,0 0 0,0 0 0,1 5 0,-1-8-3980,0-1-682</inkml:trace>
  <inkml:trace contextRef="#ctx0" brushRef="#br0" timeOffset="1494.01">1234 266 12288,'0'0'-11,"0"0"0,-1 0 1,1 0-1,-1 0 1,1 0-1,0 1 1,-1-1-1,1 0 0,0 0 1,-1 1-1,1-1 1,0 0-1,-1 0 0,1 1 1,0-1-1,0 0 1,-1 0-1,1 1 1,0-1-1,0 1 0,0-1 1,-1 0-1,1 1 1,0-1-1,0 0 0,0 1 1,0-1-1,0 1 1,0-1-1,0 0 1,0 1-1,13-2-555,-7 0 880,-1-1 0,1 0 1,-1 0-1,0-1 1,6-3-1,-4 0-142,-1-1-1,0 0 1,0-1-1,-1 0 1,0 1 0,-1-2-1,1 1 1,-1 0 0,4-15-1,-5 14-22,0 0-1,1 1 0,0-1 1,0 1-1,1 0 0,0 0 1,0 1-1,1-1 0,8-8 1,-13 16-150,-1 0 0,0 0 0,0 0 0,1 0 1,-1 0-1,0 0 0,0 0 0,1 0 0,-1 0 0,0 0 1,0 0-1,1 0 0,-1 0 0,0 0 0,0 0 0,1 0 1,-1 0-1,0 0 0,0 1 0,0-1 0,1 0 0,-1 0 1,0 0-1,0 0 0,1 0 0,-1 0 0,0 1 0,0-1 1,0 0-1,0 0 0,1 0 0,-1 1 0,0-1 0,0 0 1,0 0-1,0 1 0,0-1 0,0 0 0,0 0 0,0 0 1,0 1-1,0-1 0,1 0 0,-1 0 0,0 1 0,0-1 1,0 0-1,-1 0 0,1 1 0,0-1 0,2 13-41,1 36-119,1 4 94,-2 0-1,-11 101 1,8-135 49,-4 19 98,4-36-68,1 0-1,-1 1 1,0-1 0,1 0-1,-1 0 1,0 0-1,0 0 1,-1 0 0,1 0-1,0 0 1,-1 0 0,-2 3-1,3-5-3,1 1 0,-1-1 0,0 1 0,0-1 0,0 1-1,0-1 1,0 1 0,0-1 0,0 0 0,0 1 0,0-1 0,0 0 0,0 0 0,0 0-1,0 0 1,-1 0 0,1 0 0,0 0 0,-1 0 0,-7 0-59,-2 2-30,-9 2-90,19-2 107,12 0 39,7-2 154,1 0 0,-2-1 0,1-2 0,0 1 0,0-2 1,25-9-1,-22 7 34,0 1 0,0 0 1,40-2-1,-52 6-83,0 1 0,0 1 1,0-1-1,0 1 0,0 1 1,10 2-1,9 12-2903,-15-7-7609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19:30.3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362 358 1280,'33'33'11136,"-32"-32"-10752,-1-1 21,-13-17 555,10 12-937,-2 0 1,1 1-1,0 0 0,-1 0 1,0 0-1,0 1 0,0 0 1,0-1-1,1 2 0,-2-1 1,0 1-1,1 0 0,-1 0 1,0 0-1,-9-1 0,8 3-1,0-1 0,0 2 1,0-1-1,0 1 0,0 0 0,2 0 0,-2 1 0,0 0 0,0 0 0,1 1 0,0-1 0,-1 2 0,-7 4 1,-3 4-23,1 1 0,-1 0 0,1 1 0,2 1 0,-1 0 0,1 1 0,1 0 0,1 1 0,1 1 0,0 0 0,-9 22 0,16-27 13,1 0 0,0 0 1,0 1-1,2-1 1,-1 1-1,2 0 1,0-1-1,1 1 1,0 0-1,1-1 1,0 1-1,1-1 1,1 0-1,0 0 1,1 0-1,-1 0 1,2-1-1,10 17 1,-12-24-5,1 1 0,-1-1 0,1 0 0,-1 0 0,1 0 0,0-1 1,1 0-1,0 0 0,0 0 0,0-1 0,0 0 0,-1 0 0,2 0 1,-1-1-1,1 0 0,0 0 0,0-1 0,0 0 0,-2 0 0,15 0 1,-10-1 3,0-1 1,-1-1 0,1 1-1,0-2 1,0 1 0,-1-1 0,0-1-1,0 0 1,0 0 0,0-1-1,0 0 1,-1 0 0,15-13 0,-23 18-222,1-1 0,0 1 0,0-1 0,0 1 0,-1-1 0,1 1 0,0-1 0,-1 0 0,1 1 0,0-1 0,-1 0 0,1 0 0,-1 1 0,1-1 0,-1 0 0,0 0 0,1 0 0,-1 0 0,0 0 0,0 1 0,1-1 0,-1 0 0,0 0 0,0 0 0,0 0 0,0 0 0,0 0 0,0 0 0,0 0 0,-1 0 0,1 0 0,0 1 0,0-1 0,-1 0 0,1 0 0,0 0 0,-1 0 0,1 0 0,-2 0 0,3-5-4549,0 1 4522</inkml:trace>
  <inkml:trace contextRef="#ctx0" brushRef="#br0" timeOffset="374.79">572 749 16767,'-16'2'0,"-14"0"-128,30-2 128,7 8-255,1-4-1,6 0 256,-5 0 128,-1 1-256,-2 0 128,-4-2-256,-2-3 0,0 0-2944,0 0 128,0 0-2688</inkml:trace>
  <inkml:trace contextRef="#ctx0" brushRef="#br0" timeOffset="882.7">939 358 8832,'10'44'-384,"-2"-1"0,-2 1 0,0 55 0,-5-20 630,5 89 3881,-6-168-4120,0 0-1,0 0 1,0 0 0,0 0 0,0 0-1,0 0 1,0 1 0,0-1-1,0 0 1,0 0 0,0 0 0,0 0-1,1 0 1,-1 0 0,0 0-1,0 0 1,0 0 0,0 0-1,0 0 1,0 0 0,0 0 0,0 0-1,0 0 1,0 0 0,0 0-1,0 0 1,0 0 0,0 0 0,0 0-1,0 0 1,0 0 0,0 0-1,0 0 1,0 0 0,0 0 0,0 0-1,0 0 1,1 0 0,-1 0-1,0 0 1,0 0 0,0 0 0,0 0-1,0 0 1,0 0 0,0 0-1,0 0 1,0 0 0,0 0 0,0 0-1,0-1 1,0 1 0,0 0-1,0 0 1,1 0 0,-1 0-1,0 0 1,0 0 0,0 0 0,0 0-1,0 0 1,0 0 0,0 0-1,0-1 1,0 1 0,0 0 0,4-6-73,-2-2-657,-1-1 0,1 1 0,-1-1 0,-1 1 0,0-1 0,-1-17 0,0 7-808,-1-22-1370</inkml:trace>
  <inkml:trace contextRef="#ctx0" brushRef="#br0" timeOffset="1446.51">896 215 10240,'26'97'384,"-11"-25"124,-12-51-215,2 1-1,13 37 1,-15-51-286,32 73 7,-30-72-11,0 0 0,1 0 1,-1-1-1,1 1 0,0-1 0,11 9 0,-16-15-5,1-1-1,0 0 1,-1 1 0,1-1-1,0 0 1,0 0 0,0 0-1,0 0 1,-1 0 0,1 0 0,0-1-1,0 1 1,0-1 0,0 1-1,0-1 1,1 0 0,-1 0-1,0 0 1,0 0 0,0 0-1,3-1 1,-2 0-22,0 0 0,0 0 0,-1-1 0,1 1 0,0-1-1,-2 0 1,2 0 0,-1 0 0,1 0 0,-1 0 0,0 0 0,4-5 0,2-6-364,0 0 0,-1-1 0,-1 1 0,9-24 0,-12 27-32,0 2 354,-1 0-1,1 0 1,0 0-1,1 1 1,0 0-1,0 0 0,0 0 1,0 0-1,2 1 1,7-9-1,-12 14 121,0 1 1,0-1-1,1 1 0,-1-1 1,0 1-1,0-1 0,1 1 1,-1 0-1,0 0 0,1 0 1,-1 0-1,0 0 0,0 0 0,1 0 1,-1 0-1,-1 0 0,2 1 1,-1-1-1,0 0 0,0 1 1,0-1-1,1 1 0,-1-1 1,0 1-1,0 0 0,0 0 1,0-1-1,0 1 0,0 0 0,0 0 1,0 0-1,0 0 0,0 0 1,1 2-1,3 4 79,0 0 0,0 1-1,6 12 1,-1 2 147,-1-1-1,-1 1 1,-1 1 0,-1-1-1,-2 1 1,1 0 0,-2 0 0,0 35-1,-3-57-334,0-1 0,0 1 0,0-1 0,0 0 0,0 1 0,0-1-1,0 1 1,0-1 0,0 0 0,0 1 0,0-1 0,0 1 0,0-1 0,0 0 0,0 1 0,1-1-1,-1 0 1,0 1 0,0-1 0,0 1 0,1-1 0,-1 0 0,0 0 0,0 1 0,1-1-1,-1 0 1,0 1 0,1-1 0,-1 0 0,0 0 0,1 1 0,11-6-1382,10-18-333,4-15 200,-19 26 2138,1 1 1,-1 0-1,17-16 1,-23 26-497,0 0 1,0 0-1,0 0 1,0 0 0,1 1-1,-1-1 1,0 0-1,0 1 1,0-1-1,0 1 1,1 0 0,-2-1-1,1 1 1,0 0-1,1 0 1,-1-1-1,0 1 1,1 0 0,-1 0-1,0 1 1,1-1-1,-1 0 1,0 0-1,0 1 1,1-1 0,-1 0-1,0 1 1,0-1-1,0 1 1,0 0-1,1-1 1,-1 1 0,0 0-1,0 0 1,0 0-1,-1 0 1,3 1-1,2 4 0,0 1-1,0-1 0,-1 1 1,6 11-1,-9-16-49,33 73 161,-24-52-116,1 0 0,19 32 0,-30-54-193,1 0 1,-1 0 0,1 0-1,0 0 1,-1 1 0,1-1-1,0 0 1,0-1 0,0 1-1,0 0 1,0 0 0,0 0-1,0 0 1,0-1 0,0 1-1,0-1 1,0 1 0,0-1-1,0 1 1,1-1 0,-1 1-1,0-1 1,0 0 0,1 0-1,-1 0 1,0 0 0,0 0-1,1 0 1,-1 0 0,0 0-1,2 0 1,6-5-5464</inkml:trace>
  <inkml:trace contextRef="#ctx0" brushRef="#br0" timeOffset="1792.83">1591 260 14976,'0'0'0,"0"0"0,0 0 0,10 20-128,-4-3 0,-1 2-3200,-3-3 128,2 1-1664</inkml:trace>
  <inkml:trace contextRef="#ctx0" brushRef="#br0" timeOffset="2130.09">2154 447 15616,'-3'11'0,"0"6"-1024,-6 7 128,-2 7-1664,-5 3 0,-3 6 2176,-6 7 0,-1 6 384,-6 14 0,-5 8 512,5-13 128,2-8 256,9-20 0,6-12-1536,-4-12 0,-1 2-5888</inkml:trace>
  <inkml:trace contextRef="#ctx0" brushRef="#br0" timeOffset="2532.82">1870 654 15232,'10'4'0,"7"4"0,3-1 0,4 0 0,4 4 0,2 5 512,2-1 128,4 3-896,-2 0 128,-1 0-384,-3 0 128,0-1-1280,-4-1 128,1 1-6528</inkml:trace>
  <inkml:trace contextRef="#ctx0" brushRef="#br0" timeOffset="2533.82">2651 1 15872,'2'10'0,"-1"10"-128,1 4 128,-1 7-256,-2 10 128,-2 12-128,-3 9 128,-2 10-128,-2 18 128,-1 16-128,-2-18 128,-2-5 128,-1-17 0,1-15-256,3-18 0,2-16-5504,-7-4 128,1-1 5760</inkml:trace>
  <inkml:trace contextRef="#ctx0" brushRef="#br0" timeOffset="2921.3">2237 460 17919,'12'0'0,"10"0"-512,3 0 128,7 2 128,0 1 0,5 3-255,-5 0 127,0 2-1152,1-6 0,0 2-7040</inkml:trace>
  <inkml:trace contextRef="#ctx0" brushRef="#br0" timeOffset="3277.85">3120 582 12288,'-2'-1'-9,"0"0"56,1-1-1,-1 1 0,1 0 0,-1 1 0,1-1 0,-1 0 0,0 0 0,1 1 1,-1-1-1,0 1 0,0 0 0,0-1 0,0 1 0,0 0 0,0 0 0,0 0 1,0 0-1,1 0 0,-1 1 0,0-1 0,0 1 0,0-1 0,0 1 1,1 0-1,-1-1 0,-3 3 0,-8 4 945,-1-2-1,0 1 1,-20 3-1,19-5-137,1 1-1,-24 10 1,33-13-1087,0 1 0,0 0 0,0 1 0,0-1 0,1 1 0,-1 0 0,1 0 0,1 0 0,-1 1 0,-6 9 0,-5 9 55,7-13 54,1 0 1,2 1 0,-2 0 0,2 0 0,0 1 0,0-1-1,-5 22 1,10-33 121,0 1-1,-1-1 1,1 0-1,0 1 1,0-1-1,0 0 1,0 1-1,0-1 1,0 0-1,0 1 1,0-1-1,1 0 1,-1 1-1,0-1 1,0 0-1,0 1 1,0-1-1,0 0 1,0 0-1,1 1 1,-1-1-1,0 0 1,0 0-1,0 1 1,1-1-1,-1 0 1,0 0-1,0 0 1,1 1-1,-1-1 1,0 0-1,1 0 1,-1 0 0,13-1-92,13-12 10,-12 2 178,0 0 0,-2-1 0,0-1 0,0 0 0,0 0 0,11-20 1,-6 10 21,-16 21-99,0 1 0,0 0 0,0-1 0,0 1 0,0 0 0,0 0 0,0 0 0,1 0 0,-1 0 0,0 0 0,0 1 0,0-1 0,1 0 0,-1 1 0,1-1 0,2 0 0,-3 1 0,1 0-1,-1 0 0,0 0 0,0 0 0,0 0 0,1 1 0,-1-1 0,0 1 0,0-1 0,0 1 1,0-1-1,0 1 0,0-1 0,0 1 0,0 0 0,0 0 0,1 1 0,4 4 40,-1 1 0,-1-1 0,1 2 0,-1-1 1,5 10-1,1 1-76,-9-16 40,0-1 1,-1 1 0,1-1-1,1 1 1,-1-1 0,0 1-1,0-1 1,1 0-1,-1 0 1,0 0 0,1 0-1,-1 0 1,0 0 0,0 0-1,1 0 1,0 0 0,-1-1-1,1 1 1,0-1-1,0 1 1,-1-1 0,1 0-1,0 0 1,0 0 0,0 0-1,-1 0 1,1 0-1,0 0 1,0 0 0,-1-1-1,1 1 1,0-1 0,0 1-1,-1-1 1,1 0 0,-1 0-1,4-1 1,3-4-113,2-1 0,-1 0 1,0 0-1,12-15 0,-18 19 109,29-33-236,-26 27 168,1 0-1,0 1 0,1 0 1,0 1-1,0 0 0,-1 0 1,2 0-1,0 1 0,11-5 1,-18 10 51,0 0 0,1 0 0,0 1 0,-1-1 0,1 1 0,0-1 1,0 1-1,-1 0 0,1 0 0,0 1 0,0-1 0,0 0 0,-1 1 0,1 0 0,0-1 1,2 3-1,-1-1-1,1 1 0,-1-1 0,0 1 1,-1 0-1,1 0 0,0 0 0,-1 0 1,0 1-1,3 4 0,1 2-39,0 1 0,0 1 0,-1 0 0,-1-1 0,0 2 0,5 16 0,-7-14-341,0-1 1,-1 1-1,0 0 1,0 28-1,-3-27-1677,-1 0 0,-4 22 0,-2 0-3125</inkml:trace>
  <inkml:trace contextRef="#ctx0" brushRef="#br0" timeOffset="3633.76">2557 300 12160,'9'3'0,"2"1"0,-1-4 0,-1-4 0,2 3 0,0-1 128,3 1 128,1-1 128,5-7 0,8-2-256,2-6 0,6-4-128,3-3 128,4-3-128,1-4 0,0 1-9856</inkml:trace>
  <inkml:trace contextRef="#ctx0" brushRef="#br0" timeOffset="5983.64">4306 487 9984,'-3'2'321,"-1"-1"0,1 1 0,0 0 0,1 0 1,0 1-1,-1-1 0,1 0 0,-1 1 0,-2 3 1,-36 39-441,32-32 150,0-1 1,1 2-1,1-1 1,1 1-1,-1 0 0,-5 19 1,11-28-31,-1 0-1,1 0 1,0 0-1,0 0 1,1 0 0,0 0-1,-1 0 1,2 0-1,-1 0 1,1 0 0,-1 0-1,1 0 1,1 0-1,-1 0 1,1-1 0,0 1-1,0 0 1,0-1 0,0 1-1,1-1 1,0 0-1,0 0 1,3 5 0,-3-7 5,-1 0 1,1 0 0,0 0 0,0 0 0,0-1 0,0 1 0,0-1-1,0 0 1,0 0 0,0 0 0,0 0 0,0-1 0,1 1 0,-2-1-1,1 0 1,0 0 0,1 0 0,-1 0 0,0-1 0,1 1 0,-1-1-1,0 0 1,0 0 0,0 0 0,0 0 0,0 0 0,4-3 0,5-3 25,0 0 0,-1 0 0,0-1 0,-1-1 0,12-10 0,-12 9 91,-2-1 1,0 1 0,0-1 0,0-1 0,5-12-1,4-5 95,-17 28-217,0 1 1,1-1-1,-1 1 1,0 0-1,0-1 1,1 1-1,-1 0 1,0 0-1,1-1 1,-1 1-1,0 0 1,1 0-1,-1-1 1,1 1 0,-1 0-1,0 0 1,1 0-1,-1 0 1,1 0-1,-1-1 1,0 1-1,1 0 1,-1 0-1,1 0 1,-1 0-1,1 0 1,-1 0-1,0 0 1,1 1 0,-1-1-1,1 0 1,-1 0-1,1 0 1,-1 0-1,0 0 1,1 1-1,-1-1 1,0 0-1,1 0 1,-1 1-1,0-1 1,1 0-1,-1 1 1,0-1-1,1 0 1,-1 1 0,0-1-1,0 0 1,0 1-1,1-1 1,-1 1-1,15 26-15,-13-23 13,14 35-7,-12-28 15,1 0 0,0-1 1,0 1-1,1-1 0,-1 0 0,10 10 0,-15-19 6,1-1 1,-1 0-1,0 1 0,1-1 0,-1 0 0,1 1 1,-1-1-1,0 0 0,1 0 0,-1 1 0,1-1 0,-1 0 1,0 0-1,1 0 0,-1 0 0,1 0 0,-1 0 1,1 1-1,-1-1 0,1 0 0,-1 0 0,1 0 1,-1-1-1,1 1 0,-1 0 0,1 0 0,-1 0 0,0 0 1,2-1-1,11-11 90,5-25-57,-16 34 7,12-35-20,-2-1 0,0-1 0,6-46 0,-14 69-16,-2 6 65,1 1 1,7-21-1,-9 29-74,0-1 0,0 0 0,0 1 0,1 0 1,-1-1-1,1 1 0,0 0 0,-1-1 0,1 1 0,0 0 0,0 1 0,1-1 0,-1 0 0,0 0 0,1 1 0,2-2 0,-4 4 27,0 0 0,0 0 1,0 0-1,0 0 0,0 0 1,-1 1-1,1-1 0,0 0 1,-1 0-1,0 1 0,0-1 1,0 0-1,1 3 0,4 10 175,-1-9-202,0 0 0,1-1 0,-1 1 1,1-1-1,0 1 0,1-2 0,-1 1 0,8 4 1,0 0 87,-9-5-67,1 1 0,0-1 0,-1 1-1,0 1 1,0-1 0,-1 0-1,1 1 1,5 9 0,18 44-300,-21-44 346,0 0 1,14 22-1,-19-35-61,0 1 0,0 0 0,1-1 0,-1 0 0,0 1 0,0-1 0,1 0 0,-1 1 0,0-1 0,0 0 0,1 0 0,0 0 0,-1 0 0,1-1-1,0 1 1,0 0 0,-1-1 0,1 1 0,0-1 0,0 0 0,0 1 0,2-1 0,-1 0-18,0-1-1,0 0 0,0 1 0,0-1 0,0 0 1,-2-1-1,2 1 0,0 0 0,0-1 0,-1 1 1,1-1-1,2-3 0,7-6-84,-1 0 0,-1-1 0,1 0 0,8-15 0,-18 25 83,10-16-54,15-31-1,-17 30 324,21-32 0,-30 50-258,1 1 0,-1-1 1,0 1-1,0-1 0,0 1 0,1-1 0,-1 1 0,0-1 1,1 1-1,-1 0 0,0-1 0,1 1 0,-1-1 0,1 1 1,-1 0-1,1-1 0,-1 1 0,0 0 0,1 0 0,-1-1 1,1 1-1,0 0 0,-1 0 0,1 0 0,-1-1 0,1 1 0,-1 0 1,1 0-1,-1 0 0,1 0 0,-1 0 0,1 0 0,0 0 1,-1 0-1,1 1 0,-1-1 0,1 0 0,-1 0 0,1 0 1,-1 0-1,1 1 0,-1-1 0,1 0 0,-1 1 0,1-1 1,-1 0-1,0 1 0,1-1 0,-1 0 0,1 1 0,-1-1 0,0 1 1,0-1-1,0 1 0,0-1 0,0 1 0,0-1 0,1 1 1,-1 0-1,3 6 133,0 0 1,-1 0 0,3 13-1,-3-9-277,27 81-753,-15-52-4466,-6-22-2087</inkml:trace>
  <inkml:trace contextRef="#ctx0" brushRef="#br0" timeOffset="6762.68">1216 1433 14208,'6'-8'181,"-2"4"21,-5 7-59,-6 17-8,-8 47-34,9-38-104,-1-1 1,-1 1-1,-2-1 0,-1-1 1,-25 49-1,-17 4-1746,62-102 818,-8 19 961,0 0 0,0 0 0,0-1 0,1 1 0,-1 0 0,1 0 0,0 1 0,3-5 0,4-2 4,-1 1 0,1 0 0,1 0-1,0 1 1,0 0 0,-1 1 0,2 0 0,0 1 0,1 0 0,-2 1 0,2 0 0,0 1 0,12-3 0,22-1 0,-1 2 1,53 1-1,-32 2 134,-60 2-249,5 0-376,0-1-1,0 0 1,0-1 0,12-3-1,-11 0-6880</inkml:trace>
  <inkml:trace contextRef="#ctx0" brushRef="#br0" timeOffset="7137.74">1130 1442 15744,'12'-2'0,"6"-2"0,3 4 128,2 3-128,3 1 0,0 1-128,4-3 128,1-2-128,0-2 128,-1-4-256,-10 2 128,-4-1-1024,-6-3 128,-2 0-8064</inkml:trace>
  <inkml:trace contextRef="#ctx0" brushRef="#br0" timeOffset="7495.75">1123 1282 16511,'14'0'0,"8"-1"0,0 0 0,3-2-127,3 0-1,4-1 0,0 1 0,3 0-128,-9-1 0,-1 0-768,0-4 128,2-2-3968,-1-3 0,1 1 3584</inkml:trace>
  <inkml:trace contextRef="#ctx0" brushRef="#br0" timeOffset="7852.73">1675 1433 16384,'-1'-2'2,"1"1"0,-1-1 1,0 1-1,1 0 1,-1-1-1,0 1 1,0 0-1,0 0 1,0 0-1,0-1 1,0 1-1,0 0 1,0 0-1,0 1 1,-1-1-1,0-1 1,2 24-45,3 1-108,-2 3-77,0-11 46,0 0 1,0 0-1,2 0 0,7 28 1,-10-42 175,0-1 1,0 0 0,0 1-1,1-1 1,-1 1 0,0-1 0,0 0-1,1 1 1,-1-1 0,0 0 0,0 1-1,1-1 1,-1 0 0,0 1 0,1-1-1,-1 0 1,1 0 0,-1 1 0,0-1-1,1 0 1,-1 0 0,1 0-1,-1 1 1,0-1 0,1 0 0,-1 0-1,1 0 1,-1 0 0,1 0 0,-1 0-1,1 0 1,0 0 0,13-10-133,-10 7 61,-1 0 0,0-1 0,0 1 0,0-1-1,0 0 1,2-4 0,-1-3-138,0 1 0,2 1 0,7-15 0,-10 20 220,0 0 0,0 0 0,1 1 0,-1-1 0,1 1 0,-1 0 0,1 0 0,0 0 0,0 1 1,7-4-1,-10 5 13,0 1 0,0 0 0,0 0 1,-1 0-1,1 0 0,0 0 1,0 0-1,0 0 0,0 0 1,0 0-1,0 0 0,0 1 0,0-1 1,0 0-1,0 1 0,0-1 1,0 0-1,-1 1 0,1-1 0,0 1 1,0 0-1,-1-1 0,1 1 1,0 0-1,-1-1 0,1 1 0,0 0 1,-1 0-1,1-1 0,-1 1 1,1 0-1,-1 0 0,0 0 0,1 0 1,-1 1-1,3 5 10,-1-1 0,0 1 0,2 13 0,3 52 243,-5-45-1123,10 52 1,-7-62-7939</inkml:trace>
  <inkml:trace contextRef="#ctx0" brushRef="#br0" timeOffset="8776.08">2481 1355 14976,'-4'0'74,"4"0"-53,0 1 1,-1-1 0,1 0-1,-1 0 1,1 0-1,0 0 1,0 0 0,0 1-1,-1-1 1,1 0 0,-1 0-1,1 0 1,0 0-1,-1 0 1,1 0 0,-1 0-1,1 0 1,-1-1-1,1 1 1,0 0 0,-1 0-1,1 0 1,-1 0-1,1-1 1,0 1 0,-1 0-1,1 0 1,0-1-1,-1 1 1,1 0 0,0 0-1,-1-1 1,1 1 0,0 0-1,0-1 1,-1 1-1,1-1 1,0 1 0,-1-1-1,2 1-19,-1-1 1,0 1-1,0-1 0,0 1 0,0 0 0,0-1 1,0 1-1,0-1 0,0 1 0,0 0 1,0-1-1,0 1 0,0 0 0,0-1 0,0 1 1,0-1-1,0 1 0,0 0 0,0-1 1,0 1-1,-1 0 0,1-1 0,0 1 0,0-1 1,0 1-1,-1 0 0,1 0 0,0-1 0,0 1 1,-1 0-1,1 0 0,0-1 0,-1 1 1,1 0-1,0 0 0,-1-1 0,1 1 0,-1 0 1,1 0-1,0 0 0,-1 0 0,1 0 1,0 0-1,-1 0 0,1 0 0,-1 0 0,1 0 1,-20 1-24,19 0 21,-13 2-6,-1 0 1,0 2 0,2 0 0,-2 0 0,1 2 0,1-1 0,0 2 0,0 0-1,0 1 1,1 0 0,0 0 0,1 2 0,0-1 0,1 2 0,0-1 0,0 1-1,1 1 1,1 0 0,1 0 0,-1 0 0,2 1 0,-1 0 0,2 1 0,-7 28 0,10-33 32,0 0 1,0 0 0,1 1-1,0 19 1,2-27-18,-1 0-1,1 0 1,0 0 0,-1 0-1,1 0 1,0 0 0,1 0-1,-2 0 1,1-1 0,1 1-1,0 0 1,0-1 0,0 1-1,0-1 1,0 0 0,0 0-1,0 1 1,1-1 0,-1-1-1,5 4 1,-4-4-6,-1 0 0,1 0 0,0 0 0,0 0 0,0 0 0,-1-1 0,1 1 0,0-1 1,0 0-1,0 0 0,1 0 0,-1 0 0,0 0 0,0-1 0,0 1 0,0-1 0,0 0 0,0 0 0,-1 0 0,1-1 0,-1 1 1,1 0-1,-1-1 0,1 0 0,-1 0 0,1 0 0,1-2 0,6-4 27,-1 0 0,-1-1-1,0-1 1,0 1 0,9-16 0,3-14 203,-1-1 1,-2 0-1,-2-2 1,18-73 0,-14 23-243,-17 81 73,-1-1 1,0 0-1,-1 0 0,0 0 1,-4-19-1,4 30-61,0 0-1,0 0 1,0 0 0,0 1 0,0-1-1,0 0 1,0 0 0,-1 0 0,1 0-1,0 1 1,-1-1 0,1 0 0,-1 0 0,1 1-1,-1-1 1,1 0 0,-1 1 0,1-1-1,-1 0 1,0 1 0,1-1 0,-1 1-1,0-1 1,1 1 0,-1-1 0,0 1 0,0 0-1,-1-1 1,1 1 4,-1 0 1,1 0-1,0 1 1,0-1-1,0 1 0,0-1 1,-1 1-1,1-1 0,0 1 1,-1 0-1,1 0 0,0-1 1,0 1-1,0 0 0,-2 1 1,-5 7-6,1-1 0,-1 1 1,-5 11-1,5-6-38,0 0 0,1 1 0,0 0 1,1 0-1,2 0 0,-1 1 0,1 0 0,1 0 1,1 0-1,0 0 0,1 31 0,2-21-119,1-1 1,1 0-1,1 1 0,2-1 1,-1-1-1,19 46 0,-16-54 161,-1 0-1,1 0 0,1-1 0,1 0 1,22 27-1,-28-38-3,0 1 0,0-1 0,1 0 0,-1 0 1,1-1-1,0 1 0,-1-1 0,2 0 0,-1-1 0,1 1 0,-1-1 1,1 0-1,0 0 0,0-1 0,-1 0 0,1 0 0,0 0 1,0-1-1,0 0 0,0 0 0,10-1 0,-5-2-10,1-1 1,0 0-1,-2-1 0,2 0 1,-1-1-1,0 0 0,18-16 1,-4 3 75,39-43 0,-53 51-16,0-1 0,-2-1 0,0 0 0,0 0 0,14-28 0,-20 34-61,-1 0 1,0-1-1,1 1 1,-1-1 0,-1 0-1,1 0 1,-2 1-1,1-1 1,-1 0-1,0 0 1,0 0 0,-1 0-1,-3-13 1,3 18 53,0 1-1,0-1 1,-1 1 0,1-1-1,-1 1 1,1-1 0,-1 1-1,0 0 1,0 0 0,0 0-1,0 0 1,0 0 0,-1 1 0,1-1-1,-1 1 1,1-1 0,-1 1-1,0 0 1,1 0 0,-1 0-1,-4-1 1,5 2-75,0-1 0,2 1 0,-2 0 0,0-1 0,0 1-1,1 0 1,-1 0 0,0 0 0,0 0 0,0 0 0,1 1 0,-1-1 0,0 0 0,0 1-1,1-1 1,-1 1 0,0 0 0,1 0 0,-1-1 0,1 1 0,-1 0 0,1 0 0,-1 1-1,1-1 1,0 0 0,0 0 0,-1 1 0,1-1 0,0 1 0,0-1 0,0 1 0,0-1-1,1 1 1,0-1 0,-1 3 0,-2 9 72,1 0-1,1 0 1,0 0 0,1 0-1,0 0 1,1 0 0,0 0-1,1 0 1,1 0 0,-1 0-1,2-1 1,0 1 0,1-1-1,0 0 1,1-1 0,13 21-1,-17-28-14,2 1 0,-1-1 1,1-1-1,-1 1 0,1 0 0,0-1 0,1 0 0,-1 0 0,0 0 0,1 0 0,0-1 0,-1 0 0,1 0 0,7 2 0,-9-3-36,1-1 1,-1 0-1,1 0 1,-1 0-1,1 0 1,0 0-1,-2-1 1,2 1 0,-1-1-1,1 0 1,-1 0-1,0-1 1,1 1-1,-1-1 1,0 1-1,0-1 1,0 0-1,0 0 1,0 0-1,0-1 1,2-3-1,3-3-59,-1 0-1,0 0 0,-1-1 1,0 0-1,0 0 0,5-16 0,22-67 131,-32 88-36,5-19 49,8-19-642,-13 43 554,-1 0 1,0 0 0,1 0-1,-1 0 1,0 0-1,0 0 1,1 0 0,-1 0-1,0 0 1,1 0 0,-1 1-1,0-1 1,0 0-1,1 0 1,-1 0 0,0 0-1,0 1 1,1-1-1,-1 0 1,0 0 0,0 0-1,0 1 1,0-1 0,1 0-1,-1 0 1,0 1-1,0-1 1,0 0 0,0 0-1,0 1 1,0-1-1,0 0 1,1 0 0,-1 1-1,0-1 1,0 1-1,5 11-185,2 48 411,-6-45-176,1 1-1,0-1 0,7 29 0,-8-43-54,-1 0 0,0 0 0,1 0-1,-1 0 1,0 0 0,1 0 0,-1-1 0,1 1 0,0 0 0,-1 0 0,1-1 0,-1 1 0,1 0-1,0 0 1,0-1 0,-1 1 0,1-1 0,0 1 0,0-1 0,0 1 0,0-1 0,0 0 0,0 1-1,0-1 1,0 0 0,-1 0 0,3 1 0,0-1 5,-1-1 0,1 1 0,-1-1 0,0 1 0,1-1 0,-1 0-1,-1 0 1,1 0 0,1 0 0,-1 0 0,2-2 0,5-3-51,-1-1 0,0 1 0,-1-2 0,10-11 0,13-25-262,-23 33 639,0-1 1,1 1 0,1 1-1,0-1 1,-1 2 0,21-17-1,-29 25-309,1 1 0,0 0 0,-1-1 0,1 1 0,-1 0-1,1-1 1,-1 1 0,1 0 0,0 0 0,-1-1 0,1 1-1,-1 0 1,1 0 0,0 0 0,-1 0 0,1 0 0,0 0-1,-1 0 1,1 0 0,0 0 0,-1 0 0,1 1-1,-1-1 1,0 0 0,1 0 0,-1 0 0,1 1 0,-1-1-1,1 0 1,-1 1 0,1-1 0,-1 1 0,1-1 0,-1 0-1,1 1 1,-1-1 0,1 1 0,-1-1 0,0 1 0,1 0-1,-1-1 1,0 1 0,1-1 0,-1 1 0,0-1 0,0 1-1,0 1 1,8 39-204,-6-26 145,1-2-14,-2-7-76,0 0 1,0 1-1,1-1 0,3 7 0,-4-12 103,-1 1 0,1-1 1,0 1-1,0-1 0,0 0 0,0 0 0,0 0 0,0 1 0,0-1 0,0 0 0,0 0 0,0 0 0,0-1 0,0 1 1,0 0-1,1 0 0,-1-1 0,1 1 0,-1-1 0,0 1 0,1-1 0,2 1 0,33-1-4353,-18 0-3350</inkml:trace>
  <inkml:trace contextRef="#ctx0" brushRef="#br0" timeOffset="10107.75">3808 1392 16128,'-14'11'-912,"0"0"0,-22 13 0,24-17 720,0 0 1,1 0 0,1 1 0,0 1-1,0-1 1,-12 15 0,8-4 243,1 0-1,0 1 1,2 1 0,0 0 0,-12 30-1,18-38-7,2 1 0,-1 0-1,0 1 1,2-1-1,0 1 1,0-1 0,1 1-1,1 0 1,3 27 0,-2-40-29,-1 0 1,0 0 0,1-1 0,-1 1 0,1 0 0,0 0 0,-1 0 0,1 0-1,0-1 1,0 1 0,0 0 0,0-1 0,0 1 0,1-1 0,-2 1-1,1-1 1,1 1 0,-1-1 0,4 2 0,-4-3-6,1 1 0,0-1-1,0 1 1,0-1 0,-1 0 0,1 1 0,0-1-1,0 0 1,0 0 0,0-1 0,0 1 0,-1 0 0,1-1-1,0 1 1,0-1 0,0 1 0,-1-1 0,1 0-1,0 0 1,-1 0 0,2-1 0,5-4 11,0 0-1,-1 0 1,1-1 0,-1 1-1,-1-2 1,0 1-1,11-17 1,32-67 198,-25 37-139,-1-1-1,17-69 1,13-120 193,-41 190 1435,-4 16 4072,-32 69-6762,10-4 15,0 1 0,3 1-1,-14 50 1,17-48 880,2 1 0,1-1-1,1 1 1,2 0 0,1 0 0,4 42-1,0-57 64,0 0 0,0 0-1,1 0 1,12 28-1,-13-37-5,1-1-1,-1 0 0,2 1 0,-1-2 1,1 1-1,0 0 0,-1-1 1,1 0-1,1 0 0,0 0 1,14 9-1,-17-13-56,0-1-1,0 0 1,1 1 0,0-1-1,0-1 1,0 1 0,0 0-1,0-1 1,-1 0 0,1 0-1,0 0 1,0 0 0,-1-1-1,1 0 1,0 1 0,0-1-1,7-3 1,5-3-451,-1-1 0,25-14 0,-32 17 503,17-11 169,-1 0 0,-1-2 0,-1-1 0,0 0 0,-2-2 0,31-38 0,-48 55 51,0 1 0,0-1 0,0-1 0,-1 1 0,0 0 0,0-1 0,0 1 0,0-1 0,-1 0 0,1-4-1,-1 7-106,-1 0-1,0 0 1,-1 1-1,1-1 1,0 0-1,0 0 1,-1 1-1,1-1 0,-1 0 1,1 1-1,-1-1 1,0 0-1,0 1 1,0-1-1,0 1 1,0-1-1,0 1 0,0 0 1,0-1-1,0 1 1,-1 0-1,1 0 1,-1 0-1,1 0 0,-1 0 1,1 0-1,-4-1 1,0 0-112,1 0 1,-1 0-1,1 1 0,-1 0 1,0 0-1,0 0 0,0 0 1,0 1-1,0 0 1,0 0-1,-1 0 0,2 1 1,-1 0-1,0 0 1,0 0-1,0 0 0,1 1 1,-1 0-1,-8 4 1,8-3-5,0 0 0,-1 0 0,1 1 0,0 0 0,0 0 0,0 0 0,1 1 0,-1 0 0,2 0 0,-1 0 0,0 0 0,1 0 0,0 1 0,0 0 0,-3 8 0,5-13 53,1 0 0,-1 1 0,1-1 0,-1 1 0,1-1 0,0 1 0,0-1 0,0 1 0,0-1 0,0 0 0,0 1 0,0-1 0,0 1 0,1-1 0,-1 1 0,1-1 0,-1 0 0,1 1 0,-1-1 0,1 0 0,0 1 0,1 1 0,0-1 4,0 0 0,0-1 0,0 1 1,0 0-1,0-1 0,1 0 0,-1 0 0,0 1 0,0-1 1,0 0-1,5 0 0,4 2 24,-1-2 0,1 0-1,-1 0 1,1-1 0,11-1 0,36-5-32,-21 2 79,50 0 1,-83 5-68,-2-1 1,2 0-1,-1-1 1,0 1-1,1 0 1,-1-1-1,1 0 1,-1 0-1,0 0 1,0 0-1,0 0 1,1-1-1,-1 0 1,0 1-1,-1-1 1,0 0-1,1 0 1,0-1-1,-1 1 1,4-4-1,-1-2-342,0-1 0,0 1 0,0-1-1,-1 0 1,3-15 0,7-10 440,-14 34-124,0 0 1,0-1-1,0 1 1,0 0 0,0-1-1,1 1 1,-1 0 0,0-1-1,0 1 1,0 0-1,0 0 1,1-1 0,-1 1-1,0 0 1,0 0 0,1-1-1,-1 1 1,0 0 0,0 0-1,1 0 1,-1-1-1,0 1 1,1 0 0,-1 0-1,0 0 1,1 0 0,-1 0-1,0 0 1,1 0-1,-1 0 1,0 0 0,1 0-1,-1 0 1,0 0 0,1 0-1,-1 0 1,1 0 0,10 12 64,7 29 61,-15-34-197,2 3 63,0-1 0,0 0-1,0 0 1,1 0 0,0-1 0,13 14 0,-16-19 65,0 0 1,1 0 0,-1-1-1,1 1 1,-1-1 0,1 0-1,-1 0 1,1 0-1,0 0 1,0-1 0,1 1-1,-1-1 1,0 0 0,1 0-1,-1-1 1,0 0 0,1 1-1,5-2 1,-6 0-33,0 0 1,-1 0-1,1 0 0,0-1 1,-1 1-1,0-1 1,1 0-1,-1 0 0,0-1 1,0 1-1,-1-1 1,1 1-1,0-1 0,-1 0 1,5-5-1,2-5-91,0-1-1,8-17 0,-16 27 56,1 0-1,1 0 0,-1 1 1,1-1-1,-1 1 1,1-1-1,0 1 1,4-3-1,-6 5-5,0 1 1,0-1-1,-1 1 1,1 0-1,0-1 1,0 1-1,0 0 0,0-1 1,0 1-1,0 0 1,0 0-1,1 0 1,-2 0-1,1 0 1,0 0-1,0 0 0,0 0 1,0 0-1,0 1 1,0-1-1,0 0 1,0 1-1,0-1 0,0 0 1,-1 1-1,1-1 1,0 1-1,0 0 1,0-1-1,0 1 0,-1 0 1,1-1-1,0 1 1,-1 0-1,1 0 1,0 0-1,0 1 1,4 4-1,0 2-38,1-2 0,0 1 0,-1-1 0,10 8 0,-12-12 44,1 0-1,-1 0 1,0-1-1,1 1 1,-1-1-1,1 1 1,-1-1-1,0-1 1,1 1-1,0 0 1,0-1-1,-1 0 1,6 0 0,25-1 101,-22 0 9,-1 0-1,0 1 1,0 0 0,1 1 0,-1 0 0,0 1-1,0 0 1,0 1 0,20 7 0,-19-3-86,1-1 1,-1-1 0,1 0-1,0 0 1,0-2 0,0 1-1,0-2 1,1 0 0,17 0-1,-15-2-348,-1-1 0,1-1-1,19-5 1,-23 4-1501,-1-1 1,19-8-1,-5-1-4475</inkml:trace>
  <inkml:trace contextRef="#ctx0" brushRef="#br0" timeOffset="10790.83">5162 1303 14080,'24'47'-15,"-12"-23"2,14 24-1,-21-41 22,0-1 0,0 1 0,0-1-1,0 0 1,1 0 0,0-1 0,12 9 0,-9-9 334,0 1-1,0-1 1,1-1 0,0 1 0,-1-2-1,20 6 1,-24-9-188,0 1-1,0-1 1,-2 1 0,2-2-1,0 1 1,0 0 0,-1-1-1,1 0 1,0 0 0,-1 0-1,1-1 1,-1 1 0,0-1-1,0 0 1,0-1 0,1 1-1,-1-1 1,4-3 0,3-5-415,-1 0 1,0-1-1,0 0 0,0 0 1,-1-1-1,-2-1 1,0 0-1,0 0 1,0 0-1,-1 0 1,-1-1-1,-1 0 0,3-21 1,-17 91 1540,4 1-1238,2-20 118,1-1 0,2 1 0,5 66 0,-4-100-172,1-1 0,-1 1 0,0 0 0,0-1 0,1 1 0,-1-1 0,1 1 0,-1-1-1,1 1 1,0-1 0,-1 1 0,1-1 0,0 0 0,0 1 0,0-1 0,0 0 0,0 0-1,0 0 1,0 0 0,1 0 0,-1 0 0,2 2 0,-2-3-42,1 0 0,0 1 0,0-1 0,0 0 0,-1 0-1,1 0 1,0 0 0,0-1 0,-1 1 0,1 0 0,0-1 0,0 0 0,-1 1 0,1-1 0,-1 0 0,4-1 0,5-5-206,0-1 0,-1 1 1,1-2-1,10-12 1,24-31-575,-35 38 733,1 1 1,2 0 0,-1 1-1,0 0 1,2 1 0,20-15 0,-31 25 109,-1 0 0,1 0 1,0 1-1,0-1 0,0 0 1,0 1-1,-1-1 0,1 1 1,0-1-1,0 1 0,0 0 1,0 0-1,0 0 0,0 0 1,0 0-1,0 1 0,0-1 1,0 0-1,0 1 0,-1-1 1,1 1-1,0 0 0,0 0 1,-1 0-1,1 0 0,0 0 1,-1 0-1,1 0 0,-1 1 1,1-1-1,-1 0 0,1 1 1,-1-1-1,0 1 1,0 0-1,2 2 0,3 7 147,0 1-1,0 0 0,-2 0 1,7 19-1,-5-12 643,-5-16-699,0 0 0,0 0 1,0-1-1,0 1 1,0-1-1,1 1 1,-1-1-1,1 0 1,0 1-1,3 2 0,-4-5-95,0 1-1,0 0 0,1-1 0,-1 0 0,0 1 0,0-1 1,0 0-1,0 1 0,1-1 0,-1 0 0,0 0 1,1 0-1,-1 0 0,1 0 0,-1-1 0,0 1 0,1 0 1,-1-1-1,0 1 0,1-1 0,-1 1 0,0-1 0,0 1 1,2-2-1,12-7-319,-1 0-1,0-1 1,17-16 0,-23 18 287,1 0 0,0 1-1,1 0 1,-1 0 0,1 1 0,0 1-1,0 0 1,0 0 0,20-6 0,-26 11 35,0-1 0,0 1 0,-1 0 0,1 0 1,0 0-1,0 0 0,0 1 0,0 0 0,-1 0 1,1 0-1,0 0 0,0 0 0,-1 1 0,1-1 1,-2 1-1,7 4 0,1 1 163,-1 1-1,0 1 1,14 18 0,12 10-1969,-31-33 1174,0-1 0,-1 0-1,1-1 1,1 1 0,-1-1 0,0 1-1,1-1 1,3 1 0,8-1-4473,-2-2 4182</inkml:trace>
  <inkml:trace contextRef="#ctx0" brushRef="#br0" timeOffset="11187.4">6695 904 9856,'4'8'0,"6"6"0,1 4 128,0 4 2432,-4 8 0,-3 5-1536,-4 11 127,-4 9-1151,-3 3 0,-4 4-256,-5 6 0,-5 6 256,9-30 0,1-18-3327,2-5-1,-3 0-2944</inkml:trace>
  <inkml:trace contextRef="#ctx0" brushRef="#br0" timeOffset="11531.48">6496 1287 16384,'4'1'-52,"0"-1"1,0 0 0,1 1-1,-2-1 1,1-1 0,0 1-1,0-1 1,0 1 0,0-1-1,0-1 1,0 1 0,0 0 0,0-1-1,0 0 1,-1 0 0,5-3-1,14-6-355,3 0 317,2 0 0,-1 2 1,2 1-1,34-6 1,-52 12 77,0 2 1,-1-1 0,0 1-1,1 0 1,0 1 0,-1 1-1,0-1 1,1 1 0,-1 1 0,0 0-1,1 0 1,-2 1 0,1 0-1,-1 0 1,1 1 0,9 8 0,-4 0 88,1 1 0,-2 1 0,-1 0 0,1 1 0,-2 0 0,0 1 0,14 30 1,5 7 243,-28-51-241,0 0-1,-1 0 1,1-1 0,0 1-1,0-1 1,1 1-1,-1-1 1,0 0 0,1 0-1,0 0 1,-1 0 0,1 0-1,0-1 1,0 1-1,0-1 1,-1 0 0,1 0-1,0 0 1,0 0-1,0 0 1,1-1 0,-1 1-1,0-1 1,0 0 0,1 0-1,-1 0 1,0 0-1,5-2 1,-4 0 11,1 1 0,0-1 0,0-1 0,0 1 0,-1-1 0,1 1 0,-1-1 0,1-1 0,-1 1 0,-1-1 0,0 1 0,1-1 0,-1 0 0,1-1 0,-1 1 0,0 0 0,2-6 0,2-6-318,0-1 0,-2 1 1,0-1-1,-1 0 0,0-1 1,-1 1-1,0-25 0,-2 39 122,-1 1-1,0-1 0,0 0 1,0 1-1,-1-1 0,1 1 0,-1-1 1,1 0-1,-1 1 0,0-1 0,0 1 1,0 0-1,0-1 0,-1 1 0,1 0 1,0 0-1,-1 0 0,0 0 0,1 0 1,-1 0-1,0 0 0,-3-2 1,-20-20-10263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20:01.15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1250 319 9600,'-6'-10'-22,"5"9"12,1 0-1,-1-1 0,0 1 1,0-1-1,0 1 0,1 0 1,-1-1-1,1 1 0,-1-1 1,1 1-1,0-1 0,-1 0 1,1-2-1,2 2-184,-1 2 188,-1 0 0,1 0 0,-1 1 0,0-1 1,1 0-1,-1 0 0,1 0 0,-1 0 0,0 0 0,1 1 1,-1-1-1,1 0 0,-1 0 0,1 0 0,-1 0 0,1 0 1,-1 0-1,0-1 0,1 1 0,-1 0 0,1 0 0,-1 0 1,1 0-1,-1 0 0,0-1 0,1 1 0,-1 0 0,0 0 1,1-1-1,-1 1 0,0 0 0,1 0 0,-1-1 1,0 1-1,1 0 0,-1-2 0,3-1 268,-1 0 0,0-1 1,-1 1-1,1-1 0,2-7 0,2-5 1095,-6 15-1295,0 0 1,0 0-1,1 1 1,-1-1-1,0 0 1,0 0-1,0 0 1,0 0-1,0 0 1,-1 0-1,1 0 1,0 0-1,0 0 1,-1-1-1,-1-2 294,2 9-118,17 136-614,2 5-611,-17-139 1003,-1 0 0,0 0 1,-1 0-1,0 0 0,0 0 0,-2 10 1,3-7-16,4-12 0,6-15 0,2-20-59,1 1 0,2 1 1,40-66-1,-55 99 63,0 1 0,0 0 1,0-1-1,0 1 0,0 0 0,0-1 0,0 1 1,1 0-1,-1 0 0,0 0 0,1 0 1,-1 0-1,1 0 0,-1 1 0,1-1 0,-1 0 1,1 1-1,-1-1 0,1 1 0,1-1 1,-1 1-3,0 1 1,-1-1 0,1 0 0,-1 1 0,1-1 0,-1 1-1,1-1 1,-1 1 0,0 0 0,1-1 0,-1 1 0,0 0-1,1 0 1,-1 0 0,0 0 0,0 0 0,1 2 0,4 5-27,0-1 1,-1 1 0,-1 1 0,1-1-1,4 15 1,18 35-34,-25-54 99,1 1 0,0-1 0,0 1 0,0-1 0,0 0 0,1 0 0,0 0 0,0-1 0,7 6 0,-11-9-32,0 0 1,0 0-1,0 0 1,0-1-1,0 1 1,0 0 0,0 0-1,0-1 1,0 1-1,-1 0 1,1 0-1,0-1 1,0 1-1,0 0 1,0 0 0,0 0-1,0-1 1,1 1-1,-1 0 1,0 0-1,0-1 1,0 1 0,0 0-1,0 0 1,0-1-1,0 1 1,0 0-1,1 0 1,-1 0-1,0 0 1,0-1 0,0 1-1,0 0 1,0 0-1,1 0 1,-1 0-1,0-1 1,0 1 0,1 0-1,-1 0 1,0 0-1,0 0 1,0 0-1,1 0 1,-1 0-1,0 0 1,0 0 0,1 0-1,-1 0 1,0 0-1,0 0 1,1 0-1,-1 0 1,0 0-1,0 0 1,0 0 0,1 0-1,-1 0 1,0 0-1,0 0 1,1 0-1,-1 0 1,0 1 0,0-1-1,0 0 1,1 0-1,-1 0 1,0 0-1,0 1 1,-6-20 854,6 18-805,-3-7 44,0 0 1,0 0-1,1 0 1,0-1-1,1 1 1,0-1-1,0 0 1,1 1-1,0-1 1,2-11-1,0 6-674,1 1 0,1 0 0,5-16 0,4-7-2353,-2-1-3391</inkml:trace>
  <inkml:trace contextRef="#ctx0" brushRef="#br0" timeOffset="667.56">2185 173 13952,'-10'-6'0,"9"6"0,1-1 0,0 1 0,0 0 0,-1-1 0,1 1 0,0 0 0,-1 0 0,1-1 0,0 1 0,-1 0 0,1 0 0,-1 0 0,1-1 0,0 1 0,-1 0 0,1 0 0,-1 0 0,1 0 0,0 0 0,-1 0 0,1 0 0,-1 0 0,1 0 0,-1 0 0,1 0 0,0 0 0,-1 0 0,1 0 0,-1 0 0,1 1 0,0-1 0,-1 0 0,1 0 0,-1 1 0,0 9 0,1-7 0,-3 3 11,0-1 1,0 0-1,-1 0 1,1-1-1,-1 1 1,-1-1-1,1 0 1,0 0-1,-10 6 1,1 1 22,-22 19 174,0-3 0,-1-1 0,-50 27 0,85-53-202,-1 1 1,1-1-1,0 1 0,0-1 1,0 1-1,0 0 1,0-1-1,0 1 0,0 0 1,0 0-1,0 0 1,0 0-1,0 0 0,1 0 1,-1 0-1,-1 2 1,2-2 3,0-1 0,1 1 1,-1-1-1,0 1 0,0-1 1,0 1-1,0-1 0,1 0 1,-1 1-1,0-1 0,1 1 1,-1-1-1,0 0 1,1 1-1,-1-1 0,0 0 1,1 1-1,-1-1 0,1 0 1,-1 0-1,0 1 0,1-1 1,-1 0-1,1 0 1,-1 0-1,1 0 0,-1 1 1,1-1-1,9 2 55,-1 0 1,0-1-1,11 1 1,-14-2-161,210 26 74,-208-25-89,1-1 0,-1 2 0,0-1 1,0 1-1,0 0 0,10 5 1,-15-6-36,-1 1 0,0-1 0,0 1 1,1 0-1,-1 0 0,0-1 1,0 1-1,-1 1 0,1-1 1,0 0-1,-1 0 0,1 1 1,-1-1-1,0 1 0,0-1 0,0 1 1,0-1-1,0 1 0,0 0 1,-1-1-1,1 1 0,-1 4 1,1 5-7280</inkml:trace>
  <inkml:trace contextRef="#ctx0" brushRef="#br0" timeOffset="1021.93">2792 1 16895,'-15'7'0,"-10"3"-128,22-1 128,11 3 0,-2 7 128,1 6-256,-2 5 0,-2 6 128,-3 6 0,-3 5 0,-6 0 128,-5 1-1279,0-4 127,-1 0-9216</inkml:trace>
  <inkml:trace contextRef="#ctx0" brushRef="#br0" timeOffset="1815.72">720 217 11008,'9'3'-207,"-19"0"146,-17 2 115,22-4 15,0 0 0,0 0 0,0 0 0,0 1 0,0-1 0,0 1 0,0 1 0,0-1 0,1 0 0,-1 1 0,1 0 0,0 0 0,-7 7 0,-1 2 320,1 1-1,1 0 1,-9 15-1,-16 20 122,33-48-510,2 1 0,-1-1 0,1 0 0,0 0 0,-1 0 0,1 1 0,-1-1 0,1 0 0,0 1 0,-1-1 0,1 0 0,0 1 0,-1-1 0,1 0 0,0 1 0,0-1 0,-1 1 0,1-1 0,0 0 0,0 1 0,0-1 0,-1 1 0,1-1 0,0 1 0,0 0 0,0 0 0,0-1 0,0 1 0,0 0 0,0-1 0,0 1 0,0 0 0,0-1 0,1 1 0,-1 0 0,0-1 0,0 1 0,1 0 0,-1-1 0,0 1 0,1 0 0,-1-1 0,1 1 0,-1-1 0,1 1 0,-1-1 0,1 1 0,-1-1 0,1 1 0,-1-1 0,1 0 0,-1 1 0,1-1 0,0 0 0,0 1 0,0-1 0,6 4-22,1 0 0,-1-1 0,1 0 0,0 0 0,0-1 0,0 0 0,0-1 0,0 0 1,0 0-1,15 0 0,-10-1-531,0 1 0,0 1-1,13 3 1,-12-1-7105</inkml:trace>
  <inkml:trace contextRef="#ctx0" brushRef="#br0" timeOffset="2555.16">93 100 9600,'-35'69'217,"25"-52"-83,1 0 1,1 1-1,1 0 1,0 0-1,-4 19 1,9-27-83,1 0 0,0 1 1,0-1-1,1 0 0,0 1 1,1-1-1,0 0 1,0 0-1,1 0 0,4 11 1,-4-16-31,0 1 0,0-1 1,1 0-1,0 0 1,0 0-1,0 0 0,1-1 1,-1 1-1,1-1 1,0 0-1,0 0 0,1 0 1,-1-1-1,1 1 1,0-1-1,0 0 0,0-1 1,0 1-1,7 2 1,-9-5-18,-1 0 0,1 1 1,0-1-1,0 0 0,-1 0 1,1 0-1,0-1 0,0 1 1,-1-1-1,1 1 0,0-1 1,-1 0-1,1 0 0,-1 0 1,1 0-1,-1-1 0,1 1 1,-1-1-1,0 1 0,0-1 1,0 0-1,0 0 0,3-2 1,4-6 26,0-1 0,0 0 0,9-14 0,-10 10 67,0 1 0,-1-2 1,-1 1-1,0-1 0,-1 1 1,-1-2-1,4-24 0,-3 7 198,-3 0 0,-1-53 0,-1 81-334,0 0 0,-1-1 0,1 1 0,-1 0 0,-1 0 0,1 0 0,-1 0 0,0 0 0,0 0 0,-1 0 0,0 0 0,0 1 0,0 0 0,-8-10 0,10 14-282,0 0 0,0 0 0,-1 1 0,1-1 0,0 0 0,0 1 0,-1-1 0,1 1 0,0-1 0,-1 1 0,1 0 0,0 0 0,-1-1 1,1 1-1,-1 0 0,1 0 0,0 0 0,-1 0 0,1 1 0,0-1 0,-1 0 0,1 1 0,0-1 0,-1 0 0,1 1 0,-2 1 0,-1-1-114,-21 8-996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20:06.01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290 185 13824,'-1'0'16,"0"-1"1,1 1-1,-1-1 1,0 1-1,0-1 1,0 1-1,1-1 1,-1 0-1,0 1 1,1-1-1,-1 0 1,0 0-1,1 1 1,-1-1-1,1 0 1,-1 0-1,1 0 1,0 0-1,-1 0 1,1 0-1,0 1 1,-1-3-1,5-21 808,-4 22-776,1 0 0,0 0 0,-1 0-1,1 0 1,-1 0 0,0 0 0,1 0 0,-1 0 0,0 0 0,0 0-1,-1 0 1,1 0 0,0 0 0,-1 0 0,1 0 0,-1 0-1,1 0 1,-1 0 0,0 0 0,0 0 0,0 0 0,-2-2 0,1 2 68,-1 0 0,1 0 0,0 0 0,-1 0 0,0 0 1,1 1-1,-1-1 0,0 1 0,0 0 0,0 0 1,0 0-1,0 0 0,0 1 0,-5-2 0,1 2-64,1 0-1,0 0 1,-1 1 0,1 0-1,0 0 1,0 0-1,-7 3 1,2 0-212,0 1 0,0 0-1,0 0 1,1 1 0,0 0 0,0 1 0,-13 11 0,16-10 165,0-1-1,0 1 1,1 1 0,0-1-1,0 1 1,1 0-1,0 0 1,1 1 0,0-1-1,0 1 1,1 0-1,1 0 1,-1 0 0,2 1-1,-1-1 1,1 14-1,1-15 6,0-1 0,1 1 0,0 0 0,0 0 0,1-1 0,0 1 0,1 0 0,0-1 0,0 0 0,1 0 0,0 0 0,0 0 0,1-1 0,0 1 0,1-1 0,-1 0 0,1-1 0,0 0 0,10 8-1,-7-6 2,2-1-1,-1 0 0,1-1 1,0 0-1,0 0 1,1-2-1,21 8 0,-27-11-136,1 0 0,-1 0 0,1 0 0,0-1 0,-1 0 0,1-1 0,6 0 0,-7 0-376,-1-1 1,1 1-1,0-1 0,-1 0 1,1-1-1,-1 1 1,0-1-1,9-6 1,-5 2-7243</inkml:trace>
  <inkml:trace contextRef="#ctx0" brushRef="#br0" timeOffset="375.16">591 455 13952,'-34'0'0,"-25"2"0,59-2 0,19 3-2432,-3-3 128,5 0 512,-7 2 128,1 0-1792</inkml:trace>
  <inkml:trace contextRef="#ctx0" brushRef="#br0" timeOffset="1107.92">1079 200 11776,'-2'3'0,"-12"12"0,14-15 7,1 0 0,-1 0-1,0 0 1,1-1 0,-1 1 0,0 0 0,1 0 0,-1 0 0,0 1 0,1-1 0,-1 0 0,0 0 0,1 0 0,-1 0 0,0 0 0,1 0 0,-1 0 0,0 0 0,1 1 0,-1-1-1,0 0 1,1 0 0,-1 1 0,0-1 0,0 0 0,1 0 0,-1 1 0,0-1 0,0 0 0,0 0 0,1 1 0,-1-1 0,0 0 0,0 1 0,0-1 0,0 0 0,0 1 0,0-1-1,0 0 1,0 1 0,0-1 0,1 1 0,4 16 420,4 36-295,-2 1 0,0 62 0,-2-26-1104,-5-67-713,0-1-5099</inkml:trace>
  <inkml:trace contextRef="#ctx0" brushRef="#br0" timeOffset="1745.33">1091 67 19583,'0'10'-167,"0"0"0,1 0 0,0 0 0,0 0 0,1 0 0,0 0 0,1 0 0,0 0-1,1-1 1,0 0 0,9 15 0,-1 1 56,1 0 0,2-1 0,0 0 0,20 21 0,-34-43 76,1 0-1,-1-1 0,1 0 1,0 1-1,-1-1 0,1 0 0,0 1 1,0-1-1,0 0 0,-1-1 1,1 1-1,0 0 0,0 0 0,1-1 1,-1 1-1,0-1 0,0 0 0,0 1 1,0-1-1,0 0 0,0 0 1,0-1-1,1 1 0,-1 0 0,0-1 1,0 1-1,0-1 0,0 0 1,0 1-1,0-1 0,0 0 0,-1 0 1,1-1-1,0 1 0,0 0 1,1-2-1,3-2-166,1-1 1,-1 0-1,0 0 0,-1 0 1,0-1-1,0 0 1,0 0-1,3-8 1,47-107 9,-55 121 260,0 0 1,0 1-1,0-1 1,1 0-1,-1 1 1,0-1 0,1 0-1,-1 1 1,0-1-1,1 0 1,-1 1-1,1-1 1,-1 1 0,1-1-1,0 1 1,-1-1-1,1 1 1,-1-1-1,1 1 1,0 0 0,-1-1-1,1 1 1,0 0-1,-1 0 1,2-1-1,-1 2-7,0-1-1,-1 1 0,1-1 0,0 1 1,-1 0-1,1-1 0,-1 1 0,0 0 0,1-1 1,-1 1-1,1 0 0,-1 0 0,0-1 1,0 1-1,1 0 0,-1 0 0,0 0 0,0 1 1,3 44 169,-5 24-113,13 131 0,-11-200-157,0 1 0,0-1 0,0 0 0,1 0 0,-1 0 0,0 1 0,0-1 0,1 0 0,-1 0 0,1 0 0,-1 0 0,1 0 0,-1 0 0,1 0 0,0 0 0,-1 0 0,1 0 0,0 0 0,0 0 0,1 0 0,-1 0 9,0-1 0,0 0 0,0 1 0,0-1 0,0 0 0,0 0 0,0 0 0,0 0 0,0 0 0,0 0 0,0 0-1,0 0 1,1-1 0,-1 1 0,0 0 0,-1-1 0,1 1 0,2-1 0,5-4-91,-1 0 0,1 0-1,-1 0 1,9-10 0,-8 8 52,13-12-304,22-25 1,-43 43 372,1 0 1,0 0-1,0 0 1,0 0-1,0 0 1,0 0-1,0 0 1,0 1-1,0-1 0,0 0 1,0 1-1,0-1 1,0 1-1,0-1 1,0 1-1,1-1 1,-1 1-1,0 0 1,0 0-1,1-1 0,-1 1 1,0 0-1,0 0 1,1 0-1,-1 0 1,0 1-1,0-1 1,1 0-1,-1 1 1,0-1-1,0 0 0,0 1 1,0-1-1,1 1 1,-1 0-1,0-1 1,0 1-1,0 0 1,0 0-1,0 0 1,0-1-1,-1 1 0,1 0 1,0 0-1,1 3 1,3 4 5,1 0 0,-2 1 0,1-1 0,4 16 0,-8-24-5,5 17 250,0 0 0,-1 1 0,5 33 1,-9-44-720,0 0 0,-1 1 0,-1-1 0,0 8 0,0-6-8320</inkml:trace>
  <inkml:trace contextRef="#ctx0" brushRef="#br0" timeOffset="2102">1695 149 18943,'6'2'0,"3"4"-1152,-1-6 0,0-1-1151,0-1-1,-1-1-1408,4 1 0,1-1 1664</inkml:trace>
  <inkml:trace contextRef="#ctx0" brushRef="#br0" timeOffset="2456.19">2349 161 8832,'-10'0'0,"-7"2"1280,8 11 0,5 8-896,-7 3 128,-3 4-128,-9 3 0,-6 7 640,4-2 128,-1 0-512,-2 0 127,-2 2-767,0-5 0,-2-2-3455,8-8-1,-2 0-2560</inkml:trace>
  <inkml:trace contextRef="#ctx0" brushRef="#br0" timeOffset="2457.19">2000 239 19455,'6'5'0,"6"5"-256,5 4 128,4 4-1152,0 7 0,2 4-1023,1 1-1,3-1 1792,0 0 128,0-2-1408,-2-5 128,-1-2-512,-5-4 0,2-1 768</inkml:trace>
  <inkml:trace contextRef="#ctx0" brushRef="#br0" timeOffset="2797.53">2518 1 19199,'2'12'0,"3"9"-384,-3 1 0,-4 3-896,1 7 129,-3 6 127,4 8 128,4 6 384,-3-1 128,1 2-1024,-2-6 128,0 0-5888</inkml:trace>
  <inkml:trace contextRef="#ctx0" brushRef="#br0" timeOffset="3238.07">2434 195 17791,'4'1'-56,"-1"0"1,1 0-1,-1 0 0,1 0 0,-1 0 0,1-1 0,-1 1 0,1-1 0,0 0 0,-1 0 0,1-1 0,6 0 0,20 0-603,1 6-1973,55 16 0,19 5-1469,0-15 5729,15 3 861,-118-14-2392,0 0 0,0 0 0,0 1 0,0-1 1,0 1-1,0-1 0,-1 1 0,1 0 0,0-1 0,0 1 0,-1 0 0,1 0 1,0 1-1,-1-1 0,1 0 0,-1 0 0,0 1 0,1-1 0,1 3 0,-3-2-23,1 0 0,-1-1 0,0 1-1,0 0 1,0 0 0,0-1 0,0 1-1,0 0 1,0-1 0,-1 1-1,1 0 1,0-1 0,-1 1 0,0 0-1,1-1 1,-1 1 0,0-1 0,0 1-1,1-1 1,-1 0 0,-1 1-1,1-1 1,-1 2 0,-10 10 180,-1 0 0,-1-1 0,1-1 0,-2 0 0,1-1 0,-2 0 0,1-1 0,-1-1 0,0 0 0,-24 7 0,62-10-1533,118-14-928,-29 1 1704,-106 8 685,-1 0-1,0 0 1,1 0 0,-1 1-1,0 0 1,1 0 0,-1 0-1,0 0 1,0 1-1,0-1 1,0 1 0,0 0-1,-1 0 1,1 1-1,0-1 1,-1 1 0,5 4-1,-4-3 114,-1 1 0,1-1 0,-1 1 0,0 0 0,0 0 0,0 1 0,-1-1 0,0 1 0,0-1 0,0 1 0,-1-1 0,2 8 0,-2-2 91,-1-8-856,1 0-1,-1 0 1,0-1 0,1 1 0,0 0 0,0 0 0,0-1-1,0 1 1,2 3 0,-2-5 355,0 0 1,0 0-1,0 0 1,0-1-1,1 1 0,-1-1 1,0 1-1,0-1 1,0 1-1,1-1 0,-1 0 1,0 1-1,1-1 1,-1 0-1,0 0 0,0 0 1,1 0-1,-1 0 1,0 0-1,1-1 0,-1 1 1,0 0-1,0-1 0,1 1 1,1-1-1,60-22-671,-47 17 757,1-1-1,1 2 1,-1 0 0,22-2 0,-33 6 60,0 1 0,0 0 0,0 0 0,0 0 0,0 1 0,0 0 0,0 0 0,0 1 0,0 0 0,0 0 0,-1 0 0,1 1 0,-1-1 0,1 2 0,-1-1 0,8 7 0,-4-2-486,-1 1 0,1 0 0,-2 0 0,9 14 0,2 1-1899,3 3-2894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20:09.67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115 304 17535,'3'20'0,"2"11"-256,-3 5 128,1 5-128,-3-1 128,-3 1-767,-1-7 127,-3-5-128,1-7 128,-1-8-1792,-2-9 0,1-2-2560</inkml:trace>
  <inkml:trace contextRef="#ctx0" brushRef="#br0" timeOffset="769.24">0 45 17919,'8'55'0,"-8"-56"0,0 1 0,0 0 0,0 0 0,0 0 0,0 0 0,0 0 0,0-1 0,0 1 0,0 0 0,0 0 0,0 0 0,1 0 0,-1 0 0,0 0 0,0 0 0,0-1 0,0 1 0,0 0 0,0 0 0,0 0 0,1 0 0,-1 0 0,0 0 0,0 0 0,0 0 0,0 0 0,0 0 0,1 0 0,-1 0 0,0 0 0,0 0 0,0 0 0,0 0 0,0 0 0,1 0 0,-1 0 0,0 0 0,0 0 0,0 0 0,0 0 0,0 0 0,1 0 0,-1 0 0,0 0 0,0 0 0,0 0 0,0 0 0,0 0 0,0 1 0,1-1 0,-1 0 0,0 0 0,0 0 0,0 0 0,0 0 0,0 0 0,0 1 0,0-1 0,0 0 0,0 0 0,0 0 0,0 0 0,0 0 0,1 1 0,5-13-33,1 0-1,14-17 0,-17 25 22,0 0 0,0 1 0,0-1 0,0 1 0,0 0-1,1 0 1,0 0 0,-1 0 0,1 1 0,7-3 0,-4 3-43,1 0 0,-1 0 0,1 1 0,-1 0 0,1 0 0,0 1 0,-1 0 0,1 1-1,0-1 1,11 4 0,-13-2 24,0-1 0,-1 2-1,1-1 1,0 1-1,-1 0 1,0 0-1,0 0 1,0 1 0,0 0-1,0 0 1,-1 1-1,0 0 1,5 6-1,-7-8 0,-1 1-1,0 0 0,0 0 1,-1 0-1,1 0 0,-1 0 0,0 1 1,0-1-1,-1 0 0,1 1 1,-1-1-1,0 0 0,0 1 0,-1 4 1,1-2 20,-1 0 0,0-1 0,0 1 0,-1-1 0,0 1 1,0-1-1,-1 0 0,-4 10 0,-15 16 297,10-16-555,-15 28-1,28-41 242,7-4 48,8-5 34,-13 4-96,0 0 0,1 0 0,-1 0 0,1 0 0,-1 1 0,1 0 0,-1 0 0,1 0 0,0 0 0,0 0 0,0 1 0,-1 0 0,1 0 0,0 0 0,7 1 0,-6 0-108,1 0 1,-1 1 0,1 0-1,-1 0 1,0 1-1,0-1 1,0 1 0,0 0-1,9 7 1,-8-4 10,1 0 0,-1 0 1,-1 0-1,1 1 0,-1 0 1,0 0-1,-1 0 0,1 0 0,-1 1 1,-1 0-1,0 0 0,0 0 0,0 0 1,1 11-1,-3-9 241,-1 1 1,0-1-1,0 1 1,-1-1-1,0 0 1,-1 1-1,-1-1 1,1 0-1,-6 13 1,0-5 81,-1 0 1,-1 0 0,-21 30-1,23-39-148,6-11-2,5-9 27,7-11-239,2 0 0,0 1-1,1 0 1,17-20 0,-27 36 141,1 1 1,0-1 0,1 1 0,-1 0 0,1 0 0,0 0 0,0 1 0,0-1 0,0 1 0,0 0 0,1 1 0,-1-1 0,1 1 0,0 0 0,0 1-1,0-1 1,0 1 0,0 1 0,0-1 0,0 1 0,0 0 0,7 0 0,-6 2 66,0 1 0,-1-1 0,1 1 0,-1 0 0,0 0 0,1 1 0,-1 0-1,-1 0 1,1 0 0,-1 1 0,9 9 0,-6-7 206,1 1 0,0-1 0,12 8 0,-17-13-193,-1-1 0,1 1 1,0 0-1,-1-1 0,1 0 0,0 0 0,0 0 0,0 0 0,0-1 1,0 0-1,0 0 0,0 0 0,5-1 0,-6 1-43,0-1 0,0 0-1,0 0 1,0 0 0,0-1-1,0 1 1,-1-1 0,1 1-1,0-1 1,-1 0 0,0 0-1,1 0 1,-1 0 0,0-1-1,0 1 1,0 0 0,0-1-1,-1 0 1,1 1 0,-1-1-1,1 0 1,-1 0 0,0 0-1,0 0 1,-1 0 0,1 0-1,0-6 1,1 1-6,-2 0 0,1 0 0,-1 0 0,0 0 0,0 0 0,-1 0 0,0 0 0,-1 0 1,-4-14-1,6 22 7,0-1 0,-1 0 0,1 1 0,0-1 0,0 1 0,-1-1 0,1 0 0,-1 1 0,1-1 0,0 1 0,-1-1 0,1 1 0,-1-1 0,1 1 0,-1-1 0,0 1 0,1-1 0,-1 1 0,1 0 0,-1-1 0,0 1 0,1 0 0,-1 0 0,0 0 0,1-1 0,-1 1 0,0 0 0,0 0 0,1 0 0,-1 0 0,0 0 0,1 0 0,-1 0 0,0 0 0,1 0 0,-1 1 0,0-1 0,1 0 0,-1 0 0,0 1 0,1-1 0,-1 0 0,0 1 0,1-1 0,-1 0 0,1 1 0,-2 0 0,-3 3 0,1 0 0,-1 0 0,1 1 0,-6 7 0,1 0 24,1 0 0,1 0 0,0 1 0,0 0 0,1 1 0,1-1 0,1 1 0,-1 0 0,2 0 0,0 1 0,1-1 0,1 0 0,0 1 0,0 0 0,4 27 0,-3-40-15,0-1 0,1 1 0,-1 0 0,0-1 0,1 1 0,-1-1 0,1 1 0,-1 0 0,1-1 0,0 1 0,-1-1 0,1 1 0,0-1 0,0 0 0,0 1 0,0-1 0,1 0 0,-1 0 0,2 2 0,-1-3 1,-1 1 0,1-1 0,-1 0 1,1 0-1,0 0 0,-1 0 0,1 0 0,0 0 1,-1 0-1,1 0 0,0-1 0,-1 1 0,1-1 0,-1 1 1,1-1-1,-1 0 0,1 1 0,-1-1 0,3-2 1,23-14-27,-1-1 0,43-39 0,-46 36-127,1 1 0,1 1 1,27-16-1,-48 33 135,-1 0 1,0 1-1,1-1 1,0 1-1,-1 0 1,1 0-1,0 0 0,-1 0 1,1 1-1,0-1 1,7 1-1,-9 1 6,0-1-1,0 1 1,1-1-1,-1 1 1,0 0-1,0 0 0,0 0 1,0 0-1,-1 0 1,1 0-1,0 0 1,0 1-1,-1-1 1,1 1-1,0-1 0,-1 1 1,0 0-1,1-1 1,-1 1-1,0 0 1,0 0-1,1 2 1,3 8-195,0 0 0,-1 0 0,0 1 1,-1-1-1,-1 1 0,0 0 0,0 0 1,-1 15-1,-2-5-726,0 0 1,-2 0-1,-9 41 0,7-47-3855</inkml:trace>
  <inkml:trace contextRef="#ctx0" brushRef="#br0" timeOffset="1108.33">1545 27 18303,'1'18'0,"3"13"-128,-4 9 0,-3 11-1535,-5 28 127,-5 23-2944,1-5 0,-2 0 4480,6-17 0,2-9 0,-2-21 0,-1-1-3968</inkml:trace>
  <inkml:trace contextRef="#ctx0" brushRef="#br0" timeOffset="1530.85">1342 300 22143,'12'7'0,"9"5"-1024,1-3 128,1-1 512,5-1 0,3-2-768,5-5 0,3 0 640,-1-3 1,0-6-385,-8 2 0,-6-1-5120,0 3 128,0-1 6016</inkml:trace>
  <inkml:trace contextRef="#ctx0" brushRef="#br0" timeOffset="2586.56">1803 598 17151,'1'-78'-512,"-1"71"444,-1 0 0,-1 1 0,1-1-1,-1 1 1,0-1 0,0 1 0,-1-1-1,0 1 1,-6-10 0,9 16 89,-1-1 1,1 1 0,0-1-1,-1 1 1,1 0 0,-1-1-1,1 1 1,-1 0 0,1-1-1,-1 1 1,1 0-1,-1 0 1,1-1 0,-1 1-1,1 0 1,-1 0 0,1 0-1,-1 0 1,1 0-1,-1 0 1,0 0 0,1 0-1,-1 0 1,1 0 0,-1 0-1,1 0 1,-1 0-1,1 0 1,-1 1 0,0-1-1,1 0 1,-1 0 0,1 0-1,-1 1 1,1-1 0,0 0-1,-1 1 1,1-1-1,-1 1 1,1-1 0,0 0-1,-1 1 1,1-1 0,0 1-1,-1-1 1,1 1-1,-1 0 1,-15 27 113,12-16-179,1 1-1,-4 20 1,-3 14-399,9-44 440,0 0 1,0 0-1,0 0 0,0 0 1,1 0-1,-1 1 1,1-1-1,0 0 0,0 0 1,0 1-1,0-1 0,0 0 1,1 0-1,0 1 0,-1-1 1,1 0-1,0 0 0,1 0 1,-1 0-1,1 0 0,-1 0 1,1 0-1,2 2 0,-3-4-1,-1-1 1,1 1-1,0-1 0,0 1 0,0-1 0,0 1 0,0-1 1,0 0-1,0 1 0,0-1 0,0 0 0,0 0 0,0 0 1,0 0-1,0 0 0,0 0 0,0 0 0,0 0 0,0 0 1,0 0-1,-1 0 0,1-1 0,0 1 0,0 0 1,0-1-1,0 1 0,0-1 0,0 1 0,1-2 0,29-21 12,-25 17-29,80-72 149,-84 76-74,-1 1 1,1-1-1,0 1 0,0 0 0,0 0 0,0 0 1,0 0-1,0 0 0,0 0 0,0 1 0,0-1 1,0 1-1,0-1 0,1 1 0,-1 0 1,0 0-1,0 0 0,0 0 0,1 0 0,-1 0 1,0 1-1,0-1 0,0 1 0,0-1 0,0 1 1,0 0-1,0 0 0,0 0 0,0 0 1,0 0-1,0 1 0,0-1 0,-1 0 0,1 1 1,0-1-1,-1 1 0,0 0 0,3 3 0,2 4 80,0 0 0,0 0 0,-1 0-1,-1 1 1,0 0 0,5 17 0,-8-23-202,0 0 0,1 0 1,-1 0-1,1 0 0,0 0 1,0 0-1,0-1 0,5 7 0,-6-10 55,-1 1 0,1-1 1,-1 1-1,1-1 0,0 1 0,-1-1 0,1 1 0,0-1 0,0 0 0,-1 1 0,1-1 0,0 0 0,0 0 0,-1 0 0,1 1 0,0-1 0,0 0 0,0 0 0,-1 0 0,2-1 0,0 1 6,-1-1 0,1 1 0,0-1-1,-1 0 1,1 1 0,-1-1 0,1 0 0,-1 0 0,0 0 0,1 0 0,-1-1 0,0 1 0,2-2-1,12-16-378,-1-1 1,-1 0-1,15-30 0,-15 26 159,-13 23 255,1 0 0,0-1 0,-1 1 0,1 0 0,0 0 0,0 0 0,-1 0 0,1 0 0,0 0 0,0 0 1,0 0-1,0 0 0,0 0 0,1 0 0,-1 1 0,0-1 0,0 0 0,0 1 0,1-1 0,-1 1 0,0-1 0,1 1 0,1-1 0,-2 2-29,0-1 0,0 1 0,0-1 0,0 1-1,0-1 1,0 1 0,0-1 0,-1 1 0,1 0-1,0 0 1,0-1 0,0 1 0,-1 0 0,1 0-1,0 0 1,-1 0 0,1 0 0,-1 0 0,1 0-1,-1 0 1,1 0 0,-1 0 0,0 0 0,0 0-1,1 0 1,-1 0 0,0 2 0,2 38 283,-2-36-186,0 0 0,0 1 1,0-1-1,0 1 1,1-1-1,0 0 1,0 1-1,0-1 1,1 0-1,0 0 1,0 0-1,5 9 1,-6-13-96,0 0 0,0 0 0,0 0 0,1-1 0,-1 1 0,1 0 0,-1-1 0,0 1 0,1 0 0,-1-1 1,1 0-1,-1 1 0,1-1 0,-1 0 0,1 0 0,-1 0 0,1 0 0,0 0 0,-1 0 0,1 0 0,-1-1 0,1 1 0,-1 0 1,1-1-1,-1 1 0,0-1 0,1 0 0,2-1 0,5-3-35,-1 0-1,1 0 1,8-8 0,-16 12 33,16-15-56,18-13-205,-34 28 248,1 0-1,-1 0 0,1 0 1,-1 1-1,1-1 1,-1 0-1,1 1 0,0-1 1,-1 1-1,1 0 1,0-1-1,-1 1 0,1 0 1,0 0-1,-1 0 1,1 0-1,0 0 0,-1 0 1,1 1-1,0-1 1,2 2-1,30 16-963,-20-10 801,0-1 0,22 9 0,-31-15 180,1 1 0,-1-1 0,0 0 0,0 0 0,0-1 1,0 0-1,1 0 0,-1 0 0,0 0 0,0-1 0,9-1 0,1-4-63,-1 1-1,0-2 0,0 0 1,-1-1-1,0 0 1,13-10-1,-8 4 540,34-16-1,-49 28-453,0 1 0,0 0-1,1-1 1,-1 1-1,0 1 1,1-1-1,-1 0 1,1 1-1,-1 0 1,1 0 0,-1 0-1,1 0 1,-1 1-1,1-1 1,-1 1-1,1 0 1,-1 0 0,0 0-1,1 0 1,-1 1-1,0-1 1,4 4-1,5 3-138,-1 1 0,0 0 0,0 1-1,12 15 1,-14-14 388,0-2-1,1 1 1,18 12-1,-26-20-291,1 0-1,0-1 0,0 1 1,1-1-1,-1 0 0,0 0 1,0 0-1,1 0 0,-1-1 1,0 1-1,1-1 0,-1 0 1,0 0-1,1 0 0,5-1 1,-7 0 21,0 0 0,1 1 0,-1-1 1,0 0-1,0 0 0,-1 0 1,1 0-1,0-1 0,0 1 1,0 0-1,-1-1 0,1 1 0,-1-1 1,1 0-1,-1 1 0,0-1 1,0 0-1,1 0 0,-1 0 0,0 0 1,-1 0-1,1 0 0,0 0 1,-1 0-1,2-4 0,-2 3-66,1 0 0,-1 0 0,1 0 1,0 0-1,0 1 0,1-1 0,-1 1 0,1-1 0,-1 1 0,1-1 0,0 1 1,-1 0-1,1-1 0,0 1 0,1 0 0,-1 1 0,0-1 0,1 0 0,-1 1 1,1-1-1,-1 1 0,1-1 0,0 1 0,-1 0 0,1 0 0,0 1 0,0-1 1,0 1-1,0-1 0,-1 1 0,1 0 0,0 0 0,0 0 0,0 0 0,0 1 1,0-1-1,4 2 0,1 1 192,0 0 0,1-1 0,-1 0 1,1-1-1,-1 1 0,1-2 0,0 1 0,-1-1 1,1 0-1,0-1 0,-1 0 0,1-1 0,-1 1 1,14-6-1,-11 3 143,-1-1-1,1 0 1,-1-1 0,1 0 0,-2 0 0,1-1-1,-1-1 1,0 1 0,0-1 0,8-12 0,-16 19-237,0 1 1,-1-1 0,1 0 0,0 1 0,-1-1 0,1 0-1,-1 0 1,1 1 0,-1-1 0,0 0 0,1 0-1,-1 0 1,0 0 0,1 0 0,-1 0 0,0 0-1,0 1 1,0-1 0,0 0 0,0 0 0,0-2-1,-1 3-47,1-1 0,0 0-1,-1 1 1,1-1 0,-1 0-1,0 1 1,1-1 0,-1 1-1,1-1 1,-1 1 0,0-1-1,0 1 1,1 0 0,-1-1-1,0 1 1,1 0 0,-1 0-1,0-1 1,-1 1 0,-6-1-1044,0 0 1,0 0-1,-16 2 1,22-1 554,-47 2-4725,-2 1-1451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20:27.65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0 215 8576,'0'0'149,"2"-3"43,1 0-146,-1 1-46,-1 0-1,1 0 1,-1 0-1,1 0 1,-1 0 0,0-1-1,0 1 1,1-4 0,0-1 21,-1 6 86,-1 1 21,0 0 21,0-1-87,0 1 1,1-1-1,-1 1 0,0-1 1,1 1-1,-1-1 0,1 1 0,-1 0 1,0-1-1,1 1 0,-1 0 1,1-1-1,-1 1 0,1 0 0,0-1 1,-1 1-1,1 0 0,-1 0 1,1 0-1,-1 0 0,1-1 0,0 1 1,-1 0-1,1 0 0,-1 0 1,1 0-1,0 0 0,-1 1 0,1-1 1,-1 0-1,1 0 0,0 0 1,-1 0-1,1 1 0,-1-1 1,1 0-1,-1 0 0,1 1 0,-1-1 1,1 0-1,-1 1 0,1-1 1,-1 1-1,0-1 0,1 1 0,-1-1 1,1 1-1,-1-1 0,1 1 1,68 152 235,-35-67-532,-28-76 243,0-11 16,0-9 40,-6 9-58,25-54-60,29-97 0,-54 152 51,0-1 1,0 1 0,0-1 0,0 1 0,0-1 0,1 1 0,-1-1 0,0 1-1,0-1 1,0 1 0,0-1 0,0 1 0,1-1 0,-1 1 0,0-1-1,1 1 1,-1 0 0,0-1 0,0 1 0,1-1 0,-1 1 0,1 0-1,-1-1 1,0 1 0,1 0 0,-1 0 0,1-1 0,-1 1 0,1 0-1,-1 0 1,1 0 0,-1-1 0,0 1 0,1 0 0,-1 0 0,1 0-1,-1 0 1,1 0 0,-1 0 0,2 0 0,0 1-10,-1 1 0,1-1 1,0 0-1,-1 0 0,1 1 0,-1-1 0,0 1 1,1 0-1,-1-1 0,2 4 0,4 7-97,-1 1-1,7 16 1,6 33-369,-15-43 303,2-1 0,1 1 0,10 21 0,-10-33 255,-4-13 120,-2-16 306,-2 9-450,-3-33 215,1 0 1,5-57 0,-1 102-272,-1-11-250,1 1 0,1 0-1,0-1 1,1 1 0,6-15 0,1 2-7217</inkml:trace>
  <inkml:trace contextRef="#ctx0" brushRef="#br0" timeOffset="639.41">1071 69 11520,'-31'-13'277,"19"34"576,6-11-765,-1 0-1,0 0 0,-1-1 1,0 0-1,-1-1 0,0 0 1,-18 14-1,-4-2 214,-43 22 1,14-13-68,60-29-232,0 0 0,-1 0-1,1 0 1,0 0 0,0 1-1,-1-1 1,1 0 0,0 0 0,0 0-1,-1 1 1,1-1 0,0 0-1,0 0 1,-1 1 0,1-1 0,0 0-1,0 1 1,0-1 0,0 0-1,0 1 1,-1-1 0,1 0-1,0 1 1,0-1 0,0 0 0,0 1-1,0-1 1,0 0 0,0 1-1,0-1 1,0 0 0,0 1-1,0-1 1,1 0 0,-1 1 0,9 14 91,17 9 30,-6-11-65,1 0 1,0-1 0,1-1-1,33 12 1,105 23 10,-156-46-380,-3 1-2918,0-1-3364,-1 0 4460</inkml:trace>
  <inkml:trace contextRef="#ctx0" brushRef="#br0" timeOffset="1160.08">1464 108 12160,'-10'4'-11,"8"-4"-37,-1 1-1,1 0 1,0-1 0,0 1 0,0 0 0,0 0 0,0 1 0,0-1-1,-3 2 1,4-2 21,1 1 1,-1-1-1,0 0 0,1 1 0,-1-1 0,1 0 0,-1 1 0,1-1 1,0 1-1,0-1 0,-1 1 0,1-1 0,0 0 0,0 1 0,1-1 1,-1 1-1,0-1 0,1 3 0,8 61-111,17 93-129,-25-150 267,1-1 0,0 0 0,1 0 0,-1-1 0,7 12 0,-8-17 0,-1 0 0,1 0 0,-1 0 0,1-1 0,0 1 0,-1 0 0,1 0 0,0-1 0,-1 1 0,1-1 0,0 1 0,0-1 0,0 1 0,0-1 0,0 1 0,-1-1 0,1 0 0,0 1 0,0-1 0,2 0 0,-1 0 0,-1-1 0,1 1 0,-1 0 0,1-1 0,-1 0 0,0 1 0,1-1 0,-1 0 0,0 0 0,1 0 0,-1 0 0,0 0 0,0 0 0,0 0 0,0 0 0,0 0 0,2-3 0,12-15 35,-2-1 1,0-1-1,0 0 1,-2 0-1,-1-1 1,-1-1 0,-1 0-1,0 0 1,-2 0-1,-1-1 1,3-34-1,-7 50 169,-2 1 0,1-1 0,-1 0 0,0 1 0,0-1-1,-1 1 1,0 0 0,-5-12 0,6 16-141,0 0 0,-1 1 0,1-1 1,-1 0-1,0 1 0,1-1 0,-1 1 0,0 0 0,0 0 0,-1-1 1,1 1-1,0 1 0,-1-1 0,1 0 0,-1 1 0,0-1 0,1 1 1,-1 0-1,0 0 0,0 0 0,0 0 0,0 0 0,0 1 0,-3-1 1,-10 4-1814,2 3-6996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8:20:29.62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382 172 10752,'-9'-2'62,"-10"-5"1015,-1 1 0,-32-6 0,45 11-829,-1 1-1,0 0 1,0 0-1,1 0 1,0 1-1,-1 0 1,0 1-1,1 0 1,-1 0-1,-9 5 0,5-1-274,1 0 0,1 0 0,0 1 0,0 1 0,0 0 0,1 0 0,1 1 0,-1 0 0,1 1-1,0-1 1,-9 17 0,7-8-22,-1 2 0,2-1 1,0 1-1,2 0 0,-10 39 0,16-54 100,0 0 0,0 0 0,1 0 1,0 0-1,0 0 0,0-1 0,1 1 0,-1 0 0,1 0 0,0 0 1,0 0-1,1-1 0,0 1 0,0-1 0,0 1 0,0-1 1,0 0-1,1 1 0,0-1 0,-1 0 0,1-1 0,0 1 1,1-1-1,0 1 0,-1-1 0,7 4 0,5 3-153,1 0 0,1-2 0,-1 1-1,2-2 1,25 8 0,-35-13-439,0 0 1,-2 0 0,2-1-1,0 0 1,9 0-1,-1-1-8653</inkml:trace>
  <inkml:trace contextRef="#ctx0" brushRef="#br0" timeOffset="342.1">582 477 14464,'-16'4'0,"-10"2"128,26-6 128,17 0-384,-6 0 128,2-2-3712,-4 4 0,1-2-384</inkml:trace>
  <inkml:trace contextRef="#ctx0" brushRef="#br0" timeOffset="804.95">713 240 12928,'6'12'0,"4"10"128,-3 7 0,0 7-128,-2 0 0,-1 5-1024,-1 0 0,-2 1 512,1-6 128,-2-6 384,-2-4 0,1-6 0,-5-6 128,-1-7-768,-4-12 0,-1-1-5632</inkml:trace>
  <inkml:trace contextRef="#ctx0" brushRef="#br0" timeOffset="1167.44">644 141 16895,'8'-2'-58,"0"2"-1,0-1 0,0 1 1,10 1-1,-15-1 39,0 1 0,0 0-1,-1 0 1,1 0 0,0 0-1,-2 0 1,2 0 0,-1 1-1,1-1 1,-1 1 0,1-1-1,-1 1 1,0 0 0,0 0-1,3 4 1,12 17-21,14 27-1,-23-36-29,-1-1 0,2 1-1,0-1 1,1-1-1,0 0 1,0-1-1,1 1 1,15 9 0,-25-21-133,1 1 1,0 0 0,0 0 0,0 0-1,0 0 1,0 0 0,1-1 0,-1 1-1,0-1 1,1 0 0,-1 1 0,0-1-1,1 0 1,-1 0 0,0-1 0,0 1-1,1 0 1,-1-1 0,0 0 0,0 1-1,0-1 1,0 0 0,0 0 0,0 0-1,0 0 1,0 1 0,0-2 0,0 1-1,0-1 1,-1 1 0,3-4 0,0 1 146,1-1 0,-2 1-1,1-1 1,-1 0 0,0-1 0,0 1 0,0-1 0,-1 1 0,1-1 0,-1 0 0,1-6-1,-2 9 189,0-7 711,2 0 1,5-18-1,-7 27-756,-1 0 1,1 0-1,-1 0 1,1 0-1,0 0 1,-1 0-1,1 0 1,0 0-1,0 0 1,-1 0-1,1 0 1,0 0-1,0 1 1,1-2-1,-1 2-67,-1 0-1,1 0 0,0 0 0,-1 0 0,1 0 1,0 0-1,-1 0 0,1 0 0,0 0 0,-1 0 1,1 1-1,0-1 0,-1 0 0,1 0 1,-1 1-1,1-1 0,0 1 0,-1-1 0,1 0 1,-1 1-1,1-1 0,-1 1 0,0-1 0,1 1 1,-1-1-1,1 1 0,-1-1 0,0 1 0,1 1 1,3 4 71,-1 0 0,0 1 1,0 0-1,0 0 0,-1 0 0,0 0 1,0 0-1,-1 0 0,0 0 1,0 10-1,-1 10 338,-2 34 1,2-55-423,-19 146-12422,16-134 12544</inkml:trace>
  <inkml:trace contextRef="#ctx0" brushRef="#br0" timeOffset="1168.44">1389 478 13568,'-17'0'0,"1"0"-9728</inkml:trace>
  <inkml:trace contextRef="#ctx0" brushRef="#br0" timeOffset="2593.27">1972 307 14208,'-6'0'-34,"1"-1"1,0-1 0,-1 1 0,1-1 0,-7-3-1,-4-2-22,13 6 63,1 0 0,-1 0 0,1 1 0,-1-1 0,1 1 0,-1-1 0,1 1 0,-1 0 0,0 0 0,1 0 0,-1 0 0,1 1 0,-1-1 0,0 1 0,1 0 0,0-1 0,0 1 0,0 0 0,-5 3 0,4-2 18,0 1 1,0 0 0,0-1-1,0 1 1,0 1 0,1-1-1,0 0 1,-1 1 0,1-1-1,0 1 1,-1 5 0,-1 5 48,-1-1 1,2 2 0,0-1-1,0 1 1,0 27 0,3-23-75,1-1 0,0 1 0,8 35 0,-8-48 0,0-1 0,1 1 0,0 0 0,0 0 0,1-1 0,-2 1 0,2-1 0,0 0 0,1 0 0,-1 0 0,1 0 0,0-1 0,0 1 0,0-1 0,10 7 0,-13-10 3,2 1 1,0-1-1,-1 0 0,1 0 1,0 0-1,0 0 1,-1 0-1,1-1 1,0 1-1,0-1 1,0 0-1,0 0 1,0 0-1,0 0 1,-1 0-1,1-1 1,3 0-1,-1-1 12,0 0 0,0 0 0,0 0 0,0-1 0,-1 0 0,1 0 0,-2 0 0,9-7 0,1-4 18,0-1 0,-2-1 0,1 0 0,10-19 0,-15 19-66,0 0-1,-1 0 1,0-1 0,-1 1-1,4-20 1,1-9-1,-10 45 33,0 0 0,0 0 0,0-1 0,0 1 0,0 0 1,0 0-1,0 0 0,0 0 0,0-1 0,0 1 1,0 0-1,0 0 0,0 0 0,0 0 0,0-1 1,0 1-1,0 0 0,0 0 0,1 0 0,-1 0 1,0 0-1,0-1 0,0 1 0,0 0 0,0 0 0,0 0 1,0 0-1,1 0 0,-1 0 0,0 0 0,0-1 1,0 1-1,0 0 0,1 0 0,-1 0 0,0 0 1,0 0-1,0 0 0,0 0 0,1 0 0,-1 0 1,0 0-1,0 0 0,0 0 0,0 0 0,1 0 0,-1 0 1,0 0-1,0 0 0,0 0 0,0 0 0,1 0 1,-1 1-1,0-1 0,0 0 0,8 13-108,4 20-142,29 149-1775,-31-223 2120,-5 20-39,8-43 112,-6 32 581,0-1 0,14-35 0,-20 64-763,1 1-1,0 0 1,0 0 0,0 0 0,1 0 0,-1 0 0,1 0 0,-1 0 0,1 1 0,0 0 0,0-1 0,0 1 0,0 0 0,-1 0 0,2 1 0,-1-1 0,1 1 0,-1-1 0,1 1 0,-1 0 0,1 1 0,0-1 0,-1 0 0,1 1 0,0 0 0,-1 0 0,0 0 0,1 1 0,0-1 0,-1 1 0,1 0 0,0 0 0,-1 0 0,1 0-1,-1 1 1,0-1 0,1 1 0,-1 0 0,-1 0 0,1 0 0,0 0 0,0 1 0,5 4 0,-4 0-15,0-1 1,-1 1-1,1 0 0,-1 0 1,-1 0-1,1 0 0,-1-1 0,-1 2 1,2 11-1,0 10-165,-2 36 1,2 17-101,-4-81 270,1 0 1,0 0-1,0 0 1,0 0-1,0 0 1,1 0-1,-1 0 1,0 0-1,0 0 1,1 0-1,-1-1 1,0 1-1,1 0 1,-1 0-1,1 0 1,-1 0-1,1 0 1,0-1-1,-1 1 1,1 0-1,0 0 1,0-2-1,0 1 1,0-1-1,0 0 1,0 0 0,0 0-1,0 0 1,0 1-1,-1-1 1,1-1 0,0 1-1,-1 0 1,1 0 0,-1 0-1,1 0 1,-1 0-1,0 0 1,1-1 0,-1-1-1,16-50-74,17-40-100,-33 92 202,1 0 1,-1 0 0,0 0 0,0 1 0,1-1-1,-1 0 1,0 1 0,1-1 0,-1 0 0,1 1-1,-1-1 1,1 0 0,-1 1 0,1-1 0,-1 1-1,0-1 1,0 1 0,1-1 0,0 1-1,-1 0 1,1-1 0,0 1 0,0 0 0,-1-1-1,1 1 1,0 0 0,0 0 0,1-1 0,-1 2-3,0-1 1,0 1 0,0-1-1,0 1 1,0 0 0,0-1-1,0 1 1,0 0 0,0 0-1,0 0 1,0 0 0,-1-1-1,1 1 1,0 0-1,1 2 1,2 4 9,0 1 0,-1-1 0,0 0 1,2 13-1,5 35-1825,-5-28-5268</inkml:trace>
  <inkml:trace contextRef="#ctx0" brushRef="#br0" timeOffset="3691.91">2995 350 13824,'-2'2'-61,"-1"0"1,1 1 0,0-1 0,0 0-1,0 1 1,0-1 0,0 1 0,1 0-1,-1 0 1,1 0 0,0 0 0,0 0 0,0 1-1,0-1 1,1 0 0,-1 4 0,0 7-282,0 0 1,1 20 0,1-3 348,2-1 0,1 1 0,1-1 0,2 1 0,15 45 0,-22-75 19,1 0 0,-1 0 0,0 0 0,1 0 0,-1-1 0,0 1 1,1 0-1,-1 0 0,1-1 0,0 1 0,-1 0 0,1-1 0,-1 1 0,1 0 0,0-1 0,0 1 0,-1-1 0,1 1 0,0-1 0,0 1 0,0-1 0,0 0 0,-1 1 0,1-1 0,1 0 0,-1 0-2,1 0-1,-1 0 1,0-1 0,1 1-1,-1 0 1,0-1-1,0 1 1,1-1 0,-1 0-1,0 1 1,-1-1-1,1 0 1,0 0 0,0 0-1,1-1 1,3-3 28,0 0 0,0-1-1,-1 0 1,0 0 0,4-7 0,-4 3-25,0 0 1,-1-1 0,1 1 0,-1-1-1,-1 0 1,1-11 0,2-66 30,-2 19-438,-2 43 123,-1 18 311,0 1 1,0 0-1,1 0 1,0 1 0,0-1-1,1 0 1,0 0 0,4-11-1,-5 18-40,-1 0-1,1 0 1,-1 0-1,1 1 0,0-1 1,-1 0-1,1 0 1,-1 0-1,0 1 1,0-1-1,1 0 0,-1 1 1,1-1-1,-1 0 1,1 1-1,-1-1 1,0 1-1,1-1 0,-1 1 1,0-1-1,1 1 1,-1-1-1,0 1 1,0-1-1,1 1 0,-1 0 1,4 7-6,-1 0 0,0 1 0,0-1 0,-1-1 0,0 2 1,1 14-1,4 17 84,1 1-140,-6-24 83,2 0 1,0 0-1,12 28 0,-14-41-80,0 1 0,0-1-1,1 0 1,-1 0 0,1 0-1,0-1 1,-1 1 0,1-1 0,1 0-1,-1 1 1,1-1 0,0-1-1,0 1 1,0-1 0,0 1-1,0-1 1,1 0 0,5 2-1,-7-4-55,0 0-1,0 1 0,1-1 1,-1 0-1,0-1 0,0 1 1,0 0-1,0-1 1,0 0-1,1 0 0,-2 0 1,1 0-1,-1 0 0,1-1 1,0 1-1,0-1 1,0 1-1,-1-1 0,4-3 1,3-3-245,0-1 1,-1 1 0,13-17 0,-7 2 619,0-1 0,-1-1-1,-1 0 1,-2 0 0,12-40 0,-18 45-185,-4 20-85,-1 0-1,1 0 1,0 0-1,-1 0 1,1 0-1,0 0 1,0 0-1,-1 0 1,1 0-1,0 0 1,-1 0-1,1 0 1,0 0 0,0 1-1,-1-1 1,1 0-1,0 0 1,0 0-1,-1 0 1,1 1-1,0-1 1,0 0-1,0 0 1,0 1 0,-1-1-1,1 0 1,0 0-1,0 1 1,0-1-1,0 0 1,-1 1-1,-21 33 136,11-9-134,-1-1 1,1 2-1,2 0 0,1 0 1,1 0-1,1 1 0,-5 48 1,11-73-1,-1 0 1,1 0 0,0 0 0,0 0 0,0-1 0,1 1-1,-1 0 1,0 0 0,1 0 0,-1 0 0,1 0-1,-1 0 1,1-1 0,0 1 0,0 0 0,0 0-1,0-1 1,0 1 0,0-1 0,1 1 0,-1-1-1,0 1 1,1-1 0,-1 0 0,1 0 0,0 0 0,-1 0-1,1 0 1,2 1 0,-1-1-66,-1 0 1,1-1-1,0 0 0,0 0 0,0 0 1,0 0-1,0 0 0,0 0 1,0-1-1,0 1 0,0-1 1,0 0-1,-1 0 0,1 0 0,0 0 1,-1-1-1,0 1 0,4-3 1,14-11-319,-1-1 1,-1-2-1,0 1 1,18-26-1,17-17 602,-37 43 351,-4 5 108,0 0 0,26-20 0,-38 32-664,1-1 0,0 1 0,-1-1-1,1 1 1,0-1 0,-1 1 0,1-1 0,0 1 0,0 0 0,-1 0 0,0-1 0,1 1 0,0 0 0,0 0 0,0 0 0,-1 0 0,1 0 0,0 0 0,0 0 0,0 0 0,0 0 0,-1 0 0,1 1 0,0-1 0,0 0-1,0 0 1,-1 1 0,2 0 0,-1 0 8,0 0 0,0 0 0,0 1 0,0-1 0,0 0 1,0 1-1,-1-1 0,1 1 0,0-1 0,-1 1 0,1-1 0,-1 1 0,1 2 0,0 4 31,0 0 1,0-1 0,-1 1-1,0 0 1,-2 9 0,-1 9 58,2-14-18,-1 0 0,0 0 0,0 0 0,-1-1 0,-1 1 0,-6 14 0,21-45-533,24-33-1,-24 37 366,-6 7 69,1 1 0,0-1 0,0 1 0,0 0 0,16-11 0,-21 17 0,1 0 0,-1 0 0,1 0 0,0 0 0,0 0 0,-1 0 0,1 1 0,0-1 0,0 1 0,0-1 0,-1 1 0,0 0 0,1 0 0,0 0 0,0 0 0,0 0 0,0 0 0,0 0 0,0 1 0,-1-1 0,1 1 0,0-1 0,0 1 0,0 0 0,-1 0 0,1 0 0,0 0 0,-1 0 0,1 0 0,-1 0 0,1 0 0,-1 1 0,0-1 0,0 0 0,1 1 0,-1-1 0,1 3 0,2 3-994,0 0-1,1 0 1,-1 1 0,-1 0 0,0-1 0,0 1 0,0 0 0,-1 1 0,2 11 0,-3-10 311</inkml:trace>
  <inkml:trace contextRef="#ctx0" brushRef="#br0" timeOffset="4066.66">4153 0 15616,'2'14'0,"3"10"-256,-2 3 128,2 5-384,-1 7 128,1 9-256,-3 4 0,-2 6 256,-3 11 128,-3 10 0,-3-12 0,0-7 0,0-21 0,0-12-256,2-6 0,0-1-6656</inkml:trace>
  <inkml:trace contextRef="#ctx0" brushRef="#br0" timeOffset="4468.05">4019 189 21759,'12'0'0,"8"0"-384,1-2 128,4 2 0,-2-2 128,3 2-1792,-4 0 128,3 0 1792,-4 0 0,-3 2 0,-2-2 0,-2-2-512,-2 1 129,-3-1-4353,0 2 128,1 0 1152</inkml:trace>
  <inkml:trace contextRef="#ctx0" brushRef="#br0" timeOffset="4845.06">4681 404 13440,'-8'-2'3,"-7"-3"108,0 2-1,0-1 1,-30-1 0,40 5-50,-1 0 0,1 1 1,0-1-1,-1 1 1,1 1-1,1-1 1,-2 1-1,1-1 1,0 2-1,0-1 1,1 0-1,-1 1 1,0 0-1,1 0 0,-5 5 1,-1 2 199,0 0-1,0 1 1,2 0 0,0 0 0,0 1 0,-11 21-1,14-23-101,2-1 0,-1 1 0,1 0 0,0 0-1,0 0 1,1 0 0,0 1 0,1-1-1,0 19 1,0-28-200,1 0-1,0 0 1,1 0-1,-1 0 1,0 0-1,0 0 1,0 0-1,0 0 1,1 0-1,-1 0 1,1 0-1,-1 0 1,1 0-1,-1 0 1,1 0-1,-1 0 1,1-1 0,0 1-1,-1 0 1,1 0-1,0-1 1,0 1-1,-1 0 1,1-1-1,0 1 1,2 0-1,-1-1 4,0 1 0,-1-1 0,0 0-1,1 0 1,0 0 0,0 0 0,0 0-1,0-1 1,0 1 0,0 0 0,0-1 0,0 0-1,1 0 1,7-3-36,-1-1-1,-1 0 1,1 0 0,8-7 0,5-8 64,20-22 1,-15 16 817,-26 25-778,0 0 1,0 0-1,0 0 1,0 0-1,0 0 1,0 1-1,-1-1 1,1 0-1,0 1 1,1-1-1,-1 1 0,0-1 1,0 1-1,0-1 1,1 1-1,-1 0 1,0 0-1,1 0 1,-1 0-1,0 0 1,0 0-1,1 0 1,-1 0-1,0 0 1,0 0-1,1 1 0,-1-1 1,0 1-1,0-1 1,1 1-1,-1-1 1,0 1-1,0 0 1,0-1-1,1 2 1,0 0-55,0 0 1,0 1 0,0-1-1,-1 0 1,0 0 0,1 1-1,-1-1 1,1 1 0,-1 0-1,0-1 1,0 1 0,0 0-1,-1 0 1,1 4-1,0 8-798,-1-1-1,-2 18 1,1-20-956,-1 10-7288</inkml:trace>
  <inkml:trace contextRef="#ctx0" brushRef="#br0" timeOffset="5560.39">5187 267 14592,'-9'8'-80,"1"0"1,0 1-1,0 1 1,1-1-1,0 1 1,1 0-1,-1 1 1,2-1-1,0 0 1,-4 13-1,-5 19-520,-12 61 1,16-55 497,4-28 150,2-4 75,0 0-1,1 0 1,0 0-1,1 18 1,1-33-123,1 0 1,0-1 0,0 1-1,0 0 1,0 0-1,0-1 1,0 1-1,1 0 1,-1-1 0,0 1-1,0 0 1,0 0-1,1-1 1,-1 1-1,0-1 1,1 1 0,-1 0-1,0-1 1,1 1-1,-1-1 1,1 1-1,-1-1 1,1 1-1,-1-1 1,1 1 0,-1-1-1,1 1 1,0-1-1,-1 0 1,1 1-1,0-1 1,-1 0 0,1 0-1,0 1 1,-1-1-1,1 0 1,0 0-1,-1 0 1,1 0-1,0 0 1,0 0 0,-1 0-1,1 0 1,0 0-1,-1 0 1,1 0-1,0-1 1,-1 1 0,1 0-1,0 0 1,-1-1-1,1 1 1,0 0-1,-1-1 1,2 0 0,2-2-53,2 0 1,-1-1-1,0 1 1,0-1-1,4-4 1,50-60-1814,-36 41 366,26-24-1,-40 42 1889,0 1 1,1 1-1,16-10 0,-24 16-303,-1 0 0,1 0 1,-1 0-1,1 0 0,0 0 0,-1 0 0,1 1 0,0-1 1,-1 1-1,1-1 0,0 1 0,0 0 0,0 0 1,-1 0-1,1 0 0,0 0 0,0 0 0,0 0 0,-1 0 1,1 1-1,0-1 0,0 1 0,-1-1 0,0 1 1,1 0-1,-1 0 0,1 0 0,-1 0 0,1 0 0,-1 0 1,1 0-1,-1 0 0,0 0 0,0 1 0,1-1 0,-1 1 1,0-1-1,1 2 0,3 7-66,-1 0 0,0 0 0,-1 0-1,0 1 1,2 15 0,2 2 404,-3-14-355,-1 0 1,0 0-1,2 19 0,13-156-687,-16 91 368,1-3 561,-1 1 0,-4-47-1,4 87-298,1 0 1,0-1-1,0 0 0,0 1 0,1-1 0,-1-1 1,1 1-1,1 0 0,-1-1 0,0 0 0,0 0 1,1 0-1,8 4 0,-4-4-124,12 4-1360,39 21 0,-53-24 1318,0 0 1,-1 0-1,0 0 1,1 1-1,-1 0 1,0 0 0,-1 0-1,7 12 1,0 0 225,14 30 0,-23-41 582,0 0 0,-2 0 0,2 0 0,-1 1 0,-1-1 0,1 1 0,0 12 0,-2-20-313,-2-28 86,3 19-516,1-1 0,0 0 1,0 1-1,1-1 1,1 1-1,-1 0 1,1 0-1,1 0 1,8-13-1,-5 9-474,2 1-1,-1 1 1,1 0-1,0 0 1,22-16-1,-18 16-6817</inkml:trace>
  <inkml:trace contextRef="#ctx0" brushRef="#br0" timeOffset="5948.65">6033 12 16639,'-1'3'-45,"1"0"0,-1 1-1,1-1 1,-1 0 0,1 0-1,0 1 1,1-1 0,-1 0-1,0 1 1,1-1 0,0 0-1,0 0 1,0 0 0,0 1-1,0-1 1,1 0-1,-1-1 1,4 6 0,7 22-373,-9-14 305,-1 0 0,-1-1 0,0 1 0,-1 0 0,0 0 0,-2 0 0,-4 28 0,-2 28-114,7-35-45,1 1 0,2 0 0,8 41 0,-10-78-401,0 1 0,0 0 0,1 0 0,-1 0 0,0 0 0,0-1 0,-1 1 0,1 0 0,0 0 0,-1 1 0,-2 7-2249</inkml:trace>
  <inkml:trace contextRef="#ctx0" brushRef="#br0" timeOffset="6307.09">5858 106 22271,'8'8'0,"6"8"-384,-3-8 0,0-4 384,5 2 0,1-2-1152,-3 1 0,1 2 384,6-3 0,7 0 896,2-4 128,3 0-256,-6-4 0,0-1-896,-4 0 129,0 2-4353,0 5 0,1 1 2176</inkml:trace>
  <inkml:trace contextRef="#ctx0" brushRef="#br0" timeOffset="6654.18">6487 388 14464,'-25'-15'-1152,"-2"21"941,19-5 305,0 1 0,0 0 0,0 0 0,1 0 0,0 1 0,-1 1 0,1-1 0,0 1 0,-1 0 0,3 1 0,-13 8 0,11-5-19,-1 1 1,2-1-1,0 1 0,0 0 1,1 1-1,0 0 1,0 0-1,0 0 0,2 0 1,-1 1-1,1-1 0,2 1 1,-1 0-1,-1 17 1,3-26-46,-1-1 0,1 1 1,0-1-1,0 1 0,0-1 1,0 1-1,1-1 0,-1 1 1,0-1-1,0 0 1,1 1-1,-1-1 0,1 1 1,0-1-1,-1 0 0,1 1 1,0-1-1,0 2 0,0-2-13,0-1-1,0 1 0,0-1 0,0 1 0,0-1 1,0 0-1,0 1 0,0-1 0,0 0 0,0 0 1,0 1-1,0-1 0,0 0 0,0 0 0,0 0 1,0-1-1,0 1 0,0 0 0,0 0 0,1-1 1,3 0-20,0-1 1,0-1 0,0 1-1,-1-1 1,0 1 0,1-1-1,-1-1 1,6-4 0,5-6 215,-1-1 0,18-26 0,-31 40-194,0-1 0,0 1 0,0 0-1,-1 0 1,1 0 0,0 0 0,1 0-1,-1 0 1,0 0 0,0 0-1,0 0 1,0 0 0,1 1 0,-1-1-1,0 0 1,1 1 0,-1-1 0,1 1-1,-1-1 1,1 1 0,-1 0-1,0 0 1,1 0 0,-1 0 0,1 0-1,-1 0 1,1 0 0,-1 0 0,1 0-1,-1 1 1,1-1 0,-2 1-1,1-1 1,1 1 0,-1-1 0,0 1-1,1 0 1,-1 0 0,0-1 0,0 1-1,0 0 1,0 0 0,0 0-1,2 2 1,3 3 111,-1 1-1,1 0 1,-1 0-1,0 0 1,-2 1-1,6 10 1,-3-6-1679,-1 1 0,-1 0 1,-1 0-1,4 20 0,-5-16-5256</inkml:trace>
  <inkml:trace contextRef="#ctx0" brushRef="#br0" timeOffset="7041.46">7074 184 16256,'-7'29'-102,"-1"1"0,-22 52 0,-36 52-121,37-75 133,23-47 62,2-4 4,0 0 0,1-1-1,-1 0 1,-9 11 0,13-18 24,-1 0 0,1 0 0,0 1 0,0-1 0,0 0 0,0 0 0,0 0 0,0 0 0,0 0 0,0 0 0,0 0 0,0 1 0,0-1 0,0 0 0,0 0 0,-1 0 0,1 0 0,0 0 0,0 0 0,0 0 0,0 0 0,0 0 1,0 0-1,-1 0 0,1 0 0,0 0 0,0 0 0,0 0 0,0 0 0,0 0 0,0 0 0,-1 0 0,1 0 0,0 0 0,0 0 0,0 0 0,0 0 0,0 0 0,0 0 0,-1 0 0,1 0 0,0 0 0,0 0 0,0 0 1,0 0-1,0 0 0,0 0 0,0 0 0,0 0 0,-1-1 0,1 1 0,0 0 0,0 0 0,0 0 0,0 0 0,0 0 0,0 0 0,-1-13 3,4-18-25,-3 29 17,4-23-4,1 0 0,1 1 1,1 0-1,1 0 0,15-29 0,-14 35 32,-1 1-1,2 1 1,1 0 0,1 0-1,-1 1 1,2 0 0,21-18-1,-32 31-22,0 0-1,1 0 0,-1 0 1,0 1-1,1-1 0,-1 1 1,1 0-1,0-1 0,-1 1 1,1 1-1,0-1 1,0 0-1,-1 1 0,0-1 1,1 1-1,0 0 0,0 0 1,0 0-1,0 0 1,0 0-1,3 1 0,-2 1 4,0 0-1,0-1 1,-1 1-1,0 1 1,1-1-1,-1 0 1,0 1-1,1 0 1,-1 0-1,0 0 1,0 0-1,-1 0 1,5 7 0,3 7 7,0 0 0,-1 1 0,0 1 0,-1-1 1,8 35-1,-8-20-1033,-2 0 0,4 59 0,-9-66-7489</inkml:trace>
  <inkml:trace contextRef="#ctx0" brushRef="#br0" timeOffset="7387.15">7103 421 20479,'12'5'0,"7"0"-1152,-1 0 0,3 0 640,4-3 0,4-2-3967,-1-1-1,2-3 4608,-3-5 0,-1-1-128,-1-2 0,-2 0-2176,-9-1 0,2 1 128</inkml:trace>
  <inkml:trace contextRef="#ctx0" brushRef="#br0" timeOffset="7747.49">7547 218 12416,'-2'2'6,"0"0"1,1 1 0,-1-1 0,1 0 0,-1 1-1,1-1 1,0 1 0,0-1 0,0 1 0,0-1-1,0 1 1,1 0 0,-1-1 0,1 1-1,0 0 1,0 0 0,0-1 0,0 1 0,0 0-1,0 0 1,2 4 0,1 22 164,-2 0-1,0-2 1,-7 55 0,4-62 93,-7 52 467,7-64-719,0-1-1,0 0 1,0 0-1,-1 0 1,0 0-1,0 0 1,-6 7 0,9-13-17,-1 0-1,1 0 1,-1 0 0,1-1 0,-1 1 0,1 0 0,-1-1 0,1 1 0,-1-1 0,0 1 0,1 0 0,-1-1 0,0 1 0,0-1 0,1 0 0,-1 1 0,0-1-1,0 0 1,0 1 0,1-1 0,-1 0 0,0 0 0,1 0 0,-1 0 0,0 0 0,-1 0 0,1 0 3,0-1 0,0 1 0,0-1 0,1 0 1,-1 1-1,0-1 0,0 0 0,0 0 0,0 1 0,1-1 1,-1 0-1,0 0 0,1 0 0,-1 0 0,1 0 0,-1-2 0,-3-6 66,2 1-1,-1-1 1,-2-16-1,4 9 123,0 0 0,1 0 0,1 0-1,0 0 1,1 0 0,1 0 0,1 0 0,0 1 0,1-1 0,0 1 0,1 0 0,0 2 0,14-22-1,-18 31-206,0 1-1,1 0 1,-1-1-1,1 1 0,0 0 1,0 0-1,-1 1 0,1-1 1,1 1-1,-1-1 0,1 1 1,-1 0-1,1 0 0,0 1 1,0-1-1,0 1 1,0 0-1,5-1 0,-5 2 119,1 0 0,0 0 0,-1 0 0,1 1 0,-1 0 0,1 0 0,-1 0 0,-1 1 0,2-1 0,-1 1 0,0 0 0,0 0 0,0 1 0,0-1 0,0 1 0,6 6 0,-3-2-230,0 1 0,1 0 0,-2 1 0,1-1 0,8 16 0,22 54-46,-26-52 68,-7-17-76,0 1-1,-1 0 1,0 0 0,0 0 0,-1 0-1,-1 0 1,0 0 0,0 1 0,-2 19 0,1-21-905,-2 0 1,0-1 0,0 1 0,0 0-1,-1-1 1,0 1 0,-6 8-1,-5 12-2406</inkml:trace>
  <inkml:trace contextRef="#ctx0" brushRef="#br0" timeOffset="8090.78">7527 482 16000,'18'2'0,"12"-1"-128,-4 1 128,0 2 0,-2-3 0,-3 1-384,9-2 0,5 0-4352,-3-2 0,0 1 2176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9:03:27.90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1198 9344,'0'0'-86,"0"0"278,0 0 491,0 0 149,0 0-149,0 0-86,0 0-170,0 0-86,0 0-149,3-1 21,14-3-66,0 0 0,2 1 0,27-1 0,-1 0-3657,-35 2-3402</inkml:trace>
  <inkml:trace contextRef="#ctx0" brushRef="#br0" timeOffset="358.16">49 1350 11648,'4'3'-56,"14"3"-123,-16-6 195,1 0-1,-1 1 1,1-1-1,-1-1 1,1 1-1,-1 0 1,1-1-1,-1 1 1,1-1-1,3-1 1,2-1 154,4 0-376,0 1 0,0 0 0,-1 0-1,1 1 1,17 1 0,-17 1-6855</inkml:trace>
  <inkml:trace contextRef="#ctx0" brushRef="#br0" timeOffset="854.33">479 724 10752,'2'48'-869,"-1"-36"798,-1-1 0,0 1 1,-2 19-1,-3 2 227,1 1 1,1 56-1,-5 40 20,4-93-149,1-1-1,3 54 1,23 166-1115,-23-255 1108,0 0-1,1 0 1,-1 0-1,0 0 1,1-1-1,-1 1 1,0 0 0,1 0-1,-1 0 1,1 0-1,-1 0 1,1 0-1,0-1 1,-1 1 0,1 0-1,0-1 1,0 1-1,-1 0 1,1-1-1,0 1 1,0-1-1,0 0 1,0 0 0,0 1-1,0-1 1,-1 0-1,1 1 1,0-1-1,0 0 1,0 0 0,0 0-1,0 0 1,0 0-1,0 0 1,0 0-1,0 0 1,1-1 0,7 0 231,0 1 1,0-2 0,12-5 0,-3 1-126,8 1 91,-17 4-187,-1 0-1,0-1 1,0 0-1,-1 0 1,1-1-1,0 0 1,0 0-1,-1-1 1,12-7-1,24-22-1008,-29 23-1370,-2 2-2877</inkml:trace>
  <inkml:trace contextRef="#ctx0" brushRef="#br0" timeOffset="1245.43">457 790 7296,'0'-3'154,"1"0"-1,-1 0 1,1-1 0,0 1 0,0 0 0,-1 0 0,2 1-1,-1-1 1,1 0 0,-1 0 0,1 0 0,0 1 0,3-5-1,33-30 1591,-31 31-1737,57-45 470,-14 11-467,-18 11-2844,-32 29-345,0 0 193</inkml:trace>
  <inkml:trace contextRef="#ctx0" brushRef="#br0" timeOffset="2058.65">686 969 9600,'-10'-7'0,"3"-1"-104,15 7 98,15 5 208,-22-3-145,4 59 1799,-1-45-1875,0-1 0,0 1-1,1-2 1,0 1 0,2 0 0,0-2 0,1 2-1,0-1 1,17 19 0,-25-31 23,1-1-1,0 1 1,0-1-1,0 1 1,-1-1 0,1 0-1,0 1 1,0-1-1,0 0 1,0 1 0,0-1-1,0 0 1,0 0-1,0 0 1,0 0 0,0 0-1,-1 0 1,1 0-1,0 0 1,0 0 0,0 0-1,0-1 1,0 1-1,0 0 1,0-1 0,0 1-1,-1-1 1,1 1-1,0-1 1,0 1 0,0-1-1,-1 1 1,0-1 0,1 0-1,-1 1 1,2-2-1,0-1 7,1 1 1,-1 0-1,0-1 0,0 0 0,0 0 0,0 0 0,-1 0 0,1-1 1,1-3-1,3-42 104,-6 40-90,1-1 0,0 2 0,1-2 0,4-12 0,-6 22-29,0 0-1,0-1 0,0 1 1,1 0-1,-1 0 0,0 0 1,0 0-1,0 0 0,1 0 1,-1 0-1,0 0 0,0 0 1,1 0-1,-1 0 0,0 0 1,0 0-1,1 0 0,-1 0 1,0 0-1,0 0 0,0 0 1,0 0-1,0 0 0,0 0 1,0 0-1,1 1 0,-1-1 1,0 0-1,0 0 0,0 0 1,0 0-1,1 1 0,-1-1 1,0 0-1,0 0 0,0 0 1,0 0-1,0 1 0,1-1 1,-1 0-1,0 0 0,0 1 1,0-1-1,0 0 0,0 0 1,0 0-1,0 1 0,0-1 1,8 13-208,0 5-11,-2 0 1,6 22-1,9 27 532,-20-67-303,-1 1-1,0-1 1,0 0 0,0 1 0,1-1-1,-1 0 1,0 0 0,0 1 0,1-1-1,-1 0 1,0 0 0,1 0 0,-1 1-1,0-1 1,1 0 0,-1 0 0,0 0-1,1 0 1,-1 0 0,0 0 0,1 0-1,-1 1 1,0-1 0,1 0 0,-1 0-1,0 0 1,1-1 0,-1 1 0,1 0-1,-1 0 1,0 0 0,1 0 0,-1 0-1,0 0 1,1 0 0,-1-1 0,0 1-1,0 0 1,1 0 0,-1 0 0,0-1-1,1 1 1,-1 0 0,0 0 0,0-1-1,0 1 1,1 0 0,-1-1 0,0 1-1,0 0 1,0-1 0,0 1 0,1-1-1,11-16 209,-8 4-175,1-2 0,0 0 0,-1 1 0,2-26-1,9-28 52,35-88-2201,-47 142-4352</inkml:trace>
  <inkml:trace contextRef="#ctx0" brushRef="#br0" timeOffset="2415.92">1099 1180 6400,'0'0'0,"-8"-2"128,8 2 128,7 8-128,-5 1 0,-1 4-128,-2 0 128,-3 1 0,-1 4 0,-2 3 0,2 1 0,1 1 128,3 1 128,2-1-256,-1-3 128,0-5-512,1 0 0,0 0-5376</inkml:trace>
  <inkml:trace contextRef="#ctx0" brushRef="#br0" timeOffset="2762.9">1252 1150 8448,'-7'12'0,"-7"6"0,12-10 0,7-8 0,-5 0 0,0 6-256,-2 3 128,-1 2-512,-1 6 0,-3 3 512,2 0 128,2 4 0,-1-5 0,4 1-128,-1-4 128,1 0-4480</inkml:trace>
  <inkml:trace contextRef="#ctx0" brushRef="#br0" timeOffset="3155.58">1169 1156 11136,'2'7'0,"-1"2"0,8-7 0,3-2 0,1-1 0,5-1-256,-3-4 128,0-3-2048,-3 3 0,-1-1-1664</inkml:trace>
  <inkml:trace contextRef="#ctx0" brushRef="#br0" timeOffset="3762.84">1652 969 12288,'0'0'-18,"0"-1"1,0 1-1,0-1 0,0 1 1,0-1-1,0 1 1,0 0-1,0 0 1,0-1-1,0 1 0,1 0 1,-1-1-1,0 1 1,0-1-1,0 1 1,1 0-1,-1-1 0,0 1 1,1-1-1,-1 1 1,0 0-1,1-1 1,-1 1-1,0 0 1,1 0-1,-1-1 0,1 1 1,-1 0-1,1 0 1,16 0-889,-14 1 720,1 0-1,-1 0 1,-1 0 0,1 1 0,1-1 0,-1 0-1,4 4 1,0 3 140,-1 0 0,0 0 0,-1 1 0,-1 0 0,1-1 0,-1 1 0,0 0 0,-1 1 1,0-1-1,0 0 0,1 13 0,14 42 597,-16-63-485,-1-5-94,2-13-218,2-29-389,-4 32 582,0 6 16,1-1-1,0 0 1,0 1-1,5-12 1,-6 17 31,1 0 0,0-1 0,0 1 1,0-1-1,0 1 0,0-1 1,0 1-1,0 0 0,1 0 0,0 0 1,6-4-1,-8 7 2,0-1-1,0 1 1,0 0-1,0 0 1,0 0-1,0 0 1,0 0-1,0 0 1,0 0-1,0 0 1,0 0-1,0 0 1,0 0 0,0 1-1,0-1 1,0 0-1,0 1 1,0-1-1,0 1 1,-1-1-1,1 1 1,0-1-1,0 1 1,0 0-1,-1-1 1,1 1-1,0 0 1,0 0-1,-1-1 1,0 1 0,0 0-1,1 0 1,0 1-1,21 35-561,-18-29 260,28 49 2077,-25-80-363,0-60-992,-5 54-1061,10-59-1,-10 77 445,17-53 399,-4 34-2156,4 4-3611,-3 12 5398</inkml:trace>
  <inkml:trace contextRef="#ctx0" brushRef="#br0" timeOffset="4309.51">2076 1198 7808,'-20'-33'0,"44"23"768,34-30 1301,-58 40-2064,0 0 0,0 0 0,0-1-1,0 1 1,1 0 0,-1 0 0,0 0 0,0 0 0,0 0 0,0 0 0,1 0-1,-1 0 1,0 0 0,0 0 0,0 0 0,1 0 0,-1 0 0,0 0 0,0 0-1,0 0 1,0 0 0,1 0 0,-1 0 0,0 0 0,0 0 0,0 0-1,1 0 1,-1 0 0,0 0 0,0 0 0,0 0 0,0 0 0,0 1 0,1-1-1,-1 0 1,0 0 0,0 0 0,0 0 0,0 0 0,0 0 0,0 0-1,1 0 1,-1 0 0,-1 11-74,-7 15-228,8-24 300,-3 6-24,-6 16-44,1 0 1,-23 37 0,28-55 61,0 0 0,-1 0 0,-1-1 1,1 1-1,-1-1 0,0 0 0,-1-1 0,1 1 1,-1-1-1,1 0 0,-1 0 0,0 0 0,0-1 0,-12 4 1,17-6 2,1-1 0,-1 0 0,1 1 0,-1-1 0,1 0 1,-1 0-1,1 0 0,-1 0 0,1 1 0,0-1 0,-1 0 0,1 0 1,-1 0-1,1 0 0,-1 0 0,1 0 0,-1-1 0,1 1 0,-1 0 0,0 0 1,1 0-1,-1 0 0,1-1 0,-1 1 0,4-11-74,17-13 145,-11 18-216,1 0 0,0 0 0,-1 1 1,1 0-1,1 1 0,-1 0 0,0 0 1,1 2-1,0-1 0,1 1 0,-2 2 1,1-1-1,19 0 0,-14 1-5252</inkml:trace>
  <inkml:trace contextRef="#ctx0" brushRef="#br0" timeOffset="4688.28">2343 1089 10496,'0'9'0,"0"6"0,2-7 128,-2-5-128,4 7 0,0 1 0,-1 0 0,1-2-128,-1 4 0,-2 2 128,1-1 0,-2-2 0,-2 4 0,-1 0-256,1-3 128,-3-6-1920,-2 1 128,1 1-1664</inkml:trace>
  <inkml:trace contextRef="#ctx0" brushRef="#br0" timeOffset="5031.22">2249 1035 14208,'6'4'0,"4"5"0,1-7 0,-1-2 0,5 0 0,4-2-128,-1-1 128,0-3-768,2-2 0,2-2-4736,2 0 0,-2-1 6144</inkml:trace>
  <inkml:trace contextRef="#ctx0" brushRef="#br0" timeOffset="5637.09">2810 818 8704,'-6'4'-6,"4"-3"0,1-1 0,0 1 0,0 0 1,0 0-1,0 0 0,0 0 0,0 0 0,0 0 0,0 0 0,0 0 1,-1 3-1,3-4 3,-1 1 1,0 0 0,0 0 0,0-1 0,1 1 0,-1 0 0,0 0-1,1-1 1,-1 1 0,1 0 0,-1-1 0,1 1 0,-1-1-1,1 1 1,-1 0 0,1-1 0,0 1 0,-1-1 0,1 0-1,0 1 1,-1-1 0,1 0 0,1 1 0,1 3 7,0 0 0,0 0 0,0 0 0,-1-1 0,0 1 0,1 0 0,-2 1 1,1-1-1,-1 1 0,2 8 0,0-2 67,2 10 339,0 1 0,3 34 0,-5-31-4,7 33 1,-10-57-407,0-1 1,1 1 0,-1-1-1,0 1 1,0-1 0,0 1-1,0-1 1,0 1 0,1-1-1,-1 1 1,0-1-1,0 1 1,1-1 0,-1 1-1,0-1 1,1 0 0,-1 1-1,0-1 1,1 1 0,-1-1-1,0 0 1,0 1 0,1-1-1,7-6-424,1-18-985,-6 11 1081,0 0 0,1-1-1,1 1 1,0 1 0,12-25 0,16-22 2332,-33 59-1996,0 0 1,0 0-1,0 0 0,0 0 0,0-1 0,0 1 0,0 0 0,0 0 0,0-1 0,0 1 0,0 0 0,1 0 0,-1 0 0,0 0 0,0-1 0,0 1 0,1 0 1,-1 0-1,0 0 0,0 0 0,0 0 0,1 0 0,-1 0 0,0-1 0,0 1 0,1 0 0,-1 0 0,0 0 0,0 0 0,1 0 0,-1 0 0,0 0 0,0 0 1,1 0-1,-1 0 0,0 1 0,0-1 0,1 0 0,-1 0 0,8 9 104,2 20-141,4 32-332,-10-39 786,0 1 0,12 28 0,-8-80 86,-4-10-381,4-27 6,17-75 0,-24 139-125,10-33-4333,-8 27 161</inkml:trace>
  <inkml:trace contextRef="#ctx0" brushRef="#br0" timeOffset="6393.46">3110 1069 13056,'0'-3'-6,"0"2"-20,0 0 0,-1-1 0,1 1 0,0 0 0,0 0 0,1 0 0,-1-1 0,0 1 0,0 0 0,1 0 0,-1 0 0,0-1-1,2-1 1,-1 3 3,0 0 0,0 0 0,0 0 0,0-1-1,0 1 1,0 0 0,0 0 0,0 0 0,0 1 0,0-1-1,0 0 1,0 0 0,0 1 0,0-1 0,0 0-1,0 1 1,0-1 0,0 1 0,1 0-13,0 0 1,0-1-1,0 1 1,0-1-1,0 0 0,0 0 1,0 0-1,0 0 1,0 0-1,0 0 1,0 0-1,0-1 0,0 1 1,-1-1-1,1 1 1,3-2-1,27-20 194,-28 19-80,0 0 0,0 0 1,0 1-1,-1 0 0,1-1 0,0 1 0,1 0 0,6-2 0,-10 4-80,0 0 1,-1 0-1,1 0 1,0 0-1,0 0 1,-1 0-1,1 0 1,0 0-1,-1 1 1,1-1-1,0 0 1,-1 0-1,1 1 0,0-1 1,-1 1-1,1-1 1,-1 0-1,1 1 1,0-1-1,-1 1 1,1-1-1,-1 1 1,0-1-1,1 1 1,-1 0-1,1-1 1,-1 1-1,0-1 0,1 1 1,-1 0-1,0-1 1,0 1-1,0 0 1,1-1-1,-1 0 1,0 1-1,0 0 1,0-1-1,0 1 1,0 0-1,0 0 1,-3 32-262,3-32 249,-2 9-138,-1-1 1,-1 1 0,1-1 0,-1 1-1,-1-1 1,0 0 0,0 0-1,-1-1 1,1 1 0,-13 10 0,26-31-111,-6 9 211,0 0 0,0 0 0,0 1 0,1-1 0,-1 0 0,5-3 0,-6 6 60,4-4-107,1 1 1,0-1-1,0 1 1,1 1-1,8-3 0,-14 5 77,0 0-1,0-1 0,0 1 0,0 0 0,0 0 1,0 0-1,1 0 0,-1 0 0,0 0 0,0 0 1,0 0-1,0 1 0,0-1 0,0 0 0,0 1 1,0-1-1,0 1 0,0-1 0,0 1 0,0-1 1,0 1-1,0 0 0,0-1 0,0 0 0,0 1 1,-1 0-1,1 0 0,0 0 0,-1 0 0,1 0 1,0 0-1,-1 0 0,1 0 0,-1 0 0,0 0 0,1 0 1,-1 0-1,0 0 0,0 0 0,0 0 0,0 1 1,0-1-1,0 1 0,0 3 98,0 0 0,0 0 1,-1 0-1,0 0 0,0-1 0,0 1 0,0-1 0,-1 1 0,0 0 1,0-1-1,0 1 0,-1-1 0,0 0 0,0 0 0,0 0 0,0 0 1,-4 3-1,2-2 45,0 1 1,0-1 0,-1 0-1,0-1 1,0 1 0,-1-1 0,1 0-1,0-1 1,-1 0 0,-13 4-1,2-9-6136,18 2 3412</inkml:trace>
  <inkml:trace contextRef="#ctx0" brushRef="#br0" timeOffset="6728.94">3457 981 12160,'-5'7'150,"4"-6"-305,-1 1 0,1 0 0,0-1 0,0 1 0,-1 0 0,1 0 0,0 0 0,1 0 0,-1 0 0,0 0 0,0 0 0,1 0 0,-1 0 0,1 0 0,0-1 0,0 2 0,0-1 0,0 4 0,3 29 781,1-1 0,17 59-1,-17-77-653,-3-7-3250,-1-7 142,0-2 768</inkml:trace>
  <inkml:trace contextRef="#ctx0" brushRef="#br0" timeOffset="7069.53">3316 974 14720,'10'7'0,"6"5"0,-8-8 128,-3-4-128,-5 0 0,8-1-128,-1-2 128,3-1 0,4-2 0,2-3 0,1 0 0,3-5-128,-3 1 128,3-1-1536,-2 5 0,1-3-6272</inkml:trace>
  <inkml:trace contextRef="#ctx0" brushRef="#br0" timeOffset="7539.33">3457 594 11904,'1'2'13,"1"-1"1,-1 1-1,0-1 1,1 0 0,-1 1-1,1-1 1,-1 0-1,1 0 1,-1 0-1,4 1 1,5-2 60,0 0 0,1-1 0,-1-1 0,0 0 1,0 0-1,0-1 0,0 0 0,0-1 0,18-10 0,-9 2 88,1-2-1,-1 0 0,20-20 1,-36 32-162,-1-1 0,1 1 0,-1 0 0,1 0 0,0 1 0,0-1 0,0 0 0,0 1 0,4-2 0,-6 3 0,0 0 0,1 0 0,-1 0 0,0 0 0,0 0 0,1 0 0,-1 0 0,0 0 0,0 0 0,0 1 0,1-1 0,-1 0 0,0 1 0,0-1 0,0 1 0,0-1 0,-1 1 0,1 0 0,0-1 0,0 1 0,0 0 0,0 0 0,0 0 0,0 0 0,-1-1 0,1 1 0,0 0 0,-1 0 0,2 2 0,3 8-10,-1 0 1,0 1-1,-1 0 1,0 0-1,-1 0 1,0-1-1,-1 1 1,0 14-1,1-4-11,14 410 1,-14-331 19,-2-97 11,1 24 20,-5 50-1,2-69 82,1 1-1,-2-1 0,1-1 1,0 2-1,-2-1 1,0 0-1,0-1 0,-1 0 1,-6 9-1,-8 12 402,-53 67-801,19-37 6402,51-57-6139,2-1 1,-1 0-1,-1 0 1,1 1-1,-1-1 0,1 0 1,-1-1-1,1 1 1,-1 0-1,-2 0 1,-5 1-6478,9-2-2670</inkml:trace>
  <inkml:trace contextRef="#ctx0" brushRef="#br0" timeOffset="8180.71">4149 143 15232,'-1'0'-46,"-1"0"0,1 1 1,-1-1-1,1 0 1,-1 1-1,1-1 1,0 1-1,0 0 1,0-1-1,-1 1 1,1 0-1,0 0 0,-1 0 1,1 0-1,0 0 1,0 0-1,0 0 1,0 0-1,0 1 1,0-1-1,0 0 0,1 0 1,-1 1-1,0-1 1,1 1-1,-1-1 1,1 1-1,-1-1 1,1 1-1,0-1 1,-1 0-1,1 0 0,0 1 1,0-1-1,0 1 1,1 1-1,3 136-1833,25 70 3321,-16-125-1474,3 15 176,30 251 459,-2 283-1755,-42-558 920,-2-45 231,1-1 0,6 31 0,3 4 131,-5-29 126,1-1-1,13 47 0,-18-80-232,0 0 1,-1 0-1,1 1 1,0-1-1,0 1 0,0-1 1,0 0-1,0 1 1,0-1-1,0 0 0,0 0 1,1 0-1,-1 0 1,0 0-1,1 0 0,-1 0 1,1 0-1,-1-1 1,1 1-1,-1 0 0,1-1 1,-1 1-1,1-1 1,0 0-1,-1 1 0,1-1 1,0 0-1,-1 0 1,0 0-1,1 0 0,1-1 1,7 0 263,0-1-1,0-1 1,-1 0 0,11-4 0,-2 1 623,15-1-506,0 0 0,0 2 0,2 2 0,48 1 0,19-3-1201,-78 3-727,0-1 0,30-9 0,-45 9-7201</inkml:trace>
  <inkml:trace contextRef="#ctx0" brushRef="#br0" timeOffset="8567.54">4274 51 14592,'-12'10'0,"-8"8"256,26-20 0,14-9-256,4 5 0,8 1 0,-9 1 0,-7 1 0,0-1 128,-5-1-256,1-3 128,-1 0-1536,6-4 0,-1 1-6656</inkml:trace>
  <inkml:trace contextRef="#ctx0" brushRef="#br0" timeOffset="9099.98">4670 165 14720,'-13'-5'0,"3"0"-31,15 5-40,14 6-62,-16-3 59,-1 0 0,1 0 1,-1 0-1,0 0 0,0 1 0,-1-1 1,1 1-1,-1 0 0,0 0 0,0 0 1,0 0-1,0 0 0,0 6 1,4 14-4,18 42-659,6 20 435,-27-75 306,1 0 0,-1-1 0,-1 0 0,0 1-1,0 0 1,-2 11 0,1-19-23,0 0-1,-1-1 1,1 1-1,-1 0 1,1 0 0,-1-1-1,0 1 1,0 0-1,0-1 1,-1 1 0,1-1-1,1 1 1,-2-1 0,0 0-1,0 0 1,1 0-1,-5 3 1,4-4 42,0 0-1,0 0 1,0 0-1,0 0 1,-1-1-1,1 1 1,0-1 0,0 0-1,0 1 1,-1-1-1,1 0 1,0 0-1,0 0 1,1-1 0,-1 1-1,-1-1 1,1 1-1,0-1 1,0 1-1,0-1 1,0 0-1,0 0 1,-3-2 0,-6-3 162,0-1-1,2 0 1,-1-1 0,0-1 0,1 0 0,1 1 0,-1-1 0,1-1 0,0-1 0,1 1-1,1 0 1,0-1 0,-7-19 0,8 20-103,1 0 0,1-1-1,0-1 1,0 1 0,1 1-1,0-2 1,1 1 0,1-1-1,0 2 1,0-2 0,1 1-1,0-1 1,1 1 0,1 1-1,5-17 1,-1 10 38,-4 7-153,0 1 1,1 0 0,0 0 0,9-12 0,-11 18 14,0 0 0,1 1 0,-1-1 0,1 1 0,-1 0 0,1 0 0,0 0 0,0 0 0,0 0 0,0 0 0,0 1 0,-1 0 0,2-1 0,-1 1 0,0 1 0,1-1 0,5 0 0,122-6 184,-41 10-6030,-69-1-921</inkml:trace>
  <inkml:trace contextRef="#ctx0" brushRef="#br0" timeOffset="9473.72">4965 398 14336,'-1'-10'0,"-2"-6"-256,7 23 128,6 13-640,-2-5 0,3 0 512,-5 5 0,-3 2 256,2 0 0,1 0 128,-1 2 128,0 0-128,-1 2 128,-4 2-128,1-6 0,1-3-512,0-3 0,0 1-8192</inkml:trace>
  <inkml:trace contextRef="#ctx0" brushRef="#br0" timeOffset="9817.08">5309 414 7552,'-12'14'0,"-8"9"384,24-16 128,13-10 384,-3 8 0,1 2-896,-9 3 128,-7 6 0,-2 1 128,-4 4-256,2-4 0,-1-2-384,2-4 128,0-3-1920,1-2 0,0-1-1152</inkml:trace>
  <inkml:trace contextRef="#ctx0" brushRef="#br0" timeOffset="10176.41">5105 348 15104,'3'-9'0,"2"-8"0,4 8 0,4 2 0,-3 2 128,3 2-128,5-2 0,4-1 640,2-4-1,1-1-639,4-4 128,4-2-128,-8 4 0,-2-1-5247,-4 3-1,1-1 2432</inkml:trace>
  <inkml:trace contextRef="#ctx0" brushRef="#br0" timeOffset="10533.14">4933 812 14592,'6'12'0,"0"2"0,-1-1 0,-1 1 0,0-1 0,0 1 0,-2 0 0,0-1 0,0 2 0,-2-1 0,0 1 0,0-2 0,-1 2 0,-5 22 0,2-25-19,0 0 1,0 0 0,-1-1-1,0 0 1,-1 0 0,-13 19 0,16-27 11,1 0 0,0 0 0,-1-1 0,0 1 1,1-1-1,-1 0 0,0 0 0,0 0 1,0 0-1,0 0 0,0-1 0,-6 3 1,7-4 4,-1 1 0,1-1 0,-1 0 0,1 0 0,-1 0 0,1 0 0,-1-1 0,1 1 0,-1-1 1,1 1-1,-1-1 0,1 0 0,1 0 0,-2 0 0,1 0 0,0 0 0,0-1 0,0 1 0,0-1 0,-2-2 1,-2-1 16,1 0 1,0-1 0,0 0 0,1 1 0,1-1 0,-1-1-1,0 1 1,1-1 0,0 0 0,0 0 0,1 0 0,0 0 0,0 0-1,1 0 1,0-1 0,0 1 0,0-1 0,1 1 0,0 0-1,1 0 1,0-1 0,3-13 0,-2 13 12,0-1 0,0 0 0,1 0 0,1 1 0,-1 0 0,1 0 0,0 0 0,0 0 0,1 1 0,1-1 0,0 1 0,0 0 0,0 2 0,0-2 0,0 1 0,1 0 0,1 1 0,14-9 0,-9 8-89,0 1 0,2 1 0,-2-1 0,1 1 1,1 1-1,-1 1 0,26-1 0,-27 3-1636,0 1 0,-1 0 0,13 3 0,-6 0-3060</inkml:trace>
  <inkml:trace contextRef="#ctx0" brushRef="#br0" timeOffset="10937.73">5082 988 12544,'47'-3'0,"-30"2"0,1 0 0,25 2 0,-42-1 0,0 1 0,-1-1 0,1 0 0,-1 0 0,1 0 0,-1 0 0,1 1 0,-1-1 0,1 0 0,-1 0 0,1 1 0,-1-1 0,1 1 0,-1-1 0,1 0 0,-1 1 0,1-1 0,-1 1 0,0-1 0,1 1 0,-1-1 0,0 1 0,0-1 0,1 1 0,-1-1 0,0 1 0,0-1 0,0 1 0,0-1 0,1 1 0,-1 0 0,0-1 0,0 1 0,0-1 0,0 1 0,0 0 0,-1-1 0,1 1 0,0-1 0,0 1 0,0-1 0,0 1 0,-1-1 0,1 1 0,0 0 0,0-1 0,-1 0 0,1 1 0,0-1 0,-1 1 0,1-1 0,-1 1 0,1 0 0,-15 23-10,4-4-14,0 0 1,1 2-1,0-1 0,-7 31 1,17-52 31,0 1 0,0-1 1,0 1-1,0-1 1,0 1-1,0-1 1,0 1-1,1 0 0,-1-1 1,0 1-1,0-1 1,1 1-1,-1-1 1,0 0-1,0 1 0,1-1 1,-1 1-1,1-1 1,-1 1-1,0-1 1,0 0-1,0 1 0,1-1 1,-1 0-1,1 0 1,-1 1-1,1-1 1,-1 0-1,1 0 1,0 0-1,-1 1 0,1-1 1,-1 0-1,1 0 1,-1 0-1,1 0 1,-1 0-1,1 0 0,0 0 1,-1 0-1,1-1 1,31-1 492,-27 1-396,36-5-624,41-11 0,-64 13-982,-1-1-5752</inkml:trace>
  <inkml:trace contextRef="#ctx0" brushRef="#br0" timeOffset="11280.47">5459 893 12544,'0'10'0,"0"6"0,11-2 0,6 1-128,-3 3 0,-1 5 128,-8 3 0,-3 2-128,1-4 128,-2 0-512,-1-2 128,-1-2-3712,-2-3 0,0-2 3200</inkml:trace>
  <inkml:trace contextRef="#ctx0" brushRef="#br0" timeOffset="11654.32">5333 826 15488,'21'3'0,"15"0"0,-4 0 0,1-2-128,-6 1 128,-7-1-768,1-1 128,-5-1-1536,-1-2 0,-1 0-4096</inkml:trace>
  <inkml:trace contextRef="#ctx0" brushRef="#br0" timeOffset="11999.71">5038 1556 14592,'1'1'39,"0"-1"0,-1 1 0,1 0 0,0 0 0,-1-1 0,1 1 0,0-1 0,0 0 0,-1 1 0,1-1 0,0 1 1,0-1-1,0 0 0,0 1 0,0-1 0,0 0 0,0 1 0,0-1 0,0 0 0,1 0 0,3 1 293,-3 0-341,-1 1 1,1-1 0,-1 0 0,1 1 0,-1-1 0,0 1 0,0-1 0,0 1 0,0-1 0,0 1 0,0 0 0,0 0 0,0-1 0,0 1-1,-1 0 1,1 0 0,-1 0 0,0 0 0,1 3 0,0 41-350,-2-31 238,1-6-5,1 9-597,-2 0 0,-4 28 0,4-40 662,-1 1 1,0-1 0,-1 1-1,1 0 1,-1-1 0,-1 0-1,1 1 1,0-2-1,-1 0 1,-5 7 0,6-8 69,-1 0 1,1-1 0,-1 1-1,0-1 1,0 1 0,0-1-1,1 0 1,-2-1 0,1 0-1,-1 0 1,1 0 0,-1 0-1,0 0 1,0-1 0,0 1-1,1-1 1,-1-1 0,0 1-1,0-1 1,-1 1 0,1-2-1,0 1 1,0 0 0,0-1-1,1 0 1,-1 0 0,0-1-1,0 1 1,0-1 0,0 0-1,1 0 1,-1-1 0,1 1-1,0 0 1,0-1 0,0-1-1,-4-3 1,3 2 44,1 0-1,-1 0 1,1-1 0,0 1-1,1 0 1,0-1 0,0 0-1,0 0 1,1 0 0,-1 0-1,1-1 1,1 1 0,-1-1-1,1 1 1,0 0 0,1-1-1,-1 0 1,1 0 0,1 1-1,-1-1 1,1 1 0,0-1-1,1 1 1,-1-1 0,1 1-1,1-1 1,-1 1 0,1 0-1,0 1 1,0-1 0,5-6-1,0 2-54,0 0-1,0 1 1,0 0-1,1 1 1,1 0 0,0 0-1,0 0 1,-1 2-1,2 0 1,0 0-1,1 1 1,19-8-1,-12 7-508,2 0-1,29-4 0,-25 7-2071,39 0-1,-33 3-1962</inkml:trace>
  <inkml:trace contextRef="#ctx0" brushRef="#br0" timeOffset="12703.05">5276 1802 15744,'0'-39'-107,"4"39"66,8 8-8,-9-5 40,0-1 1,0 1-1,0-1 1,1 0 0,-1 0-1,5 1 1,-4-3 0,1 1 1,-1-1 0,1-1 0,0 1 0,-1-1 0,1 0 0,0 0 0,-1 0 0,0 0 0,0-1 0,1 0 0,-1 0 0,0 0 0,0-1 0,5-2 0,11-6-30,-26 16-171,-1 1 1,0 0-1,1 1 0,0 0 0,0 0 0,1 1 0,-6 9 0,-27 33-667,37-49 882,1-1 1,-1 1-1,1 0 1,0-1-1,-1 1 1,0 0-1,1 0 1,-1 0-1,1 0 1,-1-1-1,1 1 1,-1 0-1,1 0 1,0 0-1,-1 0 1,1 0-1,0 0 1,0 0-1,0 0 1,0 0-1,0 2 1,0-2 2,1 0 1,0 0-1,0 0 0,-1 0 1,1 0-1,0 0 1,0 0-1,-1 0 0,1-1 1,0 1-1,0 0 1,0-1-1,0 1 0,0-1 1,0 1-1,0-1 0,1 1 1,1-1-1,6 3-38,1-2 0,0 1 0,-1-1 0,13 0-1,-12 0-90,-1-1 0,1 2-1,14 2 1,-24-4 104,1 1 0,0-1 0,-1 0 0,1 0 0,0 1-1,-1-1 1,1 0 0,-1 1 0,0-1 0,0 1 0,1-1 0,-1 0 0,1 1 0,-1-1 0,1 1 0,-1 0 0,1-1 0,-1 1 0,0-1 0,1 1 0,-1 0 0,0-1 0,0 1 0,1-1 0,-1 2 0,0 0 2,0 0 0,0 0 0,0 0 0,0-1 0,-1 1 1,1 0-1,0 0 0,-1-1 0,-1 4 0,-20 33 47,20-36-39,-5 7 119,0-2 0,0 0 1,-1 0-1,-1 0 0,1 0 0,-18 9 1,-15 13-6163,35-21 1675,1 0 4117</inkml:trace>
  <inkml:trace contextRef="#ctx0" brushRef="#br0" timeOffset="13065.2">5680 1738 14336,'-8'8'0,"-4"5"0,7-2 0,5-1-896,-1 8 0,1 5-3200,1-3 0,3-2 4096,-2-1 0,3-2 1152,-2-2 0,-2-4-1152,2-1 0,0 0-4608</inkml:trace>
  <inkml:trace contextRef="#ctx0" brushRef="#br0" timeOffset="13066.2">5532 1616 14592,'5'12'0,"2"5"0,0-9 0,2-6 0,3 1 0,3-1 384,1-1 128,-1-1-384,1 0 0,3-1-128,0-4 0,2-3 256,4-3 0,4-2-1024,-9-2 128,2-2-9856</inkml:trace>
  <inkml:trace contextRef="#ctx0" brushRef="#br0" timeOffset="13773.77">5546 122 14464,'7'-1'9,"0"1"1,0-2 0,-1 1 0,1-1 0,-2 0 0,2 0-1,-1-1 1,0 0 0,0 0 0,0 0 0,0-1-1,4-4 1,-7 6-9,14-8-1,1 1 0,-1 1 0,2 0 0,30-9 0,-7 7 0,46-7 0,-84 17-5,0-1 0,0 1 0,0 0 0,0 0 0,0 1 0,0-1 0,0 1 0,0 0 0,0 0 0,0 0 0,-1 0 1,0 1-1,1 0 0,0-1 0,3 4 0,-1-2-15,0 2-1,-1 0 1,0 0 0,0 0-1,-1 0 1,0 1 0,0 0 0,4 6-1,3 8-50,-1 2-1,-2-1 1,1 1-1,6 34 1,4 32-76,14 157 0,-18 97-353,-10-215 377,2 538-389,-8-587 455,2-37 382,-2-1-1,-13 77 1,13-113 42,0 0 1,0 0-1,0 1 0,-1-1 1,1 0-1,-1 0 1,0 0-1,0 0 0,-1 0 1,-4 5-1,5-8-320,1 1 1,-1-1-1,0 0 1,0 0-1,1 0 1,-1 0-1,0 0 0,0 0 1,0 0-1,0-1 1,0 1-1,0-1 0,0 1 1,1-1-1,-1 0 1,0 0-1,0 0 1,0 0-1,0 0 0,-1 0 1,1 0-1,0-1 1,0 1-1,-3-2 0,-25-9-848,-7-3-8957,15 9 5342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9:03:45.93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88 1 12416,'2'9'0,"0"6"-384,1-3 0,1 2-512,1 4 128,-1 3 1024,2 3 0,1 3 384,-2 2 128,2 2-384,-3-4 0,-2-2-384,1-3 128,-1-2-896,-2-4 0,0-1-7040</inkml:trace>
  <inkml:trace contextRef="#ctx0" brushRef="#br0" timeOffset="1">0 156 12672,'7'19'0,"5"10"0,-12-29 128,0-5 128,1-2 0,3-3 128,8 5 0,3 4 512,2 2 0,5 4-896,-3-4 0,2 1-1664,-2-2 128,0 2-7168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9:03:42.32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2 542 13312,'7'-4'0,"5"-4"-128,-18-1 128,-8-1 0,18 2 128,9-1-128,0 3 128,3 4 512,2 3 128,4 3-640,-1 3 0,3 3-256,-6-2 128,-3-1-3072,-3 0 128,-1 0-2560</inkml:trace>
  <inkml:trace contextRef="#ctx0" brushRef="#br0" timeOffset="342.64">50 705 10752,'11'-8'0,"7"-3"0,2 0 0,4-1-1408,2 2 0,-1 1-3712</inkml:trace>
  <inkml:trace contextRef="#ctx0" brushRef="#br0" timeOffset="750.45">414 442 10368,'-1'7'98,"0"-1"1,0 1 0,0 0-1,0 10 1,2-14-128,-1 0 1,1 1-1,0-1 0,0 0 1,0 0-1,0-1 0,0 1 1,1 0-1,-1 0 0,1 0 1,3 4-1,3 3-114,10 12 95,-1 0 0,-2 2-1,0 0 1,15 33 0,-20-37 179,-9-20-128,-1 0 0,0 1-1,0-1 1,0 0 0,0 0-1,0 0 1,0 0 0,0 1 0,1-1-1,-1 0 1,0 0 0,0 0-1,0 0 1,0 1 0,1-1-1,-1 0 1,0 0 0,0 0-1,0 0 1,0 0 0,1 0-1,-1 0 1,0 0 0,0 0-1,1 0 1,-1 0 0,0 0-1,0 0 1,0 0 0,1 0-1,-1 0 1,0 0 0,0 0-1,0 0 1,1 0 0,-1 0-1,0 0 1,2-3 2,-1 1-1,0-1 1,0 0-1,0 1 1,0-1-1,0 0 1,0 0-1,0-3 1,1-6-44,10-46 66,-5 23 333,12-40-1,-19 74-346,1 0 0,-1 0 0,0 1 0,0-1 0,1 0 0,-1 0 0,0 0 0,1 1 0,-1-1 0,1 0-1,-1 1 1,1-1 0,-1 0 0,1 1 0,-1-1 0,1 1 0,0-1 0,-1 0 0,1 1 0,0 0 0,-1-1 0,1 1 0,0-1 0,0 1-1,0 0 1,1-1 0,-1 1-7,0 1-1,0-1 1,1 0-1,-1 1 0,0-1 1,0 1-1,0-1 1,0 1-1,0-1 1,0 1-1,0 0 0,0 0 1,0-1-1,0 1 1,2 2-1,1 2-24,1 1 0,-1 0-1,0 0 1,-1 0 0,5 10-1,43 134-1025,-51-149 1301,1-11 85,1-1 1,0 0-1,0 1 1,1-1-1,0 1 0,6-11 1,6-24-215,-10 16-65,-1 1 0,-1-1 1,-1-40-1,-1 26-33,-2 40-176,1-1 1,0 0-1,1 1 1,-1-1-1,1 1 1,-1-1-1,1 1 1,0-1-1,0 1 1,0-1-1,1 1 1,-1 0-1,1 0 1,3-5-1,4-1-7383</inkml:trace>
  <inkml:trace contextRef="#ctx0" brushRef="#br0" timeOffset="1140.65">909 598 11008,'-1'-2'-13,"0"1"10,0 0 0,1 1 0,0-1-1,-1 0 1,1 0 0,-1 1 0,1-1 0,0 0 0,0 0 0,-1 0-1,1 0 1,0 1 0,0-1 0,0 0 0,0 0 0,0 0 0,0 0 0,0 0-1,0 1 1,0-1 0,1 0 0,-1 0 0,0 0 0,0 0 0,1 1 0,-1-1-1,1 0 1,-1 0 0,1 0 0,0-1 131,-1 2 149,0 0 193,4 10 191,1 9-545,0 0 0,-2 1-1,0-1 1,-1 1 0,-1 0 0,-2 34 0,-4-20-823,-3 0-6002,6-24 3373,-2 6 3016</inkml:trace>
  <inkml:trace contextRef="#ctx0" brushRef="#br0" timeOffset="1498.8">1105 632 10368,'0'0'0,"-11"12"-256,15-3 0,6 4-512,-2 0 128,2 4 640,-1-3 0,-2 0 256,-1 1 0,-3 0-256,-3 1 0,-3-1-256,1-5 128,1 2-5888</inkml:trace>
  <inkml:trace contextRef="#ctx0" brushRef="#br0" timeOffset="1839.66">981 593 18175,'13'0'0,"8"-1"-256,-2-2 128,1-1-3455,6-3-1,-1 0-3072</inkml:trace>
  <inkml:trace contextRef="#ctx0" brushRef="#br0" timeOffset="2213.19">1679 156 13952,'1'14'-965,"1"0"0,0 1 0,1-1 1,1 0-1,6 16 0,0 0-1566,9 25-2139,0-2 5435,-16-44 103,-1 1 1,0 0 0,0-1 0,-1 1-1,0 0 1,-1 12 0,0-20-720,0 1-1,0-1 1,0 0 0,-1 0 0,1 0 0,-1 1-1,1-1 1,-1 0 0,0 0 0,0 0 0,0 0-1,-2 3 1,2-4-80,0-1-1,0 1 1,0 0-1,0 0 1,0-1 0,0 1-1,0 0 1,0-1-1,0 1 1,0-1-1,0 1 1,0-1-1,0 0 1,0 0-1,0 1 1,0-1 0,-1 0-1,0 0 1,-2 0 22,1-1 0,-1 0 1,1 0-1,-1 0 1,1 0-1,-1 0 0,1-1 1,0 1-1,0-1 1,0 0-1,0 0 0,0 0 1,0 0-1,-3-4 1,-26-25 484,2-2 0,-43-60 0,66 83-333,0-1 0,2 1 0,-1-1 0,1-1 1,1 1-1,0 0 0,0-1 0,1 0 0,1 0 0,0 0 1,1 0-1,0 0 0,0-1 0,3-19 0,-1 29-252,-1 1-1,1-1 1,-1 0-1,1 1 1,0-1-1,0 1 1,0-1-1,0 1 1,1-1-1,-1 1 1,1 0-1,-1-1 1,1 1-1,0 0 1,0 0-1,0 0 1,0 1-1,0-1 1,0 0-1,0 1 1,5-3-1,3 0-175,0-1-1,1 2 1,-1-1-1,13-1 0,-11 2 193,151-34-29,-107 25-1603,1 1-3917,-23 6-218</inkml:trace>
  <inkml:trace contextRef="#ctx0" brushRef="#br0" timeOffset="2558.32">2026 448 14080,'0'0'0,"0"-11"0,5 17 0,4 11 0,-2 4 0,-1 4 256,1 4 0,2 5 512,-7-2 0,-3 2-640,-2-2 0,-2-1-128,-2-4 0,2-3-4480,-1-7 128,1 2 256</inkml:trace>
  <inkml:trace contextRef="#ctx0" brushRef="#br0" timeOffset="2916.7">2306 488 12288,'-23'23'-128,"20"-20"42,14 0 300,-8-2-127,-1 0 1,0 1 0,0 0-1,1-1 1,-1 1 0,-1 0-1,1 0 1,0 0 0,0 1-1,-1-1 1,3 4 0,13 31 389,-11-24-492,2 6 648,11 38-1,-16-48-807,-2 1 0,1-1 1,-1 13-1,-4 8-4081,0-19-2144</inkml:trace>
  <inkml:trace contextRef="#ctx0" brushRef="#br0" timeOffset="3261.92">2215 453 18047,'9'14'0,"5"8"0,-3-16 128,2-7-384,-1-2 128,2-4-128,-2 4 128,2 1-384,7 2 128,4-3-1535,-3-3 127,1 0-6912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9:03:46.62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26 59 15488,'-2'0'-9,"1"0"1,-1 1 0,1-1-1,-1 1 1,1-1 0,0 1 0,-1-1-1,1 1 1,0 0 0,0-1 0,-1 1-1,1 0 1,0 0 0,0 0-1,0 0 1,0 0 0,0 0 0,-1 2-1,2-1-9,0-1-1,0 1 0,0-1 1,0 1-1,0-1 0,0 1 1,1-1-1,-1 1 1,1-1-1,-1 1 0,1-1 1,-1 0-1,2 3 0,5 14-53,8 37 29,14 94 0,-21-98-42,8 50-21,-4-153-278,-8 29 219,3-25 348,2-1 0,16-46 0,-24 93-123,0-1 1,0 1 0,0 0 0,0 0 0,0-1 0,0 1 0,1 0-1,-1 0 1,1 0 0,-1 0 0,1 1 0,0-1 0,-1 0 0,1 1-1,0-1 1,0 1 0,5-3 0,-6 4-60,1 0 0,-1 0 1,1-1-1,-1 1 0,1 0 0,-1 0 0,1 1 0,-1-1 1,1 0-1,-1 0 0,1 1 0,-1-1 0,1 1 0,-1-1 1,0 1-1,1 0 0,-1 0 0,0-1 0,1 1 0,-1 0 1,0 0-1,0 0 0,0 0 0,0 0 0,0 1 0,0-1 1,0 0-1,0 0 0,1 3 0,5 7 6,0 0 0,-1 1-1,0-1 1,-1 1 0,0 1-1,-1-1 1,-1 1 0,0-1-1,0 1 1,-1 0 0,-1 0-1,0 0 1,-1 0 0,0 0-1,-3 20 1,15-56 78,7-21 256,0-12-782,34-83 1430,-19 72-3769,-24 51-1234,23-28-1,-20 29 837</inkml:trace>
  <inkml:trace contextRef="#ctx0" brushRef="#br0" timeOffset="538.62">447 431 14336,'1'-2'5,"1"0"9,-1-1 0,1 1 0,0-1 0,-1 1 0,1 0 0,0 0-1,0 0 1,1 0 0,-1 0 0,0 0 0,1 1 0,-1-1 0,1 1 0,0-1 0,-1 1 0,1 0 0,3-1 0,-2 1 36,-1-1 0,0 1 0,0-1 0,1 0 0,-1 0 0,-1 0 0,1-1 0,0 1 0,0-1 0,-1 1 1,0-1-1,1 0 0,-1 0 0,0 0 0,1-4 0,8-9 1346,-8 14-1631,-3 2 235,0 0-1,1-1 1,-1 1 0,0 0-1,0 0 1,0 0 0,1-1-1,-1 1 1,0 0 0,0 0-1,1 0 1,-1 0-1,0 0 1,1-1 0,-1 1-1,0 0 1,0 0 0,1 0-1,-1 0 1,0 0 0,1 0-1,-1 0 1,0 0 0,0 0-1,1 0 1,-1 0-1,0 0 1,1 0 0,-1 1-1,0-1 1,0 0 0,1 0-1,-1 0 1,0 0 0,0 0-1,1 0 1,-1 1 0,0-1-1,0 0 1,1 0-1,-1 0 1,0 1 0,0-1-1,0 0 1,0 0 0,1 1-1,-1-1 1,0 0 0,0 0-1,0 1 1,0-1-1,0 0 1,0 1 0,0-1-1,0 0 1,0 0 0,0 1-1,0-1 1,0 0 0,0 1-1,0-1 1,0 0 0,0 1-1,0-1 1,0 1-1,0-1 4,0 12-51,0-1 1,-1 0 0,0 0-1,-1 0 1,-4 15-1,-19 55-420,24-78 453,-9 25-104,-1-1 0,-15 28 0,22-47 89,-1 0 1,0 0-1,-1 0 0,0-1 1,0 0-1,0 0 1,-1-1-1,0 0 0,0 0 1,-15 9-1,21-14 15,-1 0 0,0 0-1,1-1 1,-1 1 0,0 0-1,1-1 1,-1 1 0,0-1 0,0 1-1,0-1 1,1 0 0,-1 0-1,0 0 1,0 0 0,0 0 0,0 0-1,1 0 1,-4-1 0,4 0-10,-1 0 0,1 1 0,0-1 0,-1 0 0,1 0 0,0 0 0,0 0 0,0 0 1,0-1-1,0 1 0,0 0 0,0 0 0,0-1 0,1 1 0,-1 0 0,0-1 0,0-2 0,0-1 12,0 1-1,0-1 0,0 0 0,1 0 1,0 0-1,0 0 0,0 0 1,0 0-1,1 0 0,0 0 0,0 0 1,2-6-1,0 4 45,-1 1-1,1-1 1,1 1-1,-1 0 1,1 1 0,0-1-1,0 1 1,1-1 0,-1 1-1,1 1 1,1-1-1,-1 1 1,1-1 0,-1 2-1,1-1 1,0 1 0,0-1-1,1 2 1,-1-1 0,1 1-1,-1 0 1,1 0-1,0 1 1,-1 0 0,1 0-1,0 0 1,0 1 0,0 0-1,0 1 1,0-1-1,0 1 1,-1 1 0,1-1-1,0 1 1,-1 0 0,1 1-1,-1-1 1,10 7 0,-9-5-54,0 1 1,0 0-1,-1 1 1,0 0 0,0 0-1,0 0 1,-1 1-1,1-1 1,-2 1 0,1 1-1,-1-1 1,5 12-1,0 7-3844,-2 1-3878,-5-11 6849</inkml:trace>
  <inkml:trace contextRef="#ctx0" brushRef="#br0" timeOffset="882.55">817 314 14208,'-4'5'0,"-7"13"0,11-18 0,-1 0 0,1 0 0,0 1 0,0-1 0,0 0 0,0 1 0,-1-1 0,1 0 0,0 1 0,0-1 0,0 1 0,0-1 0,0 0 0,0 1 0,0-1 0,0 0 0,0 1 0,0-1 0,0 1 0,0-1 0,0 0 0,0 1 0,0-1 0,1 0 0,-1 1 0,0-1 0,0 0 0,0 1 0,1-1 0,-1 0 0,0 1 0,0-1 0,1 0 0,-1 0 0,0 1 0,0-1 0,1 0 0,-1 0 0,1 1 0,0-1 0,1 1 0,0 0 0,-1-1 0,1 1 0,-1 0 0,1 0 0,-1 0 0,1 0 0,-1 1 0,0-1 0,0 0 0,1 1 0,-1-1 0,0 0 0,0 1 0,0-1 0,-1 1 0,1 0 0,0-1 0,-1 1 0,1 0 0,-1-1 0,1 1 0,-1 0 0,1 3 0,9 33 61,-1-7-49,-1 0-1,-2 1 0,4 60 0,-12-73-1365,-3-13-1993,-3-8-3279,3-2 5943</inkml:trace>
  <inkml:trace contextRef="#ctx0" brushRef="#br0" timeOffset="1238.08">710 319 16639,'0'15'0,"3"12"768,4-22 0,4-10 128,-4 2 128,-2-2-640,9-2 128,8-2-1024,-5 3 0,0-3 512,5-1 128,6 0-768,-2-2 128,5 0-2559,-1 2 127,-1 1-5632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12-09T09:03:49.68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200 242 14592,'-2'1'-1,"-2"0"-13,5-1-14,1 0 21,0-1 0,0 1-1,0 0 1,0 0 0,0 0 0,0 0 0,-1 0 0,1 0 0,0 1 0,0-1 0,2 2 0,-1 0 125,0 1 0,0 0 0,0 0 0,0 0 0,-1 0 0,1 1 0,-1-1 0,0 1 0,0-1 1,1 5-1,15 41 1509,-17-46-1588,4 14-69,0 1 0,-1 0 0,-1 0 0,-1 0 0,0 0 0,-2 34 1,-1-42-22,0 1 0,-1-1 1,0 1-1,0-1 1,-1 0-1,-1 0 0,0 0 1,0 0-1,-1-1 1,0 1-1,0-1 1,-1 0-1,-8 8 0,11-14 41,0 0 0,0-1-1,0 1 1,0-1-1,-1 1 1,1-1 0,-1 0-1,1 0 1,-1-1-1,0 1 1,0-1 0,0 0-1,0 0 1,0 0-1,0 0 1,0-1-1,0 0 1,0 0 0,0 0-1,0 0 1,0 0-1,-1-1 1,1 0 0,0 0-1,0 0 1,1 0-1,-1-1 1,-4-2 0,0 1-22,1-1 0,-1 0 0,1-1 0,0 1 1,1-1-1,-1-1 0,1 1 0,0-1 1,0-1-1,1 1 0,0-1 0,0 0 1,-4-7-1,4 4 135,1 0 1,0 1-1,1-1 1,0 0-1,1-1 0,0 1 1,1 0-1,0-1 1,0 1-1,1-1 1,1 1-1,-1-1 1,5-17-1,3-2-177,1 1 0,1 0 0,20-39 0,-19 42 52,-8 19 103,0-1 0,0 0 0,1 1 0,0-1 1,0 1-1,1 0 0,0 1 0,0-1 0,12-10 0,-2 5-115,1 1-1,1 0 0,0 2 1,27-12-1,-34 16-92,0 2-1,0-1 0,1 1 0,-1 1 0,1 0 1,0 0-1,0 1 0,-1 1 0,19 0 1,-24 1-368,-1 0 0,1 0 1,-1 1-1,0-1 0,6 4 1,-3-2-848,14 7-6508</inkml:trace>
  <inkml:trace contextRef="#ctx0" brushRef="#br0" timeOffset="634.59">450 531 14208,'-9'-8'0,"3"-2"1,13 7-4,10 4 26,6 2 216,-16-2 91,0 0 0,1 1 0,-1 0 0,0 0 0,10 4 0,-15-5-340,-1 1 0,1-1 0,-1 0 0,0 1 1,1-1-1,-1 1 0,0 0 0,0-1 1,0 1-1,0 0 0,-1 0 0,1-1 1,0 1-1,-1 0 0,1 0 0,-1 0 1,1 0-1,-1 0 0,0 0 0,0 0 1,0 0-1,0 0 0,-1 2 0,-7 47-350,8-51 357,-7 20-163,0-1 0,-1 0 0,-1 0 0,-17 25 0,-2 6-134,20-34-59,-1-1 1,0 0-1,-1 0 1,-20 22 0,57-69 870,-11 16-252,-13 13-211,1-1 0,-1 0 0,1 1 0,0-1 0,0 1 0,0 0 1,0 1-1,1-1 0,-1 1 0,1 0 0,-1 0 0,1 0 0,0 0 0,0 1 0,8-1 0,-1 1 279,-1 0-1,1 2 1,0-1-1,0 2 1,0-1 0,14 5-1,-21-4-456,0-1-1,-1 1 0,1 0 0,0 0 0,-1 1 0,1 0 0,-1-1 0,0 1 1,6 6-1,-8-7-575,0 0-1,0 1 1,0-1 0,-1 1 0,1-1-1,-1 1 1,0-1 0,0 1 0,0 0 0,2 5-1,-1 0-3688</inkml:trace>
  <inkml:trace contextRef="#ctx0" brushRef="#br0" timeOffset="1027.48">803 487 16511,'0'0'0,"0"0"-127,0 0 127,9 17-128,0 2 0,3 5-128,-5 7 128,-2 6 0,0 2 0,-1 1 128,-3-2 0,-1-2 0,0-6 0,-1-3-128,-1-6 128,1-6-1152,0-4 128,-1 0-8192</inkml:trace>
  <inkml:trace contextRef="#ctx0" brushRef="#br0" timeOffset="1367.5">725 487 21631,'5'16'0,"6"12"-384,-4-24 0,-2-13-1280,0 4 128,2-2 1408,1 3 128,2 0 0,1 5 128,3 3 512,5-5 0,2-2-640,2-2 0,1-5-3583,1 0-1,-1 0-3968</inkml:trace>
  <inkml:trace contextRef="#ctx0" brushRef="#br0" timeOffset="1925.51">1353 326 6656,'-6'0'0,"-4"1"0,10-1 0,0 0-4608</inkml:trace>
  <inkml:trace contextRef="#ctx0" brushRef="#br0" timeOffset="2267.96">1325 287 10880,'9'9'217,"-1"0"1,0 0 0,-1 1-1,0 0 1,0 0 0,-1 1 0,-1 0-1,0 0 1,0 0 0,3 16-1,1 5 571,-2 1-1,4 52 1,-10-79-857,-1 0 1,0 0-1,0 0 0,-1 0 1,1 0-1,-1 0 1,-3 7-1,3-8-871,-1 0 1,-1 0-1,1 0 1,0-1-1,-5 6 0,-2 3-4926</inkml:trace>
  <inkml:trace contextRef="#ctx0" brushRef="#br0" timeOffset="2615.25">1313 438 14208,'0'11'0,"1"7"0,6-17 0,5-9 0,-1 4 128,1-2 0,9 2 128,7 1-128,-7 2 0,0 0-128,-3-2 0,-1 0-128,0-1 128,2-1-4480,-7 2 0,1-1 1664</inkml:trace>
  <inkml:trace contextRef="#ctx0" brushRef="#br0" timeOffset="3469.5">1748 120 12672,'0'7'13,"1"7"81,0-14-92,-1 0 1,1 0-1,0 1 1,0-1-1,0 0 1,-1 0-1,1 0 0,0 0 1,0 0-1,0 0 1,-1 0-1,1 0 1,0 0-1,0 0 1,0-1-1,-1 1 0,1 0 1,0 0-1,0-1 1,-1 1-1,1-1 1,0 1-1,-1 0 0,1-1 1,1 0-1,-2 1 2,0-1 0,0 1 0,0 0 0,1 0 0,-1 0 0,0 0 0,1 0 0,-1 0 0,0 0 0,0 0 0,1 0 0,-1 0 0,0 0 1,0 0-1,1 0 0,-1 0 0,0 0 0,1 0 0,-1 0 0,0 0 0,0 0 0,1 0 0,-1 1 0,0-1 0,0 0 0,1 0 0,-1 0 0,0 0 0,0 1 0,0-1 0,1 0 0,-1 0 0,0 0 0,0 1 0,0-1 0,0 0 0,6 15 343,-3 22 347,-3-33-646,34 297 464,-30-289-175,-2-13-351,0-25-543,1 3 172,-3 22 380,2-12-147,1 0 0,1 0 0,0 0 0,1 0 0,11-22 0,-15 34 152,-1 0 0,0 1 0,1-1 0,-1 0 0,1 1 0,0-1 0,-1 0 1,1 1-1,0-1 0,-1 1 0,1-1 0,0 1 0,-1 0 0,1-1 0,0 1 0,0-1 1,0 1-1,-1 0 0,1 0 0,0 0 0,0-1 0,0 1 0,0 0 0,-1 0 1,1 0-1,0 0 0,0 0 0,0 0 0,0 1 0,0-1 0,-1 0 0,1 0 0,0 1 1,0-1-1,0 0 0,-1 1 0,1-1 0,0 1 0,0-1 0,-1 1 0,1-1 0,-1 1 1,1-1-1,0 1 0,0 1 0,2 2-4,1 0 0,-1 0 1,0 0-1,-1 0 0,1 0 0,3 9 0,13 49-147,-14-43 642,0 0 0,14 29 1,-10-56-129,-7 3-316,0-1 0,0 1 0,0 0 0,0-1 0,1-11 0,4-13 55,14-21-40,-9 24-70,9-34 0,-18 53-167,-1 0 0,-1 0-1,0 0 1,0 0 0,0 0-1,-1 0 1,0 0 0,-1 0-1,-1-9 1,-3-22-847,6 11-4847,1 19 2179</inkml:trace>
  <inkml:trace contextRef="#ctx0" brushRef="#br0" timeOffset="4145.41">2072 426 14336,'3'-3'18,"0"1"1,1-1 0,0 1-1,-1 0 1,1 0 0,0 1-1,0-1 1,0 1 0,0 0-1,0 0 1,1 0 0,-1 1-1,0-1 1,0 1 0,9 0-1,-6 1 78,0 0 0,0 0 0,-1 0 0,1 1 0,0 0 0,0 0 0,-1 0 0,1 1 0,6 4 0,-12-6-114,0 0 0,0 0 0,0 0 0,0 0 0,0 1 0,0-1 0,0 0 0,-1 1 0,1-1 0,0 1 0,-1-1 0,1 1 0,-1-1 0,0 1 0,1-1 0,-1 1 0,0-1 0,0 1 0,0-1 0,0 1 0,0-1 0,0 1 0,0 0 0,-1 1 0,-11 38-385,9-31 289,-1-1-1,0 1 1,0-1 0,-1 0-1,-1-1 1,1 1 0,-1-1 0,-1 0-1,1-1 1,-1 0 0,-1 0 0,1 0-1,-11 6 1,28-18 63,0 0 1,1 1-1,16-5 0,-22 7 40,1 1-1,0-1 1,0 1-1,0 0 0,0 1 1,-1-1-1,1 1 1,0 0-1,0 1 1,0-1-1,6 2 1,-10-1 18,1 1 0,-1-1 0,0 0 0,0 1 0,0-1 0,0 1 0,0-1 0,0 1 0,0 0 0,-1 0 0,1 0 0,-1 0 0,1 0 0,-1 0 0,0 0 0,1 0 0,-1 1 0,-1-1 0,1 1 0,0-1 0,0 0 0,-1 1 0,1-1 0,-1 1 0,0-1 0,0 1 0,0-1 0,0 1 0,0 0 0,-1-1 0,0 4 0,-1 4 52,0 0 0,-1 0 1,-1-1-1,1 1 1,-1 0-1,-7 11 1,6-14 24,1 0 0,-1-1 0,0 0 0,-1 0 0,1 0 0,-1 0 0,-9 6 0,12-10-56,-1 1 0,1-1 0,-1 0 1,1 0-1,-1 0 0,0-1 0,0 1 0,0-1 1,0 0-1,0 0 0,0 0 0,0-1 1,0 0-1,0 1 0,0-1 0,-6-1 1,8 0-91,0 1 0,0-1 1,0 0-1,0 0 1,0-1-1,0 1 0,0 0 1,0-1-1,1 1 1,-1-1-1,0 1 0,1-1 1,0 0-1,-1 1 1,1-1-1,0 0 0,-1-2 1,-7-8-857,9 11-1877,0 1-3391</inkml:trace>
  <inkml:trace contextRef="#ctx0" brushRef="#br0" timeOffset="4569.26">2406 465 7040,'-35'41'640,"67"-50"3413,-24 4-3820,3-1 541,-10 6-748,-1 0 0,1 0 0,-1 0-1,0 0 1,1 1 0,-1-1-1,0 0 1,1 0 0,-1 0 0,0 1-1,0-1 1,1 0 0,-1 0-1,0 0 1,0 1 0,1-1 0,-1 0-1,0 1 1,0-1 0,0 0-1,1 1 1,-1-1 0,0 0 0,0 1-1,0-1 1,0 0 0,0 1-1,0-1 1,0 0 0,1 1-1,-1-1 1,-1 1 0,7 20 431,-2 1 0,-1-1 0,-1 1 0,0 0 1,-2 0-1,-3 31 0,1-28-789,2 38-1,0-29-8538,0-34 4818</inkml:trace>
  <inkml:trace contextRef="#ctx0" brushRef="#br0" timeOffset="4927.92">2297 494 16895,'14'-3'0,"7"-1"0,-11 1 0,-5-2-256,1 3 1,0-3 127,2-2 128,2-1 128,2 3-1,-1-1-127,2 2 0,0 0-511,-2 1 127,-1 2-4608,-2 0 128,1-1 2176</inkml:trace>
  <inkml:trace contextRef="#ctx0" brushRef="#br0" timeOffset="5336.85">2759 135 16384,'-1'1'-99,"0"0"1,0 0-1,0 0 1,0 0-1,1 0 1,-1 0-1,0 0 1,1 0-1,-1 0 1,0 0 0,1 1-1,-1-1 1,1 0-1,0 0 1,-1 1-1,1-1 1,0 0-1,0 0 1,0 1 0,0-1-1,0 0 1,0 1-1,0-1 1,0 0-1,1 0 1,-1 1-1,0-1 1,1 0 0,0 2-1,2 6-350,1 0-1,1-1 1,6 11-1,4 8-580,-7-7 1047,-2 0 1,0 1-1,-1 0 0,-1-1 0,3 41 0,-7-50-21,0-1 0,0 1-1,-1-1 1,0 1 0,-1-1-1,-1 0 1,1 1 0,-1-1-1,-1-1 1,0 1 0,0 0 0,-1-1-1,-11 16 1,14-23 43,0 0 1,1-1-1,-1 1 1,0-1-1,0 1 1,0-1-1,-1 0 1,1 0-1,0 0 1,0 0-1,0 0 0,-1 0 1,1-1-1,0 1 1,-1-1-1,1 0 1,-1 0-1,1 0 1,-1 0-1,1 0 0,0 0 1,-1 0-1,1-1 1,0 1-1,-1-1 1,1 0-1,0 0 1,-1 0-1,-2-1 0,-4-3 74,-1 0-1,1 0 0,0-1 0,1 0 0,-13-10 0,15 10 40,1 0 0,0 0-1,0 0 1,0 0 0,1-1 0,0 0 0,0 1-1,0-2 1,1 1 0,0 0 0,1-1 0,-1 1-1,1-1 1,1 0 0,-1-9 0,0-9 390,2-1 1,1 0 0,4-29-1,-4 53-469,0-7-44,1 1 1,1 0 0,-1 1-1,1-1 1,1 0 0,0 1-1,0 0 1,1 0 0,0 0-1,0 0 1,11-11 0,8-7-124,47-38-1,-58 53 56,-5 4 77,1 0 0,-1 1 0,1 0 1,0 0-1,1 1 0,-1 1 0,16-6 0,-18 8-250,0 0 1,1 1-1,-1 0 0,1 0 0,11 1 1,22 5-5331,-29-2-1284</inkml:trace>
  <inkml:trace contextRef="#ctx0" brushRef="#br0" timeOffset="6154.7">2900 419 14592,'-5'-5'266,"6"3"66,13 5 403,22 9 150,-33-11-893,-1 0 1,1 0-1,0 1 0,0-1 0,-1 1 1,1 0-1,0 0 0,-1 0 0,0 0 1,4 5-1,-5-6 4,0 1 1,0-1-1,-1 1 1,1-1-1,-1 1 0,1-1 1,-1 1-1,0 0 1,0-1-1,1 1 1,-1 0-1,0-1 1,-1 1-1,1 0 0,0-1 1,0 1-1,-1 0 1,1-1-1,-1 1 1,1-1-1,-1 1 1,0-1-1,-1 3 0,-5 10-100,3-3-101,-1-1-1,-1 0 1,0 0 0,-8 10 0,14-20 194,0 1 0,0-1 0,0 0 1,1 0-1,-1 1 0,0-1 0,0 0 0,0 0 0,1 1 1,-1-1-1,0 0 0,0 0 0,1 0 0,-1 0 0,0 1 1,0-1-1,1 0 0,-1 0 0,0 0 0,1 0 1,-1 0-1,0 0 0,1 0 0,-1 0 0,0 0 0,1 0 1,-1 0-1,0 0 0,0 0 0,1 0 0,-1 0 0,0 0 1,1 0-1,-1 0 0,0 0 0,1-1 0,-1 1 0,15-1-110,-13 0 90,0 1 0,-1 0 0,1 0 1,0 0-1,0 0 0,0 0 0,0 0 1,0 0-1,0 0 0,0 1 0,0-1 1,2 2-1,-3-1-38,1 0 1,-1 0 0,0 0-1,0 0 1,0 1 0,0-1-1,0 0 1,0 1 0,-1-1-1,1 1 1,0-1 0,-1 1-1,1-1 1,-1 1 0,1 1-1,1 1 14,-1 0-1,1 0 1,0 0-1,1 0 1,-1-1-1,1 1 1,0-1-1,4 5 0,-5-6 53,1 1-1,-1-1 0,1 1 0,-1 0 0,0 0 0,0 0 0,0 0 0,-1 0 0,1 1 0,-1-1 0,0 0 0,0 1 1,2 6-1,-3-7 91,0-1 1,0 1-1,0 0 1,0 0-1,0 0 1,-1 0-1,0 0 1,1 0-1,-1-1 1,0 1-1,0 0 1,0-1-1,-1 1 1,1 0-1,-1-1 1,1 0-1,-4 4 1,2-2 41,-1-1 0,0 0 0,0 0 0,0 0 0,0-1 0,0 1 0,0-1 0,0 0 0,-10 2 0,4-1-142,-1 0 1,1-1-1,-1-1 0,0 0 1,0 0-1,0-1 1,1-1-1,-21-2 1,29 2 206,0 1-1247,1-1-6110,1 1 2833</inkml:trace>
  <inkml:trace contextRef="#ctx0" brushRef="#br0" timeOffset="6504.87">3112 433 11776,'0'0'1280,"0"-13"810,0 13-2084,0-1-1,-1 1 1,1 0-1,0 0 1,0-1-1,0 1 1,0 0-1,0 0 1,0-1-1,0 1 0,0 0 1,0-1-1,0 1 1,0 0-1,0 0 1,0-1-1,1 1 1,-1 0-1,0 0 1,0-1-1,0 1 1,0 0-1,0 0 1,1-1-1,-1 1 1,0 0-1,0 0 1,0 0-1,0-1 1,1 1-1,-1 0 1,0 0-1,0 0 1,1 0-1,-1 0 0,0 0 1,0-1-1,1 1 1,-1 0-1,0 0 1,0 0-1,1 0 1,-1 0-1,0 0 1,0 0-1,1 0 1,-1 0-1,1 0 1,9 6 150,-9-5-111,2 1 48,0 1 1,0 0 0,0 0 0,0 0 0,-1 1 0,1-1 0,-1 1 0,0-1 0,0 1-1,0 0 1,-1 0 0,3 7 0,1 8 934,5 29-1,-6-24-335,-2-8-1090,0 0-1,0 1 0,-2-1 1,-1 21-1,-9 32-6951,10-68 5707,0-1-4010</inkml:trace>
  <inkml:trace contextRef="#ctx0" brushRef="#br0" timeOffset="6849.05">3020 375 20863,'0'0'256,"5"0"0,6 0-256,-3-1 0,-1 0-128,4-4 0,5 0-256,2-3 0,4-2 640,0 1 128,2 0-512,-4-2 128,-1 0-6783,3 4 127,1 0 3200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541A-ABED-482D-A2E2-45C1E2A8A668}">
  <dimension ref="A1:B12"/>
  <sheetViews>
    <sheetView showGridLines="0" tabSelected="1" workbookViewId="0">
      <selection activeCell="J11" sqref="J11"/>
    </sheetView>
  </sheetViews>
  <sheetFormatPr baseColWidth="10" defaultRowHeight="18"/>
  <cols>
    <col min="1" max="1" width="15.21875" style="84" customWidth="1"/>
  </cols>
  <sheetData>
    <row r="1" spans="1:2">
      <c r="A1" s="257" t="s">
        <v>93</v>
      </c>
    </row>
    <row r="2" spans="1:2">
      <c r="A2" s="257" t="s">
        <v>94</v>
      </c>
    </row>
    <row r="4" spans="1:2">
      <c r="A4" s="258" t="s">
        <v>87</v>
      </c>
      <c r="B4" s="84" t="s">
        <v>88</v>
      </c>
    </row>
    <row r="5" spans="1:2">
      <c r="A5" s="258" t="s">
        <v>90</v>
      </c>
      <c r="B5" s="84" t="s">
        <v>91</v>
      </c>
    </row>
    <row r="6" spans="1:2">
      <c r="A6" s="258" t="s">
        <v>92</v>
      </c>
      <c r="B6" s="84" t="s">
        <v>91</v>
      </c>
    </row>
    <row r="7" spans="1:2">
      <c r="A7" s="258" t="s">
        <v>109</v>
      </c>
      <c r="B7" s="84" t="s">
        <v>91</v>
      </c>
    </row>
    <row r="8" spans="1:2">
      <c r="A8" s="258" t="s">
        <v>118</v>
      </c>
      <c r="B8" s="84" t="s">
        <v>121</v>
      </c>
    </row>
    <row r="9" spans="1:2">
      <c r="A9" s="258" t="s">
        <v>119</v>
      </c>
      <c r="B9" s="84" t="s">
        <v>121</v>
      </c>
    </row>
    <row r="10" spans="1:2">
      <c r="A10" s="258" t="s">
        <v>120</v>
      </c>
      <c r="B10" s="84" t="s">
        <v>121</v>
      </c>
    </row>
    <row r="12" spans="1:2">
      <c r="A12" s="84" t="s">
        <v>149</v>
      </c>
    </row>
  </sheetData>
  <phoneticPr fontId="31" type="noConversion"/>
  <hyperlinks>
    <hyperlink ref="A4" location="Problema_1!A1" display="Problema 1" xr:uid="{917743DB-083F-4C47-8E81-9EACD02C3088}"/>
    <hyperlink ref="A5" location="Problema_2!A1" display="Problema 2" xr:uid="{F545C251-C082-4E22-8251-093AC30C4D51}"/>
    <hyperlink ref="A6" location="Problema_3!A1" display="Problema 3" xr:uid="{38042542-E461-43A1-A5EB-875D34CEFE57}"/>
    <hyperlink ref="A7" location="Problema_4!A1" display="Problema 4" xr:uid="{97D987A7-B9DC-4715-B96E-C1AFD6F2744A}"/>
    <hyperlink ref="A8" location="Problema_5!A1" display="Problema 5" xr:uid="{B87CE9E7-F1E5-4AD9-9566-09D349469190}"/>
    <hyperlink ref="A9" location="Problema_6!A1" display="Problema 6" xr:uid="{211C5898-4FE1-4BC2-9665-EEA96DBF0948}"/>
    <hyperlink ref="A10" location="Problema_7!A1" display="Problema 7" xr:uid="{2FA65F68-7C41-47D2-AD6C-9D19D0A62B49}"/>
  </hyperlink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crobat.pdfxml.1" dvAspect="DVASPECT_ICON" shapeId="8193" r:id="rId4">
          <objectPr defaultSize="0" r:id="rId5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5</xdr:col>
                <xdr:colOff>121920</xdr:colOff>
                <xdr:row>14</xdr:row>
                <xdr:rowOff>106680</xdr:rowOff>
              </to>
            </anchor>
          </objectPr>
        </oleObject>
      </mc:Choice>
      <mc:Fallback>
        <oleObject progId="Acrobat.pdfxml.1" dvAspect="DVASPECT_ICON" shapeId="819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opLeftCell="A13" zoomScale="110" zoomScaleNormal="110" workbookViewId="0">
      <selection activeCell="B23" sqref="B23"/>
    </sheetView>
  </sheetViews>
  <sheetFormatPr baseColWidth="10" defaultColWidth="11.44140625" defaultRowHeight="14.4"/>
  <cols>
    <col min="1" max="1" width="14" customWidth="1"/>
    <col min="4" max="4" width="9.88671875" customWidth="1"/>
    <col min="5" max="5" width="10.21875" bestFit="1" customWidth="1"/>
  </cols>
  <sheetData>
    <row r="1" spans="1:7">
      <c r="A1" s="82" t="s">
        <v>9</v>
      </c>
      <c r="B1" s="36"/>
    </row>
    <row r="2" spans="1:7">
      <c r="A2" s="35" t="s">
        <v>10</v>
      </c>
    </row>
    <row r="3" spans="1:7" ht="15" thickBot="1"/>
    <row r="4" spans="1:7" ht="16.2" thickBot="1">
      <c r="A4" s="1"/>
      <c r="B4" s="33"/>
      <c r="C4" s="33"/>
    </row>
    <row r="5" spans="1:7" ht="15.6">
      <c r="A5" s="2" t="s">
        <v>0</v>
      </c>
      <c r="B5" s="3">
        <v>7.0000000000000007E-2</v>
      </c>
      <c r="C5" s="6">
        <v>0.05</v>
      </c>
    </row>
    <row r="6" spans="1:7" ht="15.6">
      <c r="A6" s="2" t="s">
        <v>1</v>
      </c>
      <c r="B6" s="3">
        <v>0.09</v>
      </c>
      <c r="C6" s="6">
        <v>0.1</v>
      </c>
    </row>
    <row r="7" spans="1:7" ht="16.2" thickBot="1">
      <c r="A7" s="4" t="s">
        <v>2</v>
      </c>
      <c r="B7" s="5">
        <v>0.13</v>
      </c>
      <c r="C7" s="7">
        <v>0.2</v>
      </c>
    </row>
    <row r="8" spans="1:7" ht="15.6">
      <c r="A8" s="79"/>
      <c r="B8" s="80"/>
      <c r="C8" s="81"/>
    </row>
    <row r="9" spans="1:7">
      <c r="A9" s="35" t="s">
        <v>77</v>
      </c>
    </row>
    <row r="10" spans="1:7" ht="15" thickBot="1">
      <c r="D10" s="35" t="s">
        <v>3</v>
      </c>
    </row>
    <row r="11" spans="1:7" ht="16.2" thickBot="1">
      <c r="A11" s="1"/>
      <c r="B11" s="33"/>
      <c r="C11" s="33"/>
      <c r="D11" s="33">
        <v>0</v>
      </c>
      <c r="E11" s="38">
        <v>2</v>
      </c>
      <c r="F11" s="38">
        <v>4</v>
      </c>
      <c r="G11" s="38">
        <v>6</v>
      </c>
    </row>
    <row r="12" spans="1:7" ht="15.6">
      <c r="A12" s="2" t="s">
        <v>0</v>
      </c>
      <c r="B12" s="3">
        <v>7.0000000000000007E-2</v>
      </c>
      <c r="C12" s="6">
        <v>0.05</v>
      </c>
      <c r="D12" s="87">
        <f>$B12-0.5*D$11*$C12^2</f>
        <v>7.0000000000000007E-2</v>
      </c>
      <c r="E12" s="87">
        <f>$B12-0.5*E$11*$C12^2</f>
        <v>6.7500000000000004E-2</v>
      </c>
      <c r="F12" s="87">
        <f>$B12-0.5*F$11*$C12^2</f>
        <v>6.5000000000000002E-2</v>
      </c>
      <c r="G12" s="88">
        <f>$B12-0.5*G$11*$C12^2</f>
        <v>6.25E-2</v>
      </c>
    </row>
    <row r="13" spans="1:7" ht="15.6">
      <c r="A13" s="2" t="s">
        <v>1</v>
      </c>
      <c r="B13" s="3">
        <v>0.09</v>
      </c>
      <c r="C13" s="6">
        <v>0.1</v>
      </c>
      <c r="D13" s="87">
        <f t="shared" ref="D13:G14" si="0">$B13-0.5*D$11*$C13^2</f>
        <v>0.09</v>
      </c>
      <c r="E13" s="87">
        <f t="shared" si="0"/>
        <v>7.9999999999999988E-2</v>
      </c>
      <c r="F13" s="88">
        <f t="shared" si="0"/>
        <v>6.9999999999999993E-2</v>
      </c>
      <c r="G13" s="87">
        <f t="shared" si="0"/>
        <v>5.9999999999999991E-2</v>
      </c>
    </row>
    <row r="14" spans="1:7" ht="16.2" thickBot="1">
      <c r="A14" s="4" t="s">
        <v>2</v>
      </c>
      <c r="B14" s="5">
        <v>0.13</v>
      </c>
      <c r="C14" s="7">
        <v>0.2</v>
      </c>
      <c r="D14" s="88">
        <f t="shared" si="0"/>
        <v>0.13</v>
      </c>
      <c r="E14" s="88">
        <f t="shared" si="0"/>
        <v>0.09</v>
      </c>
      <c r="F14" s="87">
        <f t="shared" si="0"/>
        <v>4.9999999999999989E-2</v>
      </c>
      <c r="G14" s="87">
        <f t="shared" si="0"/>
        <v>9.9999999999999811E-3</v>
      </c>
    </row>
    <row r="15" spans="1:7">
      <c r="E15" s="35" t="s">
        <v>42</v>
      </c>
      <c r="F15" s="35" t="s">
        <v>20</v>
      </c>
      <c r="G15" s="35" t="s">
        <v>21</v>
      </c>
    </row>
    <row r="17" spans="1:3">
      <c r="A17" s="35" t="s">
        <v>78</v>
      </c>
    </row>
    <row r="18" spans="1:3">
      <c r="A18" t="s">
        <v>79</v>
      </c>
      <c r="B18" t="s">
        <v>80</v>
      </c>
      <c r="C18" s="83" t="s">
        <v>81</v>
      </c>
    </row>
    <row r="19" spans="1:3">
      <c r="A19" t="s">
        <v>84</v>
      </c>
      <c r="B19" t="s">
        <v>82</v>
      </c>
      <c r="C19" s="83" t="s">
        <v>81</v>
      </c>
    </row>
    <row r="20" spans="1:3">
      <c r="A20" t="s">
        <v>83</v>
      </c>
      <c r="B20" t="s">
        <v>85</v>
      </c>
      <c r="C20" s="83" t="s">
        <v>81</v>
      </c>
    </row>
    <row r="23" spans="1:3">
      <c r="A23" s="25"/>
    </row>
    <row r="27" spans="1:3">
      <c r="A27" s="25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showGridLines="0" topLeftCell="A19" zoomScale="115" zoomScaleNormal="115" workbookViewId="0">
      <selection activeCell="B7" sqref="B7"/>
    </sheetView>
  </sheetViews>
  <sheetFormatPr baseColWidth="10" defaultColWidth="8.77734375" defaultRowHeight="14.4"/>
  <cols>
    <col min="1" max="1" width="11.5546875" bestFit="1" customWidth="1"/>
    <col min="5" max="5" width="12.5546875" customWidth="1"/>
    <col min="8" max="8" width="12.6640625" bestFit="1" customWidth="1"/>
    <col min="9" max="9" width="9.33203125" bestFit="1" customWidth="1"/>
  </cols>
  <sheetData>
    <row r="1" spans="1:6">
      <c r="A1" s="82" t="s">
        <v>86</v>
      </c>
    </row>
    <row r="3" spans="1:6">
      <c r="A3" s="70" t="s">
        <v>24</v>
      </c>
      <c r="B3" s="70" t="s">
        <v>57</v>
      </c>
      <c r="C3" s="70" t="s">
        <v>58</v>
      </c>
      <c r="D3" s="70" t="s">
        <v>59</v>
      </c>
    </row>
    <row r="4" spans="1:6">
      <c r="A4" s="76">
        <v>30</v>
      </c>
      <c r="B4" s="89">
        <v>0.25</v>
      </c>
      <c r="C4" s="89">
        <v>0.34300000000000003</v>
      </c>
      <c r="D4" s="89">
        <v>0.1</v>
      </c>
    </row>
    <row r="5" spans="1:6">
      <c r="B5" s="89">
        <v>0.5</v>
      </c>
      <c r="C5" s="89">
        <v>0.2</v>
      </c>
      <c r="D5" s="89">
        <v>0.05</v>
      </c>
    </row>
    <row r="6" spans="1:6">
      <c r="A6" s="85"/>
      <c r="B6" s="90">
        <v>0.25</v>
      </c>
      <c r="C6" s="90">
        <v>0.09</v>
      </c>
      <c r="D6" s="90">
        <v>0.2</v>
      </c>
    </row>
    <row r="7" spans="1:6">
      <c r="A7" s="35" t="s">
        <v>4</v>
      </c>
      <c r="B7" s="25"/>
      <c r="C7" s="69">
        <f>SUMPRODUCT($B$4:$B$6,C4:C6)</f>
        <v>0.20825000000000002</v>
      </c>
      <c r="D7" s="69">
        <f>SUMPRODUCT($B$4:$B$6,D4:D6)</f>
        <v>0.1</v>
      </c>
    </row>
    <row r="8" spans="1:6">
      <c r="A8" s="35" t="s">
        <v>60</v>
      </c>
      <c r="B8" s="25"/>
      <c r="C8" s="69">
        <f>SUMPRODUCT($B$4:$B$6,(C4:C6-C7)^2)</f>
        <v>8.0691875000000017E-3</v>
      </c>
      <c r="D8" s="69">
        <f>SUMPRODUCT($B$4:$B$6,(D4:D6-D7)^2)</f>
        <v>3.7500000000000007E-3</v>
      </c>
    </row>
    <row r="9" spans="1:6">
      <c r="A9" s="35" t="s">
        <v>63</v>
      </c>
      <c r="B9" s="25"/>
      <c r="C9" s="69">
        <f>SQRT(C8)</f>
        <v>8.9828656340835922E-2</v>
      </c>
      <c r="D9" s="69">
        <f>SQRT(D8)</f>
        <v>6.1237243569579457E-2</v>
      </c>
    </row>
    <row r="10" spans="1:6">
      <c r="A10" s="35" t="s">
        <v>61</v>
      </c>
      <c r="B10" s="25"/>
      <c r="C10" s="25"/>
      <c r="D10" s="25">
        <f>SUMPRODUCT(B4:B6,(C4:C6-C7)*(D4:D6-D7))</f>
        <v>-2.7500000000000003E-3</v>
      </c>
    </row>
    <row r="11" spans="1:6">
      <c r="A11" s="35" t="s">
        <v>62</v>
      </c>
      <c r="B11" s="25"/>
      <c r="C11" s="25"/>
      <c r="D11" s="61">
        <f>D10/(C9*D9)</f>
        <v>-0.49992189330577974</v>
      </c>
      <c r="E11" s="64"/>
    </row>
    <row r="14" spans="1:6" ht="15" thickBot="1">
      <c r="A14" s="35" t="s">
        <v>64</v>
      </c>
      <c r="B14" s="34" t="s">
        <v>4</v>
      </c>
      <c r="C14" s="60" t="s">
        <v>5</v>
      </c>
      <c r="D14" s="35"/>
      <c r="E14" s="35" t="s">
        <v>66</v>
      </c>
      <c r="F14" s="34" t="s">
        <v>65</v>
      </c>
    </row>
    <row r="15" spans="1:6">
      <c r="A15" s="71" t="s">
        <v>6</v>
      </c>
      <c r="B15" s="91">
        <f>C7</f>
        <v>0.20825000000000002</v>
      </c>
      <c r="C15" s="95">
        <f>C8</f>
        <v>8.0691875000000017E-3</v>
      </c>
      <c r="D15" s="93">
        <f>D10</f>
        <v>-2.7500000000000003E-3</v>
      </c>
      <c r="E15" s="73">
        <f>C9</f>
        <v>8.9828656340835922E-2</v>
      </c>
      <c r="F15" s="97">
        <v>1</v>
      </c>
    </row>
    <row r="16" spans="1:6" ht="15" thickBot="1">
      <c r="A16" s="71" t="s">
        <v>7</v>
      </c>
      <c r="B16" s="92">
        <f>D7</f>
        <v>0.1</v>
      </c>
      <c r="C16" s="94">
        <f>D15</f>
        <v>-2.7500000000000003E-3</v>
      </c>
      <c r="D16" s="96">
        <f>D8</f>
        <v>3.7500000000000007E-3</v>
      </c>
      <c r="E16" s="72">
        <f>D9</f>
        <v>6.1237243569579457E-2</v>
      </c>
      <c r="F16" s="98">
        <v>1</v>
      </c>
    </row>
    <row r="17" spans="1:14">
      <c r="A17" s="71"/>
      <c r="B17" s="74"/>
      <c r="C17" s="48"/>
      <c r="D17" s="74"/>
      <c r="E17" s="74"/>
      <c r="F17" s="48"/>
    </row>
    <row r="18" spans="1:14">
      <c r="A18" s="71"/>
      <c r="B18" s="74"/>
      <c r="D18" s="74"/>
      <c r="E18" s="74"/>
      <c r="F18" s="48"/>
      <c r="I18" t="s">
        <v>24</v>
      </c>
    </row>
    <row r="19" spans="1:14">
      <c r="A19" s="75" t="s">
        <v>43</v>
      </c>
      <c r="B19" s="74"/>
      <c r="C19" s="48"/>
      <c r="D19" s="74"/>
      <c r="E19" s="74"/>
      <c r="F19" s="48"/>
      <c r="I19">
        <f>A4</f>
        <v>30</v>
      </c>
    </row>
    <row r="20" spans="1:14">
      <c r="A20" s="71"/>
      <c r="B20" s="74"/>
      <c r="C20" s="48"/>
      <c r="D20" s="74"/>
      <c r="E20" s="74"/>
      <c r="F20" s="48"/>
      <c r="I20" s="35" t="s">
        <v>95</v>
      </c>
    </row>
    <row r="21" spans="1:14">
      <c r="I21">
        <f>1/I19</f>
        <v>3.3333333333333333E-2</v>
      </c>
      <c r="K21" t="s">
        <v>106</v>
      </c>
    </row>
    <row r="22" spans="1:14" ht="15" thickBot="1">
      <c r="B22" s="114" t="s">
        <v>22</v>
      </c>
      <c r="C22" s="115"/>
      <c r="D22" s="116" t="s">
        <v>104</v>
      </c>
      <c r="E22" s="116" t="s">
        <v>23</v>
      </c>
      <c r="F22" s="127"/>
      <c r="G22" s="116" t="s">
        <v>105</v>
      </c>
      <c r="I22" s="99" t="s">
        <v>70</v>
      </c>
      <c r="K22" s="35" t="s">
        <v>23</v>
      </c>
      <c r="L22" s="99" t="s">
        <v>68</v>
      </c>
      <c r="M22" s="34" t="s">
        <v>96</v>
      </c>
      <c r="N22" s="35" t="s">
        <v>104</v>
      </c>
    </row>
    <row r="23" spans="1:14">
      <c r="B23" s="117">
        <f t="array" ref="B23:C24">MINVERSE(C15:D16)</f>
        <v>165.2204143590308</v>
      </c>
      <c r="C23" s="118">
        <v>121.16163719662256</v>
      </c>
      <c r="D23" s="119">
        <f t="array" ref="D23:D24">MMULT(B23:C24,F15:F16)</f>
        <v>286.38205155565333</v>
      </c>
      <c r="E23" s="123">
        <f>D23/$D$25</f>
        <v>0.37530628962819412</v>
      </c>
      <c r="F23" s="126"/>
      <c r="G23" s="128">
        <f t="array" ref="G23:G24">MMULT(B23:C24,B15:B16)</f>
        <v>46.523315009930428</v>
      </c>
      <c r="I23" s="112">
        <f t="array" ref="I23:I24">E23:E24 + I21*(G23:G24-(G25/D25)*D23:D24)</f>
        <v>0.58364939656282</v>
      </c>
      <c r="K23" s="131" cm="1">
        <f t="array" ref="K23:K24">E23:E24</f>
        <v>0.37530628962819412</v>
      </c>
      <c r="L23" s="133" cm="1">
        <f t="array" ref="L23:L24">G23:G24</f>
        <v>46.523315009930428</v>
      </c>
      <c r="M23">
        <f>G25/D25</f>
        <v>0.14062690585225204</v>
      </c>
      <c r="N23" s="133" cm="1">
        <f t="array" ref="N23:N24">D23:D24</f>
        <v>286.38205155565333</v>
      </c>
    </row>
    <row r="24" spans="1:14" ht="15" thickBot="1">
      <c r="B24" s="120">
        <v>121.16163719662258</v>
      </c>
      <c r="C24" s="121">
        <v>355.51853394418981</v>
      </c>
      <c r="D24" s="122">
        <v>476.68017114081238</v>
      </c>
      <c r="E24" s="124">
        <f>D24/$D$25</f>
        <v>0.62469371037180588</v>
      </c>
      <c r="F24" s="126"/>
      <c r="G24" s="129">
        <v>60.783764340615633</v>
      </c>
      <c r="I24" s="113">
        <v>0.41635060343717978</v>
      </c>
      <c r="K24" s="132">
        <v>0.62469371037180588</v>
      </c>
      <c r="L24" s="132">
        <v>60.783764340615633</v>
      </c>
      <c r="N24" s="132">
        <v>476.68017114081238</v>
      </c>
    </row>
    <row r="25" spans="1:14">
      <c r="C25" s="127" t="s">
        <v>67</v>
      </c>
      <c r="D25" s="115">
        <f>SUM(D23:D24)</f>
        <v>763.06222269646571</v>
      </c>
      <c r="E25" s="115">
        <f>SUM(E23:E24)</f>
        <v>1</v>
      </c>
      <c r="F25" s="130" t="s">
        <v>69</v>
      </c>
      <c r="G25" s="115">
        <f>SUM(G23:G24)</f>
        <v>107.30707935054606</v>
      </c>
      <c r="I25" s="140">
        <f>SUM(I23:I24)</f>
        <v>0.99999999999999978</v>
      </c>
      <c r="L25" s="99" t="s">
        <v>68</v>
      </c>
      <c r="M25" s="136" t="s">
        <v>98</v>
      </c>
      <c r="N25" s="61" t="s">
        <v>97</v>
      </c>
    </row>
    <row r="26" spans="1:14">
      <c r="H26" s="35" t="s">
        <v>89</v>
      </c>
      <c r="I26" s="104">
        <f>I23*B15+I24*B16</f>
        <v>0.16318004717792525</v>
      </c>
      <c r="L26" s="133">
        <f>L23</f>
        <v>46.523315009930428</v>
      </c>
      <c r="N26" s="134">
        <f>M23*N23</f>
        <v>40.273021801891652</v>
      </c>
    </row>
    <row r="27" spans="1:14">
      <c r="H27" s="35" t="s">
        <v>71</v>
      </c>
      <c r="I27" s="104">
        <f>(I23^2)*C15+(I24^2)*D16+2*I23*I24*D15</f>
        <v>2.0622804949391805E-3</v>
      </c>
      <c r="L27" s="132">
        <f>L24</f>
        <v>60.783764340615633</v>
      </c>
      <c r="N27" s="135">
        <f>M23*N24</f>
        <v>67.034057548654417</v>
      </c>
    </row>
    <row r="28" spans="1:14">
      <c r="H28" s="35" t="s">
        <v>72</v>
      </c>
      <c r="I28" s="104">
        <f>SQRT(I27)</f>
        <v>4.5412338575977131E-2</v>
      </c>
      <c r="L28" s="99" t="s">
        <v>99</v>
      </c>
    </row>
    <row r="29" spans="1:14">
      <c r="L29" s="133">
        <f t="array" ref="L29:L30">L26:L27-N26:N27</f>
        <v>6.2502932080387765</v>
      </c>
    </row>
    <row r="30" spans="1:14">
      <c r="L30" s="132">
        <v>-6.2502932080387836</v>
      </c>
    </row>
    <row r="31" spans="1:14">
      <c r="L31" s="99" t="s">
        <v>100</v>
      </c>
    </row>
    <row r="32" spans="1:14">
      <c r="L32" s="133">
        <f>$I$21*L29</f>
        <v>0.20834310693462588</v>
      </c>
    </row>
    <row r="33" spans="8:12">
      <c r="L33" s="132">
        <f>$I$21*L30</f>
        <v>-0.20834310693462613</v>
      </c>
    </row>
    <row r="35" spans="8:12">
      <c r="K35" s="35" t="s">
        <v>23</v>
      </c>
      <c r="L35" s="34" t="s">
        <v>101</v>
      </c>
    </row>
    <row r="36" spans="8:12">
      <c r="K36" s="131">
        <f>K23</f>
        <v>0.37530628962819412</v>
      </c>
      <c r="L36" s="138">
        <f>K36+L32</f>
        <v>0.58364939656282</v>
      </c>
    </row>
    <row r="37" spans="8:12">
      <c r="K37" s="137">
        <f>K24</f>
        <v>0.62469371037180588</v>
      </c>
      <c r="L37" s="139">
        <f>K37+L33</f>
        <v>0.41635060343717978</v>
      </c>
    </row>
    <row r="38" spans="8:12">
      <c r="L38" s="53">
        <f>SUM(L36:L37)</f>
        <v>0.99999999999999978</v>
      </c>
    </row>
    <row r="39" spans="8:12">
      <c r="H39" s="34" t="s">
        <v>103</v>
      </c>
      <c r="K39" s="35" t="s">
        <v>102</v>
      </c>
      <c r="L39">
        <f t="array" ref="L39">MMULT(TRANSPOSE(L36:L37),B15:B16)</f>
        <v>0.16318004717792525</v>
      </c>
    </row>
    <row r="40" spans="8:12">
      <c r="H40" s="110">
        <f t="array" ref="H40:H41">MMULT(C15:D16,L36:L37)</f>
        <v>3.5646122556750068E-3</v>
      </c>
      <c r="K40" s="35" t="s">
        <v>71</v>
      </c>
      <c r="L40">
        <f t="array" ref="L40">MMULT(TRANSPOSE(L36:L37),H40:H41)</f>
        <v>2.0622804949391805E-3</v>
      </c>
    </row>
    <row r="41" spans="8:12">
      <c r="H41" s="111">
        <v>-4.3721077658330759E-5</v>
      </c>
      <c r="K41" s="35" t="s">
        <v>72</v>
      </c>
      <c r="L41">
        <f>SQRT(L40)</f>
        <v>4.5412338575977131E-2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showGridLines="0" topLeftCell="A4" zoomScale="115" zoomScaleNormal="115" workbookViewId="0"/>
  </sheetViews>
  <sheetFormatPr baseColWidth="10" defaultColWidth="11.44140625" defaultRowHeight="14.4"/>
  <cols>
    <col min="1" max="1" width="12.77734375" customWidth="1"/>
    <col min="2" max="2" width="18" customWidth="1"/>
    <col min="3" max="3" width="7.77734375" customWidth="1"/>
    <col min="5" max="5" width="11.77734375" bestFit="1" customWidth="1"/>
    <col min="6" max="6" width="5.5546875" customWidth="1"/>
    <col min="7" max="7" width="9.5546875" customWidth="1"/>
    <col min="8" max="8" width="12.21875" customWidth="1"/>
    <col min="9" max="9" width="9.21875" customWidth="1"/>
    <col min="11" max="11" width="11.77734375" bestFit="1" customWidth="1"/>
  </cols>
  <sheetData>
    <row r="1" spans="1:11">
      <c r="A1" s="82" t="s">
        <v>73</v>
      </c>
    </row>
    <row r="2" spans="1:11" ht="16.8">
      <c r="A2" s="37" t="s">
        <v>19</v>
      </c>
    </row>
    <row r="3" spans="1:11">
      <c r="A3" s="36" t="s">
        <v>11</v>
      </c>
    </row>
    <row r="4" spans="1:11" ht="15" thickBot="1">
      <c r="A4" s="8"/>
      <c r="B4" s="9" t="s">
        <v>4</v>
      </c>
      <c r="C4" s="10"/>
      <c r="D4" s="9" t="s">
        <v>5</v>
      </c>
      <c r="E4" s="10"/>
      <c r="F4" s="159"/>
    </row>
    <row r="5" spans="1:11">
      <c r="A5" s="62" t="s">
        <v>0</v>
      </c>
      <c r="B5" s="100">
        <v>0.1</v>
      </c>
      <c r="C5" s="39">
        <v>0.05</v>
      </c>
      <c r="D5" s="39">
        <v>0</v>
      </c>
      <c r="E5" s="40">
        <v>-0.1</v>
      </c>
      <c r="F5" s="59"/>
    </row>
    <row r="6" spans="1:11">
      <c r="A6" s="62" t="s">
        <v>1</v>
      </c>
      <c r="B6" s="101">
        <v>0.14000000000000001</v>
      </c>
      <c r="C6" s="39">
        <v>0</v>
      </c>
      <c r="D6" s="39">
        <v>0.1</v>
      </c>
      <c r="E6" s="40">
        <v>0</v>
      </c>
      <c r="F6" s="59"/>
    </row>
    <row r="7" spans="1:11" ht="15" thickBot="1">
      <c r="A7" s="62" t="s">
        <v>2</v>
      </c>
      <c r="B7" s="102">
        <v>0.24</v>
      </c>
      <c r="C7" s="41">
        <v>-0.1</v>
      </c>
      <c r="D7" s="41">
        <v>0</v>
      </c>
      <c r="E7" s="42">
        <v>0.4</v>
      </c>
      <c r="F7" s="59"/>
    </row>
    <row r="8" spans="1:11">
      <c r="A8" s="27"/>
      <c r="B8" s="58"/>
      <c r="C8" s="59"/>
      <c r="D8" s="59"/>
      <c r="E8" s="59"/>
      <c r="F8" s="59"/>
    </row>
    <row r="9" spans="1:11">
      <c r="A9" s="61" t="s">
        <v>30</v>
      </c>
      <c r="C9" s="59"/>
      <c r="D9" s="59"/>
      <c r="E9" s="59"/>
      <c r="F9" s="59"/>
    </row>
    <row r="10" spans="1:11">
      <c r="A10" s="27"/>
      <c r="B10" s="31"/>
      <c r="C10" s="32"/>
      <c r="D10" s="32"/>
      <c r="E10" s="32"/>
      <c r="F10" s="32"/>
      <c r="J10" s="35" t="s">
        <v>24</v>
      </c>
    </row>
    <row r="11" spans="1:11">
      <c r="J11" s="125">
        <v>20</v>
      </c>
    </row>
    <row r="12" spans="1:11" ht="15" thickBot="1">
      <c r="B12" s="34" t="s">
        <v>22</v>
      </c>
      <c r="D12" s="34" t="s">
        <v>104</v>
      </c>
      <c r="E12" s="34" t="s">
        <v>23</v>
      </c>
      <c r="F12" s="34"/>
      <c r="G12" s="163" t="s">
        <v>107</v>
      </c>
      <c r="H12" s="34" t="s">
        <v>35</v>
      </c>
      <c r="J12" s="34" t="s">
        <v>25</v>
      </c>
      <c r="K12" s="34" t="s">
        <v>29</v>
      </c>
    </row>
    <row r="13" spans="1:11">
      <c r="A13" s="141">
        <f t="array" ref="A13:C15">MINVERSE(C5:E7)</f>
        <v>40</v>
      </c>
      <c r="B13" s="142">
        <v>0</v>
      </c>
      <c r="C13" s="142">
        <v>10</v>
      </c>
      <c r="D13" s="152">
        <f>SUM(A13:C13)</f>
        <v>50</v>
      </c>
      <c r="E13" s="153">
        <f>D13/$D$16</f>
        <v>0.66666666666666663</v>
      </c>
      <c r="F13" s="160"/>
      <c r="G13" s="164">
        <f t="array" ref="G13:G15">MMULT(A13:C15,B5:B7)</f>
        <v>6.4</v>
      </c>
      <c r="H13" s="143">
        <f>G13/$G$16</f>
        <v>0.64</v>
      </c>
      <c r="J13" s="168">
        <f t="array" ref="J13:J15">E13:E15+(1/J11)*(G13:G15-(G16/D16)*D13:D15)</f>
        <v>0.65333333333333332</v>
      </c>
      <c r="K13" s="105">
        <f t="array" ref="K13:K15">MMULT(C5:E7,J13:J15)</f>
        <v>1.1666666666666665E-2</v>
      </c>
    </row>
    <row r="14" spans="1:11">
      <c r="A14" s="144">
        <v>0</v>
      </c>
      <c r="B14" s="145">
        <v>10</v>
      </c>
      <c r="C14" s="145">
        <v>0</v>
      </c>
      <c r="D14" s="154">
        <f t="shared" ref="D14:D15" si="0">SUM(A14:C14)</f>
        <v>10</v>
      </c>
      <c r="E14" s="155">
        <f t="shared" ref="E14:E15" si="1">D14/$D$16</f>
        <v>0.13333333333333333</v>
      </c>
      <c r="F14" s="161"/>
      <c r="G14" s="165">
        <v>1.4000000000000001</v>
      </c>
      <c r="H14" s="146">
        <f t="shared" ref="H14:H15" si="2">G14/$G$16</f>
        <v>0.14000000000000001</v>
      </c>
      <c r="J14" s="169">
        <v>0.13666666666666669</v>
      </c>
      <c r="K14" s="106">
        <v>1.3666666666666669E-2</v>
      </c>
    </row>
    <row r="15" spans="1:11" ht="15" thickBot="1">
      <c r="A15" s="147">
        <v>10</v>
      </c>
      <c r="B15" s="148">
        <v>0</v>
      </c>
      <c r="C15" s="148">
        <v>5</v>
      </c>
      <c r="D15" s="156">
        <f t="shared" si="0"/>
        <v>15</v>
      </c>
      <c r="E15" s="157">
        <f t="shared" si="1"/>
        <v>0.2</v>
      </c>
      <c r="F15" s="162"/>
      <c r="G15" s="166">
        <v>2.2000000000000002</v>
      </c>
      <c r="H15" s="149">
        <f t="shared" si="2"/>
        <v>0.22000000000000003</v>
      </c>
      <c r="J15" s="170">
        <v>0.21000000000000002</v>
      </c>
      <c r="K15" s="107">
        <v>1.8666666666666679E-2</v>
      </c>
    </row>
    <row r="16" spans="1:11">
      <c r="A16" s="150"/>
      <c r="B16" s="150"/>
      <c r="C16" s="151" t="s">
        <v>108</v>
      </c>
      <c r="D16" s="158">
        <f>SUM(D13:D15)</f>
        <v>75</v>
      </c>
      <c r="E16" s="150">
        <f>SUM(E13:E15)</f>
        <v>1</v>
      </c>
      <c r="F16" s="151" t="s">
        <v>69</v>
      </c>
      <c r="G16" s="167">
        <f>SUM(G13:G15)</f>
        <v>10</v>
      </c>
      <c r="H16" s="150">
        <f>SUM(H13:H15)</f>
        <v>1</v>
      </c>
      <c r="I16" s="57"/>
      <c r="J16">
        <f>SUM(J13:J15)</f>
        <v>1</v>
      </c>
    </row>
    <row r="17" spans="1:11">
      <c r="D17" s="60" t="s">
        <v>32</v>
      </c>
      <c r="E17" s="53">
        <f t="array" ref="E17">MMULT(TRANSPOSE(E13:E15),B5:B7)</f>
        <v>0.13333333333333333</v>
      </c>
      <c r="F17" s="53"/>
      <c r="G17" s="60" t="s">
        <v>36</v>
      </c>
      <c r="H17">
        <f t="array" ref="H17">MMULT(TRANSPOSE(H13:H15),B5:B7)</f>
        <v>0.13640000000000002</v>
      </c>
      <c r="I17" s="60" t="s">
        <v>26</v>
      </c>
      <c r="J17" s="103">
        <f t="array" ref="J17">MMULT(TRANSPOSE(J13:J15),B5:B7)</f>
        <v>0.13486666666666669</v>
      </c>
    </row>
    <row r="18" spans="1:11">
      <c r="D18" s="60" t="s">
        <v>33</v>
      </c>
      <c r="E18" s="53">
        <f t="array" ref="E18">MMULT(TRANSPOSE(E13:E15),MMULT(C5:E7,E13:E15))</f>
        <v>1.3333333333333332E-2</v>
      </c>
      <c r="F18" s="53"/>
      <c r="G18" s="60" t="s">
        <v>39</v>
      </c>
      <c r="H18" s="53">
        <f t="array" ref="H18">MMULT(TRANSPOSE(H13:H15),MMULT(C5:E7,H13:H15))</f>
        <v>1.3640000000000003E-2</v>
      </c>
      <c r="I18" s="60" t="s">
        <v>27</v>
      </c>
      <c r="J18" s="104">
        <f t="array" ref="J18">MMULT(TRANSPOSE(J13:J15),MMULT(C5:E7,J13:J15))</f>
        <v>1.3410000000000002E-2</v>
      </c>
      <c r="K18" s="53">
        <f t="array" ref="K18">MMULT(TRANSPOSE(J13:J15),K13:K15)</f>
        <v>1.3410000000000002E-2</v>
      </c>
    </row>
    <row r="19" spans="1:11">
      <c r="D19" s="60" t="s">
        <v>34</v>
      </c>
      <c r="E19" s="53">
        <f>SQRT(E18)</f>
        <v>0.11547005383792515</v>
      </c>
      <c r="F19" s="53"/>
      <c r="G19" s="60" t="s">
        <v>40</v>
      </c>
      <c r="H19" s="53">
        <f>SQRT(H18)</f>
        <v>0.11679041056525147</v>
      </c>
      <c r="I19" s="60" t="s">
        <v>28</v>
      </c>
      <c r="J19" s="103">
        <f>SQRT(J18)</f>
        <v>0.1158015543937127</v>
      </c>
    </row>
    <row r="21" spans="1:11">
      <c r="A21" s="61" t="s">
        <v>31</v>
      </c>
    </row>
    <row r="22" spans="1:11" ht="15" thickBot="1">
      <c r="J22" s="34" t="s">
        <v>41</v>
      </c>
      <c r="K22" s="34" t="s">
        <v>25</v>
      </c>
    </row>
    <row r="23" spans="1:11">
      <c r="I23" s="35" t="s">
        <v>37</v>
      </c>
      <c r="J23" s="108">
        <f>(1/J11)*(H17-E17)/(H18-E18)</f>
        <v>0.49999999999999778</v>
      </c>
      <c r="K23" s="168">
        <f t="array" ref="K23:K25">J23*H13:H15+J24*E13:E15</f>
        <v>0.65333333333333332</v>
      </c>
    </row>
    <row r="24" spans="1:11" ht="15" thickBot="1">
      <c r="I24" s="35" t="s">
        <v>38</v>
      </c>
      <c r="J24" s="109">
        <f>1-J23</f>
        <v>0.50000000000000222</v>
      </c>
      <c r="K24" s="169">
        <v>0.13666666666666666</v>
      </c>
    </row>
    <row r="25" spans="1:11" ht="15" thickBot="1">
      <c r="J25" s="53">
        <f>SUM(J23:J24)</f>
        <v>1</v>
      </c>
      <c r="K25" s="170">
        <v>0.20999999999999996</v>
      </c>
    </row>
    <row r="26" spans="1:11">
      <c r="K26" s="104">
        <f>SUM(K23:K25)</f>
        <v>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showGridLines="0" zoomScale="115" zoomScaleNormal="115" workbookViewId="0"/>
  </sheetViews>
  <sheetFormatPr baseColWidth="10" defaultColWidth="11.44140625" defaultRowHeight="14.4"/>
  <cols>
    <col min="1" max="1" width="13.21875" customWidth="1"/>
    <col min="4" max="4" width="14.77734375" bestFit="1" customWidth="1"/>
    <col min="6" max="6" width="9.44140625" customWidth="1"/>
    <col min="8" max="8" width="7.21875" customWidth="1"/>
    <col min="9" max="9" width="8.21875" bestFit="1" customWidth="1"/>
  </cols>
  <sheetData>
    <row r="1" spans="1:12" ht="15.6">
      <c r="A1" s="82" t="s">
        <v>12</v>
      </c>
    </row>
    <row r="2" spans="1:12">
      <c r="A2" s="36" t="s">
        <v>18</v>
      </c>
    </row>
    <row r="3" spans="1:12">
      <c r="A3" s="35" t="s">
        <v>13</v>
      </c>
    </row>
    <row r="5" spans="1:12" ht="15" thickBot="1">
      <c r="A5" s="8"/>
      <c r="B5" s="9" t="s">
        <v>4</v>
      </c>
      <c r="C5" s="10"/>
      <c r="D5" s="9" t="s">
        <v>5</v>
      </c>
      <c r="E5" s="10"/>
    </row>
    <row r="6" spans="1:12">
      <c r="A6" s="11" t="s">
        <v>0</v>
      </c>
      <c r="B6" s="12">
        <v>0.15</v>
      </c>
      <c r="C6" s="13">
        <v>2.6599999999999999E-2</v>
      </c>
      <c r="D6" s="13">
        <v>5.4999999999999997E-3</v>
      </c>
      <c r="E6" s="14">
        <v>-1.0500000000000001E-2</v>
      </c>
      <c r="F6" s="25"/>
    </row>
    <row r="7" spans="1:12">
      <c r="A7" s="11" t="s">
        <v>1</v>
      </c>
      <c r="B7" s="12">
        <v>0.08</v>
      </c>
      <c r="C7" s="13">
        <v>5.4999999999999997E-3</v>
      </c>
      <c r="D7" s="13">
        <v>1.2500000000000001E-2</v>
      </c>
      <c r="E7" s="14">
        <v>1.44E-2</v>
      </c>
      <c r="F7" s="26"/>
    </row>
    <row r="8" spans="1:12" ht="15" thickBot="1">
      <c r="A8" s="11" t="s">
        <v>2</v>
      </c>
      <c r="B8" s="28">
        <v>0.3</v>
      </c>
      <c r="C8" s="15">
        <v>-1.0500000000000001E-2</v>
      </c>
      <c r="D8" s="15">
        <v>1.44E-2</v>
      </c>
      <c r="E8" s="16">
        <v>0.10299999999999999</v>
      </c>
      <c r="F8" s="26"/>
    </row>
    <row r="9" spans="1:12">
      <c r="A9" s="27"/>
      <c r="B9" s="197"/>
      <c r="C9" s="198"/>
      <c r="D9" s="198"/>
      <c r="E9" s="198"/>
      <c r="F9" s="26"/>
    </row>
    <row r="10" spans="1:12">
      <c r="A10" s="27"/>
      <c r="B10" s="197"/>
      <c r="C10" s="198"/>
      <c r="D10" s="198"/>
      <c r="E10" s="198"/>
      <c r="F10" s="26"/>
    </row>
    <row r="11" spans="1:12">
      <c r="A11" s="66" t="s">
        <v>111</v>
      </c>
      <c r="B11" s="35" t="s">
        <v>112</v>
      </c>
      <c r="F11" s="26"/>
      <c r="K11" t="s">
        <v>24</v>
      </c>
    </row>
    <row r="12" spans="1:12">
      <c r="K12" s="43">
        <v>20</v>
      </c>
    </row>
    <row r="13" spans="1:12" ht="15" thickBot="1">
      <c r="A13" s="63" t="s">
        <v>44</v>
      </c>
      <c r="B13" s="34" t="s">
        <v>22</v>
      </c>
      <c r="C13" s="34"/>
      <c r="D13" s="34" t="s">
        <v>110</v>
      </c>
      <c r="E13" s="34" t="s">
        <v>23</v>
      </c>
      <c r="F13" s="34" t="s">
        <v>107</v>
      </c>
      <c r="G13" s="34" t="s">
        <v>35</v>
      </c>
      <c r="H13" s="77"/>
      <c r="I13" s="77"/>
      <c r="K13" s="34" t="s">
        <v>41</v>
      </c>
      <c r="L13" s="34" t="s">
        <v>25</v>
      </c>
    </row>
    <row r="14" spans="1:12">
      <c r="A14" s="177">
        <f t="array" ref="A14:C16">MINVERSE(C6:E8)</f>
        <v>47.847477052688618</v>
      </c>
      <c r="B14" s="178">
        <v>-31.792299406294198</v>
      </c>
      <c r="C14" s="178">
        <v>9.322404082561814</v>
      </c>
      <c r="D14" s="179">
        <f>SUM(A14:C14)</f>
        <v>25.377581728956233</v>
      </c>
      <c r="E14" s="193">
        <f>D14/$D$17</f>
        <v>0.27075988014329883</v>
      </c>
      <c r="F14" s="178">
        <f t="array" ref="F14:F16">MMULT(A14:C16,B6:B8)</f>
        <v>7.4304588301683001</v>
      </c>
      <c r="G14" s="180">
        <f>F14/$F$17</f>
        <v>0.74487779945317567</v>
      </c>
      <c r="H14" s="196" t="s">
        <v>6</v>
      </c>
      <c r="I14" s="65">
        <f t="array" ref="I14">MMULT(TRANSPOSE(B6:B8),F14:F16)</f>
        <v>2.1658166202274067</v>
      </c>
      <c r="J14" s="43" t="s">
        <v>37</v>
      </c>
      <c r="K14" s="171">
        <f>(1/K12)*(G19-D19)/(G20-D20)</f>
        <v>0.49877032418089889</v>
      </c>
      <c r="L14" s="172">
        <f t="array" ref="L14:L16">K14*G14:G16+K15*E14:E16</f>
        <v>0.5072358284574594</v>
      </c>
    </row>
    <row r="15" spans="1:12">
      <c r="A15" s="181">
        <v>-31.792299406294187</v>
      </c>
      <c r="B15" s="126">
        <v>116.48243124400292</v>
      </c>
      <c r="C15" s="126">
        <v>-19.525884987181851</v>
      </c>
      <c r="D15" s="182">
        <f t="shared" ref="D15:D16" si="0">SUM(A15:C15)</f>
        <v>65.164246850526879</v>
      </c>
      <c r="E15" s="194">
        <f t="shared" ref="E15:E16" si="1">D15/$D$17</f>
        <v>0.69525393929655077</v>
      </c>
      <c r="F15" s="126">
        <v>-1.308015907578449</v>
      </c>
      <c r="G15" s="183">
        <f t="shared" ref="G15:G16" si="2">F15/$F$17</f>
        <v>-0.13112407095655967</v>
      </c>
      <c r="H15" s="196" t="s">
        <v>7</v>
      </c>
      <c r="I15" s="65">
        <f>F17</f>
        <v>9.9754064836179772</v>
      </c>
      <c r="J15" s="43" t="s">
        <v>38</v>
      </c>
      <c r="K15" s="173">
        <f>1-K14</f>
        <v>0.50122967581910105</v>
      </c>
      <c r="L15" s="174">
        <v>0.28308111122664065</v>
      </c>
    </row>
    <row r="16" spans="1:12" ht="15" thickBot="1">
      <c r="A16" s="184">
        <v>9.3224040825618157</v>
      </c>
      <c r="B16" s="185">
        <v>-19.525884987181861</v>
      </c>
      <c r="C16" s="185">
        <v>13.388912492061339</v>
      </c>
      <c r="D16" s="186">
        <f t="shared" si="0"/>
        <v>3.1854315874412933</v>
      </c>
      <c r="E16" s="195">
        <f t="shared" si="1"/>
        <v>3.3986180560150493E-2</v>
      </c>
      <c r="F16" s="185">
        <v>3.8529635610281252</v>
      </c>
      <c r="G16" s="187">
        <f t="shared" si="2"/>
        <v>0.38624627150338386</v>
      </c>
      <c r="H16" s="196" t="s">
        <v>8</v>
      </c>
      <c r="I16" s="65">
        <f>D17</f>
        <v>93.727260166924395</v>
      </c>
      <c r="K16" s="53">
        <f>SUM(K14:K15)</f>
        <v>1</v>
      </c>
      <c r="L16" s="175">
        <v>0.20968306031589995</v>
      </c>
    </row>
    <row r="17" spans="1:12">
      <c r="A17" s="115"/>
      <c r="B17" s="115"/>
      <c r="C17" s="115"/>
      <c r="D17" s="188">
        <f>SUM(D14:D16)</f>
        <v>93.727260166924395</v>
      </c>
      <c r="E17" s="189">
        <f>SUM(E14:E16)</f>
        <v>1</v>
      </c>
      <c r="F17" s="188">
        <f>SUM(F14:F16)</f>
        <v>9.9754064836179772</v>
      </c>
      <c r="G17" s="115">
        <f>SUM(G14:G16)</f>
        <v>0.99999999999999989</v>
      </c>
      <c r="L17" s="53">
        <f>SUM(L14:L16)</f>
        <v>1</v>
      </c>
    </row>
    <row r="18" spans="1:12">
      <c r="A18" s="115"/>
      <c r="B18" s="115"/>
      <c r="C18" s="115"/>
      <c r="D18" s="116" t="s">
        <v>8</v>
      </c>
      <c r="E18" s="115"/>
      <c r="F18" s="127" t="s">
        <v>7</v>
      </c>
      <c r="G18" s="115"/>
    </row>
    <row r="19" spans="1:12">
      <c r="A19" s="115"/>
      <c r="B19" s="115"/>
      <c r="C19" s="190" t="s">
        <v>32</v>
      </c>
      <c r="D19" s="191">
        <f>F17/D17</f>
        <v>0.10643015133326407</v>
      </c>
      <c r="E19" s="115"/>
      <c r="F19" s="116" t="s">
        <v>36</v>
      </c>
      <c r="G19" s="189">
        <f>I14/I15</f>
        <v>0.21711562569246676</v>
      </c>
      <c r="J19" s="35" t="s">
        <v>75</v>
      </c>
      <c r="K19" s="53">
        <f>K14*G19+K15*D19</f>
        <v>0.16163678126152015</v>
      </c>
    </row>
    <row r="20" spans="1:12">
      <c r="A20" s="115"/>
      <c r="B20" s="115"/>
      <c r="C20" s="190" t="s">
        <v>33</v>
      </c>
      <c r="D20" s="192">
        <f>1/D17</f>
        <v>1.0669254582061197E-2</v>
      </c>
      <c r="E20" s="115"/>
      <c r="F20" s="116" t="s">
        <v>39</v>
      </c>
      <c r="G20" s="189">
        <f>I14/I15^2</f>
        <v>2.1765090580421257E-2</v>
      </c>
      <c r="J20" s="35" t="s">
        <v>74</v>
      </c>
      <c r="K20" s="53">
        <f>K14^2*G20+K15^2*D20+2*K14*K15*D20</f>
        <v>1.3429586078474E-2</v>
      </c>
    </row>
    <row r="21" spans="1:12">
      <c r="A21" s="115"/>
      <c r="B21" s="115"/>
      <c r="C21" s="190" t="s">
        <v>34</v>
      </c>
      <c r="D21" s="192">
        <f>SQRT(D20)</f>
        <v>0.10329208383056854</v>
      </c>
      <c r="E21" s="115"/>
      <c r="F21" s="116" t="s">
        <v>40</v>
      </c>
      <c r="G21" s="189">
        <f>SQRT(G20)</f>
        <v>0.14752996502548646</v>
      </c>
      <c r="J21" s="35" t="s">
        <v>76</v>
      </c>
      <c r="K21" s="53">
        <f>SQRT(K20)</f>
        <v>0.11588609096209088</v>
      </c>
    </row>
    <row r="22" spans="1:12">
      <c r="A22" s="115"/>
      <c r="B22" s="115"/>
      <c r="C22" s="190"/>
      <c r="D22" s="192"/>
      <c r="E22" s="115"/>
      <c r="F22" s="190"/>
      <c r="G22" s="189"/>
      <c r="J22" s="35"/>
      <c r="K22" s="53"/>
    </row>
    <row r="23" spans="1:12">
      <c r="L23" s="34" t="s">
        <v>25</v>
      </c>
    </row>
    <row r="24" spans="1:12">
      <c r="A24" s="35" t="s">
        <v>45</v>
      </c>
      <c r="L24" s="123">
        <f t="array" ref="L24:L26">E14:E16+(1/K12)*(F14:F16-(F17/D17)*D14:D16)</f>
        <v>0.5072358284574594</v>
      </c>
    </row>
    <row r="25" spans="1:12">
      <c r="L25" s="176">
        <v>0.2830811112266407</v>
      </c>
    </row>
    <row r="26" spans="1:12">
      <c r="L26" s="124">
        <v>0.20968306031589992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3061-5873-49E2-BE99-E386B74682C6}">
  <dimension ref="A1:E20"/>
  <sheetViews>
    <sheetView showGridLines="0" zoomScale="115" zoomScaleNormal="115" workbookViewId="0">
      <selection activeCell="G13" sqref="G13"/>
    </sheetView>
  </sheetViews>
  <sheetFormatPr baseColWidth="10" defaultColWidth="8.77734375" defaultRowHeight="14.4"/>
  <cols>
    <col min="1" max="1" width="11.5546875" bestFit="1" customWidth="1"/>
    <col min="2" max="2" width="11.77734375" customWidth="1"/>
    <col min="5" max="5" width="12.5546875" customWidth="1"/>
    <col min="8" max="8" width="12.6640625" bestFit="1" customWidth="1"/>
    <col min="9" max="9" width="9.33203125" bestFit="1" customWidth="1"/>
  </cols>
  <sheetData>
    <row r="1" spans="1:5">
      <c r="A1" s="82" t="s">
        <v>15</v>
      </c>
    </row>
    <row r="3" spans="1:5">
      <c r="A3" s="70" t="s">
        <v>24</v>
      </c>
      <c r="B3" s="70" t="s">
        <v>122</v>
      </c>
      <c r="C3" s="70" t="s">
        <v>123</v>
      </c>
      <c r="D3" s="70" t="s">
        <v>127</v>
      </c>
      <c r="E3" s="70" t="s">
        <v>124</v>
      </c>
    </row>
    <row r="4" spans="1:5">
      <c r="A4" s="76">
        <v>100</v>
      </c>
      <c r="B4" s="220">
        <v>1</v>
      </c>
      <c r="C4" s="89">
        <v>0.25</v>
      </c>
      <c r="D4" s="199">
        <v>0.37</v>
      </c>
      <c r="E4" s="89">
        <v>0.05</v>
      </c>
    </row>
    <row r="5" spans="1:5">
      <c r="B5" s="43">
        <v>2</v>
      </c>
      <c r="C5" s="89">
        <v>0.5</v>
      </c>
      <c r="D5" s="199">
        <v>0.15</v>
      </c>
      <c r="E5" s="89">
        <v>0.05</v>
      </c>
    </row>
    <row r="6" spans="1:5">
      <c r="A6" s="85"/>
      <c r="B6" s="221">
        <v>3</v>
      </c>
      <c r="C6" s="90">
        <v>0.25</v>
      </c>
      <c r="D6" s="200">
        <v>5.8000000000000003E-2</v>
      </c>
      <c r="E6" s="89">
        <v>0.05</v>
      </c>
    </row>
    <row r="7" spans="1:5">
      <c r="A7" s="35" t="s">
        <v>125</v>
      </c>
      <c r="B7" s="35"/>
      <c r="C7" s="25"/>
      <c r="D7" s="222">
        <f>SUMPRODUCT($C$4:$C$6,D4:D6)</f>
        <v>0.182</v>
      </c>
      <c r="E7" s="222">
        <f>SUMPRODUCT($C$4:$C$6,E4:E6)</f>
        <v>0.05</v>
      </c>
    </row>
    <row r="8" spans="1:5">
      <c r="A8" s="35" t="s">
        <v>126</v>
      </c>
      <c r="B8" s="35"/>
      <c r="C8" s="25"/>
      <c r="D8" s="222">
        <f>SUMPRODUCT($C$4:$C$6,(D4:D6-D7)^2)</f>
        <v>1.3192000000000001E-2</v>
      </c>
      <c r="E8" s="222">
        <f>SUMPRODUCT($C$4:$C$6,(E4:E6-E7)^2)</f>
        <v>0</v>
      </c>
    </row>
    <row r="9" spans="1:5">
      <c r="A9" s="35" t="s">
        <v>63</v>
      </c>
      <c r="B9" s="35"/>
      <c r="C9" s="25"/>
      <c r="D9" s="222">
        <f>SQRT(D8)</f>
        <v>0.11485643212288983</v>
      </c>
      <c r="E9" s="222">
        <f>SQRT(E8)</f>
        <v>0</v>
      </c>
    </row>
    <row r="10" spans="1:5">
      <c r="A10" s="35" t="s">
        <v>61</v>
      </c>
      <c r="B10" s="35"/>
      <c r="C10" s="25"/>
      <c r="D10" s="25"/>
      <c r="E10" s="222">
        <f>SUMPRODUCT(C4:C6,(D4:D6-D7)*(E4:E6-E7))</f>
        <v>0</v>
      </c>
    </row>
    <row r="11" spans="1:5">
      <c r="A11" s="35"/>
      <c r="B11" s="25"/>
      <c r="C11" s="25"/>
      <c r="D11" s="61"/>
      <c r="E11" s="64"/>
    </row>
    <row r="12" spans="1:5">
      <c r="A12" s="35" t="s">
        <v>115</v>
      </c>
    </row>
    <row r="13" spans="1:5">
      <c r="A13" s="35"/>
    </row>
    <row r="14" spans="1:5">
      <c r="B14" s="116" t="s">
        <v>101</v>
      </c>
    </row>
    <row r="15" spans="1:5">
      <c r="A15" s="35" t="s">
        <v>113</v>
      </c>
      <c r="B15" s="224">
        <f>(1/A4)*((D7-E7)/D8)</f>
        <v>0.10006064281382657</v>
      </c>
    </row>
    <row r="16" spans="1:5">
      <c r="A16" s="35" t="s">
        <v>114</v>
      </c>
      <c r="B16" s="225">
        <f>1-B15</f>
        <v>0.89993935718617346</v>
      </c>
    </row>
    <row r="17" spans="1:2">
      <c r="B17" s="53">
        <f>SUM(B15:B16)</f>
        <v>1</v>
      </c>
    </row>
    <row r="18" spans="1:2">
      <c r="A18" t="s">
        <v>128</v>
      </c>
      <c r="B18" s="223">
        <f>B15*D7+B16*E7</f>
        <v>6.3208004851425109E-2</v>
      </c>
    </row>
    <row r="19" spans="1:2">
      <c r="A19" t="s">
        <v>129</v>
      </c>
      <c r="B19" s="53">
        <f>B15^2*D8</f>
        <v>1.3208004851425107E-4</v>
      </c>
    </row>
    <row r="20" spans="1:2">
      <c r="A20" t="s">
        <v>130</v>
      </c>
      <c r="B20" s="223">
        <f>SQRT(B19)</f>
        <v>1.1492608429518995E-2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showGridLines="0" zoomScale="130" zoomScaleNormal="130" workbookViewId="0">
      <selection activeCell="G3" sqref="G3"/>
    </sheetView>
  </sheetViews>
  <sheetFormatPr baseColWidth="10" defaultColWidth="11.44140625" defaultRowHeight="14.4"/>
  <cols>
    <col min="1" max="1" width="12.77734375" customWidth="1"/>
    <col min="6" max="6" width="13.21875" bestFit="1" customWidth="1"/>
    <col min="7" max="7" width="14.5546875" bestFit="1" customWidth="1"/>
  </cols>
  <sheetData>
    <row r="1" spans="1:8">
      <c r="A1" s="61" t="s">
        <v>141</v>
      </c>
    </row>
    <row r="2" spans="1:8">
      <c r="A2" s="35" t="s">
        <v>148</v>
      </c>
    </row>
    <row r="3" spans="1:8">
      <c r="A3" s="35" t="s">
        <v>14</v>
      </c>
      <c r="G3" s="292"/>
    </row>
    <row r="5" spans="1:8" ht="15" thickBot="1">
      <c r="B5" s="34" t="s">
        <v>4</v>
      </c>
      <c r="C5" s="35"/>
      <c r="D5" s="34" t="s">
        <v>5</v>
      </c>
      <c r="F5" s="34" t="s">
        <v>48</v>
      </c>
    </row>
    <row r="6" spans="1:8" ht="15.6">
      <c r="A6" s="17" t="s">
        <v>0</v>
      </c>
      <c r="B6" s="18">
        <v>0.15</v>
      </c>
      <c r="C6" s="226">
        <v>0.1</v>
      </c>
      <c r="D6" s="19">
        <v>0.1</v>
      </c>
      <c r="E6" s="20">
        <v>-0.1</v>
      </c>
      <c r="F6" s="229">
        <f>B6-$B$9</f>
        <v>0.12</v>
      </c>
    </row>
    <row r="7" spans="1:8" ht="15.6">
      <c r="A7" s="17" t="s">
        <v>1</v>
      </c>
      <c r="B7" s="201">
        <v>0.4</v>
      </c>
      <c r="C7" s="21">
        <f>D6</f>
        <v>0.1</v>
      </c>
      <c r="D7" s="227">
        <v>0.45</v>
      </c>
      <c r="E7" s="22">
        <v>0.2</v>
      </c>
      <c r="F7" s="230">
        <f t="shared" ref="F7:F8" si="0">B7-$B$9</f>
        <v>0.37</v>
      </c>
    </row>
    <row r="8" spans="1:8" ht="16.2" thickBot="1">
      <c r="A8" s="17" t="s">
        <v>2</v>
      </c>
      <c r="B8" s="23">
        <v>0.32</v>
      </c>
      <c r="C8" s="24">
        <f>E6</f>
        <v>-0.1</v>
      </c>
      <c r="D8" s="24">
        <f>E7</f>
        <v>0.2</v>
      </c>
      <c r="E8" s="228">
        <v>0.4</v>
      </c>
      <c r="F8" s="231">
        <f t="shared" si="0"/>
        <v>0.29000000000000004</v>
      </c>
    </row>
    <row r="9" spans="1:8" ht="15.6">
      <c r="A9" s="78" t="s">
        <v>46</v>
      </c>
      <c r="B9" s="35">
        <v>0.03</v>
      </c>
    </row>
    <row r="10" spans="1:8" ht="15.6">
      <c r="A10" s="29"/>
    </row>
    <row r="11" spans="1:8" ht="15.6">
      <c r="A11" s="237" t="s">
        <v>47</v>
      </c>
      <c r="C11" s="82" t="s">
        <v>136</v>
      </c>
    </row>
    <row r="12" spans="1:8">
      <c r="G12" s="34" t="s">
        <v>24</v>
      </c>
    </row>
    <row r="13" spans="1:8">
      <c r="G13" s="232">
        <f>206667/10000</f>
        <v>20.666699999999999</v>
      </c>
    </row>
    <row r="14" spans="1:8" ht="15" thickBot="1">
      <c r="D14" s="34" t="s">
        <v>22</v>
      </c>
      <c r="F14" s="34" t="s">
        <v>131</v>
      </c>
      <c r="G14" s="34" t="s">
        <v>25</v>
      </c>
    </row>
    <row r="15" spans="1:8">
      <c r="C15" s="67">
        <f t="array" ref="C15:E17">MINVERSE(C6:E8)</f>
        <v>93.333333333333428</v>
      </c>
      <c r="D15" s="202">
        <v>-40.00000000000005</v>
      </c>
      <c r="E15" s="203">
        <v>43.333333333333378</v>
      </c>
      <c r="F15" s="233">
        <f t="array" ref="F15:F17">MMULT(C15:E17,F6:F8)</f>
        <v>8.9666666666666739</v>
      </c>
      <c r="G15" s="286">
        <f>(1/$G$13)*F15</f>
        <v>0.43387026795118111</v>
      </c>
      <c r="H15" t="s">
        <v>132</v>
      </c>
    </row>
    <row r="16" spans="1:8">
      <c r="C16" s="204">
        <v>-40.00000000000005</v>
      </c>
      <c r="D16" s="65">
        <v>20.000000000000025</v>
      </c>
      <c r="E16" s="205">
        <v>-20.000000000000025</v>
      </c>
      <c r="F16" s="234">
        <v>-3.2000000000000046</v>
      </c>
      <c r="G16" s="287">
        <f>(1/$G$13)*F16</f>
        <v>-0.15483845993796808</v>
      </c>
      <c r="H16" t="s">
        <v>133</v>
      </c>
    </row>
    <row r="17" spans="1:10" ht="15" thickBot="1">
      <c r="C17" s="68">
        <v>43.333333333333378</v>
      </c>
      <c r="D17" s="206">
        <v>-20.000000000000025</v>
      </c>
      <c r="E17" s="207">
        <v>23.333333333333357</v>
      </c>
      <c r="F17" s="235">
        <v>4.5666666666666709</v>
      </c>
      <c r="G17" s="288">
        <f>(1/$G$13)*F17</f>
        <v>0.22096738553647516</v>
      </c>
      <c r="H17" t="s">
        <v>134</v>
      </c>
    </row>
    <row r="18" spans="1:10">
      <c r="G18" s="289">
        <f>SUM(G15:G17)</f>
        <v>0.49999919354968819</v>
      </c>
      <c r="H18" t="s">
        <v>49</v>
      </c>
    </row>
    <row r="19" spans="1:10">
      <c r="G19" s="290">
        <f>1-G18</f>
        <v>0.50000080645031186</v>
      </c>
      <c r="H19" t="s">
        <v>46</v>
      </c>
    </row>
    <row r="20" spans="1:10">
      <c r="G20" s="291">
        <f>G18+G19</f>
        <v>1</v>
      </c>
    </row>
    <row r="22" spans="1:10">
      <c r="A22" s="82" t="s">
        <v>50</v>
      </c>
      <c r="B22" s="82" t="s">
        <v>135</v>
      </c>
    </row>
    <row r="23" spans="1:10" ht="15" thickBot="1">
      <c r="D23" s="34" t="s">
        <v>22</v>
      </c>
      <c r="F23" s="34" t="s">
        <v>131</v>
      </c>
      <c r="G23" s="34" t="s">
        <v>51</v>
      </c>
      <c r="H23" s="34" t="s">
        <v>53</v>
      </c>
      <c r="I23" s="34" t="s">
        <v>37</v>
      </c>
      <c r="J23" s="34" t="s">
        <v>140</v>
      </c>
    </row>
    <row r="24" spans="1:10">
      <c r="C24" s="247">
        <f t="array" ref="C24:E26">C15:E17</f>
        <v>93.333333333333428</v>
      </c>
      <c r="D24" s="248">
        <v>-40.00000000000005</v>
      </c>
      <c r="E24" s="73">
        <v>43.333333333333378</v>
      </c>
      <c r="F24" s="67">
        <f>F15</f>
        <v>8.9666666666666739</v>
      </c>
      <c r="G24" s="54">
        <f>F24/$F$27</f>
        <v>0.86774193548387113</v>
      </c>
      <c r="H24" s="53">
        <f t="array" ref="H24:H26">MMULT(C6:E8,G24:G26)</f>
        <v>1.1612903225806416E-2</v>
      </c>
      <c r="I24" s="236">
        <f>(1/G13)*((G28-B9)/G29)</f>
        <v>0.4999991935496883</v>
      </c>
      <c r="J24" s="254">
        <f>G24*$I$24</f>
        <v>0.43387026795118122</v>
      </c>
    </row>
    <row r="25" spans="1:10">
      <c r="C25" s="249">
        <v>-40.00000000000005</v>
      </c>
      <c r="D25" s="74">
        <v>20.000000000000025</v>
      </c>
      <c r="E25" s="250">
        <v>-20.000000000000025</v>
      </c>
      <c r="F25" s="204">
        <f t="shared" ref="F25:F26" si="1">F16</f>
        <v>-3.2000000000000046</v>
      </c>
      <c r="G25" s="55">
        <f>F25/$F$27</f>
        <v>-0.309677419354839</v>
      </c>
      <c r="H25" s="53">
        <v>3.5806451612903148E-2</v>
      </c>
      <c r="J25" s="255">
        <f>G25*$I$24</f>
        <v>-0.15483845993796813</v>
      </c>
    </row>
    <row r="26" spans="1:10" ht="15" thickBot="1">
      <c r="C26" s="251">
        <v>43.333333333333378</v>
      </c>
      <c r="D26" s="252">
        <v>-20.000000000000025</v>
      </c>
      <c r="E26" s="72">
        <v>23.333333333333357</v>
      </c>
      <c r="F26" s="68">
        <f t="shared" si="1"/>
        <v>4.5666666666666709</v>
      </c>
      <c r="G26" s="56">
        <f>F26/$F$27</f>
        <v>0.44193548387096787</v>
      </c>
      <c r="H26" s="53">
        <v>2.8064516129032241E-2</v>
      </c>
      <c r="J26" s="256">
        <f>G26*$I$24</f>
        <v>0.22096738553647521</v>
      </c>
    </row>
    <row r="27" spans="1:10">
      <c r="F27" s="53">
        <f>SUM(F24:F26)</f>
        <v>10.333333333333339</v>
      </c>
      <c r="G27">
        <f>SUM(G24:G26)</f>
        <v>1</v>
      </c>
      <c r="J27" s="53">
        <f>SUM(J24:J26)</f>
        <v>0.4999991935496883</v>
      </c>
    </row>
    <row r="28" spans="1:10">
      <c r="F28" t="s">
        <v>137</v>
      </c>
      <c r="G28" s="253">
        <f t="array" ref="G28">MMULT(TRANSPOSE(G24:G26),B6:B8)</f>
        <v>0.14770967741935476</v>
      </c>
    </row>
    <row r="29" spans="1:10">
      <c r="F29" t="s">
        <v>138</v>
      </c>
      <c r="G29" s="253">
        <f>G24*H24+G25*H25+G26*H26</f>
        <v>1.1391259105098837E-2</v>
      </c>
    </row>
    <row r="30" spans="1:10">
      <c r="F30" t="s">
        <v>139</v>
      </c>
      <c r="G30" s="253">
        <f>SQRT(G29)</f>
        <v>0.10672984168028564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showGridLines="0" zoomScaleNormal="100" workbookViewId="0">
      <selection activeCell="G17" sqref="G17"/>
    </sheetView>
  </sheetViews>
  <sheetFormatPr baseColWidth="10" defaultColWidth="11.44140625" defaultRowHeight="14.4"/>
  <cols>
    <col min="1" max="1" width="12.77734375" customWidth="1"/>
    <col min="3" max="3" width="9.77734375" customWidth="1"/>
    <col min="4" max="4" width="11.21875" customWidth="1"/>
    <col min="5" max="5" width="10.21875" customWidth="1"/>
    <col min="6" max="6" width="15.21875" customWidth="1"/>
  </cols>
  <sheetData>
    <row r="1" spans="1:10" ht="23.4">
      <c r="A1" s="208" t="s">
        <v>116</v>
      </c>
    </row>
    <row r="2" spans="1:10" s="212" customFormat="1" ht="15.6">
      <c r="A2" s="211" t="s">
        <v>17</v>
      </c>
    </row>
    <row r="3" spans="1:10" s="212" customFormat="1" ht="15.6">
      <c r="A3" s="211" t="s">
        <v>16</v>
      </c>
    </row>
    <row r="4" spans="1:10">
      <c r="A4" s="35"/>
    </row>
    <row r="5" spans="1:10" ht="16.2" thickBot="1">
      <c r="A5" s="8"/>
      <c r="B5" s="209" t="s">
        <v>4</v>
      </c>
      <c r="C5" s="210"/>
      <c r="D5" s="209" t="s">
        <v>5</v>
      </c>
      <c r="E5" s="210"/>
      <c r="F5" s="34" t="s">
        <v>142</v>
      </c>
    </row>
    <row r="6" spans="1:10" ht="15.6">
      <c r="A6" s="17" t="s">
        <v>0</v>
      </c>
      <c r="B6" s="260">
        <v>0.5</v>
      </c>
      <c r="C6" s="267">
        <v>0.3</v>
      </c>
      <c r="D6" s="263">
        <v>-0.1</v>
      </c>
      <c r="E6" s="263">
        <v>0.05</v>
      </c>
      <c r="F6" s="271">
        <f>B6-$B$9</f>
        <v>0.45</v>
      </c>
    </row>
    <row r="7" spans="1:10" ht="15.6">
      <c r="A7" s="17" t="s">
        <v>1</v>
      </c>
      <c r="B7" s="261">
        <v>0.1</v>
      </c>
      <c r="C7" s="264">
        <v>-0.1</v>
      </c>
      <c r="D7" s="269">
        <v>0.25</v>
      </c>
      <c r="E7" s="265">
        <v>-0.18</v>
      </c>
      <c r="F7" s="272">
        <f t="shared" ref="F7:F8" si="0">B7-$B$9</f>
        <v>0.05</v>
      </c>
    </row>
    <row r="8" spans="1:10" ht="16.2" thickBot="1">
      <c r="A8" s="17" t="s">
        <v>2</v>
      </c>
      <c r="B8" s="262">
        <v>0.25</v>
      </c>
      <c r="C8" s="266">
        <v>0.05</v>
      </c>
      <c r="D8" s="266">
        <v>-0.18</v>
      </c>
      <c r="E8" s="270">
        <v>0.2</v>
      </c>
      <c r="F8" s="273">
        <f t="shared" si="0"/>
        <v>0.2</v>
      </c>
    </row>
    <row r="9" spans="1:10" ht="15.6">
      <c r="A9" s="29" t="s">
        <v>46</v>
      </c>
      <c r="B9" s="268">
        <v>0.05</v>
      </c>
    </row>
    <row r="10" spans="1:10" ht="15.6">
      <c r="A10" s="29"/>
      <c r="B10" s="30"/>
    </row>
    <row r="11" spans="1:10" ht="62.4">
      <c r="A11" s="78" t="s">
        <v>43</v>
      </c>
      <c r="B11" s="277" t="s">
        <v>147</v>
      </c>
      <c r="C11" s="35"/>
      <c r="D11" s="35"/>
      <c r="E11" s="35"/>
      <c r="F11" s="35"/>
      <c r="G11" s="35"/>
      <c r="H11" s="35"/>
      <c r="I11" s="34" t="s">
        <v>24</v>
      </c>
      <c r="J11" s="35"/>
    </row>
    <row r="12" spans="1:10">
      <c r="C12" s="35"/>
      <c r="D12" s="35"/>
      <c r="E12" s="35"/>
      <c r="F12" s="35"/>
      <c r="G12" s="35"/>
      <c r="H12" s="35"/>
      <c r="I12" s="259">
        <v>40.51</v>
      </c>
      <c r="J12" s="35"/>
    </row>
    <row r="13" spans="1:10" ht="15" thickBot="1">
      <c r="C13" s="35"/>
      <c r="D13" s="35" t="s">
        <v>22</v>
      </c>
      <c r="E13" s="35"/>
      <c r="F13" s="35" t="s">
        <v>117</v>
      </c>
      <c r="G13" s="34" t="s">
        <v>51</v>
      </c>
      <c r="H13" s="34" t="s">
        <v>53</v>
      </c>
      <c r="I13" s="34" t="s">
        <v>41</v>
      </c>
      <c r="J13" s="34" t="s">
        <v>25</v>
      </c>
    </row>
    <row r="14" spans="1:10">
      <c r="C14" s="44">
        <f t="array" ref="C14:E16">MINVERSE(C6:E8)</f>
        <v>3.9506172839506171</v>
      </c>
      <c r="D14" s="45">
        <v>2.4691358024691352</v>
      </c>
      <c r="E14" s="46">
        <v>1.2345679012345676</v>
      </c>
      <c r="F14" s="238">
        <f t="array" ref="F14:F16">MMULT(C14:E16,F6:F8)</f>
        <v>2.1481481481481479</v>
      </c>
      <c r="G14" s="54">
        <f>F14/$F$17</f>
        <v>0.21210106382978725</v>
      </c>
      <c r="H14" s="203">
        <f t="array" ref="H14:H16">MMULT(C6:E8,G14:G16)</f>
        <v>4.4431515957446807E-2</v>
      </c>
      <c r="I14" s="279">
        <f>(1/I12)*((G18-B9)/G19)</f>
        <v>0.25001101278563631</v>
      </c>
      <c r="J14" s="180">
        <f>$I$14*G14</f>
        <v>5.3027601780996005E-2</v>
      </c>
    </row>
    <row r="15" spans="1:10" ht="15" thickBot="1">
      <c r="C15" s="47">
        <v>2.4691358024691357</v>
      </c>
      <c r="D15" s="48">
        <v>12.906846240179568</v>
      </c>
      <c r="E15" s="49">
        <v>10.998877665544327</v>
      </c>
      <c r="F15" s="241">
        <v>3.9562289562289554</v>
      </c>
      <c r="G15" s="55">
        <f t="shared" ref="G15:G16" si="1">F15/$F$17</f>
        <v>0.390625</v>
      </c>
      <c r="H15" s="205">
        <v>4.9368351063829863E-3</v>
      </c>
      <c r="I15" s="281">
        <f>1-I14</f>
        <v>0.74998898721436369</v>
      </c>
      <c r="J15" s="183">
        <f>I14*G15</f>
        <v>9.7660551869389184E-2</v>
      </c>
    </row>
    <row r="16" spans="1:10" ht="15" thickBot="1">
      <c r="C16" s="50">
        <v>1.2345679012345681</v>
      </c>
      <c r="D16" s="51">
        <v>10.998877665544327</v>
      </c>
      <c r="E16" s="52">
        <v>14.590347923681252</v>
      </c>
      <c r="F16" s="244">
        <v>4.0235690235690225</v>
      </c>
      <c r="G16" s="56">
        <f t="shared" si="1"/>
        <v>0.39727393617021273</v>
      </c>
      <c r="H16" s="207">
        <v>1.974734042553191E-2</v>
      </c>
      <c r="I16" s="278"/>
      <c r="J16" s="187">
        <f>I14*G16</f>
        <v>9.9322859135251115E-2</v>
      </c>
    </row>
    <row r="17" spans="1:10">
      <c r="F17" s="64">
        <f>SUM(F14:F16)</f>
        <v>10.127946127946126</v>
      </c>
      <c r="G17" s="223">
        <f>SUM(G14:G16)</f>
        <v>1</v>
      </c>
      <c r="I17" s="217"/>
      <c r="J17" s="282">
        <f>SUM(J14:J16)</f>
        <v>0.25001101278563631</v>
      </c>
    </row>
    <row r="18" spans="1:10">
      <c r="F18" s="34" t="s">
        <v>52</v>
      </c>
      <c r="G18" s="53">
        <f>G14*B6+G15*B7+G16*B8</f>
        <v>0.24443151595744678</v>
      </c>
      <c r="I18" s="35" t="s">
        <v>26</v>
      </c>
      <c r="J18" s="189">
        <f>J14*B6+J15*B7+J16*B8</f>
        <v>6.11105708612497E-2</v>
      </c>
    </row>
    <row r="19" spans="1:10">
      <c r="F19" s="34" t="s">
        <v>54</v>
      </c>
      <c r="G19" s="53">
        <f>G14*H14+G15*H15+G16*H16</f>
        <v>1.9197526675319716E-2</v>
      </c>
      <c r="I19" s="35" t="s">
        <v>27</v>
      </c>
      <c r="J19" s="189">
        <f t="array" ref="J19">MMULT(TRANSPOSE(J14:J16),MMULT(C6:E8,J14:J16))</f>
        <v>1.1999511286587975E-3</v>
      </c>
    </row>
    <row r="20" spans="1:10">
      <c r="F20" s="34" t="s">
        <v>55</v>
      </c>
      <c r="G20" s="53">
        <f>SQRT(G19)</f>
        <v>0.13855513947638218</v>
      </c>
      <c r="I20" s="35" t="s">
        <v>56</v>
      </c>
      <c r="J20" s="189">
        <f>SQRT(J19)</f>
        <v>3.4640310747145409E-2</v>
      </c>
    </row>
    <row r="21" spans="1:10">
      <c r="A21" s="61" t="s">
        <v>30</v>
      </c>
    </row>
    <row r="26" spans="1:10">
      <c r="C26" s="35"/>
      <c r="D26" s="35"/>
      <c r="E26" s="35"/>
      <c r="F26" s="35"/>
      <c r="G26" s="34" t="s">
        <v>24</v>
      </c>
      <c r="H26" s="35"/>
      <c r="I26" s="34"/>
      <c r="J26" s="35"/>
    </row>
    <row r="27" spans="1:10">
      <c r="C27" s="35"/>
      <c r="D27" s="35"/>
      <c r="E27" s="35"/>
      <c r="F27" s="35"/>
      <c r="G27" s="259">
        <v>40.51</v>
      </c>
      <c r="H27" s="35"/>
      <c r="I27" s="259"/>
      <c r="J27" s="35"/>
    </row>
    <row r="28" spans="1:10" ht="15" thickBot="1">
      <c r="C28" s="35"/>
      <c r="D28" s="35" t="s">
        <v>22</v>
      </c>
      <c r="E28" s="35"/>
      <c r="F28" s="61" t="s">
        <v>117</v>
      </c>
      <c r="G28" s="34" t="s">
        <v>101</v>
      </c>
      <c r="H28" s="34" t="s">
        <v>146</v>
      </c>
      <c r="I28" s="34"/>
      <c r="J28" s="34"/>
    </row>
    <row r="29" spans="1:10">
      <c r="C29" s="238">
        <f t="array" ref="C29:E31">MINVERSE(C6:E8)</f>
        <v>3.9506172839506171</v>
      </c>
      <c r="D29" s="239">
        <v>2.4691358024691352</v>
      </c>
      <c r="E29" s="240">
        <v>1.2345679012345676</v>
      </c>
      <c r="F29" s="238">
        <f t="array" ref="F29:F31">MMULT(C29:E31,F6:F8)</f>
        <v>2.1481481481481479</v>
      </c>
      <c r="G29" s="283">
        <f>(1/$G$27)*F29</f>
        <v>5.3027601780996005E-2</v>
      </c>
      <c r="H29" s="203">
        <f t="array" ref="H29:H31">MMULT(C6:E8,G29:G31)</f>
        <v>1.1108368304122438E-2</v>
      </c>
      <c r="I29" s="213"/>
      <c r="J29" s="214"/>
    </row>
    <row r="30" spans="1:10" ht="15" thickBot="1">
      <c r="C30" s="241">
        <v>2.4691358024691357</v>
      </c>
      <c r="D30" s="242">
        <v>12.906846240179568</v>
      </c>
      <c r="E30" s="243">
        <v>10.998877665544327</v>
      </c>
      <c r="F30" s="241">
        <v>3.9562289562289554</v>
      </c>
      <c r="G30" s="284">
        <f>(1/$G$27)*F30</f>
        <v>9.7660551869389184E-2</v>
      </c>
      <c r="H30" s="205">
        <v>1.2342631449024956E-3</v>
      </c>
      <c r="I30" s="215"/>
      <c r="J30" s="216"/>
    </row>
    <row r="31" spans="1:10" ht="15" thickBot="1">
      <c r="C31" s="244">
        <v>1.2345679012345681</v>
      </c>
      <c r="D31" s="245">
        <v>10.998877665544327</v>
      </c>
      <c r="E31" s="246">
        <v>14.590347923681252</v>
      </c>
      <c r="F31" s="244">
        <v>4.0235690235690225</v>
      </c>
      <c r="G31" s="285">
        <f>(1/$G$27)*F31</f>
        <v>9.9322859135251115E-2</v>
      </c>
      <c r="H31" s="207">
        <v>4.9370525796099719E-3</v>
      </c>
      <c r="I31" s="217"/>
      <c r="J31" s="218"/>
    </row>
    <row r="32" spans="1:10">
      <c r="F32" s="274" t="s">
        <v>49</v>
      </c>
      <c r="G32" s="280">
        <f>SUM(G29:G31)</f>
        <v>0.25001101278563631</v>
      </c>
      <c r="I32" s="217"/>
      <c r="J32" s="219"/>
    </row>
    <row r="33" spans="6:10">
      <c r="F33" s="34" t="s">
        <v>46</v>
      </c>
      <c r="G33" s="53">
        <f>1-G32</f>
        <v>0.74998898721436369</v>
      </c>
      <c r="I33" s="35"/>
      <c r="J33" s="86"/>
    </row>
    <row r="34" spans="6:10">
      <c r="F34" s="34" t="s">
        <v>144</v>
      </c>
      <c r="G34" s="276">
        <f t="array" ref="G34" xml:space="preserve"> B9 +  MMULT(TRANSPOSE(G29:G31),F6:F8)</f>
        <v>9.8610020221967881E-2</v>
      </c>
      <c r="H34" s="53">
        <f>B9 + G29*F6+G30*F7+G31*F8</f>
        <v>9.8610020221967881E-2</v>
      </c>
      <c r="I34" s="35"/>
      <c r="J34" s="86"/>
    </row>
    <row r="35" spans="6:10">
      <c r="F35" s="34" t="s">
        <v>143</v>
      </c>
      <c r="G35" s="53">
        <f t="array" ref="G35" xml:space="preserve"> MMULT(TRANSPOSE(G29:G31),  MMULT(C6:E8,G29:G31))</f>
        <v>1.1999511286587975E-3</v>
      </c>
      <c r="H35" s="53">
        <f>G29*H29+G30*H30+G31*H31</f>
        <v>1.1999511286587975E-3</v>
      </c>
      <c r="I35" s="35"/>
      <c r="J35" s="86"/>
    </row>
    <row r="36" spans="6:10">
      <c r="F36" s="275" t="s">
        <v>145</v>
      </c>
      <c r="G36" s="276">
        <f>SQRT(G35)</f>
        <v>3.4640310747145409E-2</v>
      </c>
      <c r="H36" s="53">
        <f>SQRT(H35)</f>
        <v>3.4640310747145409E-2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Indice</vt:lpstr>
      <vt:lpstr>Problema_1</vt:lpstr>
      <vt:lpstr>Problema_2</vt:lpstr>
      <vt:lpstr>Problema_3</vt:lpstr>
      <vt:lpstr>Problema_4</vt:lpstr>
      <vt:lpstr>Problema_5</vt:lpstr>
      <vt:lpstr>Problema_6</vt:lpstr>
      <vt:lpstr>Problema_7</vt:lpstr>
    </vt:vector>
  </TitlesOfParts>
  <Company>Universidad de Alicante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de Informática</dc:creator>
  <cp:lastModifiedBy>J. Carlos Gomez Sala</cp:lastModifiedBy>
  <dcterms:created xsi:type="dcterms:W3CDTF">2013-11-11T11:10:26Z</dcterms:created>
  <dcterms:modified xsi:type="dcterms:W3CDTF">2021-12-22T17:34:13Z</dcterms:modified>
</cp:coreProperties>
</file>