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juanreyes/Documents/Personales/OBS/TFG/TFG_OBS/"/>
    </mc:Choice>
  </mc:AlternateContent>
  <bookViews>
    <workbookView xWindow="0" yWindow="460" windowWidth="25600" windowHeight="14180" tabRatio="500" activeTab="3"/>
  </bookViews>
  <sheets>
    <sheet name="Hoja1" sheetId="1" r:id="rId1"/>
    <sheet name="Hoja2" sheetId="2" r:id="rId2"/>
    <sheet name="Hoja3" sheetId="3" r:id="rId3"/>
    <sheet name="Hoja4" sheetId="4" r:id="rId4"/>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51" i="3" l="1"/>
  <c r="L51" i="3"/>
  <c r="L50" i="3"/>
  <c r="M50" i="3"/>
  <c r="L47" i="3"/>
  <c r="M47" i="3"/>
  <c r="K43" i="3"/>
  <c r="K44" i="3"/>
  <c r="K45" i="3"/>
  <c r="K46" i="3"/>
  <c r="K47" i="3"/>
  <c r="K49" i="3"/>
  <c r="K50" i="3"/>
  <c r="K51" i="3"/>
  <c r="K11" i="3"/>
  <c r="D59" i="3"/>
  <c r="D60" i="3"/>
  <c r="D51" i="3"/>
  <c r="D52" i="3"/>
  <c r="D53" i="3"/>
  <c r="D54" i="3"/>
  <c r="D55" i="3"/>
  <c r="E44" i="3"/>
  <c r="E45" i="3"/>
  <c r="E46" i="3"/>
  <c r="E47" i="3"/>
  <c r="E35" i="3"/>
  <c r="E36" i="3"/>
  <c r="E37" i="3"/>
  <c r="E38" i="3"/>
  <c r="E39" i="3"/>
  <c r="E40" i="3"/>
  <c r="D30" i="3"/>
  <c r="D25" i="3"/>
  <c r="D19" i="3"/>
  <c r="D20" i="3"/>
  <c r="D18" i="3"/>
  <c r="D31" i="3"/>
  <c r="D26" i="3"/>
  <c r="D21" i="3"/>
  <c r="F2" i="3"/>
  <c r="F3" i="3"/>
  <c r="F4" i="3"/>
  <c r="F5" i="3"/>
  <c r="F6" i="3"/>
  <c r="F7" i="3"/>
  <c r="F8" i="3"/>
  <c r="F9" i="3"/>
  <c r="F10" i="3"/>
  <c r="F11" i="3"/>
  <c r="F12" i="3"/>
  <c r="F13" i="3"/>
  <c r="F14" i="3"/>
  <c r="G1" i="2"/>
  <c r="H1" i="2"/>
  <c r="G2" i="2"/>
  <c r="H2" i="2"/>
  <c r="G3" i="2"/>
  <c r="H3" i="2"/>
  <c r="G4" i="2"/>
  <c r="H4" i="2"/>
  <c r="G5" i="2"/>
  <c r="H5" i="2"/>
  <c r="G6" i="2"/>
  <c r="H6" i="2"/>
  <c r="G7" i="2"/>
  <c r="H7" i="2"/>
  <c r="G8" i="2"/>
  <c r="H8" i="2"/>
  <c r="G9" i="2"/>
  <c r="H9" i="2"/>
  <c r="H13" i="2"/>
  <c r="G10" i="2"/>
  <c r="H10" i="2"/>
  <c r="G11" i="2"/>
  <c r="H11" i="2"/>
  <c r="G12" i="2"/>
  <c r="H12" i="2"/>
  <c r="C1" i="1"/>
</calcChain>
</file>

<file path=xl/sharedStrings.xml><?xml version="1.0" encoding="utf-8"?>
<sst xmlns="http://schemas.openxmlformats.org/spreadsheetml/2006/main" count="155" uniqueCount="127">
  <si>
    <t>Cargo</t>
  </si>
  <si>
    <t>Tiempo dedicado al proyecto en meses</t>
  </si>
  <si>
    <t>Cantidad</t>
  </si>
  <si>
    <t>Salario Mensual</t>
  </si>
  <si>
    <t>Total</t>
  </si>
  <si>
    <t>Gerente Proyecto</t>
  </si>
  <si>
    <t>Director Técnico</t>
  </si>
  <si>
    <t xml:space="preserve">Director Comercial </t>
  </si>
  <si>
    <t>Supervisor Técnico</t>
  </si>
  <si>
    <t>Técnico Eléctrico</t>
  </si>
  <si>
    <t>Analistas de Procesos</t>
  </si>
  <si>
    <t xml:space="preserve">Digitador </t>
  </si>
  <si>
    <t>Analista de Sistemas</t>
  </si>
  <si>
    <t>Secretaria</t>
  </si>
  <si>
    <t>Capacitador</t>
  </si>
  <si>
    <t xml:space="preserve">Conductores </t>
  </si>
  <si>
    <t xml:space="preserve">Auxiliares Técnicos </t>
  </si>
  <si>
    <t>Costo Total Salarios y prestaciones</t>
  </si>
  <si>
    <t xml:space="preserve">Hardware (Equipos computo) </t>
  </si>
  <si>
    <t xml:space="preserve">Valor </t>
  </si>
  <si>
    <t xml:space="preserve">Total </t>
  </si>
  <si>
    <t>Laptops</t>
  </si>
  <si>
    <t>Kit Pantalla, Teclado, Mouse</t>
  </si>
  <si>
    <t>Impresoras</t>
  </si>
  <si>
    <t>Costo TOTAL Hardware</t>
  </si>
  <si>
    <t>Hardware (Servidor Ludus)</t>
  </si>
  <si>
    <t xml:space="preserve"> Total  </t>
  </si>
  <si>
    <t xml:space="preserve">Servidor </t>
  </si>
  <si>
    <t>  Costo TOTAL Hardware</t>
  </si>
  <si>
    <t>Software Licenciado (office equipos)</t>
  </si>
  <si>
    <t>Licencias</t>
  </si>
  <si>
    <t xml:space="preserve"> Costo TOTAL Software</t>
  </si>
  <si>
    <t xml:space="preserve">Costos Indirectos </t>
  </si>
  <si>
    <t>Valor por mes</t>
  </si>
  <si>
    <t>Servicios de Mensajería</t>
  </si>
  <si>
    <t xml:space="preserve">Servicios de Seguridad </t>
  </si>
  <si>
    <t xml:space="preserve">Servicios generales </t>
  </si>
  <si>
    <t xml:space="preserve">Repuestos </t>
  </si>
  <si>
    <t>Mantenimientos</t>
  </si>
  <si>
    <t>Costo TOTAL Indirectos</t>
  </si>
  <si>
    <t>Transportes</t>
  </si>
  <si>
    <t>Automóviles</t>
  </si>
  <si>
    <t>Camioneta</t>
  </si>
  <si>
    <t>  Costo TOTAL Transportes</t>
  </si>
  <si>
    <t>Papelería y Utilitarios</t>
  </si>
  <si>
    <t xml:space="preserve">Resmas de papel </t>
  </si>
  <si>
    <t>Tinta</t>
  </si>
  <si>
    <t>Marcadores- lapiceros</t>
  </si>
  <si>
    <t>Archivadores</t>
  </si>
  <si>
    <t> Costo TOTAL Papelería y Utilitarios</t>
  </si>
  <si>
    <t>Conexiones de Datos</t>
  </si>
  <si>
    <t xml:space="preserve">Internet </t>
  </si>
  <si>
    <t> Costo TOTAL Conexiones</t>
  </si>
  <si>
    <t>COSTO PROYECTO</t>
  </si>
  <si>
    <t>#</t>
  </si>
  <si>
    <t>Concepto</t>
  </si>
  <si>
    <t xml:space="preserve"> Monto </t>
  </si>
  <si>
    <t>Salarios y Prestaciones</t>
  </si>
  <si>
    <t>Hardware (Equipos cómputo)</t>
  </si>
  <si>
    <r>
      <t xml:space="preserve">Hardware (Servidor </t>
    </r>
    <r>
      <rPr>
        <sz val="12"/>
        <color theme="1"/>
        <rFont val="Abadi MT Condensed Light"/>
      </rPr>
      <t>Ludus</t>
    </r>
    <r>
      <rPr>
        <sz val="12"/>
        <color rgb="FF000000"/>
        <rFont val="Abadi MT Condensed Light"/>
      </rPr>
      <t>)</t>
    </r>
  </si>
  <si>
    <t>Costos Indirectos</t>
  </si>
  <si>
    <t>TOTAL</t>
  </si>
  <si>
    <t>Años</t>
  </si>
  <si>
    <t>Clientes Potenciales</t>
  </si>
  <si>
    <t>Consumo Anual</t>
  </si>
  <si>
    <t>BALANCE GENERAL PROYECTO 1 AÑO</t>
  </si>
  <si>
    <t>ACTIVOS</t>
  </si>
  <si>
    <t>AÑO 1</t>
  </si>
  <si>
    <t>Efectivo</t>
  </si>
  <si>
    <t>Cuentas por cobrar</t>
  </si>
  <si>
    <t>TOTAL ACTIVOS CORRIENTES</t>
  </si>
  <si>
    <t>PASIVOS</t>
  </si>
  <si>
    <t>Salarios</t>
  </si>
  <si>
    <t>Equipos</t>
  </si>
  <si>
    <t>TOTAL PASIVOS</t>
  </si>
  <si>
    <t>PATRIMONIO</t>
  </si>
  <si>
    <t>PASIVOS Y PATRIMONIO</t>
  </si>
  <si>
    <t>MONTO DE INVERSION REQUERIDA DEL PROYECTO</t>
  </si>
  <si>
    <t>CONCEPTO</t>
  </si>
  <si>
    <t>MONTO TOTAL</t>
  </si>
  <si>
    <t>FINANCIAMIENTO</t>
  </si>
  <si>
    <t>PROPIO</t>
  </si>
  <si>
    <t>ADELANTO</t>
  </si>
  <si>
    <t>1.1</t>
  </si>
  <si>
    <t>1.1.1</t>
  </si>
  <si>
    <t>1.1.2</t>
  </si>
  <si>
    <t>1.2</t>
  </si>
  <si>
    <t>1.3</t>
  </si>
  <si>
    <t>2.1</t>
  </si>
  <si>
    <t>INVERSION FIJA</t>
  </si>
  <si>
    <t>Costos y Gastos Preoperativos</t>
  </si>
  <si>
    <t>Gastos de Organización</t>
  </si>
  <si>
    <t>Gastos de Puesta en Marcha</t>
  </si>
  <si>
    <t>Adquisición de Maquinaria y Equipo</t>
  </si>
  <si>
    <t>Subtotal Inversión Fija</t>
  </si>
  <si>
    <t>Adquisición de Sistemas de Información</t>
  </si>
  <si>
    <t>CAPITAL DE TRABAJO</t>
  </si>
  <si>
    <t>Disponibilidad de Caja y Bancos</t>
  </si>
  <si>
    <t>Subtotal Capital de Trabajo</t>
  </si>
  <si>
    <t>GRAN TOTAL</t>
  </si>
  <si>
    <t>ITEM</t>
  </si>
  <si>
    <t>ELEMENTO</t>
  </si>
  <si>
    <t>CARACTERISTICAS</t>
  </si>
  <si>
    <t>COSTO UNITARIO</t>
  </si>
  <si>
    <t>COSTO TOTAL</t>
  </si>
  <si>
    <t>Servidor de Aplicaciones</t>
  </si>
  <si>
    <t>Servior de Base de Datos</t>
  </si>
  <si>
    <t>Equipos de Escritorio</t>
  </si>
  <si>
    <t>Switch de red</t>
  </si>
  <si>
    <t>Licencia Oracle 10G</t>
  </si>
  <si>
    <t>Licencia SGM Servidor</t>
  </si>
  <si>
    <t>Liciencia SGM Usuario Final</t>
  </si>
  <si>
    <t>PDA, SmarthPhones</t>
  </si>
  <si>
    <t>Vehículos (Alquiler Mensual)</t>
  </si>
  <si>
    <t>Kit Herramientas</t>
  </si>
  <si>
    <t>KitSeguridad</t>
  </si>
  <si>
    <t>DT862</t>
  </si>
  <si>
    <t>Servidor de aplicaciones Windows 2003 server, 2 procesadores de 4 gHz, memoria RAM 16 GB, disco duro 500 GB.</t>
  </si>
  <si>
    <t>Servidor de base de datos, sistema operativo Linux Red Hat 3.4 SE, 1 procesador de 4 GHz, memoria RAM 16 GB, disco duro de 5 TB.</t>
  </si>
  <si>
    <t>16 puertos Ethernet Auto-MDIX y de Auto-negociación a 10/100/1000 Mbps. Modo de transferencia full/half duplex para cada puerto (modo full duplex solamente para 1000 base-T). Recepción y transmisión de velocidad por cable. Método de conmutación de almacenamiento y reenvío. Motor de búsqueda de dirección integrado y soporta una dirección MAC absoluta de 8K. Soporta una RAM de 128 Kbytes para un registro de datos. LEDs de diagnóstico del panel frontal de gran alcance. Protección contra tráfico ("Broadcast Storm"). Control de flujo IEEE 802.3x para modo full-duplex. Tamaño estandar de 19" para montaje en rack.</t>
  </si>
  <si>
    <t>Sistema de gestión de medidas suite completa.</t>
  </si>
  <si>
    <t>Sistema de gestión usuario final profesional.</t>
  </si>
  <si>
    <t>Tarjeta de red 10/100/1000, tarjeta de video de 512 Mb, perifericos normales (lector CD, USB, lector tarjeta SD, teclado, monitor, mouse, cableado), memoria RAM 8 GB, procesador 2 GHz, disco duro 120 GB.</t>
  </si>
  <si>
    <t>Windows mobile 6.1 en español. Quad-Band: GSM850 / GSM900 / DCS 1800 / PCS 1900 Mhz (funciona en cualquier operador del mundo). Procesador: 624Mhz. Bluetooth 2.0. Memoria interna: 256 (ROM) Flash, 192 (SDRAM). Ranura de expansión microSD. WiFi: IEEE 802.11 b/g. Radio FM. Navegación GPS.</t>
  </si>
  <si>
    <t>Probador de corriente, alicate. pinzas, destornilladores, medidores de amperaje, voltaje y resistencia.</t>
  </si>
  <si>
    <t>Kit de seguridad para personal de campo: overol, casco dieléctrico, guantes, botas con aislante, arnés, cinturon porta herramientas.</t>
  </si>
  <si>
    <t>Medidor eléctrico tres fases para cable cuádruples, requisitos de protección fijados por la protección IP53 del IEC60529: terminales de conexión están hechas de latón niquelado con carácteristicas de alta fuerza mecánica, buena conductividad y resistencia a la corroción, bloque terminal modelado por inyección por baquelita resistente al calor y fuego, eje del rotor esta torneado por aleación de aluminio de alta densidad.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</si>
</sst>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 #,##0;[Red]\-&quot;$&quot;\ #,##0"/>
    <numFmt numFmtId="8" formatCode="&quot;$&quot;\ #,##0.00;[Red]\-&quot;$&quot;\ #,##0.00"/>
    <numFmt numFmtId="41" formatCode="_-* #,##0_-;\-* #,##0_-;_-* &quot;-&quot;_-;_-@_-"/>
    <numFmt numFmtId="165" formatCode="_-* #,##0.00_-;\-* #,##0.00_-;_-* &quot;-&quot;_-;_-@_-"/>
    <numFmt numFmtId="166" formatCode="[$USD]\ #,##0"/>
  </numFmts>
  <fonts count="13"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1"/>
      <name val="Abadi MT Condensed Light"/>
    </font>
    <font>
      <b/>
      <sz val="10"/>
      <color rgb="FF000000"/>
      <name val="Abadi MT Condensed Light"/>
    </font>
    <font>
      <sz val="10"/>
      <color rgb="FF000000"/>
      <name val="Abadi MT Condensed Light"/>
    </font>
    <font>
      <sz val="12"/>
      <color rgb="FF000000"/>
      <name val="Calibri"/>
    </font>
    <font>
      <sz val="14"/>
      <color theme="1"/>
      <name val="Calibri"/>
      <family val="2"/>
      <scheme val="minor"/>
    </font>
    <font>
      <b/>
      <sz val="12"/>
      <color rgb="FFFFFFFF"/>
      <name val="Abadi MT Condensed Light"/>
    </font>
    <font>
      <sz val="12"/>
      <color rgb="FF000000"/>
      <name val="Abadi MT Condensed Light"/>
    </font>
    <font>
      <sz val="12"/>
      <color rgb="FFFFFFFF"/>
      <name val="Abadi MT Condensed Light"/>
    </font>
  </fonts>
  <fills count="6">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31849B"/>
        <bgColor indexed="64"/>
      </patternFill>
    </fill>
  </fills>
  <borders count="27">
    <border>
      <left/>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bottom style="medium">
        <color rgb="FFFFFFFF"/>
      </bottom>
      <diagonal/>
    </border>
    <border>
      <left style="medium">
        <color rgb="FFFFFFFF"/>
      </left>
      <right/>
      <top style="medium">
        <color rgb="FFFFFFFF"/>
      </top>
      <bottom style="thick">
        <color rgb="FFFFFFFF"/>
      </bottom>
      <diagonal/>
    </border>
    <border>
      <left style="medium">
        <color rgb="FFFFFFFF"/>
      </left>
      <right/>
      <top/>
      <bottom/>
      <diagonal/>
    </border>
    <border>
      <left/>
      <right style="thick">
        <color rgb="FFFFFFFF"/>
      </right>
      <top/>
      <bottom/>
      <diagonal/>
    </border>
    <border>
      <left/>
      <right style="medium">
        <color rgb="FFFFFFFF"/>
      </right>
      <top style="medium">
        <color rgb="FFFFFFFF"/>
      </top>
      <bottom style="medium">
        <color rgb="FFFFFFFF"/>
      </bottom>
      <diagonal/>
    </border>
    <border>
      <left/>
      <right/>
      <top style="medium">
        <color rgb="FFFFFFFF"/>
      </top>
      <bottom style="medium">
        <color rgb="FFFFFFFF"/>
      </bottom>
      <diagonal/>
    </border>
    <border>
      <left style="medium">
        <color rgb="FFFFFFFF"/>
      </left>
      <right/>
      <top style="thick">
        <color rgb="FFFFFFFF"/>
      </top>
      <bottom/>
      <diagonal/>
    </border>
    <border>
      <left/>
      <right style="thick">
        <color rgb="FFFFFFFF"/>
      </right>
      <top style="thick">
        <color rgb="FFFFFFFF"/>
      </top>
      <bottom/>
      <diagonal/>
    </border>
    <border>
      <left style="thick">
        <color rgb="FFFFFFFF"/>
      </left>
      <right/>
      <top style="medium">
        <color rgb="FFFFFFFF"/>
      </top>
      <bottom style="medium">
        <color rgb="FFFFFFFF"/>
      </bottom>
      <diagonal/>
    </border>
    <border>
      <left style="medium">
        <color rgb="FFFFFFFF"/>
      </left>
      <right/>
      <top/>
      <bottom style="medium">
        <color rgb="FFFFFFFF"/>
      </bottom>
      <diagonal/>
    </border>
    <border>
      <left/>
      <right/>
      <top/>
      <bottom style="medium">
        <color rgb="FFFFFFFF"/>
      </bottom>
      <diagonal/>
    </border>
    <border>
      <left/>
      <right style="thick">
        <color rgb="FFFFFFFF"/>
      </right>
      <top/>
      <bottom style="medium">
        <color rgb="FFFFFFFF"/>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thin">
        <color auto="1"/>
      </left>
      <right style="thin">
        <color auto="1"/>
      </right>
      <top style="thin">
        <color auto="1"/>
      </top>
      <bottom style="thin">
        <color auto="1"/>
      </bottom>
      <diagonal/>
    </border>
    <border>
      <left/>
      <right style="medium">
        <color rgb="FFFFFFFF"/>
      </right>
      <top/>
      <bottom/>
      <diagonal/>
    </border>
    <border>
      <left/>
      <right style="medium">
        <color auto="1"/>
      </right>
      <top style="medium">
        <color auto="1"/>
      </top>
      <bottom style="medium">
        <color auto="1"/>
      </bottom>
      <diagonal/>
    </border>
  </borders>
  <cellStyleXfs count="54">
    <xf numFmtId="0" fontId="0" fillId="0" borderId="0"/>
    <xf numFmtId="41"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0">
    <xf numFmtId="0" fontId="0" fillId="0" borderId="0" xfId="0"/>
    <xf numFmtId="41" fontId="0" fillId="0" borderId="0" xfId="1" applyFont="1"/>
    <xf numFmtId="165" fontId="0" fillId="0" borderId="0" xfId="1" applyNumberFormat="1" applyFont="1"/>
    <xf numFmtId="6" fontId="0" fillId="0" borderId="0" xfId="0" applyNumberFormat="1"/>
    <xf numFmtId="6" fontId="6" fillId="2" borderId="3" xfId="0" applyNumberFormat="1" applyFont="1" applyFill="1" applyBorder="1" applyAlignment="1">
      <alignment horizontal="center" vertical="center"/>
    </xf>
    <xf numFmtId="8" fontId="7" fillId="3" borderId="4" xfId="0" applyNumberFormat="1" applyFont="1" applyFill="1" applyBorder="1" applyAlignment="1">
      <alignment horizontal="center" vertical="center"/>
    </xf>
    <xf numFmtId="8" fontId="7" fillId="4" borderId="4" xfId="0" applyNumberFormat="1" applyFont="1" applyFill="1" applyBorder="1" applyAlignment="1">
      <alignment horizontal="center" vertical="center"/>
    </xf>
    <xf numFmtId="6" fontId="6" fillId="2" borderId="5" xfId="0" applyNumberFormat="1" applyFont="1" applyFill="1" applyBorder="1" applyAlignment="1">
      <alignment horizontal="center" vertical="center"/>
    </xf>
    <xf numFmtId="41" fontId="0" fillId="0" borderId="0" xfId="0" applyNumberFormat="1"/>
    <xf numFmtId="0" fontId="6" fillId="2" borderId="2" xfId="0" applyFont="1" applyFill="1" applyBorder="1" applyAlignment="1">
      <alignment vertical="center"/>
    </xf>
    <xf numFmtId="0" fontId="6" fillId="2" borderId="2" xfId="0" applyFont="1" applyFill="1" applyBorder="1" applyAlignment="1">
      <alignment vertical="center" wrapText="1"/>
    </xf>
    <xf numFmtId="0" fontId="7" fillId="3" borderId="4" xfId="0" applyFont="1" applyFill="1" applyBorder="1" applyAlignment="1">
      <alignment horizontal="center" vertical="center"/>
    </xf>
    <xf numFmtId="0" fontId="7" fillId="3" borderId="4" xfId="0" applyFont="1" applyFill="1" applyBorder="1" applyAlignment="1">
      <alignment horizontal="center" vertical="center" wrapText="1"/>
    </xf>
    <xf numFmtId="0" fontId="7" fillId="4" borderId="4" xfId="0" applyFont="1" applyFill="1" applyBorder="1" applyAlignment="1">
      <alignment horizontal="center" vertical="center"/>
    </xf>
    <xf numFmtId="0" fontId="7" fillId="4" borderId="4" xfId="0" applyFont="1" applyFill="1" applyBorder="1" applyAlignment="1">
      <alignment horizontal="center" vertical="center" wrapText="1"/>
    </xf>
    <xf numFmtId="0" fontId="6" fillId="2" borderId="5" xfId="0" applyFont="1" applyFill="1" applyBorder="1" applyAlignment="1">
      <alignment vertical="center" wrapText="1"/>
    </xf>
    <xf numFmtId="0" fontId="6" fillId="2" borderId="6" xfId="0" applyFont="1" applyFill="1" applyBorder="1" applyAlignment="1">
      <alignment vertical="center"/>
    </xf>
    <xf numFmtId="0" fontId="6" fillId="2" borderId="2" xfId="0" applyFont="1" applyFill="1" applyBorder="1" applyAlignment="1">
      <alignment vertical="center"/>
    </xf>
    <xf numFmtId="0" fontId="6" fillId="2" borderId="7" xfId="0" applyFont="1" applyFill="1" applyBorder="1" applyAlignment="1">
      <alignment vertical="center"/>
    </xf>
    <xf numFmtId="0" fontId="6" fillId="2" borderId="11" xfId="0" applyFont="1" applyFill="1" applyBorder="1" applyAlignment="1">
      <alignment vertical="center"/>
    </xf>
    <xf numFmtId="0" fontId="6" fillId="2" borderId="12" xfId="0" applyFont="1" applyFill="1" applyBorder="1" applyAlignment="1">
      <alignment vertical="center"/>
    </xf>
    <xf numFmtId="0" fontId="6" fillId="2" borderId="8" xfId="0" applyFont="1" applyFill="1" applyBorder="1" applyAlignment="1">
      <alignment vertical="center"/>
    </xf>
    <xf numFmtId="0" fontId="7" fillId="3" borderId="10" xfId="0" applyFont="1" applyFill="1" applyBorder="1" applyAlignment="1">
      <alignment vertical="center"/>
    </xf>
    <xf numFmtId="0" fontId="7" fillId="3" borderId="13" xfId="0" applyFont="1" applyFill="1" applyBorder="1" applyAlignment="1">
      <alignment vertical="center"/>
    </xf>
    <xf numFmtId="0" fontId="7" fillId="3" borderId="9" xfId="0" applyFont="1" applyFill="1" applyBorder="1" applyAlignment="1">
      <alignment vertical="center"/>
    </xf>
    <xf numFmtId="166" fontId="7" fillId="3" borderId="4" xfId="0" applyNumberFormat="1" applyFont="1" applyFill="1" applyBorder="1" applyAlignment="1">
      <alignment horizontal="right" vertical="center"/>
    </xf>
    <xf numFmtId="166" fontId="8" fillId="3" borderId="4" xfId="0" applyNumberFormat="1" applyFont="1" applyFill="1" applyBorder="1" applyAlignment="1">
      <alignment horizontal="right" vertical="center"/>
    </xf>
    <xf numFmtId="0" fontId="6" fillId="2" borderId="1" xfId="0" applyFont="1" applyFill="1" applyBorder="1" applyAlignment="1">
      <alignment vertical="center"/>
    </xf>
    <xf numFmtId="0" fontId="6" fillId="2" borderId="3" xfId="0" applyFont="1" applyFill="1" applyBorder="1" applyAlignment="1">
      <alignment vertical="center"/>
    </xf>
    <xf numFmtId="6" fontId="7" fillId="3" borderId="4" xfId="0" applyNumberFormat="1" applyFont="1" applyFill="1" applyBorder="1" applyAlignment="1">
      <alignment horizontal="center" vertical="center"/>
    </xf>
    <xf numFmtId="6" fontId="7" fillId="4" borderId="4" xfId="0" applyNumberFormat="1" applyFont="1" applyFill="1" applyBorder="1" applyAlignment="1">
      <alignment horizontal="center" vertical="center"/>
    </xf>
    <xf numFmtId="0" fontId="6" fillId="2" borderId="14" xfId="0" applyFont="1" applyFill="1" applyBorder="1" applyAlignment="1">
      <alignment vertical="center"/>
    </xf>
    <xf numFmtId="0" fontId="6" fillId="2" borderId="15" xfId="0" applyFont="1" applyFill="1" applyBorder="1" applyAlignment="1">
      <alignment vertical="center"/>
    </xf>
    <xf numFmtId="0" fontId="6" fillId="2" borderId="16" xfId="0" applyFont="1" applyFill="1" applyBorder="1" applyAlignment="1">
      <alignment vertical="center"/>
    </xf>
    <xf numFmtId="0" fontId="9" fillId="0" borderId="0" xfId="0" applyFont="1"/>
    <xf numFmtId="0" fontId="10" fillId="5" borderId="20" xfId="0" applyFont="1" applyFill="1" applyBorder="1" applyAlignment="1">
      <alignment vertical="center"/>
    </xf>
    <xf numFmtId="0" fontId="10" fillId="5" borderId="21" xfId="0" applyFont="1" applyFill="1" applyBorder="1" applyAlignment="1">
      <alignment vertical="center"/>
    </xf>
    <xf numFmtId="0" fontId="11" fillId="0" borderId="20" xfId="0" applyFont="1" applyBorder="1" applyAlignment="1">
      <alignment horizontal="right" vertical="center"/>
    </xf>
    <xf numFmtId="0" fontId="11" fillId="0" borderId="21" xfId="0" applyFont="1" applyBorder="1" applyAlignment="1">
      <alignment vertical="center"/>
    </xf>
    <xf numFmtId="0" fontId="11" fillId="0" borderId="23" xfId="0" applyFont="1" applyBorder="1" applyAlignment="1">
      <alignment vertical="center"/>
    </xf>
    <xf numFmtId="0" fontId="11" fillId="0" borderId="20" xfId="0" applyFont="1" applyBorder="1" applyAlignment="1">
      <alignment vertical="center"/>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19" xfId="0" applyFont="1" applyFill="1" applyBorder="1" applyAlignment="1">
      <alignment horizontal="center" vertical="center"/>
    </xf>
    <xf numFmtId="0" fontId="11" fillId="0" borderId="22" xfId="0" applyFont="1" applyBorder="1" applyAlignment="1">
      <alignment horizontal="right" vertical="center"/>
    </xf>
    <xf numFmtId="166" fontId="7" fillId="3" borderId="25" xfId="0" applyNumberFormat="1" applyFont="1" applyFill="1" applyBorder="1" applyAlignment="1">
      <alignment horizontal="right" vertical="center"/>
    </xf>
    <xf numFmtId="0" fontId="11" fillId="0" borderId="24" xfId="0" applyFont="1" applyBorder="1" applyAlignment="1">
      <alignment vertical="center"/>
    </xf>
    <xf numFmtId="166" fontId="7" fillId="3" borderId="24" xfId="0" applyNumberFormat="1" applyFont="1" applyFill="1" applyBorder="1" applyAlignment="1">
      <alignment horizontal="right" vertical="center"/>
    </xf>
    <xf numFmtId="0" fontId="12" fillId="5" borderId="0" xfId="0" applyFont="1" applyFill="1" applyAlignment="1">
      <alignment horizontal="center" vertical="center" wrapText="1"/>
    </xf>
    <xf numFmtId="0" fontId="5" fillId="0" borderId="0" xfId="0" applyFont="1" applyAlignment="1">
      <alignment horizontal="center" vertical="center" wrapText="1"/>
    </xf>
    <xf numFmtId="0" fontId="11" fillId="0" borderId="20" xfId="0" applyFont="1" applyBorder="1" applyAlignment="1">
      <alignment horizontal="left" vertical="center" indent="1"/>
    </xf>
    <xf numFmtId="0" fontId="10" fillId="5" borderId="26" xfId="0" applyFont="1" applyFill="1" applyBorder="1" applyAlignment="1">
      <alignment horizontal="center" vertical="center"/>
    </xf>
    <xf numFmtId="41" fontId="0" fillId="0" borderId="24" xfId="1" applyFont="1" applyBorder="1"/>
    <xf numFmtId="166" fontId="0" fillId="0" borderId="0" xfId="0" applyNumberFormat="1"/>
    <xf numFmtId="0" fontId="0" fillId="0" borderId="24" xfId="0" applyFont="1" applyBorder="1"/>
    <xf numFmtId="0" fontId="0" fillId="0" borderId="24" xfId="0" applyFont="1" applyBorder="1" applyAlignment="1">
      <alignment horizontal="left"/>
    </xf>
    <xf numFmtId="166" fontId="11" fillId="0" borderId="24" xfId="0" applyNumberFormat="1" applyFont="1" applyFill="1" applyBorder="1" applyAlignment="1">
      <alignment horizontal="right" vertical="center"/>
    </xf>
    <xf numFmtId="0" fontId="0" fillId="0" borderId="24" xfId="0" applyFont="1" applyBorder="1" applyAlignment="1">
      <alignment horizontal="center" vertical="center"/>
    </xf>
    <xf numFmtId="0" fontId="0" fillId="0" borderId="24" xfId="0" applyFont="1" applyBorder="1" applyAlignment="1">
      <alignment vertical="center"/>
    </xf>
    <xf numFmtId="0" fontId="2" fillId="0" borderId="0" xfId="0" applyFont="1"/>
  </cellXfs>
  <cellStyles count="54">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Millares [0]" xfId="1" builtinId="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150" zoomScaleNormal="150" zoomScalePageLayoutView="150" workbookViewId="0">
      <selection activeCell="B1" sqref="B1"/>
    </sheetView>
  </sheetViews>
  <sheetFormatPr baseColWidth="10" defaultRowHeight="16" x14ac:dyDescent="0.2"/>
  <cols>
    <col min="1" max="1" width="24.6640625" style="1" customWidth="1"/>
    <col min="2" max="2" width="10.83203125" style="1"/>
    <col min="3" max="3" width="25" style="1" customWidth="1"/>
  </cols>
  <sheetData>
    <row r="1" spans="1:3" x14ac:dyDescent="0.2">
      <c r="A1" s="1">
        <v>1178426900</v>
      </c>
      <c r="B1" s="2">
        <v>2987.88</v>
      </c>
      <c r="C1" s="1">
        <f>A1/B1</f>
        <v>394402.35216943116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3"/>
  <sheetViews>
    <sheetView workbookViewId="0">
      <selection activeCell="G3" sqref="G3"/>
    </sheetView>
  </sheetViews>
  <sheetFormatPr baseColWidth="10" defaultRowHeight="19" x14ac:dyDescent="0.25"/>
  <cols>
    <col min="3" max="3" width="16" bestFit="1" customWidth="1"/>
    <col min="7" max="8" width="10.83203125" style="34"/>
  </cols>
  <sheetData>
    <row r="1" spans="3:8" ht="17" thickBot="1" x14ac:dyDescent="0.25">
      <c r="C1" s="52">
        <v>1178426900</v>
      </c>
      <c r="D1" s="29">
        <v>5000000</v>
      </c>
      <c r="F1" s="2">
        <v>2987.88</v>
      </c>
      <c r="G1" s="25">
        <f>C1/F1</f>
        <v>394402.35216943116</v>
      </c>
      <c r="H1" s="25">
        <f>D1/G1</f>
        <v>12.677409179983925</v>
      </c>
    </row>
    <row r="2" spans="3:8" ht="17" thickBot="1" x14ac:dyDescent="0.25">
      <c r="C2" s="52">
        <v>412449415</v>
      </c>
      <c r="D2" s="30">
        <v>10800000</v>
      </c>
      <c r="F2" s="2">
        <v>2987.88</v>
      </c>
      <c r="G2" s="25">
        <f t="shared" ref="G2:G12" si="0">C2/F2</f>
        <v>138040.8232593009</v>
      </c>
      <c r="H2" s="25">
        <f t="shared" ref="H2:H12" si="1">D2/G2</f>
        <v>78.237725225043661</v>
      </c>
    </row>
    <row r="3" spans="3:8" ht="17" thickBot="1" x14ac:dyDescent="0.25">
      <c r="C3" s="52">
        <v>117842690</v>
      </c>
      <c r="D3" s="29">
        <v>4400000</v>
      </c>
      <c r="F3" s="2">
        <v>2987.88</v>
      </c>
      <c r="G3" s="25">
        <f t="shared" si="0"/>
        <v>39440.235216943118</v>
      </c>
      <c r="H3" s="25">
        <f t="shared" si="1"/>
        <v>111.56120078385855</v>
      </c>
    </row>
    <row r="4" spans="3:8" ht="17" thickBot="1" x14ac:dyDescent="0.25">
      <c r="C4" s="52"/>
      <c r="D4" s="5"/>
      <c r="F4" s="2">
        <v>2987.88</v>
      </c>
      <c r="G4" s="25">
        <f t="shared" si="0"/>
        <v>0</v>
      </c>
      <c r="H4" s="25" t="e">
        <f t="shared" si="1"/>
        <v>#DIV/0!</v>
      </c>
    </row>
    <row r="5" spans="3:8" ht="17" thickBot="1" x14ac:dyDescent="0.25">
      <c r="C5" s="52"/>
      <c r="D5" s="6"/>
      <c r="F5" s="2">
        <v>2987.88</v>
      </c>
      <c r="G5" s="25">
        <f t="shared" si="0"/>
        <v>0</v>
      </c>
      <c r="H5" s="25" t="e">
        <f t="shared" si="1"/>
        <v>#DIV/0!</v>
      </c>
    </row>
    <row r="6" spans="3:8" ht="17" thickBot="1" x14ac:dyDescent="0.25">
      <c r="C6" s="52"/>
      <c r="D6" s="5"/>
      <c r="F6" s="2">
        <v>2987.88</v>
      </c>
      <c r="G6" s="25">
        <f t="shared" si="0"/>
        <v>0</v>
      </c>
      <c r="H6" s="25" t="e">
        <f t="shared" si="1"/>
        <v>#DIV/0!</v>
      </c>
    </row>
    <row r="7" spans="3:8" ht="17" thickBot="1" x14ac:dyDescent="0.25">
      <c r="C7" s="52"/>
      <c r="D7" s="6"/>
      <c r="F7" s="2">
        <v>2987.88</v>
      </c>
      <c r="G7" s="25">
        <f t="shared" si="0"/>
        <v>0</v>
      </c>
      <c r="H7" s="25" t="e">
        <f t="shared" si="1"/>
        <v>#DIV/0!</v>
      </c>
    </row>
    <row r="8" spans="3:8" ht="17" thickBot="1" x14ac:dyDescent="0.25">
      <c r="C8" s="52"/>
      <c r="D8" s="5"/>
      <c r="F8" s="2">
        <v>2987.88</v>
      </c>
      <c r="G8" s="25">
        <f t="shared" si="0"/>
        <v>0</v>
      </c>
      <c r="H8" s="25" t="e">
        <f t="shared" si="1"/>
        <v>#DIV/0!</v>
      </c>
    </row>
    <row r="9" spans="3:8" ht="17" thickBot="1" x14ac:dyDescent="0.25">
      <c r="C9" s="52"/>
      <c r="D9" s="6"/>
      <c r="F9" s="2">
        <v>2987.88</v>
      </c>
      <c r="G9" s="25">
        <f t="shared" si="0"/>
        <v>0</v>
      </c>
      <c r="H9" s="25" t="e">
        <f t="shared" si="1"/>
        <v>#DIV/0!</v>
      </c>
    </row>
    <row r="10" spans="3:8" ht="17" thickBot="1" x14ac:dyDescent="0.25">
      <c r="C10" s="4"/>
      <c r="D10" s="5"/>
      <c r="F10" s="2">
        <v>2987.88</v>
      </c>
      <c r="G10" s="25">
        <f t="shared" si="0"/>
        <v>0</v>
      </c>
      <c r="H10" s="25" t="e">
        <f t="shared" si="1"/>
        <v>#DIV/0!</v>
      </c>
    </row>
    <row r="11" spans="3:8" ht="17" thickBot="1" x14ac:dyDescent="0.25">
      <c r="C11" s="4"/>
      <c r="D11" s="6"/>
      <c r="F11" s="2">
        <v>2987.88</v>
      </c>
      <c r="G11" s="25">
        <f t="shared" si="0"/>
        <v>0</v>
      </c>
      <c r="H11" s="25" t="e">
        <f t="shared" si="1"/>
        <v>#DIV/0!</v>
      </c>
    </row>
    <row r="12" spans="3:8" ht="17" thickBot="1" x14ac:dyDescent="0.25">
      <c r="C12" s="7"/>
      <c r="D12" s="5"/>
      <c r="F12" s="2">
        <v>2987.88</v>
      </c>
      <c r="G12" s="25">
        <f t="shared" si="0"/>
        <v>0</v>
      </c>
      <c r="H12" s="25" t="e">
        <f t="shared" si="1"/>
        <v>#DIV/0!</v>
      </c>
    </row>
    <row r="13" spans="3:8" ht="17" thickBot="1" x14ac:dyDescent="0.25">
      <c r="G13" s="25"/>
      <c r="H13" s="25" t="e">
        <f>SUM(H1:H12)</f>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36" workbookViewId="0">
      <selection activeCell="I38" sqref="I38:M51"/>
    </sheetView>
  </sheetViews>
  <sheetFormatPr baseColWidth="10" defaultRowHeight="16" x14ac:dyDescent="0.2"/>
  <cols>
    <col min="6" max="6" width="11.5" bestFit="1" customWidth="1"/>
    <col min="9" max="9" width="6.33203125" customWidth="1"/>
    <col min="10" max="10" width="34.83203125" customWidth="1"/>
    <col min="11" max="11" width="16.6640625" bestFit="1" customWidth="1"/>
    <col min="12" max="13" width="12.5" bestFit="1" customWidth="1"/>
    <col min="14" max="14" width="11.5" bestFit="1" customWidth="1"/>
  </cols>
  <sheetData>
    <row r="1" spans="1:11" ht="17" thickBot="1" x14ac:dyDescent="0.25">
      <c r="A1" s="16" t="s">
        <v>0</v>
      </c>
      <c r="B1" s="17"/>
      <c r="C1" s="9" t="s">
        <v>1</v>
      </c>
      <c r="D1" s="10" t="s">
        <v>2</v>
      </c>
      <c r="E1" s="9" t="s">
        <v>3</v>
      </c>
      <c r="F1" s="9" t="s">
        <v>4</v>
      </c>
      <c r="I1" s="41" t="s">
        <v>53</v>
      </c>
      <c r="J1" s="42"/>
      <c r="K1" s="43"/>
    </row>
    <row r="2" spans="1:11" ht="18" thickTop="1" thickBot="1" x14ac:dyDescent="0.25">
      <c r="A2" s="19" t="s">
        <v>5</v>
      </c>
      <c r="B2" s="20"/>
      <c r="C2" s="11">
        <v>12</v>
      </c>
      <c r="D2" s="12">
        <v>1</v>
      </c>
      <c r="E2" s="25">
        <v>1673</v>
      </c>
      <c r="F2" s="25">
        <f>E2*C2</f>
        <v>20076</v>
      </c>
      <c r="I2" s="35" t="s">
        <v>54</v>
      </c>
      <c r="J2" s="36" t="s">
        <v>55</v>
      </c>
      <c r="K2" s="36" t="s">
        <v>56</v>
      </c>
    </row>
    <row r="3" spans="1:11" ht="17" thickBot="1" x14ac:dyDescent="0.25">
      <c r="A3" s="18" t="s">
        <v>6</v>
      </c>
      <c r="B3" s="21"/>
      <c r="C3" s="13">
        <v>12</v>
      </c>
      <c r="D3" s="14">
        <v>1</v>
      </c>
      <c r="E3" s="25">
        <v>1506</v>
      </c>
      <c r="F3" s="25">
        <f t="shared" ref="F3:F13" si="0">E3*C3</f>
        <v>18072</v>
      </c>
      <c r="I3" s="37">
        <v>1</v>
      </c>
      <c r="J3" s="38" t="s">
        <v>57</v>
      </c>
      <c r="K3" s="25">
        <v>120486.7665368087</v>
      </c>
    </row>
    <row r="4" spans="1:11" ht="17" thickBot="1" x14ac:dyDescent="0.25">
      <c r="A4" s="18" t="s">
        <v>7</v>
      </c>
      <c r="B4" s="21"/>
      <c r="C4" s="11">
        <v>12</v>
      </c>
      <c r="D4" s="12">
        <v>1</v>
      </c>
      <c r="E4" s="25">
        <v>1506</v>
      </c>
      <c r="F4" s="25">
        <f t="shared" si="0"/>
        <v>18072</v>
      </c>
      <c r="I4" s="37">
        <v>2</v>
      </c>
      <c r="J4" s="38" t="s">
        <v>58</v>
      </c>
      <c r="K4" s="25">
        <v>11713.991191078623</v>
      </c>
    </row>
    <row r="5" spans="1:11" ht="17" thickBot="1" x14ac:dyDescent="0.25">
      <c r="A5" s="18" t="s">
        <v>8</v>
      </c>
      <c r="B5" s="21"/>
      <c r="C5" s="13">
        <v>12</v>
      </c>
      <c r="D5" s="14">
        <v>1</v>
      </c>
      <c r="E5" s="25">
        <v>837</v>
      </c>
      <c r="F5" s="25">
        <f t="shared" si="0"/>
        <v>10044</v>
      </c>
      <c r="I5" s="37">
        <v>3</v>
      </c>
      <c r="J5" s="38" t="s">
        <v>59</v>
      </c>
      <c r="K5" s="25">
        <v>4016.2255512269567</v>
      </c>
    </row>
    <row r="6" spans="1:11" ht="17" thickBot="1" x14ac:dyDescent="0.25">
      <c r="A6" s="18" t="s">
        <v>9</v>
      </c>
      <c r="B6" s="21"/>
      <c r="C6" s="11">
        <v>12</v>
      </c>
      <c r="D6" s="12">
        <v>1</v>
      </c>
      <c r="E6" s="25">
        <v>669</v>
      </c>
      <c r="F6" s="25">
        <f t="shared" si="0"/>
        <v>8028</v>
      </c>
      <c r="I6" s="37">
        <v>4</v>
      </c>
      <c r="J6" s="38" t="s">
        <v>29</v>
      </c>
      <c r="K6" s="25">
        <v>1673.4273130112319</v>
      </c>
    </row>
    <row r="7" spans="1:11" ht="17" thickBot="1" x14ac:dyDescent="0.25">
      <c r="A7" s="18" t="s">
        <v>10</v>
      </c>
      <c r="B7" s="21"/>
      <c r="C7" s="13">
        <v>12</v>
      </c>
      <c r="D7" s="14">
        <v>1</v>
      </c>
      <c r="E7" s="25">
        <v>837</v>
      </c>
      <c r="F7" s="25">
        <f t="shared" si="0"/>
        <v>10044</v>
      </c>
      <c r="I7" s="37">
        <v>5</v>
      </c>
      <c r="J7" s="38" t="s">
        <v>60</v>
      </c>
      <c r="K7" s="25">
        <v>10040.563878067393</v>
      </c>
    </row>
    <row r="8" spans="1:11" ht="17" thickBot="1" x14ac:dyDescent="0.25">
      <c r="A8" s="18" t="s">
        <v>11</v>
      </c>
      <c r="B8" s="21"/>
      <c r="C8" s="11">
        <v>6</v>
      </c>
      <c r="D8" s="12">
        <v>1</v>
      </c>
      <c r="E8" s="25">
        <v>435</v>
      </c>
      <c r="F8" s="25">
        <f t="shared" si="0"/>
        <v>2610</v>
      </c>
      <c r="I8" s="37">
        <v>6</v>
      </c>
      <c r="J8" s="38" t="s">
        <v>40</v>
      </c>
      <c r="K8" s="25">
        <v>10040.563878067393</v>
      </c>
    </row>
    <row r="9" spans="1:11" ht="17" thickBot="1" x14ac:dyDescent="0.25">
      <c r="A9" s="18" t="s">
        <v>12</v>
      </c>
      <c r="B9" s="21"/>
      <c r="C9" s="13">
        <v>12</v>
      </c>
      <c r="D9" s="14">
        <v>1</v>
      </c>
      <c r="E9" s="25">
        <v>1071</v>
      </c>
      <c r="F9" s="25">
        <f t="shared" si="0"/>
        <v>12852</v>
      </c>
      <c r="I9" s="37">
        <v>7</v>
      </c>
      <c r="J9" s="38" t="s">
        <v>44</v>
      </c>
      <c r="K9" s="25">
        <v>1673.4273130112319</v>
      </c>
    </row>
    <row r="10" spans="1:11" ht="17" thickBot="1" x14ac:dyDescent="0.25">
      <c r="A10" s="18" t="s">
        <v>13</v>
      </c>
      <c r="B10" s="21"/>
      <c r="C10" s="11">
        <v>12</v>
      </c>
      <c r="D10" s="12">
        <v>1</v>
      </c>
      <c r="E10" s="25">
        <v>435</v>
      </c>
      <c r="F10" s="25">
        <f t="shared" si="0"/>
        <v>5220</v>
      </c>
      <c r="I10" s="44">
        <v>8</v>
      </c>
      <c r="J10" s="39" t="s">
        <v>50</v>
      </c>
      <c r="K10" s="45">
        <v>1673.4273130112319</v>
      </c>
    </row>
    <row r="11" spans="1:11" ht="17" thickBot="1" x14ac:dyDescent="0.25">
      <c r="A11" s="18" t="s">
        <v>14</v>
      </c>
      <c r="B11" s="21"/>
      <c r="C11" s="13">
        <v>4</v>
      </c>
      <c r="D11" s="14">
        <v>1</v>
      </c>
      <c r="E11" s="25">
        <v>954</v>
      </c>
      <c r="F11" s="25">
        <f t="shared" si="0"/>
        <v>3816</v>
      </c>
      <c r="I11" s="46"/>
      <c r="J11" s="46" t="s">
        <v>61</v>
      </c>
      <c r="K11" s="47">
        <f>SUM(K3:K10)</f>
        <v>161318.39297428276</v>
      </c>
    </row>
    <row r="12" spans="1:11" ht="17" thickBot="1" x14ac:dyDescent="0.25">
      <c r="A12" s="18" t="s">
        <v>15</v>
      </c>
      <c r="B12" s="21"/>
      <c r="C12" s="11">
        <v>12</v>
      </c>
      <c r="D12" s="12">
        <v>1</v>
      </c>
      <c r="E12" s="25">
        <v>535</v>
      </c>
      <c r="F12" s="25">
        <f t="shared" si="0"/>
        <v>6420</v>
      </c>
    </row>
    <row r="13" spans="1:11" ht="17" thickBot="1" x14ac:dyDescent="0.25">
      <c r="A13" s="18" t="s">
        <v>16</v>
      </c>
      <c r="B13" s="21"/>
      <c r="C13" s="13">
        <v>12</v>
      </c>
      <c r="D13" s="14">
        <v>1</v>
      </c>
      <c r="E13" s="25">
        <v>435</v>
      </c>
      <c r="F13" s="25">
        <f t="shared" si="0"/>
        <v>5220</v>
      </c>
    </row>
    <row r="14" spans="1:11" ht="17" thickBot="1" x14ac:dyDescent="0.25">
      <c r="A14" s="15"/>
      <c r="B14" s="23" t="s">
        <v>17</v>
      </c>
      <c r="C14" s="22"/>
      <c r="D14" s="22"/>
      <c r="E14" s="24"/>
      <c r="F14" s="26">
        <f>SUM(F2:F13)</f>
        <v>120474</v>
      </c>
    </row>
    <row r="16" spans="1:11" ht="17" thickBot="1" x14ac:dyDescent="0.25">
      <c r="I16" s="48" t="s">
        <v>62</v>
      </c>
      <c r="J16" s="48" t="s">
        <v>63</v>
      </c>
      <c r="K16" s="48" t="s">
        <v>64</v>
      </c>
    </row>
    <row r="17" spans="1:11" ht="17" thickBot="1" x14ac:dyDescent="0.25">
      <c r="A17" s="27" t="s">
        <v>18</v>
      </c>
      <c r="B17" s="9" t="s">
        <v>2</v>
      </c>
      <c r="C17" s="9" t="s">
        <v>19</v>
      </c>
      <c r="D17" s="9" t="s">
        <v>20</v>
      </c>
      <c r="I17" s="49">
        <v>2017</v>
      </c>
      <c r="J17" s="49">
        <v>3</v>
      </c>
      <c r="K17" s="25">
        <v>1506084.5817101088</v>
      </c>
    </row>
    <row r="18" spans="1:11" ht="18" thickTop="1" thickBot="1" x14ac:dyDescent="0.25">
      <c r="A18" s="28" t="s">
        <v>21</v>
      </c>
      <c r="B18" s="11">
        <v>9</v>
      </c>
      <c r="C18" s="25">
        <v>736.30801772494203</v>
      </c>
      <c r="D18" s="25">
        <f>B18*C18</f>
        <v>6626.7721595244784</v>
      </c>
      <c r="I18" s="49">
        <v>2018</v>
      </c>
      <c r="J18" s="49">
        <v>4</v>
      </c>
      <c r="K18" s="25">
        <v>2008112.7756134784</v>
      </c>
    </row>
    <row r="19" spans="1:11" ht="17" thickBot="1" x14ac:dyDescent="0.25">
      <c r="A19" s="28" t="s">
        <v>22</v>
      </c>
      <c r="B19" s="13">
        <v>9</v>
      </c>
      <c r="C19" s="25">
        <v>401.6225551226957</v>
      </c>
      <c r="D19" s="25">
        <f t="shared" ref="D19:D20" si="1">B19*C19</f>
        <v>3614.6029961042614</v>
      </c>
      <c r="I19" s="49">
        <v>2019</v>
      </c>
      <c r="J19" s="49">
        <v>4</v>
      </c>
      <c r="K19" s="25">
        <v>2008112.7756134784</v>
      </c>
    </row>
    <row r="20" spans="1:11" ht="17" thickBot="1" x14ac:dyDescent="0.25">
      <c r="A20" s="28" t="s">
        <v>23</v>
      </c>
      <c r="B20" s="11">
        <v>2</v>
      </c>
      <c r="C20" s="25">
        <v>736.30801772494203</v>
      </c>
      <c r="D20" s="25">
        <f t="shared" si="1"/>
        <v>1472.6160354498841</v>
      </c>
      <c r="I20" s="49">
        <v>2020</v>
      </c>
      <c r="J20" s="49">
        <v>4</v>
      </c>
      <c r="K20" s="25">
        <v>2008112.7756134784</v>
      </c>
    </row>
    <row r="21" spans="1:11" ht="17" thickBot="1" x14ac:dyDescent="0.25">
      <c r="A21" s="31" t="s">
        <v>24</v>
      </c>
      <c r="B21" s="32"/>
      <c r="C21" s="33"/>
      <c r="D21" s="26">
        <f>SUM(D18:D20)</f>
        <v>11713.991191078623</v>
      </c>
      <c r="I21" s="49">
        <v>2021</v>
      </c>
      <c r="J21" s="49">
        <v>4</v>
      </c>
      <c r="K21" s="25">
        <v>2008112.7756134784</v>
      </c>
    </row>
    <row r="23" spans="1:11" ht="17" thickBot="1" x14ac:dyDescent="0.25"/>
    <row r="24" spans="1:11" ht="17" thickBot="1" x14ac:dyDescent="0.25">
      <c r="A24" s="27" t="s">
        <v>25</v>
      </c>
      <c r="B24" s="9" t="s">
        <v>2</v>
      </c>
      <c r="C24" s="9" t="s">
        <v>19</v>
      </c>
      <c r="D24" s="9" t="s">
        <v>26</v>
      </c>
    </row>
    <row r="25" spans="1:11" ht="18" thickTop="1" thickBot="1" x14ac:dyDescent="0.25">
      <c r="A25" s="28" t="s">
        <v>27</v>
      </c>
      <c r="B25" s="11">
        <v>1</v>
      </c>
      <c r="C25" s="25">
        <v>4016.2255512269567</v>
      </c>
      <c r="D25" s="25">
        <f>C25*B25</f>
        <v>4016.2255512269567</v>
      </c>
      <c r="I25" s="41" t="s">
        <v>65</v>
      </c>
      <c r="J25" s="51"/>
    </row>
    <row r="26" spans="1:11" ht="17" thickBot="1" x14ac:dyDescent="0.25">
      <c r="A26" s="31" t="s">
        <v>28</v>
      </c>
      <c r="B26" s="32"/>
      <c r="C26" s="33"/>
      <c r="D26" s="26">
        <f>SUM(D25)</f>
        <v>4016.2255512269567</v>
      </c>
      <c r="I26" s="35" t="s">
        <v>66</v>
      </c>
      <c r="J26" s="36" t="s">
        <v>67</v>
      </c>
    </row>
    <row r="27" spans="1:11" ht="17" thickBot="1" x14ac:dyDescent="0.25">
      <c r="I27" s="50" t="s">
        <v>68</v>
      </c>
      <c r="J27" s="25">
        <v>299509.62890075904</v>
      </c>
    </row>
    <row r="28" spans="1:11" ht="17" thickBot="1" x14ac:dyDescent="0.25">
      <c r="I28" s="50" t="s">
        <v>69</v>
      </c>
      <c r="J28" s="25">
        <v>232933.546527973</v>
      </c>
    </row>
    <row r="29" spans="1:11" ht="17" thickBot="1" x14ac:dyDescent="0.25">
      <c r="A29" s="27" t="s">
        <v>29</v>
      </c>
      <c r="B29" s="9" t="s">
        <v>2</v>
      </c>
      <c r="C29" s="9" t="s">
        <v>19</v>
      </c>
      <c r="D29" s="9" t="s">
        <v>26</v>
      </c>
      <c r="I29" s="40" t="s">
        <v>70</v>
      </c>
      <c r="J29" s="25">
        <v>532443.17542873207</v>
      </c>
    </row>
    <row r="30" spans="1:11" ht="18" thickTop="1" thickBot="1" x14ac:dyDescent="0.25">
      <c r="A30" s="28" t="s">
        <v>30</v>
      </c>
      <c r="B30" s="11">
        <v>9</v>
      </c>
      <c r="C30" s="25">
        <v>185.93651686145361</v>
      </c>
      <c r="D30" s="25">
        <f>B30*C30</f>
        <v>1673.4286517530825</v>
      </c>
      <c r="I30" s="35" t="s">
        <v>71</v>
      </c>
      <c r="J30" s="25"/>
    </row>
    <row r="31" spans="1:11" ht="17" thickBot="1" x14ac:dyDescent="0.25">
      <c r="A31" s="31" t="s">
        <v>31</v>
      </c>
      <c r="B31" s="32"/>
      <c r="C31" s="33"/>
      <c r="D31" s="26">
        <f>SUM(D30)</f>
        <v>1673.4286517530825</v>
      </c>
      <c r="I31" s="50" t="s">
        <v>72</v>
      </c>
      <c r="J31" s="25">
        <v>117139.91191078624</v>
      </c>
    </row>
    <row r="32" spans="1:11" ht="17" thickBot="1" x14ac:dyDescent="0.25">
      <c r="I32" s="50" t="s">
        <v>73</v>
      </c>
      <c r="J32" s="25">
        <v>277262.44025864493</v>
      </c>
    </row>
    <row r="33" spans="1:14" ht="17" thickBot="1" x14ac:dyDescent="0.25">
      <c r="I33" s="40" t="s">
        <v>74</v>
      </c>
      <c r="J33" s="25">
        <v>394402.35216943116</v>
      </c>
    </row>
    <row r="34" spans="1:14" ht="17" thickBot="1" x14ac:dyDescent="0.25">
      <c r="A34" s="27" t="s">
        <v>32</v>
      </c>
      <c r="B34" s="9" t="s">
        <v>1</v>
      </c>
      <c r="C34" s="9" t="s">
        <v>33</v>
      </c>
      <c r="D34" s="9" t="s">
        <v>2</v>
      </c>
      <c r="E34" s="9" t="s">
        <v>20</v>
      </c>
      <c r="H34" s="3"/>
      <c r="I34" s="35" t="s">
        <v>75</v>
      </c>
      <c r="J34" s="25">
        <v>138040.8232593009</v>
      </c>
    </row>
    <row r="35" spans="1:14" ht="18" thickTop="1" thickBot="1" x14ac:dyDescent="0.25">
      <c r="A35" s="28" t="s">
        <v>34</v>
      </c>
      <c r="B35" s="11">
        <v>12</v>
      </c>
      <c r="C35" s="25">
        <v>251.01409695168479</v>
      </c>
      <c r="D35" s="11">
        <v>1</v>
      </c>
      <c r="E35" s="25">
        <f>B35*C35</f>
        <v>3012.1691634202175</v>
      </c>
      <c r="I35" s="40" t="s">
        <v>76</v>
      </c>
      <c r="J35" s="25">
        <v>532443.17542873207</v>
      </c>
    </row>
    <row r="36" spans="1:14" ht="17" thickBot="1" x14ac:dyDescent="0.25">
      <c r="A36" s="28" t="s">
        <v>35</v>
      </c>
      <c r="B36" s="13">
        <v>12</v>
      </c>
      <c r="C36" s="25">
        <v>284.48264321190942</v>
      </c>
      <c r="D36" s="13">
        <v>1</v>
      </c>
      <c r="E36" s="25">
        <f t="shared" ref="E36:E39" si="2">B36*C36</f>
        <v>3413.7917185429133</v>
      </c>
    </row>
    <row r="37" spans="1:14" ht="17" thickBot="1" x14ac:dyDescent="0.25">
      <c r="A37" s="28" t="s">
        <v>36</v>
      </c>
      <c r="B37" s="11">
        <v>12</v>
      </c>
      <c r="C37" s="25">
        <v>267.74837008179713</v>
      </c>
      <c r="D37" s="11">
        <v>1</v>
      </c>
      <c r="E37" s="25">
        <f t="shared" si="2"/>
        <v>3212.9804409815656</v>
      </c>
    </row>
    <row r="38" spans="1:14" ht="17" thickBot="1" x14ac:dyDescent="0.25">
      <c r="A38" s="28" t="s">
        <v>37</v>
      </c>
      <c r="B38" s="13">
        <v>1</v>
      </c>
      <c r="C38" s="25">
        <v>83.671365650561597</v>
      </c>
      <c r="D38" s="13">
        <v>2</v>
      </c>
      <c r="E38" s="25">
        <f t="shared" si="2"/>
        <v>83.671365650561597</v>
      </c>
      <c r="I38" s="57" t="s">
        <v>77</v>
      </c>
      <c r="J38" s="57"/>
      <c r="K38" s="57"/>
      <c r="L38" s="57"/>
      <c r="M38" s="57"/>
    </row>
    <row r="39" spans="1:14" ht="17" thickBot="1" x14ac:dyDescent="0.25">
      <c r="A39" s="28" t="s">
        <v>38</v>
      </c>
      <c r="B39" s="11">
        <v>1</v>
      </c>
      <c r="C39" s="25">
        <v>117.13991191078624</v>
      </c>
      <c r="D39" s="11">
        <v>2</v>
      </c>
      <c r="E39" s="25">
        <f t="shared" si="2"/>
        <v>117.13991191078624</v>
      </c>
      <c r="I39" s="57" t="s">
        <v>54</v>
      </c>
      <c r="J39" s="57" t="s">
        <v>78</v>
      </c>
      <c r="K39" s="57" t="s">
        <v>79</v>
      </c>
      <c r="L39" s="58" t="s">
        <v>80</v>
      </c>
      <c r="M39" s="58"/>
    </row>
    <row r="40" spans="1:14" ht="17" thickBot="1" x14ac:dyDescent="0.25">
      <c r="A40" s="31" t="s">
        <v>39</v>
      </c>
      <c r="B40" s="32"/>
      <c r="C40" s="32"/>
      <c r="D40" s="33"/>
      <c r="E40" s="26">
        <f>SUM(E35:E39)</f>
        <v>9839.7526005060445</v>
      </c>
      <c r="I40" s="57"/>
      <c r="J40" s="57"/>
      <c r="K40" s="57"/>
      <c r="L40" s="58" t="s">
        <v>81</v>
      </c>
      <c r="M40" s="58" t="s">
        <v>82</v>
      </c>
    </row>
    <row r="41" spans="1:14" x14ac:dyDescent="0.2">
      <c r="I41" s="55">
        <v>1</v>
      </c>
      <c r="J41" s="54" t="s">
        <v>89</v>
      </c>
      <c r="K41" s="52"/>
      <c r="L41" s="52"/>
      <c r="M41" s="52"/>
    </row>
    <row r="42" spans="1:14" ht="17" thickBot="1" x14ac:dyDescent="0.25">
      <c r="I42" s="55" t="s">
        <v>83</v>
      </c>
      <c r="J42" s="54" t="s">
        <v>90</v>
      </c>
      <c r="K42" s="54"/>
      <c r="L42" s="52"/>
      <c r="M42" s="52"/>
    </row>
    <row r="43" spans="1:14" ht="17" thickBot="1" x14ac:dyDescent="0.25">
      <c r="A43" s="27" t="s">
        <v>40</v>
      </c>
      <c r="B43" s="9" t="s">
        <v>1</v>
      </c>
      <c r="C43" s="9" t="s">
        <v>33</v>
      </c>
      <c r="D43" s="9" t="s">
        <v>2</v>
      </c>
      <c r="E43" s="9" t="s">
        <v>20</v>
      </c>
      <c r="I43" s="55" t="s">
        <v>84</v>
      </c>
      <c r="J43" s="54" t="s">
        <v>91</v>
      </c>
      <c r="K43" s="56">
        <f>L43+M43</f>
        <v>16734.27313011232</v>
      </c>
      <c r="L43" s="56">
        <v>11713.991191078623</v>
      </c>
      <c r="M43" s="56">
        <v>5020.2819390336963</v>
      </c>
      <c r="N43" s="8"/>
    </row>
    <row r="44" spans="1:14" ht="18" thickTop="1" thickBot="1" x14ac:dyDescent="0.25">
      <c r="A44" s="28" t="s">
        <v>41</v>
      </c>
      <c r="B44" s="11">
        <v>12</v>
      </c>
      <c r="C44" s="25">
        <v>211.95630346600265</v>
      </c>
      <c r="D44" s="11">
        <v>1</v>
      </c>
      <c r="E44" s="25">
        <f>B44*C44</f>
        <v>2543.4756415920319</v>
      </c>
      <c r="I44" s="55" t="s">
        <v>85</v>
      </c>
      <c r="J44" s="54" t="s">
        <v>92</v>
      </c>
      <c r="K44" s="56">
        <f>L44+M44</f>
        <v>10040.563878067393</v>
      </c>
      <c r="L44" s="56">
        <v>7028.3947146471746</v>
      </c>
      <c r="M44" s="56">
        <v>3012.1691634202175</v>
      </c>
    </row>
    <row r="45" spans="1:14" ht="17" thickBot="1" x14ac:dyDescent="0.25">
      <c r="A45" s="28" t="s">
        <v>41</v>
      </c>
      <c r="B45" s="13">
        <v>10</v>
      </c>
      <c r="C45" s="25">
        <v>224.2559942166352</v>
      </c>
      <c r="D45" s="13">
        <v>2</v>
      </c>
      <c r="E45" s="25">
        <f t="shared" ref="E45:E46" si="3">B45*C45</f>
        <v>2242.5599421663519</v>
      </c>
      <c r="I45" s="55" t="s">
        <v>86</v>
      </c>
      <c r="J45" s="54" t="s">
        <v>93</v>
      </c>
      <c r="K45" s="56">
        <f>L45+M45</f>
        <v>93835.394995782961</v>
      </c>
      <c r="L45" s="56">
        <v>65684.776497048078</v>
      </c>
      <c r="M45" s="56">
        <v>28150.61849873489</v>
      </c>
    </row>
    <row r="46" spans="1:14" ht="17" thickBot="1" x14ac:dyDescent="0.25">
      <c r="A46" s="28" t="s">
        <v>42</v>
      </c>
      <c r="B46" s="11">
        <v>6</v>
      </c>
      <c r="C46" s="25">
        <v>250.99736267855468</v>
      </c>
      <c r="D46" s="11">
        <v>2</v>
      </c>
      <c r="E46" s="25">
        <f t="shared" si="3"/>
        <v>1505.984176071328</v>
      </c>
      <c r="I46" s="55" t="s">
        <v>87</v>
      </c>
      <c r="J46" s="54" t="s">
        <v>95</v>
      </c>
      <c r="K46" s="56">
        <f>L46+M46</f>
        <v>156652.20825468225</v>
      </c>
      <c r="L46" s="56">
        <v>109656.54577827758</v>
      </c>
      <c r="M46" s="56">
        <v>46995.662476404672</v>
      </c>
    </row>
    <row r="47" spans="1:14" ht="17" thickBot="1" x14ac:dyDescent="0.25">
      <c r="A47" s="31" t="s">
        <v>43</v>
      </c>
      <c r="B47" s="32"/>
      <c r="C47" s="32"/>
      <c r="D47" s="33"/>
      <c r="E47" s="26">
        <f>SUM(E44:E46)</f>
        <v>6292.0197598297118</v>
      </c>
      <c r="I47" s="55"/>
      <c r="J47" s="54" t="s">
        <v>94</v>
      </c>
      <c r="K47" s="56">
        <f>L47+M47</f>
        <v>277262.44025864493</v>
      </c>
      <c r="L47" s="56">
        <f>SUM(L43:L46)</f>
        <v>194083.70818105145</v>
      </c>
      <c r="M47" s="56">
        <f>SUM(M43:M46)</f>
        <v>83178.732077593479</v>
      </c>
    </row>
    <row r="48" spans="1:14" x14ac:dyDescent="0.2">
      <c r="I48" s="55">
        <v>2</v>
      </c>
      <c r="J48" s="54" t="s">
        <v>96</v>
      </c>
      <c r="K48" s="56"/>
      <c r="L48" s="56"/>
      <c r="M48" s="56"/>
    </row>
    <row r="49" spans="1:13" ht="17" thickBot="1" x14ac:dyDescent="0.25">
      <c r="I49" s="55" t="s">
        <v>88</v>
      </c>
      <c r="J49" s="54" t="s">
        <v>97</v>
      </c>
      <c r="K49" s="56">
        <f>L49+M49</f>
        <v>117139.91191078624</v>
      </c>
      <c r="L49" s="56">
        <v>105425.92071970762</v>
      </c>
      <c r="M49" s="56">
        <v>11713.991191078623</v>
      </c>
    </row>
    <row r="50" spans="1:13" ht="17" thickBot="1" x14ac:dyDescent="0.25">
      <c r="A50" s="27" t="s">
        <v>44</v>
      </c>
      <c r="B50" s="9" t="s">
        <v>2</v>
      </c>
      <c r="C50" s="9" t="s">
        <v>19</v>
      </c>
      <c r="D50" s="9" t="s">
        <v>20</v>
      </c>
      <c r="I50" s="55"/>
      <c r="J50" s="54" t="s">
        <v>98</v>
      </c>
      <c r="K50" s="56">
        <f>L50+M50</f>
        <v>117139.91191078624</v>
      </c>
      <c r="L50" s="56">
        <f>SUM(L49)</f>
        <v>105425.92071970762</v>
      </c>
      <c r="M50" s="56">
        <f>SUM(M49)</f>
        <v>11713.991191078623</v>
      </c>
    </row>
    <row r="51" spans="1:13" ht="18" thickTop="1" thickBot="1" x14ac:dyDescent="0.25">
      <c r="A51" s="28" t="s">
        <v>45</v>
      </c>
      <c r="B51" s="11">
        <v>45</v>
      </c>
      <c r="C51" s="25">
        <v>20.081127756134784</v>
      </c>
      <c r="D51" s="25">
        <f>B51*C51</f>
        <v>903.65074902606523</v>
      </c>
      <c r="G51" s="3"/>
      <c r="I51" s="55"/>
      <c r="J51" s="54" t="s">
        <v>99</v>
      </c>
      <c r="K51" s="56">
        <f>L51+M51</f>
        <v>394402.35216943116</v>
      </c>
      <c r="L51" s="56">
        <f>SUM(L47+L50)</f>
        <v>299509.62890075904</v>
      </c>
      <c r="M51" s="56">
        <f>SUM(M47+M50)</f>
        <v>94892.723268672096</v>
      </c>
    </row>
    <row r="52" spans="1:13" ht="17" thickBot="1" x14ac:dyDescent="0.25">
      <c r="A52" s="28" t="s">
        <v>46</v>
      </c>
      <c r="B52" s="13">
        <v>20</v>
      </c>
      <c r="C52" s="25">
        <v>15.060845817101088</v>
      </c>
      <c r="D52" s="25">
        <f t="shared" ref="D52:D54" si="4">B52*C52</f>
        <v>301.21691634202176</v>
      </c>
    </row>
    <row r="53" spans="1:13" ht="17" thickBot="1" x14ac:dyDescent="0.25">
      <c r="A53" s="28" t="s">
        <v>47</v>
      </c>
      <c r="B53" s="11">
        <v>60</v>
      </c>
      <c r="C53" s="25">
        <v>3.3468546260224641</v>
      </c>
      <c r="D53" s="25">
        <f t="shared" si="4"/>
        <v>200.81127756134785</v>
      </c>
    </row>
    <row r="54" spans="1:13" ht="17" thickBot="1" x14ac:dyDescent="0.25">
      <c r="A54" s="28" t="s">
        <v>48</v>
      </c>
      <c r="B54" s="13">
        <v>32</v>
      </c>
      <c r="C54" s="25">
        <v>8.3671365650561604</v>
      </c>
      <c r="D54" s="25">
        <f t="shared" si="4"/>
        <v>267.74837008179713</v>
      </c>
      <c r="K54" s="53"/>
    </row>
    <row r="55" spans="1:13" ht="17" thickBot="1" x14ac:dyDescent="0.25">
      <c r="A55" s="31" t="s">
        <v>49</v>
      </c>
      <c r="B55" s="32"/>
      <c r="C55" s="33"/>
      <c r="D55" s="26">
        <f>SUM(D51:D54)</f>
        <v>1673.4273130112319</v>
      </c>
    </row>
    <row r="57" spans="1:13" ht="17" thickBot="1" x14ac:dyDescent="0.25"/>
    <row r="58" spans="1:13" ht="17" thickBot="1" x14ac:dyDescent="0.25">
      <c r="A58" s="27" t="s">
        <v>50</v>
      </c>
      <c r="B58" s="9" t="s">
        <v>2</v>
      </c>
      <c r="C58" s="9" t="s">
        <v>19</v>
      </c>
      <c r="D58" s="9" t="s">
        <v>26</v>
      </c>
    </row>
    <row r="59" spans="1:13" ht="18" thickTop="1" thickBot="1" x14ac:dyDescent="0.25">
      <c r="A59" s="28" t="s">
        <v>51</v>
      </c>
      <c r="B59" s="11">
        <v>12</v>
      </c>
      <c r="C59" s="25">
        <v>139</v>
      </c>
      <c r="D59" s="25">
        <f>C59*B59</f>
        <v>1668</v>
      </c>
    </row>
    <row r="60" spans="1:13" ht="17" thickBot="1" x14ac:dyDescent="0.25">
      <c r="A60" s="31" t="s">
        <v>52</v>
      </c>
      <c r="B60" s="32"/>
      <c r="C60" s="33"/>
      <c r="D60" s="26">
        <f>SUM(D59)</f>
        <v>1668</v>
      </c>
    </row>
  </sheetData>
  <mergeCells count="27">
    <mergeCell ref="A47:D47"/>
    <mergeCell ref="A55:C55"/>
    <mergeCell ref="A60:C60"/>
    <mergeCell ref="I1:K1"/>
    <mergeCell ref="I25:J25"/>
    <mergeCell ref="I39:I40"/>
    <mergeCell ref="J39:J40"/>
    <mergeCell ref="K39:K40"/>
    <mergeCell ref="I38:M38"/>
    <mergeCell ref="A13:B13"/>
    <mergeCell ref="B14:E14"/>
    <mergeCell ref="A21:C21"/>
    <mergeCell ref="A26:C26"/>
    <mergeCell ref="A31:C31"/>
    <mergeCell ref="A40:D40"/>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C14" sqref="C14"/>
    </sheetView>
  </sheetViews>
  <sheetFormatPr baseColWidth="10" defaultRowHeight="16" x14ac:dyDescent="0.2"/>
  <cols>
    <col min="1" max="1" width="5.1640625" bestFit="1" customWidth="1"/>
    <col min="2" max="2" width="24.33203125" bestFit="1" customWidth="1"/>
    <col min="3" max="3" width="15.6640625" bestFit="1" customWidth="1"/>
    <col min="4" max="4" width="3.1640625" bestFit="1" customWidth="1"/>
    <col min="5" max="5" width="15.33203125" bestFit="1" customWidth="1"/>
    <col min="6" max="6" width="12.33203125" bestFit="1" customWidth="1"/>
  </cols>
  <sheetData>
    <row r="1" spans="1:6" x14ac:dyDescent="0.2">
      <c r="A1" s="59" t="s">
        <v>100</v>
      </c>
      <c r="B1" s="59" t="s">
        <v>101</v>
      </c>
      <c r="C1" s="59" t="s">
        <v>102</v>
      </c>
      <c r="D1" s="59" t="s">
        <v>54</v>
      </c>
      <c r="E1" s="59" t="s">
        <v>103</v>
      </c>
      <c r="F1" s="59" t="s">
        <v>104</v>
      </c>
    </row>
    <row r="2" spans="1:6" x14ac:dyDescent="0.2">
      <c r="A2">
        <v>1</v>
      </c>
      <c r="B2" t="s">
        <v>105</v>
      </c>
      <c r="C2" t="s">
        <v>117</v>
      </c>
      <c r="D2">
        <v>1</v>
      </c>
    </row>
    <row r="3" spans="1:6" x14ac:dyDescent="0.2">
      <c r="A3">
        <v>2</v>
      </c>
      <c r="B3" t="s">
        <v>106</v>
      </c>
      <c r="C3" t="s">
        <v>118</v>
      </c>
      <c r="D3">
        <v>1</v>
      </c>
    </row>
    <row r="4" spans="1:6" x14ac:dyDescent="0.2">
      <c r="A4">
        <v>3</v>
      </c>
      <c r="B4" t="s">
        <v>107</v>
      </c>
      <c r="C4" t="s">
        <v>122</v>
      </c>
      <c r="D4">
        <v>8</v>
      </c>
    </row>
    <row r="5" spans="1:6" x14ac:dyDescent="0.2">
      <c r="A5">
        <v>4</v>
      </c>
      <c r="B5" t="s">
        <v>108</v>
      </c>
      <c r="C5" t="s">
        <v>119</v>
      </c>
      <c r="D5">
        <v>1</v>
      </c>
    </row>
    <row r="6" spans="1:6" x14ac:dyDescent="0.2">
      <c r="A6">
        <v>5</v>
      </c>
      <c r="B6" t="s">
        <v>23</v>
      </c>
      <c r="D6">
        <v>2</v>
      </c>
    </row>
    <row r="7" spans="1:6" x14ac:dyDescent="0.2">
      <c r="A7">
        <v>6</v>
      </c>
      <c r="B7" t="s">
        <v>109</v>
      </c>
      <c r="D7">
        <v>1</v>
      </c>
    </row>
    <row r="8" spans="1:6" x14ac:dyDescent="0.2">
      <c r="A8">
        <v>7</v>
      </c>
      <c r="B8" t="s">
        <v>110</v>
      </c>
      <c r="C8" t="s">
        <v>120</v>
      </c>
      <c r="D8">
        <v>1</v>
      </c>
    </row>
    <row r="9" spans="1:6" x14ac:dyDescent="0.2">
      <c r="A9">
        <v>8</v>
      </c>
      <c r="B9" t="s">
        <v>111</v>
      </c>
      <c r="C9" t="s">
        <v>121</v>
      </c>
      <c r="D9">
        <v>8</v>
      </c>
    </row>
    <row r="10" spans="1:6" x14ac:dyDescent="0.2">
      <c r="A10">
        <v>9</v>
      </c>
      <c r="B10" t="s">
        <v>112</v>
      </c>
      <c r="C10" t="s">
        <v>123</v>
      </c>
      <c r="D10">
        <v>2</v>
      </c>
    </row>
    <row r="11" spans="1:6" x14ac:dyDescent="0.2">
      <c r="A11">
        <v>10</v>
      </c>
      <c r="B11" t="s">
        <v>113</v>
      </c>
      <c r="D11">
        <v>24</v>
      </c>
    </row>
    <row r="12" spans="1:6" x14ac:dyDescent="0.2">
      <c r="A12">
        <v>11</v>
      </c>
      <c r="B12" t="s">
        <v>114</v>
      </c>
      <c r="C12" t="s">
        <v>124</v>
      </c>
      <c r="D12">
        <v>2</v>
      </c>
    </row>
    <row r="13" spans="1:6" x14ac:dyDescent="0.2">
      <c r="A13">
        <v>12</v>
      </c>
      <c r="B13" t="s">
        <v>115</v>
      </c>
      <c r="C13" t="s">
        <v>125</v>
      </c>
      <c r="D13">
        <v>8</v>
      </c>
    </row>
    <row r="14" spans="1:6" x14ac:dyDescent="0.2">
      <c r="A14">
        <v>13</v>
      </c>
      <c r="B14" t="s">
        <v>116</v>
      </c>
      <c r="C14" t="s">
        <v>126</v>
      </c>
      <c r="D14">
        <v>40</v>
      </c>
    </row>
    <row r="15" spans="1:6" x14ac:dyDescent="0.2">
      <c r="B15" s="59"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Hoja4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2017-03-09T19:10:57Z</dcterms:created>
  <dcterms:modified xsi:type="dcterms:W3CDTF">2017-03-09T23:00:54Z</dcterms:modified>
</cp:coreProperties>
</file>