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66"/>
  <workbookPr showInkAnnotation="0"/>
  <mc:AlternateContent xmlns:mc="http://schemas.openxmlformats.org/markup-compatibility/2006">
    <mc:Choice Requires="x15">
      <x15ac:absPath xmlns:x15ac="http://schemas.microsoft.com/office/spreadsheetml/2010/11/ac" url="D:\Maestria\Programa OBS\21. Trabajo Final de Máster\Tesis Final\TFG_OBS\"/>
    </mc:Choice>
  </mc:AlternateContent>
  <bookViews>
    <workbookView xWindow="0" yWindow="465" windowWidth="25605" windowHeight="14175" tabRatio="500" activeTab="5"/>
  </bookViews>
  <sheets>
    <sheet name="Hoja1" sheetId="1" r:id="rId1"/>
    <sheet name="Hoja2" sheetId="2" r:id="rId2"/>
    <sheet name="Hoja3" sheetId="3" r:id="rId3"/>
    <sheet name="Hoja4" sheetId="4" r:id="rId4"/>
    <sheet name="Hoja6" sheetId="6" r:id="rId5"/>
    <sheet name="Hoja5" sheetId="5" r:id="rId6"/>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B27" i="5" l="1"/>
  <c r="D65" i="3"/>
  <c r="D66" i="3"/>
  <c r="D67" i="3"/>
  <c r="D68" i="3"/>
  <c r="F2" i="4"/>
  <c r="F3" i="4"/>
  <c r="F4" i="4"/>
  <c r="F5" i="4"/>
  <c r="F6" i="4"/>
  <c r="F7" i="4"/>
  <c r="F8" i="4"/>
  <c r="F9" i="4"/>
  <c r="F10" i="4"/>
  <c r="F11" i="4"/>
  <c r="F12" i="4"/>
  <c r="F13" i="4"/>
  <c r="F14" i="4"/>
  <c r="F15" i="4"/>
  <c r="E48" i="3"/>
  <c r="D32" i="3"/>
  <c r="D33" i="3"/>
  <c r="D34" i="3"/>
  <c r="D35" i="3"/>
  <c r="D20" i="3"/>
  <c r="D26" i="3"/>
  <c r="D27" i="3"/>
  <c r="D28" i="3"/>
  <c r="C11" i="5"/>
  <c r="G13" i="2"/>
  <c r="H13" i="2"/>
  <c r="E121" i="3"/>
  <c r="E124" i="3"/>
  <c r="E125" i="3"/>
  <c r="D121" i="3"/>
  <c r="D124" i="3"/>
  <c r="D125" i="3"/>
  <c r="C117" i="3"/>
  <c r="C118" i="3"/>
  <c r="C119" i="3"/>
  <c r="C120" i="3"/>
  <c r="C121" i="3"/>
  <c r="C123" i="3"/>
  <c r="C124" i="3"/>
  <c r="C125" i="3"/>
  <c r="C85" i="3"/>
  <c r="D61" i="3"/>
  <c r="D62" i="3"/>
  <c r="D53" i="3"/>
  <c r="D54" i="3"/>
  <c r="D55" i="3"/>
  <c r="D56" i="3"/>
  <c r="D57" i="3"/>
  <c r="E49" i="3"/>
  <c r="E39" i="3"/>
  <c r="E40" i="3"/>
  <c r="E41" i="3"/>
  <c r="E42" i="3"/>
  <c r="E43" i="3"/>
  <c r="E44" i="3"/>
  <c r="D19" i="3"/>
  <c r="D21" i="3"/>
  <c r="D18" i="3"/>
  <c r="D22" i="3"/>
  <c r="E2" i="3"/>
  <c r="E3" i="3"/>
  <c r="E4" i="3"/>
  <c r="E5" i="3"/>
  <c r="E6" i="3"/>
  <c r="E7" i="3"/>
  <c r="E8" i="3"/>
  <c r="E9" i="3"/>
  <c r="E10" i="3"/>
  <c r="E11" i="3"/>
  <c r="E12" i="3"/>
  <c r="E13" i="3"/>
  <c r="E14" i="3"/>
  <c r="G1" i="2"/>
  <c r="H1" i="2"/>
  <c r="G2" i="2"/>
  <c r="H2" i="2"/>
  <c r="G3" i="2"/>
  <c r="H3" i="2"/>
  <c r="G4" i="2"/>
  <c r="H4" i="2"/>
  <c r="G5" i="2"/>
  <c r="H5" i="2"/>
  <c r="G6" i="2"/>
  <c r="H6" i="2"/>
  <c r="G7" i="2"/>
  <c r="H7" i="2"/>
  <c r="G8" i="2"/>
  <c r="H8" i="2"/>
  <c r="G9" i="2"/>
  <c r="H9" i="2"/>
  <c r="G10" i="2"/>
  <c r="H10" i="2"/>
  <c r="G11" i="2"/>
  <c r="H11" i="2"/>
  <c r="G12" i="2"/>
  <c r="H12" i="2"/>
  <c r="C1" i="1"/>
</calcChain>
</file>

<file path=xl/sharedStrings.xml><?xml version="1.0" encoding="utf-8"?>
<sst xmlns="http://schemas.openxmlformats.org/spreadsheetml/2006/main" count="225" uniqueCount="162">
  <si>
    <t>Cargo</t>
  </si>
  <si>
    <t>Tiempo dedicado al proyecto en meses</t>
  </si>
  <si>
    <t>Cantidad</t>
  </si>
  <si>
    <t>Salario Mensual</t>
  </si>
  <si>
    <t>Total</t>
  </si>
  <si>
    <t>Gerente Proyecto</t>
  </si>
  <si>
    <t>Director Técnico</t>
  </si>
  <si>
    <t xml:space="preserve">Director Comercial </t>
  </si>
  <si>
    <t>Supervisor Técnico</t>
  </si>
  <si>
    <t>Técnico Eléctrico</t>
  </si>
  <si>
    <t>Analistas de Procesos</t>
  </si>
  <si>
    <t xml:space="preserve">Digitador </t>
  </si>
  <si>
    <t>Analista de Sistemas</t>
  </si>
  <si>
    <t>Secretaria</t>
  </si>
  <si>
    <t>Capacitador</t>
  </si>
  <si>
    <t xml:space="preserve">Conductores </t>
  </si>
  <si>
    <t xml:space="preserve">Auxiliares Técnicos </t>
  </si>
  <si>
    <t>Costo Total Salarios y prestaciones</t>
  </si>
  <si>
    <t xml:space="preserve">Hardware (Equipos computo) </t>
  </si>
  <si>
    <t xml:space="preserve">Valor </t>
  </si>
  <si>
    <t xml:space="preserve">Total </t>
  </si>
  <si>
    <t>Impresoras</t>
  </si>
  <si>
    <t>Hardware (Servidor Ludus)</t>
  </si>
  <si>
    <t xml:space="preserve"> Total  </t>
  </si>
  <si>
    <t>Software Licenciado (office equipos)</t>
  </si>
  <si>
    <t xml:space="preserve">Costos Indirectos </t>
  </si>
  <si>
    <t>Valor por mes</t>
  </si>
  <si>
    <t>Servicios de Mensajería</t>
  </si>
  <si>
    <t xml:space="preserve">Servicios de Seguridad </t>
  </si>
  <si>
    <t xml:space="preserve">Servicios generales </t>
  </si>
  <si>
    <t xml:space="preserve">Repuestos </t>
  </si>
  <si>
    <t>Mantenimientos</t>
  </si>
  <si>
    <t>Transportes</t>
  </si>
  <si>
    <t>Papelería y Utilitarios</t>
  </si>
  <si>
    <t xml:space="preserve">Resmas de papel </t>
  </si>
  <si>
    <t>Tinta</t>
  </si>
  <si>
    <t>Marcadores- lapiceros</t>
  </si>
  <si>
    <t>Archivadores</t>
  </si>
  <si>
    <t>Conexiones de Datos</t>
  </si>
  <si>
    <t xml:space="preserve">Internet </t>
  </si>
  <si>
    <t>COSTO PROYECTO</t>
  </si>
  <si>
    <t>#</t>
  </si>
  <si>
    <t>Concepto</t>
  </si>
  <si>
    <t xml:space="preserve"> Monto </t>
  </si>
  <si>
    <t>Salarios y Prestaciones</t>
  </si>
  <si>
    <t>Hardware (Equipos cómputo)</t>
  </si>
  <si>
    <r>
      <t xml:space="preserve">Hardware (Servidor </t>
    </r>
    <r>
      <rPr>
        <sz val="12"/>
        <color theme="1"/>
        <rFont val="Abadi MT Condensed Light"/>
      </rPr>
      <t>Ludus</t>
    </r>
    <r>
      <rPr>
        <sz val="12"/>
        <color rgb="FF000000"/>
        <rFont val="Abadi MT Condensed Light"/>
      </rPr>
      <t>)</t>
    </r>
  </si>
  <si>
    <t>Costos Indirectos</t>
  </si>
  <si>
    <t>TOTAL</t>
  </si>
  <si>
    <t>Años</t>
  </si>
  <si>
    <t>Clientes Potenciales</t>
  </si>
  <si>
    <t>Consumo Anual</t>
  </si>
  <si>
    <t>BALANCE GENERAL PROYECTO 1 AÑO</t>
  </si>
  <si>
    <t>ACTIVOS</t>
  </si>
  <si>
    <t>AÑO 1</t>
  </si>
  <si>
    <t>Efectivo</t>
  </si>
  <si>
    <t>Cuentas por cobrar</t>
  </si>
  <si>
    <t>TOTAL ACTIVOS CORRIENTES</t>
  </si>
  <si>
    <t>PASIVOS</t>
  </si>
  <si>
    <t>Salarios</t>
  </si>
  <si>
    <t>Equipos</t>
  </si>
  <si>
    <t>TOTAL PASIVOS</t>
  </si>
  <si>
    <t>PATRIMONIO</t>
  </si>
  <si>
    <t>PASIVOS Y PATRIMONIO</t>
  </si>
  <si>
    <t>MONTO DE INVERSION REQUERIDA DEL PROYECTO</t>
  </si>
  <si>
    <t>CONCEPTO</t>
  </si>
  <si>
    <t>MONTO TOTAL</t>
  </si>
  <si>
    <t>FINANCIAMIENTO</t>
  </si>
  <si>
    <t>PROPIO</t>
  </si>
  <si>
    <t>ADELANTO</t>
  </si>
  <si>
    <t>1.1</t>
  </si>
  <si>
    <t>1.1.1</t>
  </si>
  <si>
    <t>1.1.2</t>
  </si>
  <si>
    <t>1.2</t>
  </si>
  <si>
    <t>1.3</t>
  </si>
  <si>
    <t>2.1</t>
  </si>
  <si>
    <t>INVERSION FIJA</t>
  </si>
  <si>
    <t>Costos y Gastos Preoperativos</t>
  </si>
  <si>
    <t>Gastos de Organización</t>
  </si>
  <si>
    <t>Gastos de Puesta en Marcha</t>
  </si>
  <si>
    <t>Adquisición de Maquinaria y Equipo</t>
  </si>
  <si>
    <t>Subtotal Inversión Fija</t>
  </si>
  <si>
    <t>Adquisición de Sistemas de Información</t>
  </si>
  <si>
    <t>CAPITAL DE TRABAJO</t>
  </si>
  <si>
    <t>Disponibilidad de Caja y Bancos</t>
  </si>
  <si>
    <t>Subtotal Capital de Trabajo</t>
  </si>
  <si>
    <t>GRAN TOTAL</t>
  </si>
  <si>
    <t>ITEM</t>
  </si>
  <si>
    <t>ELEMENTO</t>
  </si>
  <si>
    <t>CARACTERISTICAS</t>
  </si>
  <si>
    <t>COSTO UNITARIO</t>
  </si>
  <si>
    <t>COSTO TOTAL</t>
  </si>
  <si>
    <t>Servidor de Aplicaciones</t>
  </si>
  <si>
    <t>Servior de Base de Datos</t>
  </si>
  <si>
    <t>Equipos de Escritorio</t>
  </si>
  <si>
    <t>Switch de red</t>
  </si>
  <si>
    <t>Licencia Oracle 10G</t>
  </si>
  <si>
    <t>Licencia SGM Servidor</t>
  </si>
  <si>
    <t>Liciencia SGM Usuario Final</t>
  </si>
  <si>
    <t>PDA, SmarthPhones</t>
  </si>
  <si>
    <t>Vehículos (Alquiler Mensual)</t>
  </si>
  <si>
    <t>Kit Herramientas</t>
  </si>
  <si>
    <t>KitSeguridad</t>
  </si>
  <si>
    <t>DT862</t>
  </si>
  <si>
    <t>Servidor de aplicaciones Windows 2003 server, 2 procesadores de 4 gHz, memoria RAM 16 GB, disco duro 500 GB.</t>
  </si>
  <si>
    <t>Servidor de base de datos, sistema operativo Linux Red Hat 3.4 SE, 1 procesador de 4 GHz, memoria RAM 16 GB, disco duro de 5 TB.</t>
  </si>
  <si>
    <t>16 puertos Ethernet Auto-MDIX y de Auto-negociación a 10/100/1000 Mbps. Modo de transferencia full/half duplex para cada puerto (modo full duplex solamente para 1000 base-T). Recepción y transmisión de velocidad por cable. Método de conmutación de almacenamiento y reenvío. Motor de búsqueda de dirección integrado y soporta una dirección MAC absoluta de 8K. Soporta una RAM de 128 Kbytes para un registro de datos. LEDs de diagnóstico del panel frontal de gran alcance. Protección contra tráfico ("Broadcast Storm"). Control de flujo IEEE 802.3x para modo full-duplex. Tamaño estandar de 19" para montaje en rack.</t>
  </si>
  <si>
    <t>Sistema de gestión de medidas suite completa.</t>
  </si>
  <si>
    <t>Sistema de gestión usuario final profesional.</t>
  </si>
  <si>
    <t>Tarjeta de red 10/100/1000, tarjeta de video de 512 Mb, perifericos normales (lector CD, USB, lector tarjeta SD, teclado, monitor, mouse, cableado), memoria RAM 8 GB, procesador 2 GHz, disco duro 120 GB.</t>
  </si>
  <si>
    <t>Windows mobile 6.1 en español. Quad-Band: GSM850 / GSM900 / DCS 1800 / PCS 1900 Mhz (funciona en cualquier operador del mundo). Procesador: 624Mhz. Bluetooth 2.0. Memoria interna: 256 (ROM) Flash, 192 (SDRAM). Ranura de expansión microSD. WiFi: IEEE 802.11 b/g. Radio FM. Navegación GPS.</t>
  </si>
  <si>
    <t>Probador de corriente, alicate. pinzas, destornilladores, medidores de amperaje, voltaje y resistencia.</t>
  </si>
  <si>
    <t>Kit de seguridad para personal de campo: overol, casco dieléctrico, guantes, botas con aislante, arnés, cinturon porta herramientas.</t>
  </si>
  <si>
    <t>Medidor eléctrico tres fases para cable cuádruples, requisitos de protección fijados por la protección IP53 del IEC60529: terminales de conexión están hechas de latón niquelado con carácteristicas de alta fuerza mecánica, buena conductividad y resistencia a la corroción, bloque terminal modelado por inyección por baquelita resistente al calor y fuego, eje del rotor esta torneado por aleación de aluminio de alta densidad.</t>
  </si>
  <si>
    <t>Copias por minuto 20. Copias por mes 10.000. Alimentador automático de originales. Velocidad impresora 16 ppm. Alimentación de papel: 2 vías: 1 x 250 hojas, 1 x 50 hojas (bay pass). Multicopiado 1 a 99 tamaño original 8 1/2 x 14 zoom 25% al 400%. compatible con windows vista, 8 y 10.</t>
  </si>
  <si>
    <t>Enterprise Edition</t>
  </si>
  <si>
    <t>Monto</t>
  </si>
  <si>
    <t>Servidor de aplicaciones</t>
  </si>
  <si>
    <t>Servidor de base de datos</t>
  </si>
  <si>
    <t>  Costo Total Hardware</t>
  </si>
  <si>
    <t>Costo Total Hardware</t>
  </si>
  <si>
    <t>Equipos de escritorio</t>
  </si>
  <si>
    <t>PDA, Smarth Phones</t>
  </si>
  <si>
    <t>Licencia Oracle 12C</t>
  </si>
  <si>
    <t>LicenciasLiciencia SGM Usuario Final</t>
  </si>
  <si>
    <t xml:space="preserve"> Costo Total Software</t>
  </si>
  <si>
    <t>Camioneta Luv Dimax 4x4 modelo 2009 con conductor servicio L - D 7:00 am - 10: pm x 12 meses</t>
  </si>
  <si>
    <t>  Costo Total Transportes</t>
  </si>
  <si>
    <t> Costo Total Papelería y Utilitarios</t>
  </si>
  <si>
    <t> Costo Total Conexiones</t>
  </si>
  <si>
    <t>Costo Total Indirectos</t>
  </si>
  <si>
    <t>Herramientas y equipo</t>
  </si>
  <si>
    <t> Costo total herramientas y equipo</t>
  </si>
  <si>
    <t>Código Actividad</t>
  </si>
  <si>
    <t>Descripción Actividad</t>
  </si>
  <si>
    <t>CPTP</t>
  </si>
  <si>
    <t>CPTR</t>
  </si>
  <si>
    <t>CRTR</t>
  </si>
  <si>
    <t>VC</t>
  </si>
  <si>
    <t>VP</t>
  </si>
  <si>
    <t>PVC</t>
  </si>
  <si>
    <t>PVP</t>
  </si>
  <si>
    <t>IEC</t>
  </si>
  <si>
    <t>EPT</t>
  </si>
  <si>
    <t>Código de la WBS</t>
  </si>
  <si>
    <t>Descripción de la actividad</t>
  </si>
  <si>
    <t>Costo presupuestal del trabajo programado</t>
  </si>
  <si>
    <t>Costo presupuestal del trabajo realizado</t>
  </si>
  <si>
    <t>Costo real del trabajo realizado</t>
  </si>
  <si>
    <t>Variación del costo</t>
  </si>
  <si>
    <t>Variación del programa de trabajo</t>
  </si>
  <si>
    <t>Porcentaje de variación del costo</t>
  </si>
  <si>
    <t>Porcentaje de variación programa de trabajo</t>
  </si>
  <si>
    <t>Indice de ejecución del costo</t>
  </si>
  <si>
    <t>Estimación para terminación</t>
  </si>
  <si>
    <t>CPTR-CRTR</t>
  </si>
  <si>
    <t>CPTR-CPTP</t>
  </si>
  <si>
    <t>VC/CPTR</t>
  </si>
  <si>
    <t>VP/CPTP</t>
  </si>
  <si>
    <t>CPTR/CRTR</t>
  </si>
  <si>
    <t>CPTR/CPTP</t>
  </si>
  <si>
    <t>Auxiliares Técnicos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</si>
</sst>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 #,##0_-;_-* &quot;-&quot;_-;_-@_-"/>
    <numFmt numFmtId="164" formatCode="&quot;$&quot;\ #,##0;[Red]\-&quot;$&quot;\ #,##0"/>
    <numFmt numFmtId="165" formatCode="&quot;$&quot;\ #,##0.00;[Red]\-&quot;$&quot;\ #,##0.00"/>
    <numFmt numFmtId="166" formatCode="_-* #,##0.00_-;\-* #,##0.00_-;_-* &quot;-&quot;_-;_-@_-"/>
    <numFmt numFmtId="167" formatCode="[$USD]\ #,##0"/>
  </numFmts>
  <fonts count="2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theme="1"/>
      <name val="Abadi MT Condensed Light"/>
    </font>
    <font>
      <sz val="10"/>
      <color rgb="FF000000"/>
      <name val="Abadi MT Condensed Light"/>
    </font>
    <font>
      <sz val="14"/>
      <color theme="1"/>
      <name val="Calibri"/>
      <family val="2"/>
      <scheme val="minor"/>
    </font>
    <font>
      <b/>
      <sz val="12"/>
      <color rgb="FFFFFFFF"/>
      <name val="Abadi MT Condensed Light"/>
    </font>
    <font>
      <sz val="12"/>
      <color rgb="FF000000"/>
      <name val="Abadi MT Condensed Light"/>
    </font>
    <font>
      <sz val="12"/>
      <color rgb="FFFFFFFF"/>
      <name val="Abadi MT Condensed Light"/>
    </font>
    <font>
      <b/>
      <sz val="9"/>
      <color theme="1"/>
      <name val="Calibri"/>
      <family val="2"/>
      <scheme val="minor"/>
    </font>
    <font>
      <sz val="9"/>
      <color theme="1"/>
      <name val="Calibri"/>
      <family val="2"/>
      <scheme val="minor"/>
    </font>
    <font>
      <sz val="9"/>
      <color rgb="FF000000"/>
      <name val="Abadi MT Condensed Light"/>
    </font>
    <font>
      <b/>
      <sz val="12"/>
      <color theme="1"/>
      <name val="Calibri"/>
      <family val="2"/>
      <scheme val="minor"/>
    </font>
    <font>
      <b/>
      <sz val="12"/>
      <color rgb="FFFFFFFF"/>
      <name val="Calibri"/>
      <family val="2"/>
      <scheme val="minor"/>
    </font>
    <font>
      <b/>
      <sz val="9"/>
      <color rgb="FF000000"/>
      <name val="Abadi MT Condensed Light"/>
    </font>
    <font>
      <sz val="9"/>
      <name val="Calibri"/>
      <family val="2"/>
      <scheme val="minor"/>
    </font>
    <font>
      <sz val="9"/>
      <name val="Abadi MT Condensed Light"/>
    </font>
    <font>
      <b/>
      <sz val="6"/>
      <color theme="0"/>
      <name val="Calibri"/>
      <family val="2"/>
      <scheme val="minor"/>
    </font>
    <font>
      <sz val="6"/>
      <color rgb="FF632423"/>
      <name val="Calibri"/>
      <family val="2"/>
      <scheme val="minor"/>
    </font>
    <font>
      <sz val="6"/>
      <color theme="1"/>
      <name val="Calibri"/>
      <family val="2"/>
      <scheme val="minor"/>
    </font>
  </fonts>
  <fills count="6">
    <fill>
      <patternFill patternType="none"/>
    </fill>
    <fill>
      <patternFill patternType="gray125"/>
    </fill>
    <fill>
      <patternFill patternType="solid">
        <fgColor rgb="FFA7BFDE"/>
        <bgColor indexed="64"/>
      </patternFill>
    </fill>
    <fill>
      <patternFill patternType="solid">
        <fgColor rgb="FFD3DFEE"/>
        <bgColor indexed="64"/>
      </patternFill>
    </fill>
    <fill>
      <patternFill patternType="solid">
        <fgColor rgb="FF31849B"/>
        <bgColor indexed="64"/>
      </patternFill>
    </fill>
    <fill>
      <patternFill patternType="solid">
        <fgColor rgb="FF632423"/>
        <bgColor indexed="64"/>
      </patternFill>
    </fill>
  </fills>
  <borders count="12">
    <border>
      <left/>
      <right/>
      <top/>
      <bottom/>
      <diagonal/>
    </border>
    <border>
      <left/>
      <right style="medium">
        <color rgb="FFFFFFFF"/>
      </right>
      <top/>
      <bottom style="medium">
        <color rgb="FFFFFFFF"/>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right style="medium">
        <color auto="1"/>
      </right>
      <top/>
      <bottom/>
      <diagonal/>
    </border>
    <border>
      <left style="thin">
        <color auto="1"/>
      </left>
      <right style="thin">
        <color auto="1"/>
      </right>
      <top style="thin">
        <color auto="1"/>
      </top>
      <bottom style="thin">
        <color auto="1"/>
      </bottom>
      <diagonal/>
    </border>
    <border>
      <left/>
      <right style="medium">
        <color rgb="FFFFFFFF"/>
      </right>
      <top/>
      <bottom/>
      <diagonal/>
    </border>
    <border>
      <left/>
      <right style="medium">
        <color auto="1"/>
      </right>
      <top style="medium">
        <color auto="1"/>
      </top>
      <bottom style="medium">
        <color auto="1"/>
      </bottom>
      <diagonal/>
    </border>
  </borders>
  <cellStyleXfs count="54">
    <xf numFmtId="0" fontId="0" fillId="0" borderId="0"/>
    <xf numFmtId="41"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7">
    <xf numFmtId="0" fontId="0" fillId="0" borderId="0" xfId="0"/>
    <xf numFmtId="41" fontId="0" fillId="0" borderId="0" xfId="1" applyFont="1"/>
    <xf numFmtId="166" fontId="0" fillId="0" borderId="0" xfId="1" applyNumberFormat="1" applyFont="1"/>
    <xf numFmtId="164" fontId="0" fillId="0" borderId="0" xfId="0" applyNumberFormat="1"/>
    <xf numFmtId="165" fontId="5" fillId="2" borderId="1" xfId="0" applyNumberFormat="1" applyFont="1" applyFill="1" applyBorder="1" applyAlignment="1">
      <alignment horizontal="center" vertical="center"/>
    </xf>
    <xf numFmtId="165" fontId="5" fillId="3" borderId="1" xfId="0" applyNumberFormat="1" applyFont="1" applyFill="1" applyBorder="1" applyAlignment="1">
      <alignment horizontal="center" vertical="center"/>
    </xf>
    <xf numFmtId="41" fontId="0" fillId="0" borderId="0" xfId="0" applyNumberFormat="1"/>
    <xf numFmtId="167" fontId="5" fillId="2" borderId="1" xfId="0" applyNumberFormat="1" applyFont="1" applyFill="1" applyBorder="1" applyAlignment="1">
      <alignment horizontal="right" vertical="center"/>
    </xf>
    <xf numFmtId="164" fontId="5" fillId="2" borderId="1" xfId="0" applyNumberFormat="1" applyFont="1" applyFill="1" applyBorder="1" applyAlignment="1">
      <alignment horizontal="center" vertical="center"/>
    </xf>
    <xf numFmtId="164" fontId="5" fillId="3" borderId="1" xfId="0" applyNumberFormat="1" applyFont="1" applyFill="1" applyBorder="1" applyAlignment="1">
      <alignment horizontal="center" vertical="center"/>
    </xf>
    <xf numFmtId="0" fontId="6" fillId="0" borderId="0" xfId="0" applyFont="1"/>
    <xf numFmtId="0" fontId="7" fillId="4" borderId="5" xfId="0" applyFont="1" applyFill="1" applyBorder="1" applyAlignment="1">
      <alignment vertical="center"/>
    </xf>
    <xf numFmtId="0" fontId="7" fillId="4" borderId="6" xfId="0" applyFont="1" applyFill="1" applyBorder="1" applyAlignment="1">
      <alignment vertical="center"/>
    </xf>
    <xf numFmtId="0" fontId="8" fillId="0" borderId="5" xfId="0" applyFont="1" applyBorder="1" applyAlignment="1">
      <alignment horizontal="right" vertical="center"/>
    </xf>
    <xf numFmtId="0" fontId="8" fillId="0" borderId="6" xfId="0" applyFont="1" applyBorder="1" applyAlignment="1">
      <alignment vertical="center"/>
    </xf>
    <xf numFmtId="0" fontId="8" fillId="0" borderId="8" xfId="0" applyFont="1" applyBorder="1" applyAlignment="1">
      <alignment vertical="center"/>
    </xf>
    <xf numFmtId="0" fontId="8" fillId="0" borderId="5" xfId="0" applyFont="1" applyBorder="1" applyAlignment="1">
      <alignment vertical="center"/>
    </xf>
    <xf numFmtId="0" fontId="8" fillId="0" borderId="7" xfId="0" applyFont="1" applyBorder="1" applyAlignment="1">
      <alignment horizontal="right" vertical="center"/>
    </xf>
    <xf numFmtId="167" fontId="5" fillId="2" borderId="10" xfId="0" applyNumberFormat="1" applyFont="1" applyFill="1" applyBorder="1" applyAlignment="1">
      <alignment horizontal="right" vertical="center"/>
    </xf>
    <xf numFmtId="0" fontId="8" fillId="0" borderId="9" xfId="0" applyFont="1" applyBorder="1" applyAlignment="1">
      <alignment vertical="center"/>
    </xf>
    <xf numFmtId="167" fontId="5" fillId="2" borderId="9" xfId="0" applyNumberFormat="1" applyFont="1" applyFill="1" applyBorder="1" applyAlignment="1">
      <alignment horizontal="right" vertical="center"/>
    </xf>
    <xf numFmtId="0" fontId="9" fillId="4" borderId="0" xfId="0" applyFont="1" applyFill="1" applyAlignment="1">
      <alignment horizontal="center" vertical="center" wrapText="1"/>
    </xf>
    <xf numFmtId="0" fontId="4" fillId="0" borderId="0" xfId="0" applyFont="1" applyAlignment="1">
      <alignment horizontal="center" vertical="center" wrapText="1"/>
    </xf>
    <xf numFmtId="0" fontId="8" fillId="0" borderId="5" xfId="0" applyFont="1" applyBorder="1" applyAlignment="1">
      <alignment horizontal="left" vertical="center" indent="1"/>
    </xf>
    <xf numFmtId="41" fontId="0" fillId="0" borderId="9" xfId="1" applyFont="1" applyBorder="1"/>
    <xf numFmtId="167" fontId="0" fillId="0" borderId="0" xfId="0" applyNumberFormat="1"/>
    <xf numFmtId="0" fontId="0" fillId="0" borderId="9" xfId="0" applyFont="1" applyBorder="1"/>
    <xf numFmtId="0" fontId="0" fillId="0" borderId="9" xfId="0" applyFont="1" applyBorder="1" applyAlignment="1">
      <alignment horizontal="left"/>
    </xf>
    <xf numFmtId="167" fontId="8" fillId="0" borderId="9" xfId="0" applyNumberFormat="1" applyFont="1" applyFill="1" applyBorder="1" applyAlignment="1">
      <alignment horizontal="right" vertical="center"/>
    </xf>
    <xf numFmtId="0" fontId="0" fillId="0" borderId="9" xfId="0" applyFont="1" applyBorder="1" applyAlignment="1">
      <alignment vertical="center"/>
    </xf>
    <xf numFmtId="0" fontId="10" fillId="0" borderId="9" xfId="0" applyFont="1" applyBorder="1"/>
    <xf numFmtId="0" fontId="11" fillId="0" borderId="9" xfId="0" applyFont="1" applyBorder="1" applyAlignment="1">
      <alignment vertical="center"/>
    </xf>
    <xf numFmtId="0" fontId="11" fillId="0" borderId="9" xfId="0" applyFont="1" applyBorder="1" applyAlignment="1">
      <alignment vertical="center" wrapText="1"/>
    </xf>
    <xf numFmtId="167" fontId="12" fillId="0" borderId="9" xfId="0" applyNumberFormat="1" applyFont="1" applyFill="1" applyBorder="1" applyAlignment="1">
      <alignment horizontal="right" vertical="center"/>
    </xf>
    <xf numFmtId="0" fontId="13" fillId="0" borderId="0" xfId="0" applyFont="1"/>
    <xf numFmtId="167" fontId="13" fillId="0" borderId="0" xfId="0" applyNumberFormat="1" applyFont="1"/>
    <xf numFmtId="0" fontId="0" fillId="0" borderId="0" xfId="0" applyAlignment="1">
      <alignment horizontal="center"/>
    </xf>
    <xf numFmtId="0" fontId="13" fillId="0" borderId="0" xfId="0" applyFont="1" applyAlignment="1">
      <alignment horizont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xf numFmtId="0" fontId="7" fillId="4" borderId="11" xfId="0" applyFont="1" applyFill="1" applyBorder="1" applyAlignment="1">
      <alignment horizontal="center" vertical="center"/>
    </xf>
    <xf numFmtId="0" fontId="0" fillId="0" borderId="9" xfId="0" applyFont="1" applyBorder="1" applyAlignment="1">
      <alignment horizontal="center" vertical="center"/>
    </xf>
    <xf numFmtId="0" fontId="10" fillId="0" borderId="9" xfId="0" applyFont="1" applyBorder="1" applyAlignment="1">
      <alignment horizontal="center" vertical="center"/>
    </xf>
    <xf numFmtId="0" fontId="14" fillId="0" borderId="0" xfId="0" applyFont="1"/>
    <xf numFmtId="167" fontId="15" fillId="0" borderId="9" xfId="0" applyNumberFormat="1" applyFont="1" applyFill="1" applyBorder="1" applyAlignment="1">
      <alignment horizontal="right" vertical="center"/>
    </xf>
    <xf numFmtId="167" fontId="13" fillId="0" borderId="0" xfId="0" applyNumberFormat="1" applyFont="1" applyBorder="1"/>
    <xf numFmtId="0" fontId="16" fillId="0" borderId="9" xfId="0" applyFont="1" applyBorder="1" applyAlignment="1">
      <alignment vertical="center"/>
    </xf>
    <xf numFmtId="0" fontId="16" fillId="0" borderId="9" xfId="0" applyFont="1" applyBorder="1" applyAlignment="1">
      <alignment vertical="center" wrapText="1"/>
    </xf>
    <xf numFmtId="167" fontId="17" fillId="0" borderId="9" xfId="0" applyNumberFormat="1" applyFont="1" applyFill="1" applyBorder="1" applyAlignment="1">
      <alignment horizontal="right" vertical="center"/>
    </xf>
    <xf numFmtId="0" fontId="0" fillId="0" borderId="9" xfId="0" applyBorder="1"/>
    <xf numFmtId="0" fontId="18" fillId="5" borderId="0" xfId="0" applyFont="1" applyFill="1" applyAlignment="1">
      <alignment horizontal="center" vertical="center" wrapText="1"/>
    </xf>
    <xf numFmtId="0" fontId="18" fillId="5" borderId="0" xfId="0" applyFont="1" applyFill="1" applyAlignment="1">
      <alignment vertical="center" wrapText="1"/>
    </xf>
    <xf numFmtId="0" fontId="19" fillId="0" borderId="9" xfId="0" applyFont="1" applyBorder="1" applyAlignment="1">
      <alignment vertical="top" wrapText="1"/>
    </xf>
    <xf numFmtId="0" fontId="19" fillId="0" borderId="9" xfId="0" applyFont="1" applyBorder="1" applyAlignment="1">
      <alignment vertical="justify" wrapText="1"/>
    </xf>
    <xf numFmtId="0" fontId="20" fillId="0" borderId="9" xfId="0" applyFont="1" applyBorder="1"/>
    <xf numFmtId="0" fontId="13" fillId="0" borderId="9" xfId="0" applyFont="1" applyBorder="1"/>
  </cellXfs>
  <cellStyles count="54">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Millares [0]" xfId="1" builtinId="6"/>
    <cellStyle name="Normal" xfId="0" builtinId="0"/>
  </cellStyles>
  <dxfs count="24">
    <dxf>
      <font>
        <b val="0"/>
        <i val="0"/>
        <strike val="0"/>
        <condense val="0"/>
        <extend val="0"/>
        <outline val="0"/>
        <shadow val="0"/>
        <u val="none"/>
        <vertAlign val="baseline"/>
        <sz val="9"/>
        <color rgb="FFFF0000"/>
        <name val="Abadi MT Condensed Light"/>
        <scheme val="none"/>
      </font>
      <numFmt numFmtId="167" formatCode="[$USD]\ #,##0"/>
      <fill>
        <patternFill patternType="none">
          <fgColor indexed="64"/>
          <bgColor indexed="65"/>
        </patternFill>
      </fill>
      <alignment horizontal="righ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9"/>
        <color rgb="FFFF0000"/>
        <name val="Calibri"/>
        <family val="2"/>
        <scheme val="minor"/>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9"/>
        <color rgb="FFFF0000"/>
        <name val="Calibri"/>
        <family val="2"/>
        <scheme val="minor"/>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USD]\ #,##0"/>
    </dxf>
    <dxf>
      <numFmt numFmtId="167" formatCode="[$USD]\ #,##0"/>
    </dxf>
    <dxf>
      <alignment horizontal="center" vertical="bottom" textRotation="0" wrapText="0" indent="0" justifyLastLine="0" shrinkToFit="0" readingOrder="0"/>
    </dxf>
    <dxf>
      <numFmt numFmtId="167" formatCode="[$USD]\ #,##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numFmt numFmtId="167" formatCode="[$USD]\ #,##0"/>
    </dxf>
    <dxf>
      <numFmt numFmtId="167" formatCode="[$USD]\ #,##0"/>
    </dxf>
    <dxf>
      <numFmt numFmtId="167" formatCode="[$USD]\ #,##0"/>
    </dxf>
    <dxf>
      <numFmt numFmtId="167" formatCode="[$USD]\ #,##0"/>
    </dxf>
    <dxf>
      <alignment horizontal="center" vertical="bottom" textRotation="0" wrapText="0" indent="0" justifyLastLine="0" shrinkToFit="0" readingOrder="0"/>
    </dxf>
    <dxf>
      <numFmt numFmtId="167" formatCode="[$USD]\ #,##0"/>
    </dxf>
    <dxf>
      <numFmt numFmtId="167" formatCode="[$USD]\ #,##0"/>
    </dxf>
    <dxf>
      <font>
        <b val="0"/>
        <i val="0"/>
        <strike val="0"/>
        <condense val="0"/>
        <extend val="0"/>
        <outline val="0"/>
        <shadow val="0"/>
        <u val="none"/>
        <vertAlign val="baseline"/>
        <sz val="10"/>
        <color auto="1"/>
        <name val="Abadi MT Condensed Light"/>
        <scheme val="none"/>
      </font>
      <numFmt numFmtId="167" formatCode="[$USD]\ #,##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badi MT Condensed Light"/>
        <scheme val="none"/>
      </font>
      <numFmt numFmtId="167" formatCode="[$USD]\ #,##0"/>
      <fill>
        <patternFill patternType="none">
          <fgColor indexed="64"/>
          <bgColor auto="1"/>
        </patternFill>
      </fill>
      <alignment horizontal="right" vertical="center" textRotation="0" wrapText="0" indent="0" justifyLastLine="0" shrinkToFit="0" readingOrder="0"/>
    </dxf>
    <dxf>
      <font>
        <strike val="0"/>
        <outline val="0"/>
        <shadow val="0"/>
        <u val="none"/>
        <vertAlign val="baseline"/>
        <color auto="1"/>
      </font>
      <fill>
        <patternFill patternType="none">
          <fgColor indexed="64"/>
          <bgColor auto="1"/>
        </patternFill>
      </fill>
    </dxf>
    <dxf>
      <font>
        <b/>
        <i val="0"/>
        <strike val="0"/>
        <condense val="0"/>
        <extend val="0"/>
        <outline val="0"/>
        <shadow val="0"/>
        <u val="none"/>
        <vertAlign val="baseline"/>
        <sz val="10"/>
        <color auto="1"/>
        <name val="Abadi MT Condensed Light"/>
        <scheme val="none"/>
      </font>
      <fill>
        <patternFill patternType="none">
          <fgColor indexed="64"/>
          <bgColor auto="1"/>
        </patternFill>
      </fill>
      <alignment horizontal="general" vertical="center" textRotation="0" wrapText="0" indent="0" justifyLastLine="0" shrinkToFit="0" readingOrder="0"/>
    </dxf>
    <dxf>
      <alignment horizontal="center" vertical="bottom" textRotation="0" wrapText="0" indent="0" justifyLastLine="0" shrinkToFit="0" readingOrder="0"/>
    </dxf>
  </dxfs>
  <tableStyles count="0" defaultTableStyle="TableStyleMedium9" defaultPivotStyle="PivotStyleMedium7"/>
  <colors>
    <mruColors>
      <color rgb="FF6324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a1" displayName="Tabla1" ref="A17:D22" totalsRowShown="0" headerRowDxfId="23">
  <tableColumns count="4">
    <tableColumn id="1" name="Hardware (Equipos computo) " dataDxfId="22"/>
    <tableColumn id="2" name="Cantidad" dataDxfId="21"/>
    <tableColumn id="3" name="Valor " dataDxfId="20"/>
    <tableColumn id="4" name="Total " dataDxfId="19"/>
  </tableColumns>
  <tableStyleInfo name="TableStyleMedium9" showFirstColumn="0" showLastColumn="0" showRowStripes="1" showColumnStripes="0"/>
</table>
</file>

<file path=xl/tables/table10.xml><?xml version="1.0" encoding="utf-8"?>
<table xmlns="http://schemas.openxmlformats.org/spreadsheetml/2006/main" id="6" name="Tabla6" displayName="Tabla6" ref="A1:C11" totalsRowShown="0" headerRowDxfId="11">
  <tableColumns count="3">
    <tableColumn id="1" name="#"/>
    <tableColumn id="2" name="Concepto"/>
    <tableColumn id="3" name="Monto" dataDxfId="10"/>
  </tableColumns>
  <tableStyleInfo name="TableStyleMedium9" showFirstColumn="0" showLastColumn="0" showRowStripes="1" showColumnStripes="0"/>
</table>
</file>

<file path=xl/tables/table2.xml><?xml version="1.0" encoding="utf-8"?>
<table xmlns="http://schemas.openxmlformats.org/spreadsheetml/2006/main" id="2" name="Tabla2" displayName="Tabla2" ref="A1:E14" totalsRowShown="0" headerRowDxfId="4">
  <tableColumns count="5">
    <tableColumn id="1" name="Cargo"/>
    <tableColumn id="3" name="Tiempo dedicado al proyecto en meses"/>
    <tableColumn id="4" name="Cantidad"/>
    <tableColumn id="5" name="Salario Mensual" dataDxfId="18"/>
    <tableColumn id="6" name="Total" dataDxfId="17"/>
  </tableColumns>
  <tableStyleInfo name="TableStyleMedium9" showFirstColumn="0" showLastColumn="0" showRowStripes="1" showColumnStripes="0"/>
</table>
</file>

<file path=xl/tables/table3.xml><?xml version="1.0" encoding="utf-8"?>
<table xmlns="http://schemas.openxmlformats.org/spreadsheetml/2006/main" id="3" name="Tabla3" displayName="Tabla3" ref="A25:D28" totalsRowShown="0" headerRowDxfId="16">
  <tableColumns count="4">
    <tableColumn id="1" name="Hardware (Servidor Ludus)"/>
    <tableColumn id="2" name="Cantidad"/>
    <tableColumn id="3" name="Valor " dataDxfId="15"/>
    <tableColumn id="4" name=" Total  " dataDxfId="14">
      <calculatedColumnFormula>SUM(D25)</calculatedColumnFormula>
    </tableColumn>
  </tableColumns>
  <tableStyleInfo name="TableStyleMedium9" showFirstColumn="0" showLastColumn="0" showRowStripes="1" showColumnStripes="0"/>
</table>
</file>

<file path=xl/tables/table4.xml><?xml version="1.0" encoding="utf-8"?>
<table xmlns="http://schemas.openxmlformats.org/spreadsheetml/2006/main" id="7" name="Tabla7" displayName="Tabla7" ref="A31:D35" totalsRowShown="0">
  <tableColumns count="4">
    <tableColumn id="1" name="Software Licenciado (office equipos)"/>
    <tableColumn id="2" name="Cantidad"/>
    <tableColumn id="3" name="Valor " dataDxfId="13"/>
    <tableColumn id="4" name=" Total  " dataDxfId="12">
      <calculatedColumnFormula>SUM(D31)</calculatedColumnFormula>
    </tableColumn>
  </tableColumns>
  <tableStyleInfo name="TableStyleMedium9" showFirstColumn="0" showLastColumn="0" showRowStripes="1" showColumnStripes="0"/>
</table>
</file>

<file path=xl/tables/table5.xml><?xml version="1.0" encoding="utf-8"?>
<table xmlns="http://schemas.openxmlformats.org/spreadsheetml/2006/main" id="4" name="Tabla4" displayName="Tabla4" ref="A47:E49" totalsRowShown="0" headerRowDxfId="9">
  <tableColumns count="5">
    <tableColumn id="1" name="Transportes"/>
    <tableColumn id="2" name="Tiempo dedicado al proyecto en meses"/>
    <tableColumn id="3" name="Valor por mes"/>
    <tableColumn id="4" name="Cantidad"/>
    <tableColumn id="5" name="Total ">
      <calculatedColumnFormula>SUM(E47:E47)</calculatedColumnFormula>
    </tableColumn>
  </tableColumns>
  <tableStyleInfo name="TableStyleMedium9" showFirstColumn="0" showLastColumn="0" showRowStripes="1" showColumnStripes="0"/>
</table>
</file>

<file path=xl/tables/table6.xml><?xml version="1.0" encoding="utf-8"?>
<table xmlns="http://schemas.openxmlformats.org/spreadsheetml/2006/main" id="5" name="Tabla5" displayName="Tabla5" ref="A52:D57" totalsRowShown="0">
  <tableColumns count="4">
    <tableColumn id="1" name="Papelería y Utilitarios"/>
    <tableColumn id="2" name="Cantidad"/>
    <tableColumn id="3" name="Valor " dataDxfId="8"/>
    <tableColumn id="4" name="Total " dataDxfId="7"/>
  </tableColumns>
  <tableStyleInfo name="TableStyleMedium9" showFirstColumn="0" showLastColumn="0" showRowStripes="1" showColumnStripes="0"/>
</table>
</file>

<file path=xl/tables/table7.xml><?xml version="1.0" encoding="utf-8"?>
<table xmlns="http://schemas.openxmlformats.org/spreadsheetml/2006/main" id="8" name="Tabla8" displayName="Tabla8" ref="A60:D62" totalsRowShown="0" headerRowDxfId="6">
  <tableColumns count="4">
    <tableColumn id="1" name="Conexiones de Datos"/>
    <tableColumn id="2" name="Cantidad"/>
    <tableColumn id="3" name="Valor "/>
    <tableColumn id="4" name=" Total  ">
      <calculatedColumnFormula>SUM(D60)</calculatedColumnFormula>
    </tableColumn>
  </tableColumns>
  <tableStyleInfo name="TableStyleMedium9" showFirstColumn="0" showLastColumn="0" showRowStripes="1" showColumnStripes="0"/>
</table>
</file>

<file path=xl/tables/table8.xml><?xml version="1.0" encoding="utf-8"?>
<table xmlns="http://schemas.openxmlformats.org/spreadsheetml/2006/main" id="9" name="Tabla9" displayName="Tabla9" ref="A38:E44" totalsRowShown="0" headerRowDxfId="5">
  <tableColumns count="5">
    <tableColumn id="1" name="Costos Indirectos "/>
    <tableColumn id="2" name="Tiempo dedicado al proyecto en meses"/>
    <tableColumn id="3" name="Valor por mes"/>
    <tableColumn id="4" name="Cantidad"/>
    <tableColumn id="5" name="Total "/>
  </tableColumns>
  <tableStyleInfo name="TableStyleMedium9" showFirstColumn="0" showLastColumn="0" showRowStripes="1" showColumnStripes="0"/>
</table>
</file>

<file path=xl/tables/table9.xml><?xml version="1.0" encoding="utf-8"?>
<table xmlns="http://schemas.openxmlformats.org/spreadsheetml/2006/main" id="10" name="Tabla811" displayName="Tabla811" ref="A64:D68" totalsRowShown="0" headerRowDxfId="3">
  <tableColumns count="4">
    <tableColumn id="1" name="Herramientas y equipo" dataDxfId="2"/>
    <tableColumn id="2" name="Cantidad" dataDxfId="1"/>
    <tableColumn id="3" name="Valor " dataDxfId="0"/>
    <tableColumn id="4" name=" Total  ">
      <calculatedColumnFormula>SUM(D64)</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150" zoomScaleNormal="150" zoomScalePageLayoutView="150" workbookViewId="0">
      <selection activeCell="B1" sqref="B1"/>
    </sheetView>
  </sheetViews>
  <sheetFormatPr baseColWidth="10" defaultRowHeight="15.75"/>
  <cols>
    <col min="1" max="1" width="24.625" style="1" customWidth="1"/>
    <col min="2" max="2" width="10.875" style="1"/>
    <col min="3" max="3" width="25" style="1" customWidth="1"/>
  </cols>
  <sheetData>
    <row r="1" spans="1:3">
      <c r="A1" s="1">
        <v>1178426900</v>
      </c>
      <c r="B1" s="2">
        <v>2987.88</v>
      </c>
      <c r="C1" s="1">
        <f>A1/B1</f>
        <v>394402.35216943116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13"/>
  <sheetViews>
    <sheetView workbookViewId="0">
      <selection activeCell="H1" sqref="H1"/>
    </sheetView>
  </sheetViews>
  <sheetFormatPr baseColWidth="10" defaultRowHeight="18.75"/>
  <cols>
    <col min="3" max="3" width="16" bestFit="1" customWidth="1"/>
    <col min="7" max="8" width="10.875" style="10"/>
  </cols>
  <sheetData>
    <row r="1" spans="3:8" ht="16.5" thickBot="1">
      <c r="C1" s="1">
        <v>6672900</v>
      </c>
      <c r="D1" s="8"/>
      <c r="F1" s="2">
        <v>2987.88</v>
      </c>
      <c r="G1" s="7">
        <f>C1/F1</f>
        <v>2233.3226233985301</v>
      </c>
      <c r="H1" s="7">
        <f>D1/G1</f>
        <v>0</v>
      </c>
    </row>
    <row r="2" spans="3:8" ht="16.5" thickBot="1">
      <c r="C2" s="1">
        <v>9674400</v>
      </c>
      <c r="D2" s="9"/>
      <c r="F2" s="2">
        <v>2987.88</v>
      </c>
      <c r="G2" s="7">
        <f t="shared" ref="G2:G13" si="0">C2/F2</f>
        <v>3237.8810393991726</v>
      </c>
      <c r="H2" s="7">
        <f t="shared" ref="H2:H13" si="1">D2/G2</f>
        <v>0</v>
      </c>
    </row>
    <row r="3" spans="3:8" ht="16.5" thickBot="1">
      <c r="C3" s="1">
        <v>1858320</v>
      </c>
      <c r="D3" s="8"/>
      <c r="F3" s="2">
        <v>2987.88</v>
      </c>
      <c r="G3" s="7">
        <f t="shared" si="0"/>
        <v>621.95268886300653</v>
      </c>
      <c r="H3" s="7">
        <f t="shared" si="1"/>
        <v>0</v>
      </c>
    </row>
    <row r="4" spans="3:8" ht="16.5" thickBot="1">
      <c r="C4" s="1">
        <v>1478000</v>
      </c>
      <c r="D4" s="4"/>
      <c r="F4" s="2">
        <v>2987.88</v>
      </c>
      <c r="G4" s="7">
        <f t="shared" si="0"/>
        <v>494.66511372612018</v>
      </c>
      <c r="H4" s="7">
        <f t="shared" si="1"/>
        <v>0</v>
      </c>
    </row>
    <row r="5" spans="3:8" ht="16.5" thickBot="1">
      <c r="C5" s="1">
        <v>1417520</v>
      </c>
      <c r="D5" s="5"/>
      <c r="F5" s="2">
        <v>2987.88</v>
      </c>
      <c r="G5" s="7">
        <f t="shared" si="0"/>
        <v>474.42333694793632</v>
      </c>
      <c r="H5" s="7">
        <f t="shared" si="1"/>
        <v>0</v>
      </c>
    </row>
    <row r="6" spans="3:8" ht="16.5" thickBot="1">
      <c r="C6" s="1">
        <v>116058000</v>
      </c>
      <c r="D6" s="4"/>
      <c r="F6" s="2">
        <v>2987.88</v>
      </c>
      <c r="G6" s="7">
        <f t="shared" si="0"/>
        <v>38842.925418691513</v>
      </c>
      <c r="H6" s="7">
        <f t="shared" si="1"/>
        <v>0</v>
      </c>
    </row>
    <row r="7" spans="3:8" ht="16.5" thickBot="1">
      <c r="C7" s="1">
        <v>320000000</v>
      </c>
      <c r="D7" s="5"/>
      <c r="F7" s="2">
        <v>2987.88</v>
      </c>
      <c r="G7" s="7">
        <f t="shared" si="0"/>
        <v>107099.34803271884</v>
      </c>
      <c r="H7" s="7">
        <f t="shared" si="1"/>
        <v>0</v>
      </c>
    </row>
    <row r="8" spans="3:8" ht="16.5" thickBot="1">
      <c r="C8" s="1">
        <v>4000000</v>
      </c>
      <c r="D8" s="4"/>
      <c r="F8" s="2">
        <v>2987.88</v>
      </c>
      <c r="G8" s="7">
        <f t="shared" si="0"/>
        <v>1338.7418504089856</v>
      </c>
      <c r="H8" s="7">
        <f t="shared" si="1"/>
        <v>0</v>
      </c>
    </row>
    <row r="9" spans="3:8" ht="16.5" thickBot="1">
      <c r="C9" s="1">
        <v>680000</v>
      </c>
      <c r="D9" s="5"/>
      <c r="F9" s="2">
        <v>2987.88</v>
      </c>
      <c r="G9" s="7">
        <f t="shared" si="0"/>
        <v>227.58611456952755</v>
      </c>
      <c r="H9" s="7">
        <f t="shared" si="1"/>
        <v>0</v>
      </c>
    </row>
    <row r="10" spans="3:8" ht="16.5" thickBot="1">
      <c r="C10" s="1">
        <v>2300000</v>
      </c>
      <c r="D10" s="4"/>
      <c r="F10" s="2">
        <v>2987.88</v>
      </c>
      <c r="G10" s="7">
        <f t="shared" si="0"/>
        <v>769.77656398516672</v>
      </c>
      <c r="H10" s="7">
        <f t="shared" si="1"/>
        <v>0</v>
      </c>
    </row>
    <row r="11" spans="3:8" ht="16.5" thickBot="1">
      <c r="C11" s="1">
        <v>585000</v>
      </c>
      <c r="D11" s="5"/>
      <c r="F11" s="2">
        <v>2987.88</v>
      </c>
      <c r="G11" s="7">
        <f t="shared" si="0"/>
        <v>195.79099562231414</v>
      </c>
      <c r="H11" s="7">
        <f t="shared" si="1"/>
        <v>0</v>
      </c>
    </row>
    <row r="12" spans="3:8" ht="16.5" thickBot="1">
      <c r="C12" s="1">
        <v>889000</v>
      </c>
      <c r="D12" s="4"/>
      <c r="F12" s="2">
        <v>2987.88</v>
      </c>
      <c r="G12" s="7">
        <f t="shared" si="0"/>
        <v>297.53537625339703</v>
      </c>
      <c r="H12" s="7">
        <f t="shared" si="1"/>
        <v>0</v>
      </c>
    </row>
    <row r="13" spans="3:8" ht="16.5" thickBot="1">
      <c r="C13" s="1">
        <v>4500000</v>
      </c>
      <c r="F13" s="2">
        <v>2987.88</v>
      </c>
      <c r="G13" s="7">
        <f t="shared" si="0"/>
        <v>1506.0845817101088</v>
      </c>
      <c r="H13" s="7">
        <f t="shared" si="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8"/>
  <sheetViews>
    <sheetView workbookViewId="0">
      <selection activeCell="A64" sqref="A64"/>
    </sheetView>
  </sheetViews>
  <sheetFormatPr baseColWidth="10" defaultRowHeight="15.75"/>
  <cols>
    <col min="1" max="1" width="32.25" customWidth="1"/>
    <col min="2" max="3" width="34.375" customWidth="1"/>
    <col min="4" max="4" width="14.25" customWidth="1"/>
    <col min="5" max="5" width="15.75" customWidth="1"/>
    <col min="6" max="6" width="11.5" bestFit="1" customWidth="1"/>
    <col min="9" max="9" width="6.375" customWidth="1"/>
    <col min="10" max="10" width="34.875" customWidth="1"/>
    <col min="11" max="11" width="16.625" bestFit="1" customWidth="1"/>
    <col min="12" max="13" width="12.5" bestFit="1" customWidth="1"/>
    <col min="14" max="14" width="11.5" bestFit="1" customWidth="1"/>
  </cols>
  <sheetData>
    <row r="1" spans="1:5">
      <c r="A1" s="36" t="s">
        <v>0</v>
      </c>
      <c r="B1" s="36" t="s">
        <v>1</v>
      </c>
      <c r="C1" s="36" t="s">
        <v>2</v>
      </c>
      <c r="D1" s="36" t="s">
        <v>3</v>
      </c>
      <c r="E1" s="36" t="s">
        <v>4</v>
      </c>
    </row>
    <row r="2" spans="1:5">
      <c r="A2" t="s">
        <v>5</v>
      </c>
      <c r="B2">
        <v>12</v>
      </c>
      <c r="C2">
        <v>1</v>
      </c>
      <c r="D2" s="25">
        <v>1673</v>
      </c>
      <c r="E2" s="25">
        <f>D2*B2</f>
        <v>20076</v>
      </c>
    </row>
    <row r="3" spans="1:5">
      <c r="A3" t="s">
        <v>6</v>
      </c>
      <c r="B3">
        <v>12</v>
      </c>
      <c r="C3">
        <v>1</v>
      </c>
      <c r="D3" s="25">
        <v>1506</v>
      </c>
      <c r="E3" s="25">
        <f t="shared" ref="E3:E13" si="0">D3*B3</f>
        <v>18072</v>
      </c>
    </row>
    <row r="4" spans="1:5">
      <c r="A4" t="s">
        <v>7</v>
      </c>
      <c r="B4">
        <v>12</v>
      </c>
      <c r="C4">
        <v>1</v>
      </c>
      <c r="D4" s="25">
        <v>1506</v>
      </c>
      <c r="E4" s="25">
        <f t="shared" si="0"/>
        <v>18072</v>
      </c>
    </row>
    <row r="5" spans="1:5">
      <c r="A5" t="s">
        <v>8</v>
      </c>
      <c r="B5">
        <v>12</v>
      </c>
      <c r="C5">
        <v>1</v>
      </c>
      <c r="D5" s="25">
        <v>837</v>
      </c>
      <c r="E5" s="25">
        <f t="shared" si="0"/>
        <v>10044</v>
      </c>
    </row>
    <row r="6" spans="1:5">
      <c r="A6" t="s">
        <v>9</v>
      </c>
      <c r="B6">
        <v>12</v>
      </c>
      <c r="C6">
        <v>1</v>
      </c>
      <c r="D6" s="25">
        <v>669</v>
      </c>
      <c r="E6" s="25">
        <f t="shared" si="0"/>
        <v>8028</v>
      </c>
    </row>
    <row r="7" spans="1:5">
      <c r="A7" t="s">
        <v>10</v>
      </c>
      <c r="B7">
        <v>12</v>
      </c>
      <c r="C7">
        <v>1</v>
      </c>
      <c r="D7" s="25">
        <v>837</v>
      </c>
      <c r="E7" s="25">
        <f t="shared" si="0"/>
        <v>10044</v>
      </c>
    </row>
    <row r="8" spans="1:5">
      <c r="A8" t="s">
        <v>11</v>
      </c>
      <c r="B8">
        <v>6</v>
      </c>
      <c r="C8">
        <v>1</v>
      </c>
      <c r="D8" s="25">
        <v>435</v>
      </c>
      <c r="E8" s="25">
        <f t="shared" si="0"/>
        <v>2610</v>
      </c>
    </row>
    <row r="9" spans="1:5">
      <c r="A9" t="s">
        <v>12</v>
      </c>
      <c r="B9">
        <v>12</v>
      </c>
      <c r="C9">
        <v>1</v>
      </c>
      <c r="D9" s="25">
        <v>1071</v>
      </c>
      <c r="E9" s="25">
        <f t="shared" si="0"/>
        <v>12852</v>
      </c>
    </row>
    <row r="10" spans="1:5">
      <c r="A10" t="s">
        <v>13</v>
      </c>
      <c r="B10">
        <v>12</v>
      </c>
      <c r="C10">
        <v>1</v>
      </c>
      <c r="D10" s="25">
        <v>435</v>
      </c>
      <c r="E10" s="25">
        <f t="shared" si="0"/>
        <v>5220</v>
      </c>
    </row>
    <row r="11" spans="1:5">
      <c r="A11" t="s">
        <v>14</v>
      </c>
      <c r="B11">
        <v>4</v>
      </c>
      <c r="C11">
        <v>1</v>
      </c>
      <c r="D11" s="25">
        <v>954</v>
      </c>
      <c r="E11" s="25">
        <f t="shared" si="0"/>
        <v>3816</v>
      </c>
    </row>
    <row r="12" spans="1:5">
      <c r="A12" t="s">
        <v>15</v>
      </c>
      <c r="B12">
        <v>12</v>
      </c>
      <c r="C12">
        <v>1</v>
      </c>
      <c r="D12" s="25">
        <v>535</v>
      </c>
      <c r="E12" s="25">
        <f t="shared" si="0"/>
        <v>6420</v>
      </c>
    </row>
    <row r="13" spans="1:5">
      <c r="A13" t="s">
        <v>16</v>
      </c>
      <c r="B13">
        <v>12</v>
      </c>
      <c r="C13">
        <v>1</v>
      </c>
      <c r="D13" s="25">
        <v>435</v>
      </c>
      <c r="E13" s="25">
        <f t="shared" si="0"/>
        <v>5220</v>
      </c>
    </row>
    <row r="14" spans="1:5">
      <c r="A14" s="34" t="s">
        <v>17</v>
      </c>
      <c r="B14" s="34"/>
      <c r="C14" s="34"/>
      <c r="D14" s="35"/>
      <c r="E14" s="35">
        <f>SUM(E2:E13)</f>
        <v>120474</v>
      </c>
    </row>
    <row r="17" spans="1:4">
      <c r="A17" s="36" t="s">
        <v>18</v>
      </c>
      <c r="B17" s="36" t="s">
        <v>2</v>
      </c>
      <c r="C17" s="36" t="s">
        <v>19</v>
      </c>
      <c r="D17" s="36" t="s">
        <v>20</v>
      </c>
    </row>
    <row r="18" spans="1:4">
      <c r="A18" t="s">
        <v>121</v>
      </c>
      <c r="B18">
        <v>8</v>
      </c>
      <c r="C18" s="25">
        <v>622</v>
      </c>
      <c r="D18" s="25">
        <f>B18*C18</f>
        <v>4976</v>
      </c>
    </row>
    <row r="19" spans="1:4">
      <c r="A19" t="s">
        <v>122</v>
      </c>
      <c r="B19">
        <v>2</v>
      </c>
      <c r="C19" s="25">
        <v>228</v>
      </c>
      <c r="D19" s="25">
        <f t="shared" ref="D19:D21" si="1">B19*C19</f>
        <v>456</v>
      </c>
    </row>
    <row r="20" spans="1:4">
      <c r="A20" t="s">
        <v>95</v>
      </c>
      <c r="B20">
        <v>1</v>
      </c>
      <c r="C20" s="25">
        <v>495</v>
      </c>
      <c r="D20" s="25">
        <f t="shared" si="1"/>
        <v>495</v>
      </c>
    </row>
    <row r="21" spans="1:4">
      <c r="A21" t="s">
        <v>21</v>
      </c>
      <c r="B21">
        <v>2</v>
      </c>
      <c r="C21" s="25">
        <v>474</v>
      </c>
      <c r="D21" s="25">
        <f t="shared" si="1"/>
        <v>948</v>
      </c>
    </row>
    <row r="22" spans="1:4">
      <c r="A22" s="34" t="s">
        <v>120</v>
      </c>
      <c r="B22" s="34"/>
      <c r="C22" s="35"/>
      <c r="D22" s="35">
        <f>SUM(D18:D21)</f>
        <v>6875</v>
      </c>
    </row>
    <row r="25" spans="1:4">
      <c r="A25" s="36" t="s">
        <v>22</v>
      </c>
      <c r="B25" s="36" t="s">
        <v>2</v>
      </c>
      <c r="C25" s="36" t="s">
        <v>19</v>
      </c>
      <c r="D25" s="36" t="s">
        <v>23</v>
      </c>
    </row>
    <row r="26" spans="1:4">
      <c r="A26" t="s">
        <v>117</v>
      </c>
      <c r="B26">
        <v>1</v>
      </c>
      <c r="C26" s="25">
        <v>2233</v>
      </c>
      <c r="D26" s="25">
        <f>C26*B26</f>
        <v>2233</v>
      </c>
    </row>
    <row r="27" spans="1:4">
      <c r="A27" t="s">
        <v>118</v>
      </c>
      <c r="B27">
        <v>1</v>
      </c>
      <c r="C27" s="25">
        <v>3238</v>
      </c>
      <c r="D27" s="25">
        <f>C27*B27</f>
        <v>3238</v>
      </c>
    </row>
    <row r="28" spans="1:4">
      <c r="A28" s="34" t="s">
        <v>119</v>
      </c>
      <c r="B28" s="34"/>
      <c r="C28" s="35"/>
      <c r="D28" s="35">
        <f>SUM(D26:D27)</f>
        <v>5471</v>
      </c>
    </row>
    <row r="31" spans="1:4">
      <c r="A31" t="s">
        <v>24</v>
      </c>
      <c r="B31" t="s">
        <v>2</v>
      </c>
      <c r="C31" t="s">
        <v>19</v>
      </c>
      <c r="D31" t="s">
        <v>23</v>
      </c>
    </row>
    <row r="32" spans="1:4">
      <c r="A32" t="s">
        <v>123</v>
      </c>
      <c r="B32">
        <v>1</v>
      </c>
      <c r="C32" s="25">
        <v>47500</v>
      </c>
      <c r="D32" s="25">
        <f t="shared" ref="D32:D33" si="2">B32*C32</f>
        <v>47500</v>
      </c>
    </row>
    <row r="33" spans="1:8">
      <c r="A33" t="s">
        <v>97</v>
      </c>
      <c r="B33">
        <v>1</v>
      </c>
      <c r="C33" s="25">
        <v>107099</v>
      </c>
      <c r="D33" s="25">
        <f t="shared" si="2"/>
        <v>107099</v>
      </c>
    </row>
    <row r="34" spans="1:8">
      <c r="A34" t="s">
        <v>124</v>
      </c>
      <c r="B34">
        <v>8</v>
      </c>
      <c r="C34" s="25">
        <v>1339</v>
      </c>
      <c r="D34" s="25">
        <f>B34*C34</f>
        <v>10712</v>
      </c>
    </row>
    <row r="35" spans="1:8">
      <c r="A35" s="34" t="s">
        <v>125</v>
      </c>
      <c r="B35" s="34"/>
      <c r="C35" s="35"/>
      <c r="D35" s="35">
        <f>SUM(D32:D34)</f>
        <v>165311</v>
      </c>
    </row>
    <row r="38" spans="1:8">
      <c r="A38" s="36" t="s">
        <v>25</v>
      </c>
      <c r="B38" s="36" t="s">
        <v>1</v>
      </c>
      <c r="C38" s="36" t="s">
        <v>26</v>
      </c>
      <c r="D38" s="36" t="s">
        <v>2</v>
      </c>
      <c r="E38" s="36" t="s">
        <v>20</v>
      </c>
      <c r="H38" s="3"/>
    </row>
    <row r="39" spans="1:8">
      <c r="A39" t="s">
        <v>27</v>
      </c>
      <c r="B39">
        <v>12</v>
      </c>
      <c r="C39" s="25">
        <v>251.01409695168479</v>
      </c>
      <c r="D39">
        <v>1</v>
      </c>
      <c r="E39" s="25">
        <f>B39*C39</f>
        <v>3012.1691634202175</v>
      </c>
    </row>
    <row r="40" spans="1:8">
      <c r="A40" t="s">
        <v>28</v>
      </c>
      <c r="B40">
        <v>12</v>
      </c>
      <c r="C40" s="25">
        <v>284.48264321190942</v>
      </c>
      <c r="D40">
        <v>1</v>
      </c>
      <c r="E40" s="25">
        <f t="shared" ref="E40:E43" si="3">B40*C40</f>
        <v>3413.7917185429133</v>
      </c>
    </row>
    <row r="41" spans="1:8">
      <c r="A41" t="s">
        <v>29</v>
      </c>
      <c r="B41">
        <v>12</v>
      </c>
      <c r="C41" s="25">
        <v>267.74837008179713</v>
      </c>
      <c r="D41">
        <v>1</v>
      </c>
      <c r="E41" s="25">
        <f t="shared" si="3"/>
        <v>3212.9804409815656</v>
      </c>
    </row>
    <row r="42" spans="1:8">
      <c r="A42" t="s">
        <v>30</v>
      </c>
      <c r="B42">
        <v>1</v>
      </c>
      <c r="C42" s="25">
        <v>83.671365650561597</v>
      </c>
      <c r="D42">
        <v>2</v>
      </c>
      <c r="E42" s="25">
        <f t="shared" si="3"/>
        <v>83.671365650561597</v>
      </c>
    </row>
    <row r="43" spans="1:8">
      <c r="A43" t="s">
        <v>31</v>
      </c>
      <c r="B43">
        <v>1</v>
      </c>
      <c r="C43" s="25">
        <v>117.13991191078624</v>
      </c>
      <c r="D43">
        <v>2</v>
      </c>
      <c r="E43" s="25">
        <f t="shared" si="3"/>
        <v>117.13991191078624</v>
      </c>
    </row>
    <row r="44" spans="1:8">
      <c r="A44" s="34" t="s">
        <v>130</v>
      </c>
      <c r="B44" s="34"/>
      <c r="C44" s="34"/>
      <c r="D44" s="34"/>
      <c r="E44" s="35">
        <f>SUM(E39:E43)</f>
        <v>9839.7526005060445</v>
      </c>
    </row>
    <row r="47" spans="1:8">
      <c r="A47" s="36" t="s">
        <v>32</v>
      </c>
      <c r="B47" s="36" t="s">
        <v>1</v>
      </c>
      <c r="C47" s="36" t="s">
        <v>26</v>
      </c>
      <c r="D47" s="36" t="s">
        <v>2</v>
      </c>
      <c r="E47" s="36" t="s">
        <v>20</v>
      </c>
    </row>
    <row r="48" spans="1:8">
      <c r="A48" t="s">
        <v>100</v>
      </c>
      <c r="B48">
        <v>12</v>
      </c>
      <c r="C48" s="25">
        <v>770</v>
      </c>
      <c r="D48">
        <v>2</v>
      </c>
      <c r="E48" s="25">
        <f>B48*C48*D48</f>
        <v>18480</v>
      </c>
    </row>
    <row r="49" spans="1:7">
      <c r="A49" s="34" t="s">
        <v>127</v>
      </c>
      <c r="B49" s="34"/>
      <c r="C49" s="34"/>
      <c r="D49" s="34"/>
      <c r="E49" s="35">
        <f>SUM(E48:E48)</f>
        <v>18480</v>
      </c>
    </row>
    <row r="52" spans="1:7">
      <c r="A52" t="s">
        <v>33</v>
      </c>
      <c r="B52" t="s">
        <v>2</v>
      </c>
      <c r="C52" t="s">
        <v>19</v>
      </c>
      <c r="D52" t="s">
        <v>20</v>
      </c>
    </row>
    <row r="53" spans="1:7">
      <c r="A53" t="s">
        <v>34</v>
      </c>
      <c r="B53">
        <v>45</v>
      </c>
      <c r="C53" s="25">
        <v>20.081127756134784</v>
      </c>
      <c r="D53" s="25">
        <f>B53*C53</f>
        <v>903.65074902606523</v>
      </c>
      <c r="G53" s="3"/>
    </row>
    <row r="54" spans="1:7">
      <c r="A54" t="s">
        <v>35</v>
      </c>
      <c r="B54">
        <v>20</v>
      </c>
      <c r="C54" s="25">
        <v>15.060845817101088</v>
      </c>
      <c r="D54" s="25">
        <f t="shared" ref="D54:D56" si="4">B54*C54</f>
        <v>301.21691634202176</v>
      </c>
    </row>
    <row r="55" spans="1:7">
      <c r="A55" t="s">
        <v>36</v>
      </c>
      <c r="B55">
        <v>60</v>
      </c>
      <c r="C55" s="25">
        <v>3.3468546260224641</v>
      </c>
      <c r="D55" s="25">
        <f t="shared" si="4"/>
        <v>200.81127756134785</v>
      </c>
    </row>
    <row r="56" spans="1:7">
      <c r="A56" t="s">
        <v>37</v>
      </c>
      <c r="B56">
        <v>32</v>
      </c>
      <c r="C56" s="25">
        <v>8.3671365650561604</v>
      </c>
      <c r="D56" s="25">
        <f t="shared" si="4"/>
        <v>267.74837008179713</v>
      </c>
    </row>
    <row r="57" spans="1:7">
      <c r="A57" s="34" t="s">
        <v>128</v>
      </c>
      <c r="B57" s="34"/>
      <c r="C57" s="35"/>
      <c r="D57" s="35">
        <f>SUM(D53:D56)</f>
        <v>1673.4273130112319</v>
      </c>
    </row>
    <row r="60" spans="1:7">
      <c r="A60" s="36" t="s">
        <v>38</v>
      </c>
      <c r="B60" s="36" t="s">
        <v>2</v>
      </c>
      <c r="C60" s="36" t="s">
        <v>19</v>
      </c>
      <c r="D60" s="36" t="s">
        <v>23</v>
      </c>
    </row>
    <row r="61" spans="1:7">
      <c r="A61" t="s">
        <v>39</v>
      </c>
      <c r="B61">
        <v>12</v>
      </c>
      <c r="C61" s="25">
        <v>139</v>
      </c>
      <c r="D61" s="25">
        <f>C61*B61</f>
        <v>1668</v>
      </c>
    </row>
    <row r="62" spans="1:7">
      <c r="A62" s="34" t="s">
        <v>129</v>
      </c>
      <c r="B62" s="34"/>
      <c r="C62" s="34"/>
      <c r="D62" s="35">
        <f>SUM(D61)</f>
        <v>1668</v>
      </c>
    </row>
    <row r="63" spans="1:7">
      <c r="A63" s="34"/>
      <c r="B63" s="34"/>
      <c r="C63" s="34"/>
      <c r="D63" s="35"/>
    </row>
    <row r="64" spans="1:7">
      <c r="A64" s="36" t="s">
        <v>131</v>
      </c>
      <c r="B64" s="36" t="s">
        <v>2</v>
      </c>
      <c r="C64" s="36" t="s">
        <v>19</v>
      </c>
      <c r="D64" s="36" t="s">
        <v>23</v>
      </c>
    </row>
    <row r="65" spans="1:4">
      <c r="A65" t="s">
        <v>101</v>
      </c>
      <c r="B65">
        <v>2</v>
      </c>
      <c r="C65" s="25">
        <v>195.79099562231414</v>
      </c>
      <c r="D65" s="25">
        <f>C65*B65</f>
        <v>391.58199124462828</v>
      </c>
    </row>
    <row r="66" spans="1:4">
      <c r="A66" t="s">
        <v>102</v>
      </c>
      <c r="B66">
        <v>8</v>
      </c>
      <c r="C66" s="25">
        <v>297.53537625339703</v>
      </c>
      <c r="D66" s="25">
        <f>SUM(D65)</f>
        <v>391.58199124462828</v>
      </c>
    </row>
    <row r="67" spans="1:4">
      <c r="A67" t="s">
        <v>103</v>
      </c>
      <c r="B67">
        <v>40</v>
      </c>
      <c r="C67" s="25">
        <v>1506.0845817101088</v>
      </c>
      <c r="D67" s="25">
        <f>SUM(D66)</f>
        <v>391.58199124462828</v>
      </c>
    </row>
    <row r="68" spans="1:4">
      <c r="A68" s="34" t="s">
        <v>132</v>
      </c>
      <c r="C68" s="25"/>
      <c r="D68" s="46">
        <f>SUM(D65:D67)</f>
        <v>1174.745973733885</v>
      </c>
    </row>
    <row r="69" spans="1:4">
      <c r="A69" s="34"/>
      <c r="B69" s="34"/>
      <c r="C69" s="34"/>
      <c r="D69" s="35"/>
    </row>
    <row r="70" spans="1:4">
      <c r="A70" s="34"/>
      <c r="B70" s="34"/>
      <c r="C70" s="34"/>
      <c r="D70" s="35"/>
    </row>
    <row r="71" spans="1:4">
      <c r="A71" s="34"/>
      <c r="B71" s="34"/>
      <c r="C71" s="34"/>
      <c r="D71" s="35"/>
    </row>
    <row r="74" spans="1:4" ht="16.5" thickBot="1"/>
    <row r="75" spans="1:4" ht="16.5" thickBot="1">
      <c r="A75" s="38" t="s">
        <v>40</v>
      </c>
      <c r="B75" s="39"/>
      <c r="C75" s="40"/>
    </row>
    <row r="76" spans="1:4" ht="16.5" thickBot="1">
      <c r="A76" s="11" t="s">
        <v>41</v>
      </c>
      <c r="B76" s="12" t="s">
        <v>42</v>
      </c>
      <c r="C76" s="12" t="s">
        <v>43</v>
      </c>
    </row>
    <row r="77" spans="1:4" ht="16.5" thickBot="1">
      <c r="A77" s="13">
        <v>1</v>
      </c>
      <c r="B77" s="14" t="s">
        <v>44</v>
      </c>
      <c r="C77" s="7">
        <v>120486.7665368087</v>
      </c>
    </row>
    <row r="78" spans="1:4" ht="16.5" thickBot="1">
      <c r="A78" s="13">
        <v>2</v>
      </c>
      <c r="B78" s="14" t="s">
        <v>45</v>
      </c>
      <c r="C78" s="7">
        <v>11713.991191078623</v>
      </c>
    </row>
    <row r="79" spans="1:4" ht="16.5" thickBot="1">
      <c r="A79" s="13">
        <v>3</v>
      </c>
      <c r="B79" s="14" t="s">
        <v>46</v>
      </c>
      <c r="C79" s="7">
        <v>4016.2255512269567</v>
      </c>
    </row>
    <row r="80" spans="1:4" ht="16.5" thickBot="1">
      <c r="A80" s="13">
        <v>4</v>
      </c>
      <c r="B80" s="14" t="s">
        <v>24</v>
      </c>
      <c r="C80" s="7">
        <v>1673.4273130112319</v>
      </c>
    </row>
    <row r="81" spans="1:3" ht="16.5" thickBot="1">
      <c r="A81" s="13">
        <v>5</v>
      </c>
      <c r="B81" s="14" t="s">
        <v>47</v>
      </c>
      <c r="C81" s="7">
        <v>10040.563878067393</v>
      </c>
    </row>
    <row r="82" spans="1:3" ht="16.5" thickBot="1">
      <c r="A82" s="13">
        <v>6</v>
      </c>
      <c r="B82" s="14" t="s">
        <v>32</v>
      </c>
      <c r="C82" s="7">
        <v>10040.563878067393</v>
      </c>
    </row>
    <row r="83" spans="1:3" ht="16.5" thickBot="1">
      <c r="A83" s="13">
        <v>7</v>
      </c>
      <c r="B83" s="14" t="s">
        <v>33</v>
      </c>
      <c r="C83" s="7">
        <v>1673.4273130112319</v>
      </c>
    </row>
    <row r="84" spans="1:3">
      <c r="A84" s="17">
        <v>8</v>
      </c>
      <c r="B84" s="15" t="s">
        <v>38</v>
      </c>
      <c r="C84" s="18">
        <v>1673.4273130112319</v>
      </c>
    </row>
    <row r="85" spans="1:3">
      <c r="A85" s="19"/>
      <c r="B85" s="19" t="s">
        <v>48</v>
      </c>
      <c r="C85" s="20">
        <f>SUM(C77:C84)</f>
        <v>161318.39297428276</v>
      </c>
    </row>
    <row r="90" spans="1:3" ht="45">
      <c r="A90" s="21" t="s">
        <v>49</v>
      </c>
      <c r="B90" s="21" t="s">
        <v>50</v>
      </c>
      <c r="C90" s="21" t="s">
        <v>51</v>
      </c>
    </row>
    <row r="91" spans="1:3" ht="16.5" thickBot="1">
      <c r="A91" s="22">
        <v>2017</v>
      </c>
      <c r="B91" s="22">
        <v>3</v>
      </c>
      <c r="C91" s="7">
        <v>1506084.5817101088</v>
      </c>
    </row>
    <row r="92" spans="1:3" ht="16.5" thickBot="1">
      <c r="A92" s="22">
        <v>2018</v>
      </c>
      <c r="B92" s="22">
        <v>4</v>
      </c>
      <c r="C92" s="7">
        <v>2008112.7756134784</v>
      </c>
    </row>
    <row r="93" spans="1:3" ht="16.5" thickBot="1">
      <c r="A93" s="22">
        <v>2019</v>
      </c>
      <c r="B93" s="22">
        <v>4</v>
      </c>
      <c r="C93" s="7">
        <v>2008112.7756134784</v>
      </c>
    </row>
    <row r="94" spans="1:3" ht="16.5" thickBot="1">
      <c r="A94" s="22">
        <v>2020</v>
      </c>
      <c r="B94" s="22">
        <v>4</v>
      </c>
      <c r="C94" s="7">
        <v>2008112.7756134784</v>
      </c>
    </row>
    <row r="95" spans="1:3" ht="16.5" thickBot="1">
      <c r="A95" s="22">
        <v>2021</v>
      </c>
      <c r="B95" s="22">
        <v>4</v>
      </c>
      <c r="C95" s="7">
        <v>2008112.7756134784</v>
      </c>
    </row>
    <row r="98" spans="1:5" ht="16.5" thickBot="1"/>
    <row r="99" spans="1:5" ht="16.5" thickBot="1">
      <c r="A99" s="38" t="s">
        <v>52</v>
      </c>
      <c r="B99" s="41"/>
    </row>
    <row r="100" spans="1:5" ht="16.5" thickBot="1">
      <c r="A100" s="11" t="s">
        <v>53</v>
      </c>
      <c r="B100" s="12" t="s">
        <v>54</v>
      </c>
    </row>
    <row r="101" spans="1:5" ht="16.5" thickBot="1">
      <c r="A101" s="23" t="s">
        <v>55</v>
      </c>
      <c r="B101" s="7">
        <v>299509.62890075904</v>
      </c>
    </row>
    <row r="102" spans="1:5" ht="16.5" thickBot="1">
      <c r="A102" s="23" t="s">
        <v>56</v>
      </c>
      <c r="B102" s="7">
        <v>232933.546527973</v>
      </c>
    </row>
    <row r="103" spans="1:5" ht="16.5" thickBot="1">
      <c r="A103" s="16" t="s">
        <v>57</v>
      </c>
      <c r="B103" s="7">
        <v>532443.17542873207</v>
      </c>
    </row>
    <row r="104" spans="1:5" ht="16.5" thickBot="1">
      <c r="A104" s="11" t="s">
        <v>58</v>
      </c>
      <c r="B104" s="7"/>
    </row>
    <row r="105" spans="1:5" ht="16.5" thickBot="1">
      <c r="A105" s="23" t="s">
        <v>59</v>
      </c>
      <c r="B105" s="7">
        <v>117139.91191078624</v>
      </c>
    </row>
    <row r="106" spans="1:5" ht="16.5" thickBot="1">
      <c r="A106" s="23" t="s">
        <v>60</v>
      </c>
      <c r="B106" s="7">
        <v>277262.44025864493</v>
      </c>
    </row>
    <row r="107" spans="1:5" ht="16.5" thickBot="1">
      <c r="A107" s="16" t="s">
        <v>61</v>
      </c>
      <c r="B107" s="7">
        <v>394402.35216943116</v>
      </c>
    </row>
    <row r="108" spans="1:5" ht="16.5" thickBot="1">
      <c r="A108" s="11" t="s">
        <v>62</v>
      </c>
      <c r="B108" s="7">
        <v>138040.8232593009</v>
      </c>
    </row>
    <row r="109" spans="1:5" ht="16.5" thickBot="1">
      <c r="A109" s="16" t="s">
        <v>63</v>
      </c>
      <c r="B109" s="7">
        <v>532443.17542873207</v>
      </c>
    </row>
    <row r="112" spans="1:5">
      <c r="A112" s="42" t="s">
        <v>64</v>
      </c>
      <c r="B112" s="42"/>
      <c r="C112" s="42"/>
      <c r="D112" s="42"/>
      <c r="E112" s="42"/>
    </row>
    <row r="113" spans="1:6">
      <c r="A113" s="42" t="s">
        <v>41</v>
      </c>
      <c r="B113" s="42" t="s">
        <v>65</v>
      </c>
      <c r="C113" s="42" t="s">
        <v>66</v>
      </c>
      <c r="D113" s="29" t="s">
        <v>67</v>
      </c>
      <c r="E113" s="29"/>
    </row>
    <row r="114" spans="1:6">
      <c r="A114" s="42"/>
      <c r="B114" s="42"/>
      <c r="C114" s="42"/>
      <c r="D114" s="29" t="s">
        <v>68</v>
      </c>
      <c r="E114" s="29" t="s">
        <v>69</v>
      </c>
    </row>
    <row r="115" spans="1:6">
      <c r="A115" s="27">
        <v>1</v>
      </c>
      <c r="B115" s="26" t="s">
        <v>76</v>
      </c>
      <c r="C115" s="24"/>
      <c r="D115" s="24"/>
      <c r="E115" s="24"/>
    </row>
    <row r="116" spans="1:6">
      <c r="A116" s="27" t="s">
        <v>70</v>
      </c>
      <c r="B116" s="26" t="s">
        <v>77</v>
      </c>
      <c r="C116" s="26"/>
      <c r="D116" s="24"/>
      <c r="E116" s="24"/>
    </row>
    <row r="117" spans="1:6">
      <c r="A117" s="27" t="s">
        <v>71</v>
      </c>
      <c r="B117" s="26" t="s">
        <v>78</v>
      </c>
      <c r="C117" s="28">
        <f>D117+E117</f>
        <v>16734.27313011232</v>
      </c>
      <c r="D117" s="28">
        <v>11713.991191078623</v>
      </c>
      <c r="E117" s="28">
        <v>5020.2819390336963</v>
      </c>
      <c r="F117" s="6"/>
    </row>
    <row r="118" spans="1:6">
      <c r="A118" s="27" t="s">
        <v>72</v>
      </c>
      <c r="B118" s="26" t="s">
        <v>79</v>
      </c>
      <c r="C118" s="28">
        <f>D118+E118</f>
        <v>10040.563878067393</v>
      </c>
      <c r="D118" s="28">
        <v>7028.3947146471746</v>
      </c>
      <c r="E118" s="28">
        <v>3012.1691634202175</v>
      </c>
    </row>
    <row r="119" spans="1:6">
      <c r="A119" s="27" t="s">
        <v>73</v>
      </c>
      <c r="B119" s="26" t="s">
        <v>80</v>
      </c>
      <c r="C119" s="28">
        <f>D119+E119</f>
        <v>93835.394995782961</v>
      </c>
      <c r="D119" s="28">
        <v>65684.776497048078</v>
      </c>
      <c r="E119" s="28">
        <v>28150.61849873489</v>
      </c>
    </row>
    <row r="120" spans="1:6">
      <c r="A120" s="27" t="s">
        <v>74</v>
      </c>
      <c r="B120" s="26" t="s">
        <v>82</v>
      </c>
      <c r="C120" s="28">
        <f>D120+E120</f>
        <v>156652.20825468225</v>
      </c>
      <c r="D120" s="28">
        <v>109656.54577827758</v>
      </c>
      <c r="E120" s="28">
        <v>46995.662476404672</v>
      </c>
    </row>
    <row r="121" spans="1:6">
      <c r="A121" s="27"/>
      <c r="B121" s="26" t="s">
        <v>81</v>
      </c>
      <c r="C121" s="28">
        <f>D121+E121</f>
        <v>277262.44025864493</v>
      </c>
      <c r="D121" s="28">
        <f>SUM(D117:D120)</f>
        <v>194083.70818105145</v>
      </c>
      <c r="E121" s="28">
        <f>SUM(E117:E120)</f>
        <v>83178.732077593479</v>
      </c>
    </row>
    <row r="122" spans="1:6">
      <c r="A122" s="27">
        <v>2</v>
      </c>
      <c r="B122" s="26" t="s">
        <v>83</v>
      </c>
      <c r="C122" s="28"/>
      <c r="D122" s="28"/>
      <c r="E122" s="28"/>
    </row>
    <row r="123" spans="1:6">
      <c r="A123" s="27" t="s">
        <v>75</v>
      </c>
      <c r="B123" s="26" t="s">
        <v>84</v>
      </c>
      <c r="C123" s="28">
        <f>D123+E123</f>
        <v>117139.91191078624</v>
      </c>
      <c r="D123" s="28">
        <v>105425.92071970762</v>
      </c>
      <c r="E123" s="28">
        <v>11713.991191078623</v>
      </c>
    </row>
    <row r="124" spans="1:6">
      <c r="A124" s="27"/>
      <c r="B124" s="26" t="s">
        <v>85</v>
      </c>
      <c r="C124" s="28">
        <f>D124+E124</f>
        <v>117139.91191078624</v>
      </c>
      <c r="D124" s="28">
        <f>SUM(D123)</f>
        <v>105425.92071970762</v>
      </c>
      <c r="E124" s="28">
        <f>SUM(E123)</f>
        <v>11713.991191078623</v>
      </c>
    </row>
    <row r="125" spans="1:6">
      <c r="A125" s="27"/>
      <c r="B125" s="26" t="s">
        <v>86</v>
      </c>
      <c r="C125" s="28">
        <f>D125+E125</f>
        <v>394402.35216943116</v>
      </c>
      <c r="D125" s="28">
        <f>SUM(D121+D124)</f>
        <v>299509.62890075904</v>
      </c>
      <c r="E125" s="28">
        <f>SUM(E121+E124)</f>
        <v>94892.723268672096</v>
      </c>
    </row>
    <row r="128" spans="1:6">
      <c r="C128" s="25"/>
    </row>
  </sheetData>
  <mergeCells count="6">
    <mergeCell ref="A113:A114"/>
    <mergeCell ref="B113:B114"/>
    <mergeCell ref="C113:C114"/>
    <mergeCell ref="A112:E112"/>
    <mergeCell ref="A75:C75"/>
    <mergeCell ref="A99:B99"/>
  </mergeCells>
  <pageMargins left="0.7" right="0.7" top="0.75" bottom="0.75" header="0.3" footer="0.3"/>
  <pageSetup paperSize="9" orientation="portrait" r:id="rId1"/>
  <tableParts count="9">
    <tablePart r:id="rId2"/>
    <tablePart r:id="rId3"/>
    <tablePart r:id="rId4"/>
    <tablePart r:id="rId5"/>
    <tablePart r:id="rId6"/>
    <tablePart r:id="rId7"/>
    <tablePart r:id="rId8"/>
    <tablePart r:id="rId9"/>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4" workbookViewId="0">
      <selection sqref="A1:F15"/>
    </sheetView>
  </sheetViews>
  <sheetFormatPr baseColWidth="10" defaultRowHeight="15.75"/>
  <cols>
    <col min="1" max="1" width="4" bestFit="1" customWidth="1"/>
    <col min="2" max="2" width="21" customWidth="1"/>
    <col min="3" max="3" width="47.625" customWidth="1"/>
    <col min="4" max="4" width="3.125" bestFit="1" customWidth="1"/>
    <col min="5" max="5" width="11.75" bestFit="1" customWidth="1"/>
    <col min="6" max="6" width="12.75" bestFit="1" customWidth="1"/>
    <col min="11" max="11" width="12.125" bestFit="1" customWidth="1"/>
  </cols>
  <sheetData>
    <row r="1" spans="1:11">
      <c r="A1" s="30" t="s">
        <v>87</v>
      </c>
      <c r="B1" s="30" t="s">
        <v>88</v>
      </c>
      <c r="C1" s="30" t="s">
        <v>89</v>
      </c>
      <c r="D1" s="30" t="s">
        <v>41</v>
      </c>
      <c r="E1" s="30" t="s">
        <v>90</v>
      </c>
      <c r="F1" s="30" t="s">
        <v>91</v>
      </c>
      <c r="K1" s="1"/>
    </row>
    <row r="2" spans="1:11" ht="24">
      <c r="A2" s="31">
        <v>1</v>
      </c>
      <c r="B2" s="31" t="s">
        <v>92</v>
      </c>
      <c r="C2" s="32" t="s">
        <v>104</v>
      </c>
      <c r="D2" s="31">
        <v>1</v>
      </c>
      <c r="E2" s="33">
        <v>2233.3226233985301</v>
      </c>
      <c r="F2" s="33">
        <f>D2*E2</f>
        <v>2233.3226233985301</v>
      </c>
      <c r="K2" s="1"/>
    </row>
    <row r="3" spans="1:11" ht="24">
      <c r="A3" s="31">
        <v>2</v>
      </c>
      <c r="B3" s="31" t="s">
        <v>93</v>
      </c>
      <c r="C3" s="32" t="s">
        <v>105</v>
      </c>
      <c r="D3" s="31">
        <v>1</v>
      </c>
      <c r="E3" s="33">
        <v>3237.8810393991726</v>
      </c>
      <c r="F3" s="33">
        <f t="shared" ref="F3:F13" si="0">D3*E3</f>
        <v>3237.8810393991726</v>
      </c>
      <c r="K3" s="1"/>
    </row>
    <row r="4" spans="1:11" ht="48">
      <c r="A4" s="31">
        <v>3</v>
      </c>
      <c r="B4" s="31" t="s">
        <v>94</v>
      </c>
      <c r="C4" s="32" t="s">
        <v>109</v>
      </c>
      <c r="D4" s="31">
        <v>8</v>
      </c>
      <c r="E4" s="33">
        <v>621.95268886300653</v>
      </c>
      <c r="F4" s="33">
        <f t="shared" si="0"/>
        <v>4975.6215109040522</v>
      </c>
      <c r="K4" s="1"/>
    </row>
    <row r="5" spans="1:11" ht="120">
      <c r="A5" s="31">
        <v>4</v>
      </c>
      <c r="B5" s="31" t="s">
        <v>95</v>
      </c>
      <c r="C5" s="32" t="s">
        <v>106</v>
      </c>
      <c r="D5" s="31">
        <v>1</v>
      </c>
      <c r="E5" s="33">
        <v>494.66511372612018</v>
      </c>
      <c r="F5" s="33">
        <f t="shared" si="0"/>
        <v>494.66511372612018</v>
      </c>
      <c r="K5" s="1"/>
    </row>
    <row r="6" spans="1:11" ht="60">
      <c r="A6" s="31">
        <v>5</v>
      </c>
      <c r="B6" s="31" t="s">
        <v>21</v>
      </c>
      <c r="C6" s="32" t="s">
        <v>114</v>
      </c>
      <c r="D6" s="31">
        <v>2</v>
      </c>
      <c r="E6" s="33">
        <v>474.42333694793632</v>
      </c>
      <c r="F6" s="33">
        <f t="shared" si="0"/>
        <v>948.84667389587264</v>
      </c>
      <c r="K6" s="1"/>
    </row>
    <row r="7" spans="1:11">
      <c r="A7" s="31">
        <v>6</v>
      </c>
      <c r="B7" s="31" t="s">
        <v>96</v>
      </c>
      <c r="C7" s="32" t="s">
        <v>115</v>
      </c>
      <c r="D7" s="31">
        <v>1</v>
      </c>
      <c r="E7" s="33">
        <v>47500</v>
      </c>
      <c r="F7" s="33">
        <f t="shared" si="0"/>
        <v>47500</v>
      </c>
      <c r="K7" s="1"/>
    </row>
    <row r="8" spans="1:11">
      <c r="A8" s="31">
        <v>7</v>
      </c>
      <c r="B8" s="31" t="s">
        <v>97</v>
      </c>
      <c r="C8" s="32" t="s">
        <v>107</v>
      </c>
      <c r="D8" s="31">
        <v>1</v>
      </c>
      <c r="E8" s="33">
        <v>107099.34803271884</v>
      </c>
      <c r="F8" s="33">
        <f t="shared" si="0"/>
        <v>107099.34803271884</v>
      </c>
      <c r="K8" s="1"/>
    </row>
    <row r="9" spans="1:11">
      <c r="A9" s="31">
        <v>8</v>
      </c>
      <c r="B9" s="31" t="s">
        <v>98</v>
      </c>
      <c r="C9" s="32" t="s">
        <v>108</v>
      </c>
      <c r="D9" s="31">
        <v>8</v>
      </c>
      <c r="E9" s="33">
        <v>1338.7418504089856</v>
      </c>
      <c r="F9" s="33">
        <f t="shared" si="0"/>
        <v>10709.934803271884</v>
      </c>
      <c r="K9" s="1"/>
    </row>
    <row r="10" spans="1:11" ht="60">
      <c r="A10" s="31">
        <v>9</v>
      </c>
      <c r="B10" s="31" t="s">
        <v>99</v>
      </c>
      <c r="C10" s="32" t="s">
        <v>110</v>
      </c>
      <c r="D10" s="31">
        <v>2</v>
      </c>
      <c r="E10" s="33">
        <v>227.58611456952755</v>
      </c>
      <c r="F10" s="33">
        <f t="shared" si="0"/>
        <v>455.1722291390551</v>
      </c>
      <c r="K10" s="1"/>
    </row>
    <row r="11" spans="1:11" ht="24">
      <c r="A11" s="31">
        <v>10</v>
      </c>
      <c r="B11" s="31" t="s">
        <v>100</v>
      </c>
      <c r="C11" s="32" t="s">
        <v>126</v>
      </c>
      <c r="D11" s="31">
        <v>24</v>
      </c>
      <c r="E11" s="33">
        <v>770</v>
      </c>
      <c r="F11" s="33">
        <f t="shared" si="0"/>
        <v>18480</v>
      </c>
      <c r="K11" s="1"/>
    </row>
    <row r="12" spans="1:11" ht="24">
      <c r="A12" s="47">
        <v>11</v>
      </c>
      <c r="B12" s="47" t="s">
        <v>101</v>
      </c>
      <c r="C12" s="48" t="s">
        <v>111</v>
      </c>
      <c r="D12" s="47">
        <v>2</v>
      </c>
      <c r="E12" s="49">
        <v>195.79099562231414</v>
      </c>
      <c r="F12" s="49">
        <f t="shared" si="0"/>
        <v>391.58199124462828</v>
      </c>
      <c r="K12" s="1"/>
    </row>
    <row r="13" spans="1:11" ht="24">
      <c r="A13" s="47">
        <v>12</v>
      </c>
      <c r="B13" s="47" t="s">
        <v>102</v>
      </c>
      <c r="C13" s="48" t="s">
        <v>112</v>
      </c>
      <c r="D13" s="47">
        <v>8</v>
      </c>
      <c r="E13" s="49">
        <v>297.53537625339703</v>
      </c>
      <c r="F13" s="49">
        <f t="shared" si="0"/>
        <v>2380.2830100271763</v>
      </c>
      <c r="K13" s="1"/>
    </row>
    <row r="14" spans="1:11" ht="84">
      <c r="A14" s="47">
        <v>13</v>
      </c>
      <c r="B14" s="47" t="s">
        <v>103</v>
      </c>
      <c r="C14" s="48" t="s">
        <v>113</v>
      </c>
      <c r="D14" s="47">
        <v>40</v>
      </c>
      <c r="E14" s="49">
        <v>1506.0845817101088</v>
      </c>
      <c r="F14" s="49">
        <f>D14*E14</f>
        <v>60243.383268404352</v>
      </c>
      <c r="K14" s="1"/>
    </row>
    <row r="15" spans="1:11">
      <c r="A15" s="31"/>
      <c r="B15" s="43" t="s">
        <v>48</v>
      </c>
      <c r="C15" s="43"/>
      <c r="D15" s="43"/>
      <c r="E15" s="43"/>
      <c r="F15" s="45">
        <f>SUM(F2:F14)</f>
        <v>259150.04029612965</v>
      </c>
    </row>
    <row r="20" spans="2:2">
      <c r="B20" s="44" t="s">
        <v>33</v>
      </c>
    </row>
  </sheetData>
  <mergeCells count="1">
    <mergeCell ref="B15:E1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K1" sqref="A1:K10"/>
    </sheetView>
  </sheetViews>
  <sheetFormatPr baseColWidth="10" defaultRowHeight="15.75"/>
  <cols>
    <col min="1" max="1" width="10.875" bestFit="1" customWidth="1"/>
    <col min="2" max="2" width="10.375" bestFit="1" customWidth="1"/>
    <col min="3" max="4" width="11.375" bestFit="1" customWidth="1"/>
    <col min="5" max="5" width="9.625" bestFit="1" customWidth="1"/>
    <col min="6" max="6" width="10.125" bestFit="1" customWidth="1"/>
    <col min="7" max="7" width="11.5" bestFit="1" customWidth="1"/>
    <col min="8" max="9" width="12" bestFit="1" customWidth="1"/>
    <col min="10" max="10" width="11.625" bestFit="1" customWidth="1"/>
    <col min="11" max="11" width="10.5" bestFit="1" customWidth="1"/>
  </cols>
  <sheetData>
    <row r="1" spans="1:11" ht="16.5">
      <c r="A1" s="51" t="s">
        <v>133</v>
      </c>
      <c r="B1" s="51" t="s">
        <v>134</v>
      </c>
      <c r="C1" s="51" t="s">
        <v>135</v>
      </c>
      <c r="D1" s="51" t="s">
        <v>136</v>
      </c>
      <c r="E1" s="51" t="s">
        <v>137</v>
      </c>
      <c r="F1" s="51" t="s">
        <v>138</v>
      </c>
      <c r="G1" s="51" t="s">
        <v>139</v>
      </c>
      <c r="H1" s="51" t="s">
        <v>140</v>
      </c>
      <c r="I1" s="51" t="s">
        <v>141</v>
      </c>
      <c r="J1" s="51" t="s">
        <v>142</v>
      </c>
      <c r="K1" s="52" t="s">
        <v>143</v>
      </c>
    </row>
    <row r="2" spans="1:11" ht="16.5">
      <c r="A2" s="53" t="s">
        <v>144</v>
      </c>
      <c r="B2" s="53" t="s">
        <v>145</v>
      </c>
      <c r="C2" s="53" t="s">
        <v>146</v>
      </c>
      <c r="D2" s="53" t="s">
        <v>147</v>
      </c>
      <c r="E2" s="53" t="s">
        <v>148</v>
      </c>
      <c r="F2" s="53" t="s">
        <v>149</v>
      </c>
      <c r="G2" s="53" t="s">
        <v>150</v>
      </c>
      <c r="H2" s="53" t="s">
        <v>151</v>
      </c>
      <c r="I2" s="53" t="s">
        <v>152</v>
      </c>
      <c r="J2" s="53" t="s">
        <v>153</v>
      </c>
      <c r="K2" s="53" t="s">
        <v>154</v>
      </c>
    </row>
    <row r="3" spans="1:11">
      <c r="A3" s="54"/>
      <c r="B3" s="54"/>
      <c r="C3" s="54"/>
      <c r="D3" s="54"/>
      <c r="E3" s="54"/>
      <c r="F3" s="54" t="s">
        <v>155</v>
      </c>
      <c r="G3" s="54" t="s">
        <v>156</v>
      </c>
      <c r="H3" s="54" t="s">
        <v>157</v>
      </c>
      <c r="I3" s="54" t="s">
        <v>158</v>
      </c>
      <c r="J3" s="54" t="s">
        <v>159</v>
      </c>
      <c r="K3" s="54" t="s">
        <v>160</v>
      </c>
    </row>
    <row r="4" spans="1:11">
      <c r="A4" s="55"/>
      <c r="B4" s="55"/>
      <c r="C4" s="55"/>
      <c r="D4" s="55"/>
      <c r="E4" s="55"/>
      <c r="F4" s="55"/>
      <c r="G4" s="55"/>
      <c r="H4" s="55"/>
      <c r="I4" s="55"/>
      <c r="J4" s="55"/>
      <c r="K4" s="55"/>
    </row>
    <row r="5" spans="1:11">
      <c r="A5" s="55"/>
      <c r="B5" s="55"/>
      <c r="C5" s="55"/>
      <c r="D5" s="55"/>
      <c r="E5" s="55"/>
      <c r="F5" s="55"/>
      <c r="G5" s="55"/>
      <c r="H5" s="55"/>
      <c r="I5" s="55"/>
      <c r="J5" s="55"/>
      <c r="K5" s="55"/>
    </row>
    <row r="6" spans="1:11">
      <c r="A6" s="55"/>
      <c r="B6" s="55"/>
      <c r="C6" s="55"/>
      <c r="D6" s="55"/>
      <c r="E6" s="55"/>
      <c r="F6" s="55"/>
      <c r="G6" s="55"/>
      <c r="H6" s="55"/>
      <c r="I6" s="55"/>
      <c r="J6" s="55"/>
      <c r="K6" s="55"/>
    </row>
    <row r="7" spans="1:11">
      <c r="A7" s="55"/>
      <c r="B7" s="55"/>
      <c r="C7" s="55"/>
      <c r="D7" s="55"/>
      <c r="E7" s="55"/>
      <c r="F7" s="55"/>
      <c r="G7" s="55"/>
      <c r="H7" s="55"/>
      <c r="I7" s="55"/>
      <c r="J7" s="55"/>
      <c r="K7" s="55"/>
    </row>
    <row r="8" spans="1:11">
      <c r="A8" s="55"/>
      <c r="B8" s="55"/>
      <c r="C8" s="55"/>
      <c r="D8" s="55"/>
      <c r="E8" s="55"/>
      <c r="F8" s="55"/>
      <c r="G8" s="55"/>
      <c r="H8" s="55"/>
      <c r="I8" s="55"/>
      <c r="J8" s="55"/>
      <c r="K8" s="55"/>
    </row>
    <row r="9" spans="1:11">
      <c r="A9" s="55"/>
      <c r="B9" s="55"/>
      <c r="C9" s="55"/>
      <c r="D9" s="55"/>
      <c r="E9" s="55"/>
      <c r="F9" s="55"/>
      <c r="G9" s="55"/>
      <c r="H9" s="55"/>
      <c r="I9" s="55"/>
      <c r="J9" s="55"/>
      <c r="K9" s="55"/>
    </row>
    <row r="10" spans="1:11">
      <c r="A10" s="55"/>
      <c r="B10" s="55"/>
      <c r="C10" s="55"/>
      <c r="D10" s="55"/>
      <c r="E10" s="55"/>
      <c r="F10" s="55"/>
      <c r="G10" s="55"/>
      <c r="H10" s="55"/>
      <c r="I10" s="55"/>
      <c r="J10" s="55"/>
      <c r="K10" s="5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abSelected="1" workbookViewId="0">
      <selection activeCell="C17" sqref="C17"/>
    </sheetView>
  </sheetViews>
  <sheetFormatPr baseColWidth="10" defaultRowHeight="15.75"/>
  <cols>
    <col min="1" max="1" width="17.875" customWidth="1"/>
    <col min="2" max="2" width="13.375" customWidth="1"/>
    <col min="3" max="3" width="11.375" bestFit="1" customWidth="1"/>
    <col min="8" max="8" width="18.75" bestFit="1" customWidth="1"/>
    <col min="9" max="9" width="8.5" bestFit="1" customWidth="1"/>
  </cols>
  <sheetData>
    <row r="1" spans="1:3">
      <c r="A1" s="37" t="s">
        <v>41</v>
      </c>
      <c r="B1" s="37" t="s">
        <v>42</v>
      </c>
      <c r="C1" s="37" t="s">
        <v>116</v>
      </c>
    </row>
    <row r="2" spans="1:3">
      <c r="A2">
        <v>1</v>
      </c>
      <c r="B2" t="s">
        <v>44</v>
      </c>
      <c r="C2" s="25">
        <v>120474</v>
      </c>
    </row>
    <row r="3" spans="1:3">
      <c r="A3">
        <v>2</v>
      </c>
      <c r="B3" t="s">
        <v>45</v>
      </c>
      <c r="C3" s="25">
        <v>6875</v>
      </c>
    </row>
    <row r="4" spans="1:3">
      <c r="A4">
        <v>3</v>
      </c>
      <c r="B4" t="s">
        <v>22</v>
      </c>
      <c r="C4" s="25">
        <v>5471</v>
      </c>
    </row>
    <row r="5" spans="1:3">
      <c r="A5">
        <v>4</v>
      </c>
      <c r="B5" t="s">
        <v>24</v>
      </c>
      <c r="C5" s="25">
        <v>165311</v>
      </c>
    </row>
    <row r="6" spans="1:3">
      <c r="A6">
        <v>5</v>
      </c>
      <c r="B6" t="s">
        <v>47</v>
      </c>
      <c r="C6" s="25">
        <v>9840</v>
      </c>
    </row>
    <row r="7" spans="1:3">
      <c r="A7">
        <v>6</v>
      </c>
      <c r="B7" t="s">
        <v>100</v>
      </c>
      <c r="C7" s="25">
        <v>18480</v>
      </c>
    </row>
    <row r="8" spans="1:3">
      <c r="A8">
        <v>7</v>
      </c>
      <c r="B8" t="s">
        <v>33</v>
      </c>
      <c r="C8" s="25">
        <v>1673</v>
      </c>
    </row>
    <row r="9" spans="1:3">
      <c r="A9">
        <v>8</v>
      </c>
      <c r="B9" t="s">
        <v>38</v>
      </c>
      <c r="C9" s="25">
        <v>1668</v>
      </c>
    </row>
    <row r="10" spans="1:3">
      <c r="A10">
        <v>9</v>
      </c>
      <c r="B10" t="s">
        <v>131</v>
      </c>
      <c r="C10" s="25">
        <v>1175</v>
      </c>
    </row>
    <row r="11" spans="1:3">
      <c r="B11" s="34" t="s">
        <v>48</v>
      </c>
      <c r="C11" s="35">
        <f>SUM(C2:C10)</f>
        <v>330967</v>
      </c>
    </row>
    <row r="14" spans="1:3">
      <c r="A14" s="56" t="s">
        <v>0</v>
      </c>
      <c r="B14" s="56" t="s">
        <v>2</v>
      </c>
    </row>
    <row r="15" spans="1:3">
      <c r="A15" s="50" t="s">
        <v>5</v>
      </c>
      <c r="B15" s="50">
        <v>1</v>
      </c>
    </row>
    <row r="16" spans="1:3">
      <c r="A16" s="50" t="s">
        <v>6</v>
      </c>
      <c r="B16" s="50">
        <v>1</v>
      </c>
    </row>
    <row r="17" spans="1:2">
      <c r="A17" s="50" t="s">
        <v>7</v>
      </c>
      <c r="B17" s="50">
        <v>1</v>
      </c>
    </row>
    <row r="18" spans="1:2">
      <c r="A18" s="50" t="s">
        <v>8</v>
      </c>
      <c r="B18" s="50">
        <v>1</v>
      </c>
    </row>
    <row r="19" spans="1:2">
      <c r="A19" s="50" t="s">
        <v>9</v>
      </c>
      <c r="B19" s="50">
        <v>1</v>
      </c>
    </row>
    <row r="20" spans="1:2">
      <c r="A20" s="50" t="s">
        <v>10</v>
      </c>
      <c r="B20" s="50">
        <v>1</v>
      </c>
    </row>
    <row r="21" spans="1:2">
      <c r="A21" s="50" t="s">
        <v>11</v>
      </c>
      <c r="B21" s="50">
        <v>1</v>
      </c>
    </row>
    <row r="22" spans="1:2">
      <c r="A22" s="50" t="s">
        <v>12</v>
      </c>
      <c r="B22" s="50">
        <v>1</v>
      </c>
    </row>
    <row r="23" spans="1:2">
      <c r="A23" s="50" t="s">
        <v>13</v>
      </c>
      <c r="B23" s="50">
        <v>1</v>
      </c>
    </row>
    <row r="24" spans="1:2">
      <c r="A24" s="50" t="s">
        <v>14</v>
      </c>
      <c r="B24" s="50">
        <v>1</v>
      </c>
    </row>
    <row r="25" spans="1:2">
      <c r="A25" s="50" t="s">
        <v>15</v>
      </c>
      <c r="B25" s="50">
        <v>1</v>
      </c>
    </row>
    <row r="26" spans="1:2">
      <c r="A26" s="50" t="s">
        <v>161</v>
      </c>
      <c r="B26" s="50">
        <v>1</v>
      </c>
    </row>
    <row r="27" spans="1:2">
      <c r="A27" s="56" t="s">
        <v>4</v>
      </c>
      <c r="B27" s="56">
        <f>SUM(B15:B26)</f>
        <v>12</v>
      </c>
    </row>
    <row r="29" spans="1:2">
      <c r="A29" s="34"/>
      <c r="B29" s="34"/>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Hoja1</vt:lpstr>
      <vt:lpstr>Hoja2</vt:lpstr>
      <vt:lpstr>Hoja3</vt:lpstr>
      <vt:lpstr>Hoja4</vt:lpstr>
      <vt:lpstr>Hoja6</vt:lpstr>
      <vt:lpstr>Hoja5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Juan Carlos Reyes Guerrero</cp:lastModifiedBy>
  <dcterms:created xsi:type="dcterms:W3CDTF">2017-03-09T19:10:57Z</dcterms:created>
  <dcterms:modified xsi:type="dcterms:W3CDTF">2017-03-25T17:16:46Z</dcterms:modified>
</cp:coreProperties>
</file>